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91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list'!$F$4</definedName>
    <definedName name="MJ">'Krycí list'!$G$4</definedName>
    <definedName name="Mont">'Rekapitulace'!$H$22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'Položky'!$A$1:$G$70</definedName>
    <definedName name="_xlnm.Print_Area" localSheetId="1">'Rekapitulace'!$A$1:$I$31</definedName>
    <definedName name="PocetMJ">'Krycí list'!$G$7</definedName>
    <definedName name="Poznamka">'Krycí list'!$B$37</definedName>
    <definedName name="Projektant">'Krycí list'!$C$7</definedName>
    <definedName name="PSV">'Rekapitulace'!$F$22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<sst xmlns="http://schemas.openxmlformats.org/spreadsheetml/2006/main" count="260" uniqueCount="179">
  <si>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</si>
  <si>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</si>
  <si>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</si>
  <si>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</si>
  <si>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</si>
  <si>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</si>
  <si>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</si>
  <si>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</si>
  <si>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</si>
  <si>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</si>
  <si>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</si>
  <si>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</si>
  <si>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</si>
  <si>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</si>
  <si>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</si>
  <si>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</si>
  <si>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</si>
  <si>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</si>
  <si>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</si>
  <si>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</si>
  <si>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</si>
  <si>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</si>
  <si>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</si>
  <si>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</si>
  <si>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</si>
  <si>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</si>
  <si>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</si>
  <si>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</si>
  <si>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</si>
  <si>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</si>
  <si>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</si>
  <si>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</si>
  <si>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</si>
  <si>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</si>
  <si>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</si>
  <si>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</si>
  <si>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</si>
  <si>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</si>
  <si>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</si>
  <si>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</si>
  <si>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</si>
  <si>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</si>
  <si>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</si>
  <si>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</si>
  <si>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</si>
  <si>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</si>
  <si>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</si>
  <si>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</si>
  <si>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</si>
  <si>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</si>
  <si>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</si>
  <si>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</si>
  <si>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</si>
  <si>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</si>
  <si>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</si>
  <si>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</si>
  <si>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</si>
  <si>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</si>
  <si>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</si>
  <si>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</si>
  <si>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</si>
  <si>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</si>
  <si>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</si>
  <si>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</si>
  <si>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</si>
  <si>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</si>
  <si>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</si>
  <si>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</si>
  <si>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Rekonstrukce sociálních zařízení (2 celk.)</t>
  </si>
  <si>
    <t>MŠ U Pivovaru</t>
  </si>
  <si>
    <t>3</t>
  </si>
  <si>
    <t>Svislé a kompletní konstrukce</t>
  </si>
  <si>
    <t>347 01-4113.R00</t>
  </si>
  <si>
    <t xml:space="preserve">Předstěna SDK,tl.55mm,1x ocel.kce CD,1x RBI 12,5mm </t>
  </si>
  <si>
    <t>m2</t>
  </si>
  <si>
    <t>342 25-5024.R00</t>
  </si>
  <si>
    <t xml:space="preserve">Příčky z desek Ytong tl. 10 cm </t>
  </si>
  <si>
    <t>342 25-5026.R00</t>
  </si>
  <si>
    <t xml:space="preserve">Příčky z desek Ytong tl. 12,5 cm </t>
  </si>
  <si>
    <t>317 10-0012.RAA</t>
  </si>
  <si>
    <t>Dodatečná montáž překladu, otvor šířky do 180 cm vybourání rýhy, dodávka překladu</t>
  </si>
  <si>
    <t>kus</t>
  </si>
  <si>
    <t>4</t>
  </si>
  <si>
    <t>Vodorovné konstrukce</t>
  </si>
  <si>
    <t>416 02-0113.R00</t>
  </si>
  <si>
    <t xml:space="preserve">Podhledy SDK, kovová kce.HUT 1x deska RBI 12,5 mm </t>
  </si>
  <si>
    <t>61</t>
  </si>
  <si>
    <t>Upravy povrchů vnitřní</t>
  </si>
  <si>
    <t>612 47-1411.RT2</t>
  </si>
  <si>
    <t>Úprava vnitřních stěn aktivovaným štukem s použitím suché maltové směsi</t>
  </si>
  <si>
    <t>611 47-1411.R00</t>
  </si>
  <si>
    <t xml:space="preserve">Úprava stropů aktivovaným štukem tl. 2 - 3 mm </t>
  </si>
  <si>
    <t>63</t>
  </si>
  <si>
    <t>Podlahy a podlahové konstrukce</t>
  </si>
  <si>
    <t>632 42-1114.RT1</t>
  </si>
  <si>
    <t>Potěr WEBER Saint-Gobain,ručně zpracovaný,tl. 4 mm weber.nivelit, samonivelační, pevnost 25 MPa</t>
  </si>
  <si>
    <t>96</t>
  </si>
  <si>
    <t>Bourání konstrukcí</t>
  </si>
  <si>
    <t>962 20-0011.RA0</t>
  </si>
  <si>
    <t xml:space="preserve">Bourání příček z cihel pálených </t>
  </si>
  <si>
    <t>711</t>
  </si>
  <si>
    <t>Izolace proti vodě</t>
  </si>
  <si>
    <t>711 21-2001.RT1</t>
  </si>
  <si>
    <t>Nátěr hydroizolační těsnicí hmotou Saniflex (fa Schömburg), proti vlhkosti</t>
  </si>
  <si>
    <t>721</t>
  </si>
  <si>
    <t>Vnitřní kanalizace</t>
  </si>
  <si>
    <t>specifikace 5</t>
  </si>
  <si>
    <t>Úpravy kanal. -sociální zařízení 1+2 NP (2celk.) specifikace viz. samostatný rozpočet a PD</t>
  </si>
  <si>
    <t>soubor</t>
  </si>
  <si>
    <t>722</t>
  </si>
  <si>
    <t>Vnitřní vodovod</t>
  </si>
  <si>
    <t>specifikace 1</t>
  </si>
  <si>
    <t>Páteřní rozvod vodovodu, požární vodovod specifikace viz. samostatný rozpočet a PD</t>
  </si>
  <si>
    <t>specifikace 2</t>
  </si>
  <si>
    <t>Rozvod vody - sociální zařízení 1+2 NP (2 celk.) specifikace viz. samostatný rozpočet a PD</t>
  </si>
  <si>
    <t>725</t>
  </si>
  <si>
    <t>Zařizovací předměty</t>
  </si>
  <si>
    <t>specifikace</t>
  </si>
  <si>
    <t>Dělicí stěna mezi WC - barva bílá (www.delici-steny.cz)</t>
  </si>
  <si>
    <t>Zařizovací předměty - sociální zařízení 1+2 NP specifikace viz. samostatný rozpočet a PD</t>
  </si>
  <si>
    <t>766</t>
  </si>
  <si>
    <t>Konstrukce truhlářské</t>
  </si>
  <si>
    <t>766 90-0040.RAB</t>
  </si>
  <si>
    <t>Demontáž dřevěných stěn stěny zasklené (dělicí okno um. x WC)</t>
  </si>
  <si>
    <t>766 41-1811.R00</t>
  </si>
  <si>
    <t>Demontáž obložení stěn panely velikosti do 1,5 m2 (kryty radiátorů)</t>
  </si>
  <si>
    <t>specifikace 3</t>
  </si>
  <si>
    <t>Montáž krytu radiátoru (www.didaktikashop.cz)</t>
  </si>
  <si>
    <t>m</t>
  </si>
  <si>
    <t>771</t>
  </si>
  <si>
    <t>Podlahy z dlaždic a obklady</t>
  </si>
  <si>
    <t>771 99-0010.RA0</t>
  </si>
  <si>
    <t xml:space="preserve">Vybourání keramické nebo teracové dlažby </t>
  </si>
  <si>
    <t>771 57-5109.RT1</t>
  </si>
  <si>
    <t>Montáž podlah keram.,hladké, tmel, 30x30 cm weber.for profiflex (lep),weber.color perfect (sp)</t>
  </si>
  <si>
    <t>771 57-9790.R00</t>
  </si>
  <si>
    <t xml:space="preserve">Příplatek za diagonální kladení </t>
  </si>
  <si>
    <t>597-70101</t>
  </si>
  <si>
    <t xml:space="preserve">Dlaždice dle specifikace </t>
  </si>
  <si>
    <t>771 57-8011.R00</t>
  </si>
  <si>
    <t xml:space="preserve">Spára podlaha - stěna, silikonem </t>
  </si>
  <si>
    <t>998 77-1102.R00</t>
  </si>
  <si>
    <t xml:space="preserve">Přesun hmot pro podlahy z dlaždic, výšky do 12 m </t>
  </si>
  <si>
    <t>t</t>
  </si>
  <si>
    <t>781</t>
  </si>
  <si>
    <t>Obklady keramické</t>
  </si>
  <si>
    <t>781 90-0010.RA0</t>
  </si>
  <si>
    <t xml:space="preserve">Odsekání obkladů vnitřních </t>
  </si>
  <si>
    <t>781 41-5014.RT1</t>
  </si>
  <si>
    <t>Montáž obkladů stěn, porovin., do tmele, 20x10 cm weber.for profiflex (lep),weber.color comfort (sp)</t>
  </si>
  <si>
    <t>597-81360.4</t>
  </si>
  <si>
    <t xml:space="preserve">Obklád 20x15 dle specifikace </t>
  </si>
  <si>
    <t>998 78-1102.R00</t>
  </si>
  <si>
    <t xml:space="preserve">Přesun hmot pro obklady keramické, výšky do 12 m </t>
  </si>
  <si>
    <t>783</t>
  </si>
  <si>
    <t>Nátěry</t>
  </si>
  <si>
    <t>783 90-0030.RAB</t>
  </si>
  <si>
    <t>Odstranění nátěrů z truhlářských výrobků opálením s obroušením</t>
  </si>
  <si>
    <t>783 62-2900.R00</t>
  </si>
  <si>
    <t xml:space="preserve">Údržba, nátěr syntetický truhl. výrobků 2x </t>
  </si>
  <si>
    <t>784</t>
  </si>
  <si>
    <t>Malby</t>
  </si>
  <si>
    <t>784 90-0010.RAB</t>
  </si>
  <si>
    <t>Odstranění stávajících maleb oškrábáním</t>
  </si>
  <si>
    <t>784 19-5112.R00</t>
  </si>
  <si>
    <t xml:space="preserve">Malba tekutá Primalex Standard, bílá, 2 x </t>
  </si>
  <si>
    <t>784 44-2001.R00</t>
  </si>
  <si>
    <t xml:space="preserve">Malba disperzní interiérová HET, výška do 3,8 m </t>
  </si>
  <si>
    <t>M21</t>
  </si>
  <si>
    <t>Elektromontáže</t>
  </si>
  <si>
    <t>specifikace 4</t>
  </si>
  <si>
    <t>Výměna elektroinstalace - sociální zařízení výměna kabelů, vypínačů a osv. těles + revize</t>
  </si>
  <si>
    <t>celk.</t>
  </si>
  <si>
    <t>Individuální mimostaveništní doprava</t>
  </si>
  <si>
    <t>Rozpočtová rezerva</t>
  </si>
  <si>
    <t>Zařízení staveniště</t>
  </si>
  <si>
    <t>Městský úřad Kynšperk nad Ohří</t>
  </si>
  <si>
    <t>Mateřská škola Kynšperk nad Ohří</t>
  </si>
  <si>
    <t xml:space="preserve">Tento rozpočet vyjadřuje soupis nutných nákladů na investiční akci:
"Rekonstrukce sociálních zařízení a páteřního rozvodu vody v objektu MŠ U Pivovaru, Kynšperk nad Ohří"
V rozpočtu je osaženo:
Kompletní rekonstrukce 2 celků sociálních zařízení MŠ - 1x v I.NP a 1x ve II.NP. 
+
náklady na výměnu požárního vodovodu, páteřního rozvodu vody v objektu + rozvody vody v  rekonstruovaných soc. zařízeních.
Vodoinstalace a popis zařizovacích předmětů je detailně položkově rozepsáno v samostatném rozpočtu a PD - viz. příloha.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</si>
</sst>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9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25">
      <selection activeCell="I40" sqref="I4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69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77"/>
      <c r="D7" s="17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7" t="s">
        <v>177</v>
      </c>
      <c r="D8" s="178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9" t="s">
        <v>176</v>
      </c>
      <c r="F11" s="180"/>
      <c r="G11" s="18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Rekapitulace!A27</f>
        <v>Individuální mimostaveništní doprava</v>
      </c>
      <c r="E14" s="44"/>
      <c r="F14" s="45"/>
      <c r="G14" s="42">
        <f>Rekapitulace!I27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Rekapitulace!A28</f>
        <v>Rozpočtová rezerva</v>
      </c>
      <c r="E15" s="46"/>
      <c r="F15" s="47"/>
      <c r="G15" s="42">
        <f>Rekapitulace!I28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Rekapitulace!A29</f>
        <v>Zařízení staveniště</v>
      </c>
      <c r="E16" s="46"/>
      <c r="F16" s="47"/>
      <c r="G16" s="42">
        <f>Rekapitulace!I29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6" t="s">
        <v>178</v>
      </c>
      <c r="C37" s="176"/>
      <c r="D37" s="176"/>
      <c r="E37" s="176"/>
      <c r="F37" s="176"/>
      <c r="G37" s="176"/>
      <c r="H37" t="s">
        <v>4</v>
      </c>
    </row>
    <row r="38" spans="1:8" ht="12.75" customHeight="1">
      <c r="A38" s="68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68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68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68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68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68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68"/>
      <c r="B44" s="176"/>
      <c r="C44" s="176"/>
      <c r="D44" s="176"/>
      <c r="E44" s="176"/>
      <c r="F44" s="176"/>
      <c r="G44" s="176"/>
      <c r="H44" t="s">
        <v>4</v>
      </c>
    </row>
    <row r="45" spans="1:8" ht="33" customHeight="1">
      <c r="A45" s="68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C7:D7"/>
    <mergeCell ref="C8:D8"/>
    <mergeCell ref="E11:G11"/>
    <mergeCell ref="B46:G46"/>
    <mergeCell ref="B47:G47"/>
    <mergeCell ref="B48:G48"/>
    <mergeCell ref="B37:G45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> Rekonstrukce sociálních zařízení (2 celk.)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> MŠ U Pivovaru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Položky!BA12</f>
        <v>0</v>
      </c>
      <c r="F7" s="173">
        <f>Položky!BB12</f>
        <v>0</v>
      </c>
      <c r="G7" s="173">
        <f>Položky!BC12</f>
        <v>0</v>
      </c>
      <c r="H7" s="173">
        <f>Položky!BD12</f>
        <v>0</v>
      </c>
      <c r="I7" s="174">
        <f>Položky!BE12</f>
        <v>0</v>
      </c>
    </row>
    <row r="8" spans="1:9" s="11" customFormat="1" ht="12.75">
      <c r="A8" s="171" t="str">
        <f>Položky!B13</f>
        <v>4</v>
      </c>
      <c r="B8" s="86" t="str">
        <f>Položky!C13</f>
        <v>Vodorovné konstrukce</v>
      </c>
      <c r="C8" s="87"/>
      <c r="D8" s="88"/>
      <c r="E8" s="172">
        <f>Položky!BA15</f>
        <v>0</v>
      </c>
      <c r="F8" s="173">
        <f>Položky!BB15</f>
        <v>0</v>
      </c>
      <c r="G8" s="173">
        <f>Položky!BC15</f>
        <v>0</v>
      </c>
      <c r="H8" s="173">
        <f>Položky!BD15</f>
        <v>0</v>
      </c>
      <c r="I8" s="174">
        <f>Položky!BE15</f>
        <v>0</v>
      </c>
    </row>
    <row r="9" spans="1:9" s="11" customFormat="1" ht="12.75">
      <c r="A9" s="171" t="str">
        <f>Položky!B16</f>
        <v>61</v>
      </c>
      <c r="B9" s="86" t="str">
        <f>Položky!C16</f>
        <v>Upravy povrchů vnitřní</v>
      </c>
      <c r="C9" s="87"/>
      <c r="D9" s="88"/>
      <c r="E9" s="172">
        <f>Položky!BA19</f>
        <v>0</v>
      </c>
      <c r="F9" s="173">
        <f>Položky!BB19</f>
        <v>0</v>
      </c>
      <c r="G9" s="173">
        <f>Položky!BC19</f>
        <v>0</v>
      </c>
      <c r="H9" s="173">
        <f>Položky!BD19</f>
        <v>0</v>
      </c>
      <c r="I9" s="174">
        <f>Položky!BE19</f>
        <v>0</v>
      </c>
    </row>
    <row r="10" spans="1:9" s="11" customFormat="1" ht="12.75">
      <c r="A10" s="171" t="str">
        <f>Položky!B20</f>
        <v>63</v>
      </c>
      <c r="B10" s="86" t="str">
        <f>Položky!C20</f>
        <v>Podlahy a podlahové konstrukce</v>
      </c>
      <c r="C10" s="87"/>
      <c r="D10" s="88"/>
      <c r="E10" s="172">
        <f>Položky!BA22</f>
        <v>0</v>
      </c>
      <c r="F10" s="173">
        <f>Položky!BB22</f>
        <v>0</v>
      </c>
      <c r="G10" s="173">
        <f>Položky!BC22</f>
        <v>0</v>
      </c>
      <c r="H10" s="173">
        <f>Položky!BD22</f>
        <v>0</v>
      </c>
      <c r="I10" s="174">
        <f>Položky!BE22</f>
        <v>0</v>
      </c>
    </row>
    <row r="11" spans="1:9" s="11" customFormat="1" ht="12.75">
      <c r="A11" s="171" t="str">
        <f>Položky!B23</f>
        <v>96</v>
      </c>
      <c r="B11" s="86" t="str">
        <f>Položky!C23</f>
        <v>Bourání konstrukcí</v>
      </c>
      <c r="C11" s="87"/>
      <c r="D11" s="88"/>
      <c r="E11" s="172">
        <f>Položky!BA25</f>
        <v>0</v>
      </c>
      <c r="F11" s="173">
        <f>Položky!BB25</f>
        <v>0</v>
      </c>
      <c r="G11" s="173">
        <f>Položky!BC25</f>
        <v>0</v>
      </c>
      <c r="H11" s="173">
        <f>Položky!BD25</f>
        <v>0</v>
      </c>
      <c r="I11" s="174">
        <f>Položky!BE25</f>
        <v>0</v>
      </c>
    </row>
    <row r="12" spans="1:9" s="11" customFormat="1" ht="12.75">
      <c r="A12" s="171" t="str">
        <f>Položky!B26</f>
        <v>711</v>
      </c>
      <c r="B12" s="86" t="str">
        <f>Položky!C26</f>
        <v>Izolace proti vodě</v>
      </c>
      <c r="C12" s="87"/>
      <c r="D12" s="88"/>
      <c r="E12" s="172">
        <f>Položky!BA28</f>
        <v>0</v>
      </c>
      <c r="F12" s="173">
        <f>Položky!BB28</f>
        <v>0</v>
      </c>
      <c r="G12" s="173">
        <f>Položky!BC28</f>
        <v>0</v>
      </c>
      <c r="H12" s="173">
        <f>Položky!BD28</f>
        <v>0</v>
      </c>
      <c r="I12" s="174">
        <f>Položky!BE28</f>
        <v>0</v>
      </c>
    </row>
    <row r="13" spans="1:9" s="11" customFormat="1" ht="12.75">
      <c r="A13" s="171" t="str">
        <f>Položky!B29</f>
        <v>721</v>
      </c>
      <c r="B13" s="86" t="str">
        <f>Položky!C29</f>
        <v>Vnitřní kanalizace</v>
      </c>
      <c r="C13" s="87"/>
      <c r="D13" s="88"/>
      <c r="E13" s="172">
        <f>Položky!BA31</f>
        <v>0</v>
      </c>
      <c r="F13" s="173">
        <f>Položky!BB31</f>
        <v>0</v>
      </c>
      <c r="G13" s="173">
        <f>Položky!BC31</f>
        <v>0</v>
      </c>
      <c r="H13" s="173">
        <f>Položky!BD31</f>
        <v>0</v>
      </c>
      <c r="I13" s="174">
        <f>Položky!BE31</f>
        <v>0</v>
      </c>
    </row>
    <row r="14" spans="1:9" s="11" customFormat="1" ht="12.75">
      <c r="A14" s="171" t="str">
        <f>Položky!B32</f>
        <v>722</v>
      </c>
      <c r="B14" s="86" t="str">
        <f>Položky!C32</f>
        <v>Vnitřní vodovod</v>
      </c>
      <c r="C14" s="87"/>
      <c r="D14" s="88"/>
      <c r="E14" s="172">
        <f>Položky!BA35</f>
        <v>0</v>
      </c>
      <c r="F14" s="173">
        <f>Položky!BB35</f>
        <v>0</v>
      </c>
      <c r="G14" s="173">
        <f>Položky!BC35</f>
        <v>0</v>
      </c>
      <c r="H14" s="173">
        <f>Položky!BD35</f>
        <v>0</v>
      </c>
      <c r="I14" s="174">
        <f>Položky!BE35</f>
        <v>0</v>
      </c>
    </row>
    <row r="15" spans="1:9" s="11" customFormat="1" ht="12.75">
      <c r="A15" s="171" t="str">
        <f>Položky!B36</f>
        <v>725</v>
      </c>
      <c r="B15" s="86" t="str">
        <f>Položky!C36</f>
        <v>Zařizovací předměty</v>
      </c>
      <c r="C15" s="87"/>
      <c r="D15" s="88"/>
      <c r="E15" s="172">
        <f>Položky!BA39</f>
        <v>0</v>
      </c>
      <c r="F15" s="173">
        <f>Položky!BB39</f>
        <v>0</v>
      </c>
      <c r="G15" s="173">
        <f>Položky!BC39</f>
        <v>0</v>
      </c>
      <c r="H15" s="173">
        <f>Položky!BD39</f>
        <v>0</v>
      </c>
      <c r="I15" s="174">
        <f>Položky!BE39</f>
        <v>0</v>
      </c>
    </row>
    <row r="16" spans="1:9" s="11" customFormat="1" ht="12.75">
      <c r="A16" s="171" t="str">
        <f>Položky!B40</f>
        <v>766</v>
      </c>
      <c r="B16" s="86" t="str">
        <f>Položky!C40</f>
        <v>Konstrukce truhlářské</v>
      </c>
      <c r="C16" s="87"/>
      <c r="D16" s="88"/>
      <c r="E16" s="172">
        <f>Položky!BA44</f>
        <v>0</v>
      </c>
      <c r="F16" s="173">
        <f>Položky!BB44</f>
        <v>0</v>
      </c>
      <c r="G16" s="173">
        <f>Položky!BC44</f>
        <v>0</v>
      </c>
      <c r="H16" s="173">
        <f>Položky!BD44</f>
        <v>0</v>
      </c>
      <c r="I16" s="174">
        <f>Položky!BE44</f>
        <v>0</v>
      </c>
    </row>
    <row r="17" spans="1:9" s="11" customFormat="1" ht="12.75">
      <c r="A17" s="171" t="str">
        <f>Položky!B45</f>
        <v>771</v>
      </c>
      <c r="B17" s="86" t="str">
        <f>Položky!C45</f>
        <v>Podlahy z dlaždic a obklady</v>
      </c>
      <c r="C17" s="87"/>
      <c r="D17" s="88"/>
      <c r="E17" s="172">
        <f>Položky!BA52</f>
        <v>0</v>
      </c>
      <c r="F17" s="173">
        <f>Položky!BB52</f>
        <v>0</v>
      </c>
      <c r="G17" s="173">
        <f>Položky!BC52</f>
        <v>0</v>
      </c>
      <c r="H17" s="173">
        <f>Položky!BD52</f>
        <v>0</v>
      </c>
      <c r="I17" s="174">
        <f>Položky!BE52</f>
        <v>0</v>
      </c>
    </row>
    <row r="18" spans="1:9" s="11" customFormat="1" ht="12.75">
      <c r="A18" s="171" t="str">
        <f>Položky!B53</f>
        <v>781</v>
      </c>
      <c r="B18" s="86" t="str">
        <f>Položky!C53</f>
        <v>Obklady keramické</v>
      </c>
      <c r="C18" s="87"/>
      <c r="D18" s="88"/>
      <c r="E18" s="172">
        <f>Položky!BA58</f>
        <v>0</v>
      </c>
      <c r="F18" s="173">
        <f>Položky!BB58</f>
        <v>0</v>
      </c>
      <c r="G18" s="173">
        <f>Položky!BC58</f>
        <v>0</v>
      </c>
      <c r="H18" s="173">
        <f>Položky!BD58</f>
        <v>0</v>
      </c>
      <c r="I18" s="174">
        <f>Položky!BE58</f>
        <v>0</v>
      </c>
    </row>
    <row r="19" spans="1:9" s="11" customFormat="1" ht="12.75">
      <c r="A19" s="171" t="str">
        <f>Položky!B59</f>
        <v>783</v>
      </c>
      <c r="B19" s="86" t="str">
        <f>Položky!C59</f>
        <v>Nátěry</v>
      </c>
      <c r="C19" s="87"/>
      <c r="D19" s="88"/>
      <c r="E19" s="172">
        <f>Položky!BA62</f>
        <v>0</v>
      </c>
      <c r="F19" s="173">
        <f>Položky!BB62</f>
        <v>0</v>
      </c>
      <c r="G19" s="173">
        <f>Položky!BC62</f>
        <v>0</v>
      </c>
      <c r="H19" s="173">
        <f>Položky!BD62</f>
        <v>0</v>
      </c>
      <c r="I19" s="174">
        <f>Položky!BE62</f>
        <v>0</v>
      </c>
    </row>
    <row r="20" spans="1:9" s="11" customFormat="1" ht="12.75">
      <c r="A20" s="171" t="str">
        <f>Položky!B63</f>
        <v>784</v>
      </c>
      <c r="B20" s="86" t="str">
        <f>Položky!C63</f>
        <v>Malby</v>
      </c>
      <c r="C20" s="87"/>
      <c r="D20" s="88"/>
      <c r="E20" s="172">
        <f>Položky!BA67</f>
        <v>0</v>
      </c>
      <c r="F20" s="173">
        <f>Položky!BB67</f>
        <v>0</v>
      </c>
      <c r="G20" s="173">
        <f>Položky!BC67</f>
        <v>0</v>
      </c>
      <c r="H20" s="173">
        <f>Položky!BD67</f>
        <v>0</v>
      </c>
      <c r="I20" s="174">
        <f>Položky!BE67</f>
        <v>0</v>
      </c>
    </row>
    <row r="21" spans="1:9" s="11" customFormat="1" ht="13.5" thickBot="1">
      <c r="A21" s="171" t="str">
        <f>Položky!B68</f>
        <v>M21</v>
      </c>
      <c r="B21" s="86" t="str">
        <f>Položky!C68</f>
        <v>Elektromontáže</v>
      </c>
      <c r="C21" s="87"/>
      <c r="D21" s="88"/>
      <c r="E21" s="172">
        <f>Položky!BA70</f>
        <v>0</v>
      </c>
      <c r="F21" s="173">
        <f>Položky!BB70</f>
        <v>0</v>
      </c>
      <c r="G21" s="173">
        <f>Položky!BC70</f>
        <v>0</v>
      </c>
      <c r="H21" s="173">
        <f>Položky!BD70</f>
        <v>0</v>
      </c>
      <c r="I21" s="174">
        <f>Položky!BE70</f>
        <v>0</v>
      </c>
    </row>
    <row r="22" spans="1:9" s="94" customFormat="1" ht="13.5" thickBot="1">
      <c r="A22" s="89"/>
      <c r="B22" s="81" t="s">
        <v>50</v>
      </c>
      <c r="C22" s="81"/>
      <c r="D22" s="90"/>
      <c r="E22" s="91">
        <f>SUM(E7:E21)</f>
        <v>0</v>
      </c>
      <c r="F22" s="92">
        <f>SUM(F7:F21)</f>
        <v>0</v>
      </c>
      <c r="G22" s="92">
        <f>SUM(G7:G21)</f>
        <v>0</v>
      </c>
      <c r="H22" s="92">
        <f>SUM(H7:H21)</f>
        <v>0</v>
      </c>
      <c r="I22" s="93">
        <f>SUM(I7:I21)</f>
        <v>0</v>
      </c>
    </row>
    <row r="23" spans="1:9" ht="12.75">
      <c r="A23" s="87"/>
      <c r="B23" s="87"/>
      <c r="C23" s="87"/>
      <c r="D23" s="87"/>
      <c r="E23" s="87"/>
      <c r="F23" s="87"/>
      <c r="G23" s="87"/>
      <c r="H23" s="87"/>
      <c r="I23" s="87"/>
    </row>
    <row r="24" spans="1:57" ht="19.5" customHeight="1">
      <c r="A24" s="95" t="s">
        <v>51</v>
      </c>
      <c r="B24" s="95"/>
      <c r="C24" s="95"/>
      <c r="D24" s="95"/>
      <c r="E24" s="95"/>
      <c r="F24" s="95"/>
      <c r="G24" s="96"/>
      <c r="H24" s="95"/>
      <c r="I24" s="95"/>
      <c r="BA24" s="30"/>
      <c r="BB24" s="30"/>
      <c r="BC24" s="30"/>
      <c r="BD24" s="30"/>
      <c r="BE24" s="30"/>
    </row>
    <row r="25" spans="1:9" ht="13.5" thickBot="1">
      <c r="A25" s="97"/>
      <c r="B25" s="97"/>
      <c r="C25" s="97"/>
      <c r="D25" s="97"/>
      <c r="E25" s="97"/>
      <c r="F25" s="97"/>
      <c r="G25" s="97"/>
      <c r="H25" s="97"/>
      <c r="I25" s="97"/>
    </row>
    <row r="26" spans="1:9" ht="12.75">
      <c r="A26" s="98" t="s">
        <v>52</v>
      </c>
      <c r="B26" s="99"/>
      <c r="C26" s="99"/>
      <c r="D26" s="100"/>
      <c r="E26" s="101" t="s">
        <v>53</v>
      </c>
      <c r="F26" s="102" t="s">
        <v>54</v>
      </c>
      <c r="G26" s="103" t="s">
        <v>55</v>
      </c>
      <c r="H26" s="104"/>
      <c r="I26" s="105" t="s">
        <v>53</v>
      </c>
    </row>
    <row r="27" spans="1:53" ht="12.75">
      <c r="A27" s="106" t="s">
        <v>173</v>
      </c>
      <c r="B27" s="107"/>
      <c r="C27" s="107"/>
      <c r="D27" s="108"/>
      <c r="E27" s="109"/>
      <c r="F27" s="110">
        <v>0</v>
      </c>
      <c r="G27" s="111">
        <f>CHOOSE(BA27+1,HSV+PSV,HSV+PSV+Mont,HSV+PSV+Dodavka+Mont,HSV,PSV,Mont,Dodavka,Mont+Dodavka,0)</f>
        <v>0</v>
      </c>
      <c r="H27" s="112"/>
      <c r="I27" s="113">
        <f>E27+F27*G27/100</f>
        <v>0</v>
      </c>
      <c r="BA27">
        <v>0</v>
      </c>
    </row>
    <row r="28" spans="1:53" ht="12.75">
      <c r="A28" s="106" t="s">
        <v>174</v>
      </c>
      <c r="B28" s="107"/>
      <c r="C28" s="107"/>
      <c r="D28" s="108"/>
      <c r="E28" s="109"/>
      <c r="F28" s="110">
        <v>0</v>
      </c>
      <c r="G28" s="111">
        <f>CHOOSE(BA28+1,HSV+PSV,HSV+PSV+Mont,HSV+PSV+Dodavka+Mont,HSV,PSV,Mont,Dodavka,Mont+Dodavka,0)</f>
        <v>0</v>
      </c>
      <c r="H28" s="112"/>
      <c r="I28" s="113">
        <f>E28+F28*G28/100</f>
        <v>0</v>
      </c>
      <c r="BA28">
        <v>0</v>
      </c>
    </row>
    <row r="29" spans="1:53" ht="12.75">
      <c r="A29" s="106" t="s">
        <v>175</v>
      </c>
      <c r="B29" s="107"/>
      <c r="C29" s="107"/>
      <c r="D29" s="108"/>
      <c r="E29" s="109"/>
      <c r="F29" s="110">
        <v>0</v>
      </c>
      <c r="G29" s="111">
        <f>CHOOSE(BA29+1,HSV+PSV,HSV+PSV+Mont,HSV+PSV+Dodavka+Mont,HSV,PSV,Mont,Dodavka,Mont+Dodavka,0)</f>
        <v>0</v>
      </c>
      <c r="H29" s="112"/>
      <c r="I29" s="113">
        <f>E29+F29*G29/100</f>
        <v>0</v>
      </c>
      <c r="BA29">
        <v>0</v>
      </c>
    </row>
    <row r="30" spans="1:9" ht="13.5" thickBot="1">
      <c r="A30" s="114"/>
      <c r="B30" s="115" t="s">
        <v>56</v>
      </c>
      <c r="C30" s="116"/>
      <c r="D30" s="117"/>
      <c r="E30" s="118"/>
      <c r="F30" s="119"/>
      <c r="G30" s="119"/>
      <c r="H30" s="182">
        <f>SUM(I27:I29)</f>
        <v>0</v>
      </c>
      <c r="I30" s="183"/>
    </row>
    <row r="31" spans="1:9" ht="12.75">
      <c r="A31" s="97"/>
      <c r="B31" s="97"/>
      <c r="C31" s="97"/>
      <c r="D31" s="97"/>
      <c r="E31" s="97"/>
      <c r="F31" s="97"/>
      <c r="G31" s="97"/>
      <c r="H31" s="97"/>
      <c r="I31" s="97"/>
    </row>
    <row r="32" spans="2:9" ht="12.75">
      <c r="B32" s="94"/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</sheetData>
  <sheetProtection/>
  <mergeCells count="4">
    <mergeCell ref="H30:I30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3"/>
  <sheetViews>
    <sheetView showGridLines="0" showZeros="0" tabSelected="1" workbookViewId="0" topLeftCell="A1">
      <selection activeCell="C74" sqref="C74"/>
    </sheetView>
  </sheetViews>
  <sheetFormatPr defaultColWidth="9.00390625" defaultRowHeight="12.75"/>
  <cols>
    <col min="1" max="1" width="3.875" style="123" customWidth="1"/>
    <col min="2" max="2" width="13.875" style="123" customWidth="1"/>
    <col min="3" max="3" width="47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Rekonstrukce sociálních zařízení (2 celk.)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MŠ U Pivovaru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70</v>
      </c>
      <c r="C7" s="145" t="s">
        <v>71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72</v>
      </c>
      <c r="C8" s="153" t="s">
        <v>73</v>
      </c>
      <c r="D8" s="154" t="s">
        <v>74</v>
      </c>
      <c r="E8" s="155">
        <v>5.65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0.01148</v>
      </c>
    </row>
    <row r="9" spans="1:104" ht="12.75">
      <c r="A9" s="151">
        <v>2</v>
      </c>
      <c r="B9" s="152" t="s">
        <v>75</v>
      </c>
      <c r="C9" s="153" t="s">
        <v>76</v>
      </c>
      <c r="D9" s="154" t="s">
        <v>74</v>
      </c>
      <c r="E9" s="155">
        <v>9.915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0.0706</v>
      </c>
    </row>
    <row r="10" spans="1:104" ht="12.75">
      <c r="A10" s="151">
        <v>3</v>
      </c>
      <c r="B10" s="152" t="s">
        <v>77</v>
      </c>
      <c r="C10" s="153" t="s">
        <v>78</v>
      </c>
      <c r="D10" s="154" t="s">
        <v>74</v>
      </c>
      <c r="E10" s="155">
        <v>1.68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0.08811</v>
      </c>
    </row>
    <row r="11" spans="1:104" ht="22.5">
      <c r="A11" s="151">
        <v>4</v>
      </c>
      <c r="B11" s="152" t="s">
        <v>79</v>
      </c>
      <c r="C11" s="153" t="s">
        <v>80</v>
      </c>
      <c r="D11" s="154" t="s">
        <v>81</v>
      </c>
      <c r="E11" s="155">
        <v>2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0.14918</v>
      </c>
    </row>
    <row r="12" spans="1:57" ht="12.75">
      <c r="A12" s="157"/>
      <c r="B12" s="158" t="s">
        <v>67</v>
      </c>
      <c r="C12" s="159" t="str">
        <f>CONCATENATE(B7," ",C7)</f>
        <v>3 Svislé a kompletní konstrukce</v>
      </c>
      <c r="D12" s="157"/>
      <c r="E12" s="160"/>
      <c r="F12" s="160"/>
      <c r="G12" s="161">
        <f>SUM(G7:G11)</f>
        <v>0</v>
      </c>
      <c r="O12" s="150">
        <v>4</v>
      </c>
      <c r="BA12" s="162">
        <f>SUM(BA7:BA11)</f>
        <v>0</v>
      </c>
      <c r="BB12" s="162">
        <f>SUM(BB7:BB11)</f>
        <v>0</v>
      </c>
      <c r="BC12" s="162">
        <f>SUM(BC7:BC11)</f>
        <v>0</v>
      </c>
      <c r="BD12" s="162">
        <f>SUM(BD7:BD11)</f>
        <v>0</v>
      </c>
      <c r="BE12" s="162">
        <f>SUM(BE7:BE11)</f>
        <v>0</v>
      </c>
    </row>
    <row r="13" spans="1:15" ht="12.75">
      <c r="A13" s="143" t="s">
        <v>65</v>
      </c>
      <c r="B13" s="144" t="s">
        <v>82</v>
      </c>
      <c r="C13" s="145" t="s">
        <v>83</v>
      </c>
      <c r="D13" s="146"/>
      <c r="E13" s="147"/>
      <c r="F13" s="147"/>
      <c r="G13" s="148"/>
      <c r="H13" s="149"/>
      <c r="I13" s="149"/>
      <c r="O13" s="150">
        <v>1</v>
      </c>
    </row>
    <row r="14" spans="1:104" ht="12.75">
      <c r="A14" s="151">
        <v>5</v>
      </c>
      <c r="B14" s="152" t="s">
        <v>84</v>
      </c>
      <c r="C14" s="153" t="s">
        <v>85</v>
      </c>
      <c r="D14" s="154" t="s">
        <v>74</v>
      </c>
      <c r="E14" s="155">
        <v>9.73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0.01131</v>
      </c>
    </row>
    <row r="15" spans="1:57" ht="12.75">
      <c r="A15" s="157"/>
      <c r="B15" s="158" t="s">
        <v>67</v>
      </c>
      <c r="C15" s="159" t="str">
        <f>CONCATENATE(B13," ",C13)</f>
        <v>4 Vodorovné konstrukce</v>
      </c>
      <c r="D15" s="157"/>
      <c r="E15" s="160"/>
      <c r="F15" s="160"/>
      <c r="G15" s="161">
        <f>SUM(G13:G14)</f>
        <v>0</v>
      </c>
      <c r="O15" s="150">
        <v>4</v>
      </c>
      <c r="BA15" s="162">
        <f>SUM(BA13:BA14)</f>
        <v>0</v>
      </c>
      <c r="BB15" s="162">
        <f>SUM(BB13:BB14)</f>
        <v>0</v>
      </c>
      <c r="BC15" s="162">
        <f>SUM(BC13:BC14)</f>
        <v>0</v>
      </c>
      <c r="BD15" s="162">
        <f>SUM(BD13:BD14)</f>
        <v>0</v>
      </c>
      <c r="BE15" s="162">
        <f>SUM(BE13:BE14)</f>
        <v>0</v>
      </c>
    </row>
    <row r="16" spans="1:15" ht="12.75">
      <c r="A16" s="143" t="s">
        <v>65</v>
      </c>
      <c r="B16" s="144" t="s">
        <v>86</v>
      </c>
      <c r="C16" s="145" t="s">
        <v>87</v>
      </c>
      <c r="D16" s="146"/>
      <c r="E16" s="147"/>
      <c r="F16" s="147"/>
      <c r="G16" s="148"/>
      <c r="H16" s="149"/>
      <c r="I16" s="149"/>
      <c r="O16" s="150">
        <v>1</v>
      </c>
    </row>
    <row r="17" spans="1:104" ht="22.5">
      <c r="A17" s="151">
        <v>6</v>
      </c>
      <c r="B17" s="152" t="s">
        <v>88</v>
      </c>
      <c r="C17" s="153" t="s">
        <v>89</v>
      </c>
      <c r="D17" s="154" t="s">
        <v>74</v>
      </c>
      <c r="E17" s="155">
        <v>55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6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0.003</v>
      </c>
    </row>
    <row r="18" spans="1:104" ht="12.75">
      <c r="A18" s="151">
        <v>7</v>
      </c>
      <c r="B18" s="152" t="s">
        <v>90</v>
      </c>
      <c r="C18" s="153" t="s">
        <v>91</v>
      </c>
      <c r="D18" s="154" t="s">
        <v>74</v>
      </c>
      <c r="E18" s="155">
        <v>31.91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7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0.00768</v>
      </c>
    </row>
    <row r="19" spans="1:57" ht="12.75">
      <c r="A19" s="157"/>
      <c r="B19" s="158" t="s">
        <v>67</v>
      </c>
      <c r="C19" s="159" t="str">
        <f>CONCATENATE(B16," ",C16)</f>
        <v>61 Upravy povrchů vnitřní</v>
      </c>
      <c r="D19" s="157"/>
      <c r="E19" s="160"/>
      <c r="F19" s="160"/>
      <c r="G19" s="161">
        <f>SUM(G16:G18)</f>
        <v>0</v>
      </c>
      <c r="O19" s="150">
        <v>4</v>
      </c>
      <c r="BA19" s="162">
        <f>SUM(BA16:BA18)</f>
        <v>0</v>
      </c>
      <c r="BB19" s="162">
        <f>SUM(BB16:BB18)</f>
        <v>0</v>
      </c>
      <c r="BC19" s="162">
        <f>SUM(BC16:BC18)</f>
        <v>0</v>
      </c>
      <c r="BD19" s="162">
        <f>SUM(BD16:BD18)</f>
        <v>0</v>
      </c>
      <c r="BE19" s="162">
        <f>SUM(BE16:BE18)</f>
        <v>0</v>
      </c>
    </row>
    <row r="20" spans="1:15" ht="12.75">
      <c r="A20" s="143" t="s">
        <v>65</v>
      </c>
      <c r="B20" s="144" t="s">
        <v>92</v>
      </c>
      <c r="C20" s="145" t="s">
        <v>93</v>
      </c>
      <c r="D20" s="146"/>
      <c r="E20" s="147"/>
      <c r="F20" s="147"/>
      <c r="G20" s="148"/>
      <c r="H20" s="149"/>
      <c r="I20" s="149"/>
      <c r="O20" s="150">
        <v>1</v>
      </c>
    </row>
    <row r="21" spans="1:104" ht="22.5">
      <c r="A21" s="151">
        <v>8</v>
      </c>
      <c r="B21" s="152" t="s">
        <v>94</v>
      </c>
      <c r="C21" s="153" t="s">
        <v>95</v>
      </c>
      <c r="D21" s="154" t="s">
        <v>74</v>
      </c>
      <c r="E21" s="155">
        <v>40</v>
      </c>
      <c r="F21" s="155">
        <v>0</v>
      </c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8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0.00735</v>
      </c>
    </row>
    <row r="22" spans="1:57" ht="12.75">
      <c r="A22" s="157"/>
      <c r="B22" s="158" t="s">
        <v>67</v>
      </c>
      <c r="C22" s="159" t="str">
        <f>CONCATENATE(B20," ",C20)</f>
        <v>63 Podlahy a podlahové konstrukce</v>
      </c>
      <c r="D22" s="157"/>
      <c r="E22" s="160"/>
      <c r="F22" s="160"/>
      <c r="G22" s="161">
        <f>SUM(G20:G21)</f>
        <v>0</v>
      </c>
      <c r="O22" s="150">
        <v>4</v>
      </c>
      <c r="BA22" s="162">
        <f>SUM(BA20:BA21)</f>
        <v>0</v>
      </c>
      <c r="BB22" s="162">
        <f>SUM(BB20:BB21)</f>
        <v>0</v>
      </c>
      <c r="BC22" s="162">
        <f>SUM(BC20:BC21)</f>
        <v>0</v>
      </c>
      <c r="BD22" s="162">
        <f>SUM(BD20:BD21)</f>
        <v>0</v>
      </c>
      <c r="BE22" s="162">
        <f>SUM(BE20:BE21)</f>
        <v>0</v>
      </c>
    </row>
    <row r="23" spans="1:15" ht="12.75">
      <c r="A23" s="143" t="s">
        <v>65</v>
      </c>
      <c r="B23" s="144" t="s">
        <v>96</v>
      </c>
      <c r="C23" s="145" t="s">
        <v>97</v>
      </c>
      <c r="D23" s="146"/>
      <c r="E23" s="147"/>
      <c r="F23" s="147"/>
      <c r="G23" s="148"/>
      <c r="H23" s="149"/>
      <c r="I23" s="149"/>
      <c r="O23" s="150">
        <v>1</v>
      </c>
    </row>
    <row r="24" spans="1:104" ht="12.75">
      <c r="A24" s="151">
        <v>9</v>
      </c>
      <c r="B24" s="152" t="s">
        <v>98</v>
      </c>
      <c r="C24" s="153" t="s">
        <v>99</v>
      </c>
      <c r="D24" s="154" t="s">
        <v>74</v>
      </c>
      <c r="E24" s="155">
        <v>2</v>
      </c>
      <c r="F24" s="155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9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0.00067</v>
      </c>
    </row>
    <row r="25" spans="1:57" ht="12.75">
      <c r="A25" s="157"/>
      <c r="B25" s="158" t="s">
        <v>67</v>
      </c>
      <c r="C25" s="159" t="str">
        <f>CONCATENATE(B23," ",C23)</f>
        <v>96 Bourání konstrukcí</v>
      </c>
      <c r="D25" s="157"/>
      <c r="E25" s="160"/>
      <c r="F25" s="160"/>
      <c r="G25" s="161">
        <f>SUM(G23:G24)</f>
        <v>0</v>
      </c>
      <c r="O25" s="150">
        <v>4</v>
      </c>
      <c r="BA25" s="162">
        <f>SUM(BA23:BA24)</f>
        <v>0</v>
      </c>
      <c r="BB25" s="162">
        <f>SUM(BB23:BB24)</f>
        <v>0</v>
      </c>
      <c r="BC25" s="162">
        <f>SUM(BC23:BC24)</f>
        <v>0</v>
      </c>
      <c r="BD25" s="162">
        <f>SUM(BD23:BD24)</f>
        <v>0</v>
      </c>
      <c r="BE25" s="162">
        <f>SUM(BE23:BE24)</f>
        <v>0</v>
      </c>
    </row>
    <row r="26" spans="1:15" ht="12.75">
      <c r="A26" s="143" t="s">
        <v>65</v>
      </c>
      <c r="B26" s="144" t="s">
        <v>100</v>
      </c>
      <c r="C26" s="145" t="s">
        <v>101</v>
      </c>
      <c r="D26" s="146"/>
      <c r="E26" s="147"/>
      <c r="F26" s="147"/>
      <c r="G26" s="148"/>
      <c r="H26" s="149"/>
      <c r="I26" s="149"/>
      <c r="O26" s="150">
        <v>1</v>
      </c>
    </row>
    <row r="27" spans="1:104" ht="22.5">
      <c r="A27" s="151">
        <v>10</v>
      </c>
      <c r="B27" s="152" t="s">
        <v>102</v>
      </c>
      <c r="C27" s="153" t="s">
        <v>103</v>
      </c>
      <c r="D27" s="154" t="s">
        <v>74</v>
      </c>
      <c r="E27" s="155">
        <v>40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10</v>
      </c>
      <c r="AZ27" s="123">
        <v>2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0.00126</v>
      </c>
    </row>
    <row r="28" spans="1:57" ht="12.75">
      <c r="A28" s="157"/>
      <c r="B28" s="158" t="s">
        <v>67</v>
      </c>
      <c r="C28" s="159" t="str">
        <f>CONCATENATE(B26," ",C26)</f>
        <v>711 Izolace proti vodě</v>
      </c>
      <c r="D28" s="157"/>
      <c r="E28" s="160"/>
      <c r="F28" s="160"/>
      <c r="G28" s="161">
        <f>SUM(G26:G27)</f>
        <v>0</v>
      </c>
      <c r="O28" s="150">
        <v>4</v>
      </c>
      <c r="BA28" s="162">
        <f>SUM(BA26:BA27)</f>
        <v>0</v>
      </c>
      <c r="BB28" s="162">
        <f>SUM(BB26:BB27)</f>
        <v>0</v>
      </c>
      <c r="BC28" s="162">
        <f>SUM(BC26:BC27)</f>
        <v>0</v>
      </c>
      <c r="BD28" s="162">
        <f>SUM(BD26:BD27)</f>
        <v>0</v>
      </c>
      <c r="BE28" s="162">
        <f>SUM(BE26:BE27)</f>
        <v>0</v>
      </c>
    </row>
    <row r="29" spans="1:15" ht="12.75">
      <c r="A29" s="143" t="s">
        <v>65</v>
      </c>
      <c r="B29" s="144" t="s">
        <v>104</v>
      </c>
      <c r="C29" s="145" t="s">
        <v>105</v>
      </c>
      <c r="D29" s="146"/>
      <c r="E29" s="147"/>
      <c r="F29" s="147"/>
      <c r="G29" s="148"/>
      <c r="H29" s="149"/>
      <c r="I29" s="149"/>
      <c r="O29" s="150">
        <v>1</v>
      </c>
    </row>
    <row r="30" spans="1:104" ht="22.5">
      <c r="A30" s="151">
        <v>11</v>
      </c>
      <c r="B30" s="152" t="s">
        <v>106</v>
      </c>
      <c r="C30" s="153" t="s">
        <v>107</v>
      </c>
      <c r="D30" s="154" t="s">
        <v>108</v>
      </c>
      <c r="E30" s="155">
        <v>1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11</v>
      </c>
      <c r="AZ30" s="123">
        <v>2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57" ht="12.75">
      <c r="A31" s="157"/>
      <c r="B31" s="158" t="s">
        <v>67</v>
      </c>
      <c r="C31" s="159" t="str">
        <f>CONCATENATE(B29," ",C29)</f>
        <v>721 Vnitřní kanalizace</v>
      </c>
      <c r="D31" s="157"/>
      <c r="E31" s="160"/>
      <c r="F31" s="160"/>
      <c r="G31" s="161">
        <f>SUM(G29:G30)</f>
        <v>0</v>
      </c>
      <c r="O31" s="150">
        <v>4</v>
      </c>
      <c r="BA31" s="162">
        <f>SUM(BA29:BA30)</f>
        <v>0</v>
      </c>
      <c r="BB31" s="162">
        <f>SUM(BB29:BB30)</f>
        <v>0</v>
      </c>
      <c r="BC31" s="162">
        <f>SUM(BC29:BC30)</f>
        <v>0</v>
      </c>
      <c r="BD31" s="162">
        <f>SUM(BD29:BD30)</f>
        <v>0</v>
      </c>
      <c r="BE31" s="162">
        <f>SUM(BE29:BE30)</f>
        <v>0</v>
      </c>
    </row>
    <row r="32" spans="1:15" ht="12.75">
      <c r="A32" s="143" t="s">
        <v>65</v>
      </c>
      <c r="B32" s="144" t="s">
        <v>109</v>
      </c>
      <c r="C32" s="145" t="s">
        <v>110</v>
      </c>
      <c r="D32" s="146"/>
      <c r="E32" s="147"/>
      <c r="F32" s="147"/>
      <c r="G32" s="148"/>
      <c r="H32" s="149"/>
      <c r="I32" s="149"/>
      <c r="O32" s="150">
        <v>1</v>
      </c>
    </row>
    <row r="33" spans="1:104" ht="22.5">
      <c r="A33" s="151">
        <v>12</v>
      </c>
      <c r="B33" s="152" t="s">
        <v>111</v>
      </c>
      <c r="C33" s="153" t="s">
        <v>112</v>
      </c>
      <c r="D33" s="154" t="s">
        <v>108</v>
      </c>
      <c r="E33" s="155">
        <v>1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12</v>
      </c>
      <c r="AZ33" s="123">
        <v>2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ht="22.5">
      <c r="A34" s="151">
        <v>13</v>
      </c>
      <c r="B34" s="152" t="s">
        <v>113</v>
      </c>
      <c r="C34" s="153" t="s">
        <v>114</v>
      </c>
      <c r="D34" s="154" t="s">
        <v>108</v>
      </c>
      <c r="E34" s="155">
        <v>1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13</v>
      </c>
      <c r="AZ34" s="123">
        <v>2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0.00392</v>
      </c>
    </row>
    <row r="35" spans="1:57" ht="12.75">
      <c r="A35" s="157"/>
      <c r="B35" s="158" t="s">
        <v>67</v>
      </c>
      <c r="C35" s="159" t="str">
        <f>CONCATENATE(B32," ",C32)</f>
        <v>722 Vnitřní vodovod</v>
      </c>
      <c r="D35" s="157"/>
      <c r="E35" s="160"/>
      <c r="F35" s="160"/>
      <c r="G35" s="161">
        <f>SUM(G32:G34)</f>
        <v>0</v>
      </c>
      <c r="O35" s="150">
        <v>4</v>
      </c>
      <c r="BA35" s="162">
        <f>SUM(BA32:BA34)</f>
        <v>0</v>
      </c>
      <c r="BB35" s="162">
        <f>SUM(BB32:BB34)</f>
        <v>0</v>
      </c>
      <c r="BC35" s="162">
        <f>SUM(BC32:BC34)</f>
        <v>0</v>
      </c>
      <c r="BD35" s="162">
        <f>SUM(BD32:BD34)</f>
        <v>0</v>
      </c>
      <c r="BE35" s="162">
        <f>SUM(BE32:BE34)</f>
        <v>0</v>
      </c>
    </row>
    <row r="36" spans="1:15" ht="12.75">
      <c r="A36" s="143" t="s">
        <v>65</v>
      </c>
      <c r="B36" s="144" t="s">
        <v>115</v>
      </c>
      <c r="C36" s="145" t="s">
        <v>116</v>
      </c>
      <c r="D36" s="146"/>
      <c r="E36" s="147"/>
      <c r="F36" s="147"/>
      <c r="G36" s="148"/>
      <c r="H36" s="149"/>
      <c r="I36" s="149"/>
      <c r="O36" s="150">
        <v>1</v>
      </c>
    </row>
    <row r="37" spans="1:104" ht="12.75">
      <c r="A37" s="151">
        <v>14</v>
      </c>
      <c r="B37" s="152" t="s">
        <v>117</v>
      </c>
      <c r="C37" s="153" t="s">
        <v>118</v>
      </c>
      <c r="D37" s="154" t="s">
        <v>66</v>
      </c>
      <c r="E37" s="155">
        <v>8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1</v>
      </c>
      <c r="AC37" s="123">
        <v>14</v>
      </c>
      <c r="AZ37" s="123">
        <v>2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04" ht="22.5">
      <c r="A38" s="151">
        <v>15</v>
      </c>
      <c r="B38" s="152" t="s">
        <v>117</v>
      </c>
      <c r="C38" s="153" t="s">
        <v>119</v>
      </c>
      <c r="D38" s="154" t="s">
        <v>108</v>
      </c>
      <c r="E38" s="155">
        <v>1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15</v>
      </c>
      <c r="AZ38" s="123">
        <v>2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</v>
      </c>
    </row>
    <row r="39" spans="1:57" ht="12.75">
      <c r="A39" s="157"/>
      <c r="B39" s="158" t="s">
        <v>67</v>
      </c>
      <c r="C39" s="159" t="str">
        <f>CONCATENATE(B36," ",C36)</f>
        <v>725 Zařizovací předměty</v>
      </c>
      <c r="D39" s="157"/>
      <c r="E39" s="160"/>
      <c r="F39" s="160"/>
      <c r="G39" s="161">
        <f>SUM(G36:G38)</f>
        <v>0</v>
      </c>
      <c r="O39" s="150">
        <v>4</v>
      </c>
      <c r="BA39" s="162">
        <f>SUM(BA36:BA38)</f>
        <v>0</v>
      </c>
      <c r="BB39" s="162">
        <f>SUM(BB36:BB38)</f>
        <v>0</v>
      </c>
      <c r="BC39" s="162">
        <f>SUM(BC36:BC38)</f>
        <v>0</v>
      </c>
      <c r="BD39" s="162">
        <f>SUM(BD36:BD38)</f>
        <v>0</v>
      </c>
      <c r="BE39" s="162">
        <f>SUM(BE36:BE38)</f>
        <v>0</v>
      </c>
    </row>
    <row r="40" spans="1:15" ht="12.75">
      <c r="A40" s="143" t="s">
        <v>65</v>
      </c>
      <c r="B40" s="144" t="s">
        <v>120</v>
      </c>
      <c r="C40" s="145" t="s">
        <v>121</v>
      </c>
      <c r="D40" s="146"/>
      <c r="E40" s="147"/>
      <c r="F40" s="147"/>
      <c r="G40" s="148"/>
      <c r="H40" s="149"/>
      <c r="I40" s="149"/>
      <c r="O40" s="150">
        <v>1</v>
      </c>
    </row>
    <row r="41" spans="1:104" ht="12.75">
      <c r="A41" s="151">
        <v>16</v>
      </c>
      <c r="B41" s="152" t="s">
        <v>122</v>
      </c>
      <c r="C41" s="153" t="s">
        <v>123</v>
      </c>
      <c r="D41" s="154" t="s">
        <v>74</v>
      </c>
      <c r="E41" s="155">
        <v>7.56</v>
      </c>
      <c r="F41" s="155">
        <v>0</v>
      </c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16</v>
      </c>
      <c r="AZ41" s="123">
        <v>2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04" ht="22.5">
      <c r="A42" s="151">
        <v>17</v>
      </c>
      <c r="B42" s="152" t="s">
        <v>124</v>
      </c>
      <c r="C42" s="153" t="s">
        <v>125</v>
      </c>
      <c r="D42" s="154" t="s">
        <v>74</v>
      </c>
      <c r="E42" s="155">
        <v>9.05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17</v>
      </c>
      <c r="AZ42" s="123">
        <v>2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104" ht="12.75">
      <c r="A43" s="151">
        <v>18</v>
      </c>
      <c r="B43" s="152" t="s">
        <v>126</v>
      </c>
      <c r="C43" s="153" t="s">
        <v>127</v>
      </c>
      <c r="D43" s="154" t="s">
        <v>128</v>
      </c>
      <c r="E43" s="155">
        <v>9.475</v>
      </c>
      <c r="F43" s="155">
        <v>0</v>
      </c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18</v>
      </c>
      <c r="AZ43" s="123">
        <v>2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0.00019</v>
      </c>
    </row>
    <row r="44" spans="1:57" ht="12.75">
      <c r="A44" s="157"/>
      <c r="B44" s="158" t="s">
        <v>67</v>
      </c>
      <c r="C44" s="159" t="str">
        <f>CONCATENATE(B40," ",C40)</f>
        <v>766 Konstrukce truhlářské</v>
      </c>
      <c r="D44" s="157"/>
      <c r="E44" s="160"/>
      <c r="F44" s="160"/>
      <c r="G44" s="161">
        <f>SUM(G40:G43)</f>
        <v>0</v>
      </c>
      <c r="O44" s="150">
        <v>4</v>
      </c>
      <c r="BA44" s="162">
        <f>SUM(BA40:BA43)</f>
        <v>0</v>
      </c>
      <c r="BB44" s="162">
        <f>SUM(BB40:BB43)</f>
        <v>0</v>
      </c>
      <c r="BC44" s="162">
        <f>SUM(BC40:BC43)</f>
        <v>0</v>
      </c>
      <c r="BD44" s="162">
        <f>SUM(BD40:BD43)</f>
        <v>0</v>
      </c>
      <c r="BE44" s="162">
        <f>SUM(BE40:BE43)</f>
        <v>0</v>
      </c>
    </row>
    <row r="45" spans="1:15" ht="12.75">
      <c r="A45" s="143" t="s">
        <v>65</v>
      </c>
      <c r="B45" s="144" t="s">
        <v>129</v>
      </c>
      <c r="C45" s="145" t="s">
        <v>130</v>
      </c>
      <c r="D45" s="146"/>
      <c r="E45" s="147"/>
      <c r="F45" s="147"/>
      <c r="G45" s="148"/>
      <c r="H45" s="149"/>
      <c r="I45" s="149"/>
      <c r="O45" s="150">
        <v>1</v>
      </c>
    </row>
    <row r="46" spans="1:104" ht="12.75">
      <c r="A46" s="151">
        <v>19</v>
      </c>
      <c r="B46" s="152" t="s">
        <v>131</v>
      </c>
      <c r="C46" s="153" t="s">
        <v>132</v>
      </c>
      <c r="D46" s="154" t="s">
        <v>74</v>
      </c>
      <c r="E46" s="155">
        <v>40</v>
      </c>
      <c r="F46" s="155">
        <v>0</v>
      </c>
      <c r="G46" s="156">
        <f aca="true" t="shared" si="0" ref="G46:G51">E46*F46</f>
        <v>0</v>
      </c>
      <c r="O46" s="150">
        <v>2</v>
      </c>
      <c r="AA46" s="123">
        <v>12</v>
      </c>
      <c r="AB46" s="123">
        <v>0</v>
      </c>
      <c r="AC46" s="123">
        <v>19</v>
      </c>
      <c r="AZ46" s="123">
        <v>2</v>
      </c>
      <c r="BA46" s="123">
        <f aca="true" t="shared" si="1" ref="BA46:BA51">IF(AZ46=1,G46,0)</f>
        <v>0</v>
      </c>
      <c r="BB46" s="123">
        <f aca="true" t="shared" si="2" ref="BB46:BB51">IF(AZ46=2,G46,0)</f>
        <v>0</v>
      </c>
      <c r="BC46" s="123">
        <f aca="true" t="shared" si="3" ref="BC46:BC51">IF(AZ46=3,G46,0)</f>
        <v>0</v>
      </c>
      <c r="BD46" s="123">
        <f aca="true" t="shared" si="4" ref="BD46:BD51">IF(AZ46=4,G46,0)</f>
        <v>0</v>
      </c>
      <c r="BE46" s="123">
        <f aca="true" t="shared" si="5" ref="BE46:BE51">IF(AZ46=5,G46,0)</f>
        <v>0</v>
      </c>
      <c r="CZ46" s="123">
        <v>0</v>
      </c>
    </row>
    <row r="47" spans="1:104" ht="22.5">
      <c r="A47" s="151">
        <v>20</v>
      </c>
      <c r="B47" s="152" t="s">
        <v>133</v>
      </c>
      <c r="C47" s="153" t="s">
        <v>134</v>
      </c>
      <c r="D47" s="154" t="s">
        <v>74</v>
      </c>
      <c r="E47" s="155">
        <v>40</v>
      </c>
      <c r="F47" s="155">
        <v>0</v>
      </c>
      <c r="G47" s="156">
        <f t="shared" si="0"/>
        <v>0</v>
      </c>
      <c r="O47" s="150">
        <v>2</v>
      </c>
      <c r="AA47" s="123">
        <v>12</v>
      </c>
      <c r="AB47" s="123">
        <v>0</v>
      </c>
      <c r="AC47" s="123">
        <v>20</v>
      </c>
      <c r="AZ47" s="123">
        <v>2</v>
      </c>
      <c r="BA47" s="123">
        <f t="shared" si="1"/>
        <v>0</v>
      </c>
      <c r="BB47" s="123">
        <f t="shared" si="2"/>
        <v>0</v>
      </c>
      <c r="BC47" s="123">
        <f t="shared" si="3"/>
        <v>0</v>
      </c>
      <c r="BD47" s="123">
        <f t="shared" si="4"/>
        <v>0</v>
      </c>
      <c r="BE47" s="123">
        <f t="shared" si="5"/>
        <v>0</v>
      </c>
      <c r="CZ47" s="123">
        <v>0.00475</v>
      </c>
    </row>
    <row r="48" spans="1:104" ht="12.75">
      <c r="A48" s="151">
        <v>21</v>
      </c>
      <c r="B48" s="152" t="s">
        <v>135</v>
      </c>
      <c r="C48" s="153" t="s">
        <v>136</v>
      </c>
      <c r="D48" s="154" t="s">
        <v>74</v>
      </c>
      <c r="E48" s="155">
        <v>40</v>
      </c>
      <c r="F48" s="155">
        <v>0</v>
      </c>
      <c r="G48" s="156">
        <f t="shared" si="0"/>
        <v>0</v>
      </c>
      <c r="O48" s="150">
        <v>2</v>
      </c>
      <c r="AA48" s="123">
        <v>12</v>
      </c>
      <c r="AB48" s="123">
        <v>0</v>
      </c>
      <c r="AC48" s="123">
        <v>21</v>
      </c>
      <c r="AZ48" s="123">
        <v>2</v>
      </c>
      <c r="BA48" s="123">
        <f t="shared" si="1"/>
        <v>0</v>
      </c>
      <c r="BB48" s="123">
        <f t="shared" si="2"/>
        <v>0</v>
      </c>
      <c r="BC48" s="123">
        <f t="shared" si="3"/>
        <v>0</v>
      </c>
      <c r="BD48" s="123">
        <f t="shared" si="4"/>
        <v>0</v>
      </c>
      <c r="BE48" s="123">
        <f t="shared" si="5"/>
        <v>0</v>
      </c>
      <c r="CZ48" s="123">
        <v>0</v>
      </c>
    </row>
    <row r="49" spans="1:104" ht="12.75">
      <c r="A49" s="151">
        <v>22</v>
      </c>
      <c r="B49" s="152" t="s">
        <v>137</v>
      </c>
      <c r="C49" s="153" t="s">
        <v>138</v>
      </c>
      <c r="D49" s="154" t="s">
        <v>74</v>
      </c>
      <c r="E49" s="155">
        <v>48</v>
      </c>
      <c r="F49" s="155">
        <v>0</v>
      </c>
      <c r="G49" s="156">
        <f t="shared" si="0"/>
        <v>0</v>
      </c>
      <c r="O49" s="150">
        <v>2</v>
      </c>
      <c r="AA49" s="123">
        <v>12</v>
      </c>
      <c r="AB49" s="123">
        <v>1</v>
      </c>
      <c r="AC49" s="123">
        <v>22</v>
      </c>
      <c r="AZ49" s="123">
        <v>2</v>
      </c>
      <c r="BA49" s="123">
        <f t="shared" si="1"/>
        <v>0</v>
      </c>
      <c r="BB49" s="123">
        <f t="shared" si="2"/>
        <v>0</v>
      </c>
      <c r="BC49" s="123">
        <f t="shared" si="3"/>
        <v>0</v>
      </c>
      <c r="BD49" s="123">
        <f t="shared" si="4"/>
        <v>0</v>
      </c>
      <c r="BE49" s="123">
        <f t="shared" si="5"/>
        <v>0</v>
      </c>
      <c r="CZ49" s="123">
        <v>0.018</v>
      </c>
    </row>
    <row r="50" spans="1:104" ht="12.75">
      <c r="A50" s="151">
        <v>23</v>
      </c>
      <c r="B50" s="152" t="s">
        <v>139</v>
      </c>
      <c r="C50" s="153" t="s">
        <v>140</v>
      </c>
      <c r="D50" s="154" t="s">
        <v>128</v>
      </c>
      <c r="E50" s="155">
        <v>56.02</v>
      </c>
      <c r="F50" s="155">
        <v>0</v>
      </c>
      <c r="G50" s="156">
        <f t="shared" si="0"/>
        <v>0</v>
      </c>
      <c r="O50" s="150">
        <v>2</v>
      </c>
      <c r="AA50" s="123">
        <v>12</v>
      </c>
      <c r="AB50" s="123">
        <v>0</v>
      </c>
      <c r="AC50" s="123">
        <v>23</v>
      </c>
      <c r="AZ50" s="123">
        <v>2</v>
      </c>
      <c r="BA50" s="123">
        <f t="shared" si="1"/>
        <v>0</v>
      </c>
      <c r="BB50" s="123">
        <f t="shared" si="2"/>
        <v>0</v>
      </c>
      <c r="BC50" s="123">
        <f t="shared" si="3"/>
        <v>0</v>
      </c>
      <c r="BD50" s="123">
        <f t="shared" si="4"/>
        <v>0</v>
      </c>
      <c r="BE50" s="123">
        <f t="shared" si="5"/>
        <v>0</v>
      </c>
      <c r="CZ50" s="123">
        <v>4E-05</v>
      </c>
    </row>
    <row r="51" spans="1:104" ht="12.75">
      <c r="A51" s="151">
        <v>24</v>
      </c>
      <c r="B51" s="152" t="s">
        <v>141</v>
      </c>
      <c r="C51" s="153" t="s">
        <v>142</v>
      </c>
      <c r="D51" s="154" t="s">
        <v>143</v>
      </c>
      <c r="E51" s="155">
        <v>1.056</v>
      </c>
      <c r="F51" s="155">
        <v>0</v>
      </c>
      <c r="G51" s="156">
        <f t="shared" si="0"/>
        <v>0</v>
      </c>
      <c r="O51" s="150">
        <v>2</v>
      </c>
      <c r="AA51" s="123">
        <v>12</v>
      </c>
      <c r="AB51" s="123">
        <v>0</v>
      </c>
      <c r="AC51" s="123">
        <v>24</v>
      </c>
      <c r="AZ51" s="123">
        <v>2</v>
      </c>
      <c r="BA51" s="123">
        <f t="shared" si="1"/>
        <v>0</v>
      </c>
      <c r="BB51" s="123">
        <f t="shared" si="2"/>
        <v>0</v>
      </c>
      <c r="BC51" s="123">
        <f t="shared" si="3"/>
        <v>0</v>
      </c>
      <c r="BD51" s="123">
        <f t="shared" si="4"/>
        <v>0</v>
      </c>
      <c r="BE51" s="123">
        <f t="shared" si="5"/>
        <v>0</v>
      </c>
      <c r="CZ51" s="123">
        <v>0</v>
      </c>
    </row>
    <row r="52" spans="1:57" ht="12.75">
      <c r="A52" s="157"/>
      <c r="B52" s="158" t="s">
        <v>67</v>
      </c>
      <c r="C52" s="159" t="str">
        <f>CONCATENATE(B45," ",C45)</f>
        <v>771 Podlahy z dlaždic a obklady</v>
      </c>
      <c r="D52" s="157"/>
      <c r="E52" s="160"/>
      <c r="F52" s="160"/>
      <c r="G52" s="161">
        <f>SUM(G45:G51)</f>
        <v>0</v>
      </c>
      <c r="O52" s="150">
        <v>4</v>
      </c>
      <c r="BA52" s="162">
        <f>SUM(BA45:BA51)</f>
        <v>0</v>
      </c>
      <c r="BB52" s="162">
        <f>SUM(BB45:BB51)</f>
        <v>0</v>
      </c>
      <c r="BC52" s="162">
        <f>SUM(BC45:BC51)</f>
        <v>0</v>
      </c>
      <c r="BD52" s="162">
        <f>SUM(BD45:BD51)</f>
        <v>0</v>
      </c>
      <c r="BE52" s="162">
        <f>SUM(BE45:BE51)</f>
        <v>0</v>
      </c>
    </row>
    <row r="53" spans="1:15" ht="12.75">
      <c r="A53" s="143" t="s">
        <v>65</v>
      </c>
      <c r="B53" s="144" t="s">
        <v>144</v>
      </c>
      <c r="C53" s="145" t="s">
        <v>145</v>
      </c>
      <c r="D53" s="146"/>
      <c r="E53" s="147"/>
      <c r="F53" s="147"/>
      <c r="G53" s="148"/>
      <c r="H53" s="149"/>
      <c r="I53" s="149"/>
      <c r="O53" s="150">
        <v>1</v>
      </c>
    </row>
    <row r="54" spans="1:104" ht="12.75">
      <c r="A54" s="151">
        <v>25</v>
      </c>
      <c r="B54" s="152" t="s">
        <v>146</v>
      </c>
      <c r="C54" s="153" t="s">
        <v>147</v>
      </c>
      <c r="D54" s="154" t="s">
        <v>74</v>
      </c>
      <c r="E54" s="155">
        <v>57.48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25</v>
      </c>
      <c r="AZ54" s="123">
        <v>2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104" ht="22.5">
      <c r="A55" s="151">
        <v>26</v>
      </c>
      <c r="B55" s="152" t="s">
        <v>148</v>
      </c>
      <c r="C55" s="153" t="s">
        <v>149</v>
      </c>
      <c r="D55" s="154" t="s">
        <v>74</v>
      </c>
      <c r="E55" s="155">
        <v>86.3</v>
      </c>
      <c r="F55" s="155">
        <v>0</v>
      </c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26</v>
      </c>
      <c r="AZ55" s="123">
        <v>2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0.00473</v>
      </c>
    </row>
    <row r="56" spans="1:104" ht="12.75">
      <c r="A56" s="151">
        <v>27</v>
      </c>
      <c r="B56" s="152" t="s">
        <v>150</v>
      </c>
      <c r="C56" s="153" t="s">
        <v>151</v>
      </c>
      <c r="D56" s="154" t="s">
        <v>74</v>
      </c>
      <c r="E56" s="155">
        <v>91</v>
      </c>
      <c r="F56" s="155">
        <v>0</v>
      </c>
      <c r="G56" s="156">
        <f>E56*F56</f>
        <v>0</v>
      </c>
      <c r="O56" s="150">
        <v>2</v>
      </c>
      <c r="AA56" s="123">
        <v>12</v>
      </c>
      <c r="AB56" s="123">
        <v>1</v>
      </c>
      <c r="AC56" s="123">
        <v>27</v>
      </c>
      <c r="AZ56" s="123">
        <v>2</v>
      </c>
      <c r="BA56" s="123">
        <f>IF(AZ56=1,G56,0)</f>
        <v>0</v>
      </c>
      <c r="BB56" s="123">
        <f>IF(AZ56=2,G56,0)</f>
        <v>0</v>
      </c>
      <c r="BC56" s="123">
        <f>IF(AZ56=3,G56,0)</f>
        <v>0</v>
      </c>
      <c r="BD56" s="123">
        <f>IF(AZ56=4,G56,0)</f>
        <v>0</v>
      </c>
      <c r="BE56" s="123">
        <f>IF(AZ56=5,G56,0)</f>
        <v>0</v>
      </c>
      <c r="CZ56" s="123">
        <v>0.0122</v>
      </c>
    </row>
    <row r="57" spans="1:104" ht="12.75">
      <c r="A57" s="151">
        <v>28</v>
      </c>
      <c r="B57" s="152" t="s">
        <v>152</v>
      </c>
      <c r="C57" s="153" t="s">
        <v>153</v>
      </c>
      <c r="D57" s="154" t="s">
        <v>143</v>
      </c>
      <c r="E57" s="155">
        <v>1.457</v>
      </c>
      <c r="F57" s="155">
        <v>0</v>
      </c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28</v>
      </c>
      <c r="AZ57" s="123">
        <v>2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</v>
      </c>
    </row>
    <row r="58" spans="1:57" ht="12.75">
      <c r="A58" s="157"/>
      <c r="B58" s="158" t="s">
        <v>67</v>
      </c>
      <c r="C58" s="159" t="str">
        <f>CONCATENATE(B53," ",C53)</f>
        <v>781 Obklady keramické</v>
      </c>
      <c r="D58" s="157"/>
      <c r="E58" s="160"/>
      <c r="F58" s="160"/>
      <c r="G58" s="161">
        <f>SUM(G53:G57)</f>
        <v>0</v>
      </c>
      <c r="O58" s="150">
        <v>4</v>
      </c>
      <c r="BA58" s="162">
        <f>SUM(BA53:BA57)</f>
        <v>0</v>
      </c>
      <c r="BB58" s="162">
        <f>SUM(BB53:BB57)</f>
        <v>0</v>
      </c>
      <c r="BC58" s="162">
        <f>SUM(BC53:BC57)</f>
        <v>0</v>
      </c>
      <c r="BD58" s="162">
        <f>SUM(BD53:BD57)</f>
        <v>0</v>
      </c>
      <c r="BE58" s="162">
        <f>SUM(BE53:BE57)</f>
        <v>0</v>
      </c>
    </row>
    <row r="59" spans="1:15" ht="12.75">
      <c r="A59" s="143" t="s">
        <v>65</v>
      </c>
      <c r="B59" s="144" t="s">
        <v>154</v>
      </c>
      <c r="C59" s="145" t="s">
        <v>155</v>
      </c>
      <c r="D59" s="146"/>
      <c r="E59" s="147"/>
      <c r="F59" s="147"/>
      <c r="G59" s="148"/>
      <c r="H59" s="149"/>
      <c r="I59" s="149"/>
      <c r="O59" s="150">
        <v>1</v>
      </c>
    </row>
    <row r="60" spans="1:104" ht="12.75">
      <c r="A60" s="151">
        <v>29</v>
      </c>
      <c r="B60" s="152" t="s">
        <v>156</v>
      </c>
      <c r="C60" s="153" t="s">
        <v>157</v>
      </c>
      <c r="D60" s="154" t="s">
        <v>74</v>
      </c>
      <c r="E60" s="155">
        <v>11.92</v>
      </c>
      <c r="F60" s="155">
        <v>0</v>
      </c>
      <c r="G60" s="156">
        <f>E60*F60</f>
        <v>0</v>
      </c>
      <c r="O60" s="150">
        <v>2</v>
      </c>
      <c r="AA60" s="123">
        <v>12</v>
      </c>
      <c r="AB60" s="123">
        <v>0</v>
      </c>
      <c r="AC60" s="123">
        <v>29</v>
      </c>
      <c r="AZ60" s="123">
        <v>2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0.00031</v>
      </c>
    </row>
    <row r="61" spans="1:104" ht="12.75">
      <c r="A61" s="151">
        <v>30</v>
      </c>
      <c r="B61" s="152" t="s">
        <v>158</v>
      </c>
      <c r="C61" s="153" t="s">
        <v>159</v>
      </c>
      <c r="D61" s="154" t="s">
        <v>74</v>
      </c>
      <c r="E61" s="155">
        <v>11.92</v>
      </c>
      <c r="F61" s="155">
        <v>0</v>
      </c>
      <c r="G61" s="156">
        <f>E61*F61</f>
        <v>0</v>
      </c>
      <c r="O61" s="150">
        <v>2</v>
      </c>
      <c r="AA61" s="123">
        <v>12</v>
      </c>
      <c r="AB61" s="123">
        <v>0</v>
      </c>
      <c r="AC61" s="123">
        <v>30</v>
      </c>
      <c r="AZ61" s="123">
        <v>2</v>
      </c>
      <c r="BA61" s="123">
        <f>IF(AZ61=1,G61,0)</f>
        <v>0</v>
      </c>
      <c r="BB61" s="123">
        <f>IF(AZ61=2,G61,0)</f>
        <v>0</v>
      </c>
      <c r="BC61" s="123">
        <f>IF(AZ61=3,G61,0)</f>
        <v>0</v>
      </c>
      <c r="BD61" s="123">
        <f>IF(AZ61=4,G61,0)</f>
        <v>0</v>
      </c>
      <c r="BE61" s="123">
        <f>IF(AZ61=5,G61,0)</f>
        <v>0</v>
      </c>
      <c r="CZ61" s="123">
        <v>0.00026</v>
      </c>
    </row>
    <row r="62" spans="1:57" ht="12.75">
      <c r="A62" s="157"/>
      <c r="B62" s="158" t="s">
        <v>67</v>
      </c>
      <c r="C62" s="159" t="str">
        <f>CONCATENATE(B59," ",C59)</f>
        <v>783 Nátěry</v>
      </c>
      <c r="D62" s="157"/>
      <c r="E62" s="160"/>
      <c r="F62" s="160"/>
      <c r="G62" s="161">
        <f>SUM(G59:G61)</f>
        <v>0</v>
      </c>
      <c r="O62" s="150">
        <v>4</v>
      </c>
      <c r="BA62" s="162">
        <f>SUM(BA59:BA61)</f>
        <v>0</v>
      </c>
      <c r="BB62" s="162">
        <f>SUM(BB59:BB61)</f>
        <v>0</v>
      </c>
      <c r="BC62" s="162">
        <f>SUM(BC59:BC61)</f>
        <v>0</v>
      </c>
      <c r="BD62" s="162">
        <f>SUM(BD59:BD61)</f>
        <v>0</v>
      </c>
      <c r="BE62" s="162">
        <f>SUM(BE59:BE61)</f>
        <v>0</v>
      </c>
    </row>
    <row r="63" spans="1:15" ht="12.75">
      <c r="A63" s="143" t="s">
        <v>65</v>
      </c>
      <c r="B63" s="144" t="s">
        <v>160</v>
      </c>
      <c r="C63" s="145" t="s">
        <v>161</v>
      </c>
      <c r="D63" s="146"/>
      <c r="E63" s="147"/>
      <c r="F63" s="147"/>
      <c r="G63" s="148"/>
      <c r="H63" s="149"/>
      <c r="I63" s="149"/>
      <c r="O63" s="150">
        <v>1</v>
      </c>
    </row>
    <row r="64" spans="1:104" ht="12.75">
      <c r="A64" s="151">
        <v>31</v>
      </c>
      <c r="B64" s="152" t="s">
        <v>162</v>
      </c>
      <c r="C64" s="153" t="s">
        <v>163</v>
      </c>
      <c r="D64" s="154" t="s">
        <v>74</v>
      </c>
      <c r="E64" s="155">
        <v>96.64</v>
      </c>
      <c r="F64" s="155">
        <v>0</v>
      </c>
      <c r="G64" s="156">
        <f>E64*F64</f>
        <v>0</v>
      </c>
      <c r="O64" s="150">
        <v>2</v>
      </c>
      <c r="AA64" s="123">
        <v>12</v>
      </c>
      <c r="AB64" s="123">
        <v>0</v>
      </c>
      <c r="AC64" s="123">
        <v>31</v>
      </c>
      <c r="AZ64" s="123">
        <v>2</v>
      </c>
      <c r="BA64" s="123">
        <f>IF(AZ64=1,G64,0)</f>
        <v>0</v>
      </c>
      <c r="BB64" s="123">
        <f>IF(AZ64=2,G64,0)</f>
        <v>0</v>
      </c>
      <c r="BC64" s="123">
        <f>IF(AZ64=3,G64,0)</f>
        <v>0</v>
      </c>
      <c r="BD64" s="123">
        <f>IF(AZ64=4,G64,0)</f>
        <v>0</v>
      </c>
      <c r="BE64" s="123">
        <f>IF(AZ64=5,G64,0)</f>
        <v>0</v>
      </c>
      <c r="CZ64" s="123">
        <v>0</v>
      </c>
    </row>
    <row r="65" spans="1:104" ht="12.75">
      <c r="A65" s="151">
        <v>32</v>
      </c>
      <c r="B65" s="152" t="s">
        <v>164</v>
      </c>
      <c r="C65" s="153" t="s">
        <v>165</v>
      </c>
      <c r="D65" s="154" t="s">
        <v>74</v>
      </c>
      <c r="E65" s="155">
        <v>70.68</v>
      </c>
      <c r="F65" s="155">
        <v>0</v>
      </c>
      <c r="G65" s="156">
        <f>E65*F65</f>
        <v>0</v>
      </c>
      <c r="O65" s="150">
        <v>2</v>
      </c>
      <c r="AA65" s="123">
        <v>12</v>
      </c>
      <c r="AB65" s="123">
        <v>0</v>
      </c>
      <c r="AC65" s="123">
        <v>32</v>
      </c>
      <c r="AZ65" s="123">
        <v>2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0.00014</v>
      </c>
    </row>
    <row r="66" spans="1:104" ht="12.75">
      <c r="A66" s="151">
        <v>33</v>
      </c>
      <c r="B66" s="152" t="s">
        <v>166</v>
      </c>
      <c r="C66" s="153" t="s">
        <v>167</v>
      </c>
      <c r="D66" s="154" t="s">
        <v>74</v>
      </c>
      <c r="E66" s="155">
        <v>25.96</v>
      </c>
      <c r="F66" s="155">
        <v>0</v>
      </c>
      <c r="G66" s="156">
        <f>E66*F66</f>
        <v>0</v>
      </c>
      <c r="O66" s="150">
        <v>2</v>
      </c>
      <c r="AA66" s="123">
        <v>12</v>
      </c>
      <c r="AB66" s="123">
        <v>0</v>
      </c>
      <c r="AC66" s="123">
        <v>33</v>
      </c>
      <c r="AZ66" s="123">
        <v>2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0.00039</v>
      </c>
    </row>
    <row r="67" spans="1:57" ht="12.75">
      <c r="A67" s="157"/>
      <c r="B67" s="158" t="s">
        <v>67</v>
      </c>
      <c r="C67" s="159" t="str">
        <f>CONCATENATE(B63," ",C63)</f>
        <v>784 Malby</v>
      </c>
      <c r="D67" s="157"/>
      <c r="E67" s="160"/>
      <c r="F67" s="160"/>
      <c r="G67" s="161">
        <f>SUM(G63:G66)</f>
        <v>0</v>
      </c>
      <c r="O67" s="150">
        <v>4</v>
      </c>
      <c r="BA67" s="162">
        <f>SUM(BA63:BA66)</f>
        <v>0</v>
      </c>
      <c r="BB67" s="162">
        <f>SUM(BB63:BB66)</f>
        <v>0</v>
      </c>
      <c r="BC67" s="162">
        <f>SUM(BC63:BC66)</f>
        <v>0</v>
      </c>
      <c r="BD67" s="162">
        <f>SUM(BD63:BD66)</f>
        <v>0</v>
      </c>
      <c r="BE67" s="162">
        <f>SUM(BE63:BE66)</f>
        <v>0</v>
      </c>
    </row>
    <row r="68" spans="1:15" ht="12.75">
      <c r="A68" s="143" t="s">
        <v>65</v>
      </c>
      <c r="B68" s="144" t="s">
        <v>168</v>
      </c>
      <c r="C68" s="145" t="s">
        <v>169</v>
      </c>
      <c r="D68" s="146"/>
      <c r="E68" s="147"/>
      <c r="F68" s="147"/>
      <c r="G68" s="148"/>
      <c r="H68" s="149"/>
      <c r="I68" s="149"/>
      <c r="O68" s="150">
        <v>1</v>
      </c>
    </row>
    <row r="69" spans="1:104" ht="22.5">
      <c r="A69" s="151">
        <v>34</v>
      </c>
      <c r="B69" s="152" t="s">
        <v>170</v>
      </c>
      <c r="C69" s="153" t="s">
        <v>171</v>
      </c>
      <c r="D69" s="154" t="s">
        <v>172</v>
      </c>
      <c r="E69" s="155">
        <v>2</v>
      </c>
      <c r="F69" s="155">
        <v>0</v>
      </c>
      <c r="G69" s="156">
        <f>E69*F69</f>
        <v>0</v>
      </c>
      <c r="O69" s="150">
        <v>2</v>
      </c>
      <c r="AA69" s="123">
        <v>12</v>
      </c>
      <c r="AB69" s="123">
        <v>0</v>
      </c>
      <c r="AC69" s="123">
        <v>34</v>
      </c>
      <c r="AZ69" s="123">
        <v>4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0</v>
      </c>
    </row>
    <row r="70" spans="1:57" ht="12.75">
      <c r="A70" s="157"/>
      <c r="B70" s="158" t="s">
        <v>67</v>
      </c>
      <c r="C70" s="159" t="str">
        <f>CONCATENATE(B68," ",C68)</f>
        <v>M21 Elektromontáže</v>
      </c>
      <c r="D70" s="157"/>
      <c r="E70" s="160"/>
      <c r="F70" s="160"/>
      <c r="G70" s="161">
        <f>SUM(G68:G69)</f>
        <v>0</v>
      </c>
      <c r="O70" s="150">
        <v>4</v>
      </c>
      <c r="BA70" s="162">
        <f>SUM(BA68:BA69)</f>
        <v>0</v>
      </c>
      <c r="BB70" s="162">
        <f>SUM(BB68:BB69)</f>
        <v>0</v>
      </c>
      <c r="BC70" s="162">
        <f>SUM(BC68:BC69)</f>
        <v>0</v>
      </c>
      <c r="BD70" s="162">
        <f>SUM(BD68:BD69)</f>
        <v>0</v>
      </c>
      <c r="BE70" s="162">
        <f>SUM(BE68:BE69)</f>
        <v>0</v>
      </c>
    </row>
    <row r="71" spans="1:7" ht="12.75">
      <c r="A71" s="124"/>
      <c r="B71" s="124"/>
      <c r="C71" s="124"/>
      <c r="D71" s="124"/>
      <c r="E71" s="124"/>
      <c r="F71" s="124"/>
      <c r="G71" s="124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spans="1:7" ht="12.75">
      <c r="A94" s="163"/>
      <c r="B94" s="163"/>
      <c r="C94" s="163"/>
      <c r="D94" s="163"/>
      <c r="E94" s="163"/>
      <c r="F94" s="163"/>
      <c r="G94" s="163"/>
    </row>
    <row r="95" spans="1:7" ht="12.75">
      <c r="A95" s="163"/>
      <c r="B95" s="163"/>
      <c r="C95" s="163"/>
      <c r="D95" s="163"/>
      <c r="E95" s="163"/>
      <c r="F95" s="163"/>
      <c r="G95" s="163"/>
    </row>
    <row r="96" spans="1:7" ht="12.75">
      <c r="A96" s="163"/>
      <c r="B96" s="163"/>
      <c r="C96" s="163"/>
      <c r="D96" s="163"/>
      <c r="E96" s="163"/>
      <c r="F96" s="163"/>
      <c r="G96" s="163"/>
    </row>
    <row r="97" spans="1:7" ht="12.75">
      <c r="A97" s="163"/>
      <c r="B97" s="163"/>
      <c r="C97" s="163"/>
      <c r="D97" s="163"/>
      <c r="E97" s="163"/>
      <c r="F97" s="163"/>
      <c r="G97" s="16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spans="1:2" ht="12.75">
      <c r="A129" s="164"/>
      <c r="B129" s="164"/>
    </row>
    <row r="130" spans="1:7" ht="12.75">
      <c r="A130" s="163"/>
      <c r="B130" s="163"/>
      <c r="C130" s="166"/>
      <c r="D130" s="166"/>
      <c r="E130" s="167"/>
      <c r="F130" s="166"/>
      <c r="G130" s="168"/>
    </row>
    <row r="131" spans="1:7" ht="12.75">
      <c r="A131" s="169"/>
      <c r="B131" s="169"/>
      <c r="C131" s="163"/>
      <c r="D131" s="163"/>
      <c r="E131" s="170"/>
      <c r="F131" s="163"/>
      <c r="G131" s="163"/>
    </row>
    <row r="132" spans="1:7" ht="12.75">
      <c r="A132" s="163"/>
      <c r="B132" s="163"/>
      <c r="C132" s="163"/>
      <c r="D132" s="163"/>
      <c r="E132" s="170"/>
      <c r="F132" s="163"/>
      <c r="G132" s="163"/>
    </row>
    <row r="133" spans="1:7" ht="12.75">
      <c r="A133" s="163"/>
      <c r="B133" s="163"/>
      <c r="C133" s="163"/>
      <c r="D133" s="163"/>
      <c r="E133" s="170"/>
      <c r="F133" s="163"/>
      <c r="G133" s="163"/>
    </row>
    <row r="134" spans="1:7" ht="12.75">
      <c r="A134" s="163"/>
      <c r="B134" s="163"/>
      <c r="C134" s="163"/>
      <c r="D134" s="163"/>
      <c r="E134" s="170"/>
      <c r="F134" s="163"/>
      <c r="G134" s="163"/>
    </row>
    <row r="135" spans="1:7" ht="12.75">
      <c r="A135" s="163"/>
      <c r="B135" s="163"/>
      <c r="C135" s="163"/>
      <c r="D135" s="163"/>
      <c r="E135" s="170"/>
      <c r="F135" s="163"/>
      <c r="G135" s="163"/>
    </row>
    <row r="136" spans="1:7" ht="12.75">
      <c r="A136" s="163"/>
      <c r="B136" s="163"/>
      <c r="C136" s="163"/>
      <c r="D136" s="163"/>
      <c r="E136" s="170"/>
      <c r="F136" s="163"/>
      <c r="G136" s="163"/>
    </row>
    <row r="137" spans="1:7" ht="12.75">
      <c r="A137" s="163"/>
      <c r="B137" s="163"/>
      <c r="C137" s="163"/>
      <c r="D137" s="163"/>
      <c r="E137" s="170"/>
      <c r="F137" s="163"/>
      <c r="G137" s="163"/>
    </row>
    <row r="138" spans="1:7" ht="12.75">
      <c r="A138" s="163"/>
      <c r="B138" s="163"/>
      <c r="C138" s="163"/>
      <c r="D138" s="163"/>
      <c r="E138" s="170"/>
      <c r="F138" s="163"/>
      <c r="G138" s="163"/>
    </row>
    <row r="139" spans="1:7" ht="12.75">
      <c r="A139" s="163"/>
      <c r="B139" s="163"/>
      <c r="C139" s="163"/>
      <c r="D139" s="163"/>
      <c r="E139" s="170"/>
      <c r="F139" s="163"/>
      <c r="G139" s="163"/>
    </row>
    <row r="140" spans="1:7" ht="12.75">
      <c r="A140" s="163"/>
      <c r="B140" s="163"/>
      <c r="C140" s="163"/>
      <c r="D140" s="163"/>
      <c r="E140" s="170"/>
      <c r="F140" s="163"/>
      <c r="G140" s="163"/>
    </row>
    <row r="141" spans="1:7" ht="12.75">
      <c r="A141" s="163"/>
      <c r="B141" s="163"/>
      <c r="C141" s="163"/>
      <c r="D141" s="163"/>
      <c r="E141" s="170"/>
      <c r="F141" s="163"/>
      <c r="G141" s="163"/>
    </row>
    <row r="142" spans="1:7" ht="12.75">
      <c r="A142" s="163"/>
      <c r="B142" s="163"/>
      <c r="C142" s="163"/>
      <c r="D142" s="163"/>
      <c r="E142" s="170"/>
      <c r="F142" s="163"/>
      <c r="G142" s="163"/>
    </row>
    <row r="143" spans="1:7" ht="12.75">
      <c r="A143" s="163"/>
      <c r="B143" s="163"/>
      <c r="C143" s="163"/>
      <c r="D143" s="163"/>
      <c r="E143" s="170"/>
      <c r="F143" s="163"/>
      <c r="G143" s="163"/>
    </row>
  </sheetData>
  <sheetProtection/>
  <mergeCells count="4">
    <mergeCell ref="A1:G1"/>
    <mergeCell ref="A3:B3"/>
    <mergeCell ref="A4:B4"/>
    <mergeCell ref="E4:G4"/>
  </mergeCells>
  <printOptions/>
  <pageMargins left="0.1968503937007874" right="0.1968503937007874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¨</dc:creator>
  <cp:keywords/>
  <dc:description/>
  <cp:lastModifiedBy>¨</cp:lastModifiedBy>
  <cp:lastPrinted>2014-04-28T09:45:28Z</cp:lastPrinted>
  <dcterms:created xsi:type="dcterms:W3CDTF">2014-04-28T09:38:39Z</dcterms:created>
  <dcterms:modified xsi:type="dcterms:W3CDTF">2014-04-28T09:47:47Z</dcterms:modified>
  <cp:category/>
  <cp:version/>
  <cp:contentType/>
  <cp:contentStatus/>
</cp:coreProperties>
</file>