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4240" windowHeight="12585" tabRatio="941" activeTab="0"/>
  </bookViews>
  <sheets>
    <sheet name="Stavba" sheetId="1" r:id="rId1"/>
    <sheet name="SO 10.1 SO 10.1.1.1 KL" sheetId="2" r:id="rId2"/>
    <sheet name="SO 10.1 SO 10.1.1.1 Rek" sheetId="3" r:id="rId3"/>
    <sheet name="SO 10.1 SO 10.1.1.1 Pol" sheetId="4" r:id="rId4"/>
    <sheet name="SO 10.1 SO 10.1.1.2 KL" sheetId="5" r:id="rId5"/>
    <sheet name="SO 10.1 SO 10.1.1.2 Rek" sheetId="6" r:id="rId6"/>
    <sheet name="SO 10.1 SO 10.1.1.2 Pol" sheetId="7" r:id="rId7"/>
    <sheet name="SO 10.1 SO 10.1.1.3 KL" sheetId="8" r:id="rId8"/>
    <sheet name="SO 10.1 SO 10.1.1.3 Rek" sheetId="9" r:id="rId9"/>
    <sheet name="SO 10.1 SO 10.1.1.3 Pol" sheetId="10" r:id="rId10"/>
    <sheet name="SO 10.1 SO 10.1.2.1 KL" sheetId="11" r:id="rId11"/>
    <sheet name="SO 10.1 SO 10.1.2.1 Rek" sheetId="12" r:id="rId12"/>
    <sheet name="SO 10.1 SO 10.1.2.1 Pol" sheetId="13" r:id="rId13"/>
    <sheet name="SO 10.1 SO 10.1.3.1 KL" sheetId="14" r:id="rId14"/>
    <sheet name="SO 10.1 SO 10.1.3.1 Rek" sheetId="15" r:id="rId15"/>
    <sheet name="SO 10.1 SO 10.1.3.1 Pol" sheetId="16" r:id="rId16"/>
    <sheet name="SO 10.1 SO 10.1.3.2 KL" sheetId="17" r:id="rId17"/>
    <sheet name="SO 10.1 SO 10.1.3.2 Rek" sheetId="18" r:id="rId18"/>
    <sheet name="SO 10.1 SO 10.1.3.2 Pol" sheetId="19" r:id="rId19"/>
    <sheet name="SO 10.1 SO 10.1.4.1 KL" sheetId="20" r:id="rId20"/>
    <sheet name="SO 10.1 SO 10.1.4.1 Rek" sheetId="21" r:id="rId21"/>
    <sheet name="SO 10.1 SO 10.1.4.1 Pol" sheetId="22" r:id="rId22"/>
    <sheet name="SO 10.1.11 PS 10.1.1.1 KL" sheetId="23" r:id="rId23"/>
    <sheet name="SO 10.1.11 PS 10.1.1.1 Rek" sheetId="24" r:id="rId24"/>
    <sheet name="SO 10.1.11 PS 10.1.1.1 Pol" sheetId="25" r:id="rId25"/>
    <sheet name="SO 10.1.11 PS 10.1.1.2 KL" sheetId="26" r:id="rId26"/>
    <sheet name="SO 10.1.11 PS 10.1.1.2 Rek" sheetId="27" r:id="rId27"/>
    <sheet name="SO 10.1.11 PS 10.1.1.2 Pol" sheetId="28" r:id="rId28"/>
    <sheet name="SO 20.1 SO 20.1.1.1 KL" sheetId="29" r:id="rId29"/>
    <sheet name="SO 20.1 SO 20.1.1.1 Rek" sheetId="30" r:id="rId30"/>
    <sheet name="SO 20.1 SO 20.1.1.1 Pol" sheetId="31" r:id="rId31"/>
    <sheet name="SO 20.1 SO 20.1.1.2 KL" sheetId="32" r:id="rId32"/>
    <sheet name="SO 20.1 SO 20.1.1.2 Rek" sheetId="33" r:id="rId33"/>
    <sheet name="SO 20.1 SO 20.1.1.2 Pol" sheetId="34" r:id="rId34"/>
    <sheet name="SO 20.1 SO 20.1.2.1 KL" sheetId="35" r:id="rId35"/>
    <sheet name="SO 20.1 SO 20.1.2.1 Rek" sheetId="36" r:id="rId36"/>
    <sheet name="SO 20.1 SO 20.1.2.1 Pol" sheetId="37" r:id="rId37"/>
    <sheet name="SO 40.1 SO 40.1.1.1 KL" sheetId="38" r:id="rId38"/>
    <sheet name="SO 40.1 SO 40.1.1.1 Rek" sheetId="39" r:id="rId39"/>
    <sheet name="SO 40.1 SO 40.1.1.1 Pol" sheetId="40" r:id="rId40"/>
    <sheet name="SO 40.1 SO 40.1.1.2 KL" sheetId="41" r:id="rId41"/>
    <sheet name="SO 40.1 SO 40.1.1.2 Rek" sheetId="42" r:id="rId42"/>
    <sheet name="SO 40.1 SO 40.1.1.2 Pol" sheetId="43" r:id="rId43"/>
    <sheet name="SO 40.1 SO 40.1.1.3 KL" sheetId="44" r:id="rId44"/>
    <sheet name="SO 40.1 SO 40.1.1.3 Rek" sheetId="45" r:id="rId45"/>
    <sheet name="SO 40.1 SO 40.1.1.3 Pol" sheetId="46" r:id="rId46"/>
    <sheet name="SO 40.1 SO.40.1.2.1 KL" sheetId="47" r:id="rId47"/>
    <sheet name="SO 40.1 SO.40.1.2.1 Rek" sheetId="48" r:id="rId48"/>
    <sheet name="SO 40.1 SO.40.1.2.1 Pol" sheetId="49" r:id="rId49"/>
    <sheet name="SO 50.1 SO 50.1 KL" sheetId="50" r:id="rId50"/>
    <sheet name="SO 50.1 SO 50.1 Rek" sheetId="51" r:id="rId51"/>
    <sheet name="SO 50.1 SO 50.1.1 Pol" sheetId="52" r:id="rId52"/>
    <sheet name="SO 60.1 SO 60.1.1 KL" sheetId="53" r:id="rId53"/>
    <sheet name="SO 60.1 SO 60.1.1 Rek" sheetId="54" r:id="rId54"/>
    <sheet name="SO 60.1 SO 60.1.1 Pol" sheetId="55" r:id="rId55"/>
    <sheet name="EL.-VO" sheetId="56" r:id="rId56"/>
    <sheet name="EL.-PŘ" sheetId="57" r:id="rId57"/>
    <sheet name="EL.TECH" sheetId="58" r:id="rId58"/>
  </sheets>
  <definedNames>
    <definedName name="CelkemObjekty" localSheetId="0">'Stavba'!$F$36</definedName>
    <definedName name="CisloStavby" localSheetId="0">'Stavba'!$D$5</definedName>
    <definedName name="dadresa" localSheetId="0">'Stavba'!$D$8</definedName>
    <definedName name="DIČ" localSheetId="0">'Stavba'!$K$8</definedName>
    <definedName name="dmisto" localSheetId="0">'Stavba'!$D$9</definedName>
    <definedName name="dpsc" localSheetId="0">'Stavba'!$C$9</definedName>
    <definedName name="IČO" localSheetId="0">'Stavba'!$K$7</definedName>
    <definedName name="NazevObjektu" localSheetId="0">'Stavba'!$C$28</definedName>
    <definedName name="NazevStavby" localSheetId="0">'Stavba'!$E$5</definedName>
    <definedName name="Objednatel" localSheetId="0">'Stavba'!$D$11</definedName>
    <definedName name="Objekt" localSheetId="0">'Stavba'!$B$28</definedName>
    <definedName name="_xlnm.Print_Area" localSheetId="1">'SO 10.1 SO 10.1.1.1 KL'!$A$1:$G$45</definedName>
    <definedName name="_xlnm.Print_Area" localSheetId="3">'SO 10.1 SO 10.1.1.1 Pol'!$A$1:$K$262</definedName>
    <definedName name="_xlnm.Print_Area" localSheetId="2">'SO 10.1 SO 10.1.1.1 Rek'!$A$1:$I$22</definedName>
    <definedName name="_xlnm.Print_Area" localSheetId="4">'SO 10.1 SO 10.1.1.2 KL'!$A$1:$G$45</definedName>
    <definedName name="_xlnm.Print_Area" localSheetId="6">'SO 10.1 SO 10.1.1.2 Pol'!$A$1:$K$368</definedName>
    <definedName name="_xlnm.Print_Area" localSheetId="5">'SO 10.1 SO 10.1.1.2 Rek'!$A$1:$I$22</definedName>
    <definedName name="_xlnm.Print_Area" localSheetId="7">'SO 10.1 SO 10.1.1.3 KL'!$A$1:$G$45</definedName>
    <definedName name="_xlnm.Print_Area" localSheetId="9">'SO 10.1 SO 10.1.1.3 Pol'!$A$1:$K$128</definedName>
    <definedName name="_xlnm.Print_Area" localSheetId="8">'SO 10.1 SO 10.1.1.3 Rek'!$A$1:$I$20</definedName>
    <definedName name="_xlnm.Print_Area" localSheetId="10">'SO 10.1 SO 10.1.2.1 KL'!$A$1:$G$45</definedName>
    <definedName name="_xlnm.Print_Area" localSheetId="12">'SO 10.1 SO 10.1.2.1 Pol'!$A$1:$K$205</definedName>
    <definedName name="_xlnm.Print_Area" localSheetId="11">'SO 10.1 SO 10.1.2.1 Rek'!$A$1:$I$23</definedName>
    <definedName name="_xlnm.Print_Area" localSheetId="13">'SO 10.1 SO 10.1.3.1 KL'!$A$1:$G$45</definedName>
    <definedName name="_xlnm.Print_Area" localSheetId="15">'SO 10.1 SO 10.1.3.1 Pol'!$A$1:$K$240</definedName>
    <definedName name="_xlnm.Print_Area" localSheetId="14">'SO 10.1 SO 10.1.3.1 Rek'!$A$1:$I$27</definedName>
    <definedName name="_xlnm.Print_Area" localSheetId="16">'SO 10.1 SO 10.1.3.2 KL'!$A$1:$G$45</definedName>
    <definedName name="_xlnm.Print_Area" localSheetId="18">'SO 10.1 SO 10.1.3.2 Pol'!$A$1:$K$9</definedName>
    <definedName name="_xlnm.Print_Area" localSheetId="17">'SO 10.1 SO 10.1.3.2 Rek'!$A$1:$I$17</definedName>
    <definedName name="_xlnm.Print_Area" localSheetId="19">'SO 10.1 SO 10.1.4.1 KL'!$A$1:$G$45</definedName>
    <definedName name="_xlnm.Print_Area" localSheetId="21">'SO 10.1 SO 10.1.4.1 Pol'!$A$1:$K$167</definedName>
    <definedName name="_xlnm.Print_Area" localSheetId="20">'SO 10.1 SO 10.1.4.1 Rek'!$A$1:$I$21</definedName>
    <definedName name="_xlnm.Print_Area" localSheetId="22">'SO 10.1.11 PS 10.1.1.1 KL'!$A$1:$G$45</definedName>
    <definedName name="_xlnm.Print_Area" localSheetId="24">'SO 10.1.11 PS 10.1.1.1 Pol'!$A$1:$K$109</definedName>
    <definedName name="_xlnm.Print_Area" localSheetId="23">'SO 10.1.11 PS 10.1.1.1 Rek'!$A$1:$I$21</definedName>
    <definedName name="_xlnm.Print_Area" localSheetId="25">'SO 10.1.11 PS 10.1.1.2 KL'!$A$1:$G$45</definedName>
    <definedName name="_xlnm.Print_Area" localSheetId="27">'SO 10.1.11 PS 10.1.1.2 Pol'!$A$1:$K$9</definedName>
    <definedName name="_xlnm.Print_Area" localSheetId="26">'SO 10.1.11 PS 10.1.1.2 Rek'!$A$1:$I$17</definedName>
    <definedName name="_xlnm.Print_Area" localSheetId="28">'SO 20.1 SO 20.1.1.1 KL'!$A$1:$G$45</definedName>
    <definedName name="_xlnm.Print_Area" localSheetId="30">'SO 20.1 SO 20.1.1.1 Pol'!$A$1:$K$210</definedName>
    <definedName name="_xlnm.Print_Area" localSheetId="29">'SO 20.1 SO 20.1.1.1 Rek'!$A$1:$I$22</definedName>
    <definedName name="_xlnm.Print_Area" localSheetId="31">'SO 20.1 SO 20.1.1.2 KL'!$A$1:$G$45</definedName>
    <definedName name="_xlnm.Print_Area" localSheetId="33">'SO 20.1 SO 20.1.1.2 Pol'!$A$1:$K$226</definedName>
    <definedName name="_xlnm.Print_Area" localSheetId="32">'SO 20.1 SO 20.1.1.2 Rek'!$A$1:$I$20</definedName>
    <definedName name="_xlnm.Print_Area" localSheetId="34">'SO 20.1 SO 20.1.2.1 KL'!$A$1:$G$45</definedName>
    <definedName name="_xlnm.Print_Area" localSheetId="36">'SO 20.1 SO 20.1.2.1 Pol'!$A$1:$K$110</definedName>
    <definedName name="_xlnm.Print_Area" localSheetId="35">'SO 20.1 SO 20.1.2.1 Rek'!$A$1:$I$20</definedName>
    <definedName name="_xlnm.Print_Area" localSheetId="37">'SO 40.1 SO 40.1.1.1 KL'!$A$1:$G$45</definedName>
    <definedName name="_xlnm.Print_Area" localSheetId="39">'SO 40.1 SO 40.1.1.1 Pol'!$A$1:$K$130</definedName>
    <definedName name="_xlnm.Print_Area" localSheetId="38">'SO 40.1 SO 40.1.1.1 Rek'!$A$1:$I$19</definedName>
    <definedName name="_xlnm.Print_Area" localSheetId="40">'SO 40.1 SO 40.1.1.2 KL'!$A$1:$G$45</definedName>
    <definedName name="_xlnm.Print_Area" localSheetId="42">'SO 40.1 SO 40.1.1.2 Pol'!$A$1:$K$118</definedName>
    <definedName name="_xlnm.Print_Area" localSheetId="41">'SO 40.1 SO 40.1.1.2 Rek'!$A$1:$I$20</definedName>
    <definedName name="_xlnm.Print_Area" localSheetId="43">'SO 40.1 SO 40.1.1.3 KL'!$A$1:$G$45</definedName>
    <definedName name="_xlnm.Print_Area" localSheetId="45">'SO 40.1 SO 40.1.1.3 Pol'!$A$1:$K$133</definedName>
    <definedName name="_xlnm.Print_Area" localSheetId="44">'SO 40.1 SO 40.1.1.3 Rek'!$A$1:$I$19</definedName>
    <definedName name="_xlnm.Print_Area" localSheetId="46">'SO 40.1 SO.40.1.2.1 KL'!$A$1:$G$45</definedName>
    <definedName name="_xlnm.Print_Area" localSheetId="48">'SO 40.1 SO.40.1.2.1 Pol'!$A$1:$K$90</definedName>
    <definedName name="_xlnm.Print_Area" localSheetId="47">'SO 40.1 SO.40.1.2.1 Rek'!$A$1:$I$21</definedName>
    <definedName name="_xlnm.Print_Area" localSheetId="49">'SO 50.1 SO 50.1 KL'!$A$1:$G$45</definedName>
    <definedName name="_xlnm.Print_Area" localSheetId="50">'SO 50.1 SO 50.1 Rek'!$A$1:$I$17</definedName>
    <definedName name="_xlnm.Print_Area" localSheetId="51">'SO 50.1 SO 50.1.1 Pol'!$A$1:$K$9</definedName>
    <definedName name="_xlnm.Print_Area" localSheetId="52">'SO 60.1 SO 60.1.1 KL'!$A$1:$G$45</definedName>
    <definedName name="_xlnm.Print_Area" localSheetId="54">'SO 60.1 SO 60.1.1 Pol'!$A$1:$K$47</definedName>
    <definedName name="_xlnm.Print_Area" localSheetId="53">'SO 60.1 SO 60.1.1 Rek'!$A$1:$I$22</definedName>
    <definedName name="_xlnm.Print_Area" localSheetId="0">'Stavba'!$B$1:$J$72</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azbaDPH1" localSheetId="0">'Stavba'!$D$19</definedName>
    <definedName name="SazbaDPH2" localSheetId="0">'Stavba'!$D$21</definedName>
    <definedName name="solver_lin" localSheetId="3" hidden="1">0</definedName>
    <definedName name="solver_lin" localSheetId="6" hidden="1">0</definedName>
    <definedName name="solver_lin" localSheetId="9" hidden="1">0</definedName>
    <definedName name="solver_lin" localSheetId="12" hidden="1">0</definedName>
    <definedName name="solver_lin" localSheetId="15" hidden="1">0</definedName>
    <definedName name="solver_lin" localSheetId="18" hidden="1">0</definedName>
    <definedName name="solver_lin" localSheetId="21" hidden="1">0</definedName>
    <definedName name="solver_lin" localSheetId="24" hidden="1">0</definedName>
    <definedName name="solver_lin" localSheetId="27" hidden="1">0</definedName>
    <definedName name="solver_lin" localSheetId="30" hidden="1">0</definedName>
    <definedName name="solver_lin" localSheetId="33" hidden="1">0</definedName>
    <definedName name="solver_lin" localSheetId="36" hidden="1">0</definedName>
    <definedName name="solver_lin" localSheetId="39" hidden="1">0</definedName>
    <definedName name="solver_lin" localSheetId="42" hidden="1">0</definedName>
    <definedName name="solver_lin" localSheetId="45" hidden="1">0</definedName>
    <definedName name="solver_lin" localSheetId="48" hidden="1">0</definedName>
    <definedName name="solver_lin" localSheetId="51" hidden="1">0</definedName>
    <definedName name="solver_lin" localSheetId="54" hidden="1">0</definedName>
    <definedName name="solver_num" localSheetId="3" hidden="1">0</definedName>
    <definedName name="solver_num" localSheetId="6" hidden="1">0</definedName>
    <definedName name="solver_num" localSheetId="9" hidden="1">0</definedName>
    <definedName name="solver_num" localSheetId="12" hidden="1">0</definedName>
    <definedName name="solver_num" localSheetId="15" hidden="1">0</definedName>
    <definedName name="solver_num" localSheetId="18" hidden="1">0</definedName>
    <definedName name="solver_num" localSheetId="21" hidden="1">0</definedName>
    <definedName name="solver_num" localSheetId="24" hidden="1">0</definedName>
    <definedName name="solver_num" localSheetId="27" hidden="1">0</definedName>
    <definedName name="solver_num" localSheetId="30" hidden="1">0</definedName>
    <definedName name="solver_num" localSheetId="33" hidden="1">0</definedName>
    <definedName name="solver_num" localSheetId="36" hidden="1">0</definedName>
    <definedName name="solver_num" localSheetId="39" hidden="1">0</definedName>
    <definedName name="solver_num" localSheetId="42" hidden="1">0</definedName>
    <definedName name="solver_num" localSheetId="45" hidden="1">0</definedName>
    <definedName name="solver_num" localSheetId="48" hidden="1">0</definedName>
    <definedName name="solver_num" localSheetId="51" hidden="1">0</definedName>
    <definedName name="solver_num" localSheetId="54" hidden="1">0</definedName>
    <definedName name="solver_opt" localSheetId="3" hidden="1">#REF!</definedName>
    <definedName name="solver_opt" localSheetId="6" hidden="1">#REF!</definedName>
    <definedName name="solver_opt" localSheetId="9" hidden="1">#REF!</definedName>
    <definedName name="solver_opt" localSheetId="12" hidden="1">#REF!</definedName>
    <definedName name="solver_opt" localSheetId="15" hidden="1">#REF!</definedName>
    <definedName name="solver_opt" localSheetId="18" hidden="1">#REF!</definedName>
    <definedName name="solver_opt" localSheetId="21" hidden="1">#REF!</definedName>
    <definedName name="solver_opt" localSheetId="24" hidden="1">#REF!</definedName>
    <definedName name="solver_opt" localSheetId="27" hidden="1">#REF!</definedName>
    <definedName name="solver_opt" localSheetId="30" hidden="1">#REF!</definedName>
    <definedName name="solver_opt" localSheetId="33" hidden="1">#REF!</definedName>
    <definedName name="solver_opt" localSheetId="36" hidden="1">#REF!</definedName>
    <definedName name="solver_opt" localSheetId="39" hidden="1">#REF!</definedName>
    <definedName name="solver_opt" localSheetId="42" hidden="1">#REF!</definedName>
    <definedName name="solver_opt" localSheetId="45" hidden="1">#REF!</definedName>
    <definedName name="solver_opt" localSheetId="48" hidden="1">#REF!</definedName>
    <definedName name="solver_opt" localSheetId="51" hidden="1">#REF!</definedName>
    <definedName name="solver_opt" localSheetId="54" hidden="1">#REF!</definedName>
    <definedName name="solver_typ" localSheetId="3" hidden="1">1</definedName>
    <definedName name="solver_typ" localSheetId="6" hidden="1">1</definedName>
    <definedName name="solver_typ" localSheetId="9" hidden="1">1</definedName>
    <definedName name="solver_typ" localSheetId="12" hidden="1">1</definedName>
    <definedName name="solver_typ" localSheetId="15" hidden="1">1</definedName>
    <definedName name="solver_typ" localSheetId="18" hidden="1">1</definedName>
    <definedName name="solver_typ" localSheetId="21" hidden="1">1</definedName>
    <definedName name="solver_typ" localSheetId="24" hidden="1">1</definedName>
    <definedName name="solver_typ" localSheetId="27" hidden="1">1</definedName>
    <definedName name="solver_typ" localSheetId="30" hidden="1">1</definedName>
    <definedName name="solver_typ" localSheetId="33" hidden="1">1</definedName>
    <definedName name="solver_typ" localSheetId="36" hidden="1">1</definedName>
    <definedName name="solver_typ" localSheetId="39" hidden="1">1</definedName>
    <definedName name="solver_typ" localSheetId="42" hidden="1">1</definedName>
    <definedName name="solver_typ" localSheetId="45" hidden="1">1</definedName>
    <definedName name="solver_typ" localSheetId="48" hidden="1">1</definedName>
    <definedName name="solver_typ" localSheetId="51" hidden="1">1</definedName>
    <definedName name="solver_typ" localSheetId="54" hidden="1">1</definedName>
    <definedName name="solver_val" localSheetId="3" hidden="1">0</definedName>
    <definedName name="solver_val" localSheetId="6" hidden="1">0</definedName>
    <definedName name="solver_val" localSheetId="9" hidden="1">0</definedName>
    <definedName name="solver_val" localSheetId="12" hidden="1">0</definedName>
    <definedName name="solver_val" localSheetId="15" hidden="1">0</definedName>
    <definedName name="solver_val" localSheetId="18" hidden="1">0</definedName>
    <definedName name="solver_val" localSheetId="21" hidden="1">0</definedName>
    <definedName name="solver_val" localSheetId="24" hidden="1">0</definedName>
    <definedName name="solver_val" localSheetId="27" hidden="1">0</definedName>
    <definedName name="solver_val" localSheetId="30" hidden="1">0</definedName>
    <definedName name="solver_val" localSheetId="33" hidden="1">0</definedName>
    <definedName name="solver_val" localSheetId="36" hidden="1">0</definedName>
    <definedName name="solver_val" localSheetId="39" hidden="1">0</definedName>
    <definedName name="solver_val" localSheetId="42" hidden="1">0</definedName>
    <definedName name="solver_val" localSheetId="45" hidden="1">0</definedName>
    <definedName name="solver_val" localSheetId="48" hidden="1">0</definedName>
    <definedName name="solver_val" localSheetId="51" hidden="1">0</definedName>
    <definedName name="solver_val" localSheetId="54" hidden="1">0</definedName>
    <definedName name="SoucetDilu" localSheetId="0">'Stavba'!#REF!</definedName>
    <definedName name="StavbaCelkem" localSheetId="0">'Stavba'!$H$36</definedName>
    <definedName name="Zhotovitel" localSheetId="0">'Stavba'!$D$7</definedName>
    <definedName name="_xlnm.Print_Titles" localSheetId="2">'SO 10.1 SO 10.1.1.1 Rek'!$1:$6</definedName>
    <definedName name="_xlnm.Print_Titles" localSheetId="3">'SO 10.1 SO 10.1.1.1 Pol'!$1:$6</definedName>
    <definedName name="_xlnm.Print_Titles" localSheetId="5">'SO 10.1 SO 10.1.1.2 Rek'!$1:$6</definedName>
    <definedName name="_xlnm.Print_Titles" localSheetId="6">'SO 10.1 SO 10.1.1.2 Pol'!$1:$6</definedName>
    <definedName name="_xlnm.Print_Titles" localSheetId="8">'SO 10.1 SO 10.1.1.3 Rek'!$1:$6</definedName>
    <definedName name="_xlnm.Print_Titles" localSheetId="9">'SO 10.1 SO 10.1.1.3 Pol'!$1:$6</definedName>
    <definedName name="_xlnm.Print_Titles" localSheetId="11">'SO 10.1 SO 10.1.2.1 Rek'!$1:$6</definedName>
    <definedName name="_xlnm.Print_Titles" localSheetId="12">'SO 10.1 SO 10.1.2.1 Pol'!$1:$6</definedName>
    <definedName name="_xlnm.Print_Titles" localSheetId="14">'SO 10.1 SO 10.1.3.1 Rek'!$1:$6</definedName>
    <definedName name="_xlnm.Print_Titles" localSheetId="15">'SO 10.1 SO 10.1.3.1 Pol'!$1:$6</definedName>
    <definedName name="_xlnm.Print_Titles" localSheetId="17">'SO 10.1 SO 10.1.3.2 Rek'!$1:$6</definedName>
    <definedName name="_xlnm.Print_Titles" localSheetId="18">'SO 10.1 SO 10.1.3.2 Pol'!$1:$6</definedName>
    <definedName name="_xlnm.Print_Titles" localSheetId="20">'SO 10.1 SO 10.1.4.1 Rek'!$1:$6</definedName>
    <definedName name="_xlnm.Print_Titles" localSheetId="21">'SO 10.1 SO 10.1.4.1 Pol'!$1:$6</definedName>
    <definedName name="_xlnm.Print_Titles" localSheetId="23">'SO 10.1.11 PS 10.1.1.1 Rek'!$1:$6</definedName>
    <definedName name="_xlnm.Print_Titles" localSheetId="24">'SO 10.1.11 PS 10.1.1.1 Pol'!$1:$6</definedName>
    <definedName name="_xlnm.Print_Titles" localSheetId="26">'SO 10.1.11 PS 10.1.1.2 Rek'!$1:$6</definedName>
    <definedName name="_xlnm.Print_Titles" localSheetId="27">'SO 10.1.11 PS 10.1.1.2 Pol'!$1:$6</definedName>
    <definedName name="_xlnm.Print_Titles" localSheetId="29">'SO 20.1 SO 20.1.1.1 Rek'!$1:$6</definedName>
    <definedName name="_xlnm.Print_Titles" localSheetId="30">'SO 20.1 SO 20.1.1.1 Pol'!$1:$6</definedName>
    <definedName name="_xlnm.Print_Titles" localSheetId="32">'SO 20.1 SO 20.1.1.2 Rek'!$1:$6</definedName>
    <definedName name="_xlnm.Print_Titles" localSheetId="33">'SO 20.1 SO 20.1.1.2 Pol'!$1:$6</definedName>
    <definedName name="_xlnm.Print_Titles" localSheetId="35">'SO 20.1 SO 20.1.2.1 Rek'!$1:$6</definedName>
    <definedName name="_xlnm.Print_Titles" localSheetId="36">'SO 20.1 SO 20.1.2.1 Pol'!$1:$6</definedName>
    <definedName name="_xlnm.Print_Titles" localSheetId="38">'SO 40.1 SO 40.1.1.1 Rek'!$1:$6</definedName>
    <definedName name="_xlnm.Print_Titles" localSheetId="39">'SO 40.1 SO 40.1.1.1 Pol'!$1:$6</definedName>
    <definedName name="_xlnm.Print_Titles" localSheetId="41">'SO 40.1 SO 40.1.1.2 Rek'!$1:$6</definedName>
    <definedName name="_xlnm.Print_Titles" localSheetId="42">'SO 40.1 SO 40.1.1.2 Pol'!$1:$6</definedName>
    <definedName name="_xlnm.Print_Titles" localSheetId="44">'SO 40.1 SO 40.1.1.3 Rek'!$1:$6</definedName>
    <definedName name="_xlnm.Print_Titles" localSheetId="45">'SO 40.1 SO 40.1.1.3 Pol'!$1:$6</definedName>
    <definedName name="_xlnm.Print_Titles" localSheetId="47">'SO 40.1 SO.40.1.2.1 Rek'!$1:$6</definedName>
    <definedName name="_xlnm.Print_Titles" localSheetId="48">'SO 40.1 SO.40.1.2.1 Pol'!$1:$6</definedName>
    <definedName name="_xlnm.Print_Titles" localSheetId="50">'SO 50.1 SO 50.1 Rek'!$1:$6</definedName>
    <definedName name="_xlnm.Print_Titles" localSheetId="51">'SO 50.1 SO 50.1.1 Pol'!$1:$6</definedName>
    <definedName name="_xlnm.Print_Titles" localSheetId="53">'SO 60.1 SO 60.1.1 Rek'!$1:$6</definedName>
    <definedName name="_xlnm.Print_Titles" localSheetId="54">'SO 60.1 SO 60.1.1 Pol'!$1:$6</definedName>
  </definedNames>
  <calcPr calcId="145621"/>
</workbook>
</file>

<file path=xl/sharedStrings.xml><?xml version="1.0" encoding="utf-8"?>
<sst xmlns="http://schemas.openxmlformats.org/spreadsheetml/2006/main" count="8754" uniqueCount="2156">
  <si>
    <t>Položkový rozpočet stavby</t>
  </si>
  <si>
    <t xml:space="preserve">Datum: </t>
  </si>
  <si>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</si>
  <si>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</si>
  <si>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</si>
  <si>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</si>
  <si>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</si>
  <si>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</si>
  <si>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</si>
  <si>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</si>
  <si>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</si>
  <si>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</si>
  <si>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</si>
  <si>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</si>
  <si>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</si>
  <si>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</si>
  <si>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</si>
  <si>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</si>
  <si>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</si>
  <si>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</si>
  <si>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Celkem za stavbu</t>
  </si>
  <si>
    <t>Rekapitulace stavebních rozpočtů</t>
  </si>
  <si>
    <t>Číslo objektu</t>
  </si>
  <si>
    <t>Číslo a název rozpočtu</t>
  </si>
  <si>
    <t>HSV</t>
  </si>
  <si>
    <t>PSV</t>
  </si>
  <si>
    <t>Dodávka</t>
  </si>
  <si>
    <t>Montáž</t>
  </si>
  <si>
    <t>HZS</t>
  </si>
  <si>
    <t>Rekapitulace vedlejších rozpočtových nákladů</t>
  </si>
  <si>
    <t>Název vedlejšího nákladu</t>
  </si>
  <si>
    <t>POLOŽKOVÝ ROZPOČET</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</si>
  <si>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</si>
  <si>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</si>
  <si>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</si>
  <si>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</si>
  <si>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</si>
  <si>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</si>
  <si>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</si>
  <si>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</si>
  <si>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</si>
  <si>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</si>
  <si>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</si>
  <si>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</si>
  <si>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</si>
  <si>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</si>
  <si>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</si>
  <si>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</si>
  <si>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</si>
  <si>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</si>
  <si>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</si>
  <si>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</si>
  <si>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</si>
  <si>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</si>
  <si>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</si>
  <si>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</si>
  <si>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</si>
  <si>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</si>
  <si>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</si>
  <si>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</si>
  <si>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</si>
  <si>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</si>
  <si>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</si>
  <si>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</si>
  <si>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</si>
  <si>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</si>
  <si>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</si>
  <si>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</si>
  <si>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</si>
  <si>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</si>
  <si>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</si>
  <si>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</si>
  <si>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</si>
  <si>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</si>
  <si>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</si>
  <si>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</si>
  <si>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</si>
  <si>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</si>
  <si>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</si>
  <si>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</si>
  <si>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VEDLEJŠÍ ROZPOČTOVÉ  NÁKLADY</t>
  </si>
  <si>
    <t>Název VRN</t>
  </si>
  <si>
    <t>Kč</t>
  </si>
  <si>
    <t>Základna</t>
  </si>
  <si>
    <t>CELKEM VRN</t>
  </si>
  <si>
    <t xml:space="preserve">Položkový rozpočet </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</si>
  <si>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</si>
  <si>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</si>
  <si>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</si>
  <si>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</si>
  <si>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</si>
  <si>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</si>
  <si>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</si>
  <si>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</si>
  <si>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</si>
  <si>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</si>
  <si>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</si>
  <si>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</si>
  <si>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</si>
  <si>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</si>
  <si>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</si>
  <si>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ks</t>
  </si>
  <si>
    <t>popis</t>
  </si>
  <si>
    <t>Celkem za</t>
  </si>
  <si>
    <t>90064</t>
  </si>
  <si>
    <t>HABARTOV, sídliště Kluč</t>
  </si>
  <si>
    <t>SO 10.1</t>
  </si>
  <si>
    <t>SPLAŠ. KANALIZACE - ul. Uhelná</t>
  </si>
  <si>
    <t>SO 10.1 SPLAŠ. KANALIZACE - ul. Uhelná</t>
  </si>
  <si>
    <t>827.21.A3</t>
  </si>
  <si>
    <t>m</t>
  </si>
  <si>
    <t>Splašková stoka SA</t>
  </si>
  <si>
    <t>1 Zemní práce</t>
  </si>
  <si>
    <t>115101201R00</t>
  </si>
  <si>
    <t xml:space="preserve">Čerpání vody na výšku do 10 m, přítok do 500 l </t>
  </si>
  <si>
    <t>h</t>
  </si>
  <si>
    <t>21*24</t>
  </si>
  <si>
    <t>115101301R00</t>
  </si>
  <si>
    <t xml:space="preserve">Pohotovost čerp.soupravy, výška 10 m, přítok 500 l </t>
  </si>
  <si>
    <t>den</t>
  </si>
  <si>
    <t>131201202R00</t>
  </si>
  <si>
    <t xml:space="preserve">Hloubení zapažených jam v hor.3 do 1000 m3 </t>
  </si>
  <si>
    <t>m3</t>
  </si>
  <si>
    <t>SDR. VÝKOP - ÚSEK 0,000.0 (STÁV. Š) - 0,127.0 km (Š5):</t>
  </si>
  <si>
    <t>STOKA SA:</t>
  </si>
  <si>
    <t>Začátek provozního součtu</t>
  </si>
  <si>
    <t>ÚSEK km 0,000.0 - 0,006.6:(6,6-0,0)*0,8*(2,1+2,13)/2</t>
  </si>
  <si>
    <t>ÚSEK km 0,006.6 - 0,013.5:(13,5-6,6)*0,8*(2,13+2,08)/2</t>
  </si>
  <si>
    <t>ÚSEK km 0,013.5 - 0,022.6:(22,6-13,5)*0,8*(2,08+2,1)/2</t>
  </si>
  <si>
    <t>ÚSEK km 0,022.6 - 0,024.0:(24-22,6)*0,8*(2,1+2,11)/2</t>
  </si>
  <si>
    <t>ÚSEK km 0,024.0 - 0,046.5:(46,5-24)*0,8*(2,11+2,21)/2</t>
  </si>
  <si>
    <t>ÚSEK km 0,046.5 - 0,077.5:(77,5-46,5)*0,8*(2,21+2,86)/2</t>
  </si>
  <si>
    <t>ÚSEK km 0,077.5 - 0,117.0:(117-77,5)*0,8*(2,86+2,28)/2</t>
  </si>
  <si>
    <t>ÚSEK km 0,117.0 - 0,127.0:(127-117)*0,8*(2,28+2,34)/2</t>
  </si>
  <si>
    <t>Mezisoučet</t>
  </si>
  <si>
    <t>Konec provozního součtu</t>
  </si>
  <si>
    <t>SDR. VÝKOP - ÚSEK 0,044.7 (úroveň stáv. Š) - 0,171.9 km (úroveň Š5):</t>
  </si>
  <si>
    <t>STOKA DA:</t>
  </si>
  <si>
    <t>ÚSEK km 0,044.7 - 0,051.3:(51,3-44,7)*0,8*(2,09+2,1)/2</t>
  </si>
  <si>
    <t>ÚSEK km 0,051.3 - 0,067.3:(67,3-51,3)*0,8*(2,1+1,98)/2</t>
  </si>
  <si>
    <t>ÚSEK km 0,067.3 - 0,089.8:(89,8-67,3)*0,8*(1,98+2,12)/2</t>
  </si>
  <si>
    <t>ÚSEK km 0,089.8 - 0,118.1:(118,1-89,8)*0,8*(2,12+2,06)/2</t>
  </si>
  <si>
    <t>ÚSEK km 0,118.1 - 0,123.3:(123,3-118,1)*0,8*(2,06+2,91)/2</t>
  </si>
  <si>
    <t>ÚSEK km 0,123.3 - 0,161.8:(161,8-123,3)*0,8*(2,91+1,97)/2</t>
  </si>
  <si>
    <t>ÚSEK km 0,161.8 - 0,171.9:(171,9-161,8)*0,8*(1,97+1,84)/2</t>
  </si>
  <si>
    <t>ÚSEK km 0,167.4 - 0,170.8:(170,8-167,4)*0,8*(1,89+1,84)/2</t>
  </si>
  <si>
    <t>VODOVOD:</t>
  </si>
  <si>
    <t>ÚSEK km 0,000.0 - 0,127.0:127*0,8*1,6</t>
  </si>
  <si>
    <t>ODEČET ODB. SKLADEB KOMUNIKACE:</t>
  </si>
  <si>
    <t>ÚSEK km 0,000.0 - 0,127.0:-127*2,4*0,34</t>
  </si>
  <si>
    <t>ROZŠÍŘENÍ JÁMY PRO ŠACHTY A UV:</t>
  </si>
  <si>
    <t>Š1 až Š5:(2+2,1+2,76+2,18+2,24-5*0,34)*1,65</t>
  </si>
  <si>
    <t>ŠD2 až ŠD7:(1,98+1,88+2,02+2,81+1,85+1,74-5*0,34)*1,65</t>
  </si>
  <si>
    <t>UV1 až UV4:(1,9+2,04+2,65+1,81-4*0,34)*1,65</t>
  </si>
  <si>
    <t>DOHLOUBENÍ DNA ŠACHET:</t>
  </si>
  <si>
    <t>Š1 až Š5, ŠD2 až ŠD7:11*1,014</t>
  </si>
  <si>
    <t>CELKEM:</t>
  </si>
  <si>
    <t>90% v tř. těžitelnosti III. + rezerva 3%:584,1076*1,03*0,9</t>
  </si>
  <si>
    <t>131201209R00</t>
  </si>
  <si>
    <t xml:space="preserve">Příplatek za lepivost - hloubení zapaž.jam v hor.3 </t>
  </si>
  <si>
    <t>50%:(541,4677/100)*50</t>
  </si>
  <si>
    <t>131301201R00</t>
  </si>
  <si>
    <t xml:space="preserve">Hloubení zapažených jam v hor.4 do 100 m3 </t>
  </si>
  <si>
    <t>viz výp. pol. 131201202R00:</t>
  </si>
  <si>
    <t>10% v tř. těžitelnosti III. + rezerva 3%:584,1076*1,03*0,1</t>
  </si>
  <si>
    <t>131301209R00</t>
  </si>
  <si>
    <t xml:space="preserve">Příplatek za lepivost - hloubení zapaž.jam v hor.4 </t>
  </si>
  <si>
    <t>50%:(60,1631/100)*50</t>
  </si>
  <si>
    <t>132201212R00</t>
  </si>
  <si>
    <t xml:space="preserve">Hloubení rýh š.do 200 cm hor.3 do 1000m3 </t>
  </si>
  <si>
    <t>SDRUŽ. VÝKOP - ÚSEK 0,127.0 (Š5) - 0,177.0 km (Š7):</t>
  </si>
  <si>
    <t>ÚSEK km 0,127.0 - 0,145.0:(145-127)*0,8*(2,34+2,23)/2</t>
  </si>
  <si>
    <t>ÚSEK km 0,145.0 - 0,147.0:(147-145)*0,8*(2,23+2,22)/2</t>
  </si>
  <si>
    <t>ÚSEK km 0,147.0 - 0,154.0:(154-147)*0,8*(2,22+2,28)/2</t>
  </si>
  <si>
    <t>ÚSEK km 0,154.0 - 0,177.0:(177-154)*0,8*(2,28+2,03)/2</t>
  </si>
  <si>
    <t>SDRUŽ. VÝKOP - ÚSEK 0,171.9 (úroveň Š5) - 0,223.8 km (úroveň Š7):</t>
  </si>
  <si>
    <t>ÚSEK km 0,171.9 - 0,189.8:(189,8-171,9)*0,9*(1,85+2,12)/2</t>
  </si>
  <si>
    <t>ÚSEK km 0,189.8 - 0,191.8:(191,8-189,8)*0,9*(2,12+2,12)/2</t>
  </si>
  <si>
    <t>ÚSEK km 0,191.8 - 0,221.4:(221,4-191,8)*0,9*(2,12+1,91)/2</t>
  </si>
  <si>
    <t>ÚSEK km 0,221.4 - 0,221.8:(221,8-221,4)*0,9*(1,91+1,90)/2</t>
  </si>
  <si>
    <t>ÚSEK km 0,221.8 - 0,223.8:(223,8-221,8)*0,9*(1,90+1,85)/2</t>
  </si>
  <si>
    <t>ÚSEK km 0,127.0 - 0,177.0 s dopočtem:-51,9*1,7*0,34</t>
  </si>
  <si>
    <t>Š6, Š7:(2,21+2,02-2*0,34)*1,65</t>
  </si>
  <si>
    <t>ŠD8, ŠD9:(2,11+1,85-2*0,34)*1,65</t>
  </si>
  <si>
    <t>UV5, UV6:(2,01+2,01-2*0,34)*1,65</t>
  </si>
  <si>
    <t>Š6, Š7, ŠD8, ŠD9:4*1,014</t>
  </si>
  <si>
    <t>90% v tř. těžitelnosti III. + rezerva 3%:173,0891*1,03*0,9</t>
  </si>
  <si>
    <t>132201219R00</t>
  </si>
  <si>
    <t xml:space="preserve">Příplatek za lepivost - hloubení rýh 200cm v hor.3 </t>
  </si>
  <si>
    <t>50%:160,4536/100*50</t>
  </si>
  <si>
    <t>132301211R00</t>
  </si>
  <si>
    <t xml:space="preserve">Hloubení rýh š.do 200 cm hor.4 do 100 m3 </t>
  </si>
  <si>
    <t>viz výp. pol. 132201209R00:</t>
  </si>
  <si>
    <t>10% v tř. těžitelnosti IV. + rezerva 3%:173,0891*1,03*0,1</t>
  </si>
  <si>
    <t>132301219R00</t>
  </si>
  <si>
    <t xml:space="preserve">Příplatek za lepivost - hloubení rýh 200cm v hor.4 </t>
  </si>
  <si>
    <t>50%:17,8282/100*50</t>
  </si>
  <si>
    <t>151101101R00</t>
  </si>
  <si>
    <t xml:space="preserve">Pažení a rozepření stěn rýh - příložné - hl. do 2m </t>
  </si>
  <si>
    <t>m2</t>
  </si>
  <si>
    <t>93% do hl. 2 m:(180*2,302+127*1,6+53*1,662)*0,93</t>
  </si>
  <si>
    <t>151101102R00</t>
  </si>
  <si>
    <t xml:space="preserve">Pažení a rozepření stěn rýh - příložné - hl. do 4m </t>
  </si>
  <si>
    <t>7% do hl. 4 m:(180*2,302+127*1,6+53*1,662)*0,07</t>
  </si>
  <si>
    <t>151101111R00</t>
  </si>
  <si>
    <t xml:space="preserve">Odstranění pažení stěn rýh - příložné - hl. do 2 m </t>
  </si>
  <si>
    <t>151101112R00</t>
  </si>
  <si>
    <t xml:space="preserve">Odstranění pažení stěn rýh - příložné - hl. do 4 m </t>
  </si>
  <si>
    <t>161101101R00</t>
  </si>
  <si>
    <t xml:space="preserve">Svislé přemístění výkopku z hor.1-4 do 2,5 m </t>
  </si>
  <si>
    <t>viz předchozí výpočty:541,4677+60,1631+160,4536+17,8282</t>
  </si>
  <si>
    <t>162401101R00</t>
  </si>
  <si>
    <t xml:space="preserve">Vodorovné přemístění výkopku z hor.1-4 do 1500 m </t>
  </si>
  <si>
    <t>odvoz výkopku na stav. deponii:779,9126</t>
  </si>
  <si>
    <t>odvoz výkopku z deponie ke zpět. zásypům:515,223</t>
  </si>
  <si>
    <t>162701105R00</t>
  </si>
  <si>
    <t xml:space="preserve">Vodorovné přemístění výkopku z hor.1-4 do 10000 m </t>
  </si>
  <si>
    <t>odvoz přebytečné zeminy na skládku:779,9126-515,223</t>
  </si>
  <si>
    <t>162702199R00</t>
  </si>
  <si>
    <t xml:space="preserve">Poplatek za skládku zeminy </t>
  </si>
  <si>
    <t>167101102R00</t>
  </si>
  <si>
    <t xml:space="preserve">Nakládání výkopku z hor.1-4 v množství nad 100 m3 </t>
  </si>
  <si>
    <t>naložení výkopku k odvozu na stav. deponii:779,9126</t>
  </si>
  <si>
    <t>naložení výkopku z deponie ke zpět. zásypům:515,223</t>
  </si>
  <si>
    <t>naložení výkopku k odvozu na skládku:264,6896</t>
  </si>
  <si>
    <t>171201201R00</t>
  </si>
  <si>
    <t xml:space="preserve">Uložení sypaniny na skládce bez zhutnění </t>
  </si>
  <si>
    <t>174101101R00</t>
  </si>
  <si>
    <t xml:space="preserve">Zásyp jam, rýh, šachet se zhutněním </t>
  </si>
  <si>
    <t>viz předchozí výpočty:779,9126-221,7456-42,944</t>
  </si>
  <si>
    <t>175101101R00</t>
  </si>
  <si>
    <t xml:space="preserve">Obsyp potrubí bez prohození sypaniny </t>
  </si>
  <si>
    <t>VIZ SITUACE Č. 1 a 2:</t>
  </si>
  <si>
    <t>vodovod:179,8*0,8*0,39</t>
  </si>
  <si>
    <t>stoka SA:177*0,8*0,58</t>
  </si>
  <si>
    <t>stoka DA:180*0,8*0,58</t>
  </si>
  <si>
    <t>58337333</t>
  </si>
  <si>
    <t>Štěrkopísek frakce 0-32 A</t>
  </si>
  <si>
    <t>T</t>
  </si>
  <si>
    <t>221,7456*1,9</t>
  </si>
  <si>
    <t>4</t>
  </si>
  <si>
    <t>Vodorovné konstrukce</t>
  </si>
  <si>
    <t>4 Vodorovné konstrukce</t>
  </si>
  <si>
    <t>451573111R00</t>
  </si>
  <si>
    <t xml:space="preserve">Lože pod potrubí z lomových výsevek 0-4 mm </t>
  </si>
  <si>
    <t>vodovod:179,8*0,8*0,1</t>
  </si>
  <si>
    <t>stoka SA:177*0,8*0,1</t>
  </si>
  <si>
    <t>stoka DA:180*0,8*0,1</t>
  </si>
  <si>
    <t>452311141R00</t>
  </si>
  <si>
    <t xml:space="preserve">Desky podkladní z betonu C 16/20 </t>
  </si>
  <si>
    <t>pod Š1 až Š7:7*Pi*0,8^2*0,2</t>
  </si>
  <si>
    <t>8</t>
  </si>
  <si>
    <t>Trubní vedení</t>
  </si>
  <si>
    <t>8 Trubní vedení</t>
  </si>
  <si>
    <t>871373121R00</t>
  </si>
  <si>
    <t xml:space="preserve">Montáž trub z plastu, gumový kroužek, do DN 300 </t>
  </si>
  <si>
    <t>VIZ SITUACE Č. 1 a 2:177</t>
  </si>
  <si>
    <t>877363121R00</t>
  </si>
  <si>
    <t xml:space="preserve">Montáž tvarovek odboč. plast. gum. kroužek DN 250 </t>
  </si>
  <si>
    <t>kus</t>
  </si>
  <si>
    <t>VIZ TABULKA PŘÍPOJEK:</t>
  </si>
  <si>
    <t>č.p. 377:1</t>
  </si>
  <si>
    <t>(přípojky č.p. 311, 421, 779 - napojení do šachet):</t>
  </si>
  <si>
    <t>892581111R00</t>
  </si>
  <si>
    <t xml:space="preserve">Zkouška těsnosti kanalizace DN do 300, vodou </t>
  </si>
  <si>
    <t>viz výp. pol. 871373121R00:177</t>
  </si>
  <si>
    <t>892583111R00</t>
  </si>
  <si>
    <t xml:space="preserve">Zabezpečení konců kanal. potrubí DN do 300, vodou </t>
  </si>
  <si>
    <t>úsek</t>
  </si>
  <si>
    <t>počet úseků:7</t>
  </si>
  <si>
    <t>892855114R00</t>
  </si>
  <si>
    <t xml:space="preserve">Kontrola kanalizace TV kamerou do 200 m </t>
  </si>
  <si>
    <t>892916111R00</t>
  </si>
  <si>
    <t xml:space="preserve">Utěsnění přípojek do DN 200 při zkoušce kanal. </t>
  </si>
  <si>
    <t>sada</t>
  </si>
  <si>
    <t>viz výp. pol. 877363121R00:1</t>
  </si>
  <si>
    <t>894118001R00</t>
  </si>
  <si>
    <t xml:space="preserve">Příplatek za dalších 0,60 m výšky vstupu </t>
  </si>
  <si>
    <t>VIZ PD - TABULKA ŠACHET:</t>
  </si>
  <si>
    <t>Š1 na km  0,024.0 km, výška 2,00 m:1</t>
  </si>
  <si>
    <t>Š2 na km  0,046.5 km, výška 2,10 m:1</t>
  </si>
  <si>
    <t>Š3 na km  0,077.5 km, výška 2,76 m:3</t>
  </si>
  <si>
    <t>Š4 na km  0,117.0 km, výška 2,18 m:2</t>
  </si>
  <si>
    <t>Š5 na km  0,127.0 km, výška 2,24 m:2</t>
  </si>
  <si>
    <t>Š6 na km  0,147.0 km, výška 2,21 m:2</t>
  </si>
  <si>
    <t>Š7 na km  0,127.0 km, výška 2,02 m:1</t>
  </si>
  <si>
    <t>894411121R00</t>
  </si>
  <si>
    <t>Zřízení šachet z dílců, dno C25/30 potrubí do DN 300, výška vstupu do 1,50 m</t>
  </si>
  <si>
    <t>Š1 na km  0,024.0 km:1</t>
  </si>
  <si>
    <t>Š2 na km  0,046.5 km:1</t>
  </si>
  <si>
    <t>Š3 na km  0,077.5 km:1</t>
  </si>
  <si>
    <t>Š4 na km  0,117.0 km:1</t>
  </si>
  <si>
    <t>Š5 na km  0,127.0 km:1</t>
  </si>
  <si>
    <t>Š6 na km  0,147.0 km:1</t>
  </si>
  <si>
    <t>Š7 na km  0,127.0 km:1</t>
  </si>
  <si>
    <t>89441X001R0</t>
  </si>
  <si>
    <t xml:space="preserve">Přípl. za třetí a každý další vtok - šachetní dno </t>
  </si>
  <si>
    <t>Š5 na km  0,127.0 km (1x výv., 1x hl. a 1x vedl. přív.):1</t>
  </si>
  <si>
    <t>Š6 na km  0,147.0 km (1x výv., 1x hl. a 1x vedl. přív.):1</t>
  </si>
  <si>
    <t>899104111R00</t>
  </si>
  <si>
    <t xml:space="preserve">Osazení poklopu s rámem nad 150 kg </t>
  </si>
  <si>
    <t>VIT TABULKA ŠACH. POKLOPŮ:</t>
  </si>
  <si>
    <t>Š1 až Š7:7</t>
  </si>
  <si>
    <t>899721112R00</t>
  </si>
  <si>
    <t xml:space="preserve">Fólie výstražná z PVC, šířka 30 cm </t>
  </si>
  <si>
    <t>28614258</t>
  </si>
  <si>
    <t>SPC : Trubka kanalizač.žebr. SN 10 250x5000 mm PP</t>
  </si>
  <si>
    <t>Žebrované kanal. potrubí z polypropylenu (PP) dle normy DIN 16 961 (DN/ID). Spojování se provádí pomocí hrdla a těsnění, těsnění upevněno mezi žebry na konci trubky. Barva vnější stěny korálově červená. Kruhová tuhost SN 10 kN/m2, tep. vodivost 0,2 W/mK, modul pružnosti 1700 MPa, teplotní rozsah -20 až +90 °C.</t>
  </si>
  <si>
    <t>viz výp. pol. 871373121R00 + ztratné 9,3%:(177/5)*1,093</t>
  </si>
  <si>
    <t>28656303</t>
  </si>
  <si>
    <t>SPC : Kroužek těsnicí DN 250 mm</t>
  </si>
  <si>
    <t>40+14+3+2</t>
  </si>
  <si>
    <t>28656313</t>
  </si>
  <si>
    <t>SPC : Odbočka kanalizační DN 250/150/45°</t>
  </si>
  <si>
    <t>Pro žebrované kanalizační potrubí z polypropylenu (PP) dle normy DIN 16 961 (DN/ID). Spojování se provádí pomocí hrdla a těsnění, těsnění upevněno mezi žebry na konci trubky.</t>
  </si>
  <si>
    <t>viz výp. pol. 877363121R00 + ztratné 1,5%:1*1,015</t>
  </si>
  <si>
    <t>28656385</t>
  </si>
  <si>
    <t>SPC : Vložka šachtová kanalizační DN 150 mm</t>
  </si>
  <si>
    <t xml:space="preserve">Pro žebrované kanalizační potrubí z polypropylenu (PP) dle normy DIN 16 961 (DN/ID). </t>
  </si>
  <si>
    <t>VIZ PD - TABULKA PŘÍPOJEK:</t>
  </si>
  <si>
    <t>přípojky č.p. 311, 421, 779 - napojení do šachet:3</t>
  </si>
  <si>
    <t>28656387</t>
  </si>
  <si>
    <t>SPC : Vložka šachtová kanalizační DN 250 mm</t>
  </si>
  <si>
    <t>Š1 až Š7:(2+2+2+2+3+3+2)*1,01</t>
  </si>
  <si>
    <t>napojení do stáv. šachty u č.p. 217:1*1,01</t>
  </si>
  <si>
    <t>55340322</t>
  </si>
  <si>
    <t>SPC : Poklop D 400 - BEGU B-1, bet. výplň bez odvětrání</t>
  </si>
  <si>
    <t>Šachtový poklop podle stav. předpisů ČSN EN 124 pro jízdní pruhy silnic, pěší zóny a parkovací místa. Dosedací plochy u vík  a rámu jsou obráběny a do víka je zabudována tlumící vložka. Rám BEGU R-1 D400-víko BEGU B-1 D400</t>
  </si>
  <si>
    <t>viz výp. pol. 899104111R00:7</t>
  </si>
  <si>
    <t>59224347.A</t>
  </si>
  <si>
    <t>SPC : Prstenec vyrovn šachetní TBW-Q.1 63/6</t>
  </si>
  <si>
    <t>Š1, Š2, Š4:(1+1+1)*1,01</t>
  </si>
  <si>
    <t>59224348.A</t>
  </si>
  <si>
    <t>SPC : Prstenec vyrovn šachetní TBW-Q.1 63/8</t>
  </si>
  <si>
    <t>Š4 , Š7:(1+1)*1,01</t>
  </si>
  <si>
    <t>59224349.A</t>
  </si>
  <si>
    <t>SPC : Prstenec vyrovn šachetní TBW-Q.1 63/10</t>
  </si>
  <si>
    <t>Š1, Š3, Š5, Š7:(1+1+2+1)*1,01</t>
  </si>
  <si>
    <t>59224350.A</t>
  </si>
  <si>
    <t>SPC : Prstenec vyrovn šachetní TBW-Q.1 63/12</t>
  </si>
  <si>
    <t>Š3, Š6:(1+1)*1,01</t>
  </si>
  <si>
    <t>59224353.A</t>
  </si>
  <si>
    <t>SPC : Konus šachetní TBR-Q.1 100-63/58/12 KPS</t>
  </si>
  <si>
    <t>Š1 až Š7:7*1,01</t>
  </si>
  <si>
    <t>59224358.A</t>
  </si>
  <si>
    <t>SPC : Skruž šachetní TBS-Q.1 100/25/12 PS</t>
  </si>
  <si>
    <t>Š6:1*1,01</t>
  </si>
  <si>
    <t>59224361.A</t>
  </si>
  <si>
    <t>SPC : Skruž šachetní TBS-Q.1 100/50/12 PS</t>
  </si>
  <si>
    <t>Š1, Š2, Š4, Š5, Š6, Š7:(1+1+1+1+1+1)*1,01</t>
  </si>
  <si>
    <t>59224364.A</t>
  </si>
  <si>
    <t>SPC : Skruž šachetní TBS-Q.1 100/100/12 PS</t>
  </si>
  <si>
    <t>Š3:1*1,01</t>
  </si>
  <si>
    <t>59224366.A</t>
  </si>
  <si>
    <t>SPC : Dno šachetní přímé TBZ-Q.1 100/60 V max. 40</t>
  </si>
  <si>
    <t>Š1, Š6, Š7:(1+1+1)*1,01</t>
  </si>
  <si>
    <t>59224367.A</t>
  </si>
  <si>
    <t>SPC : Dno šachetní přímé TBZ-Q.1 100/80 V max. 50</t>
  </si>
  <si>
    <t>Š2, Š3, Š4, Š5:(1+1+1+1)*1,01</t>
  </si>
  <si>
    <t>59224373.A</t>
  </si>
  <si>
    <t>SPC : Těsnění elastom pro šach díly EMT - DN 1000</t>
  </si>
  <si>
    <t>Š1 až Š7:(2+2+2+2+2+3+2)*1,01</t>
  </si>
  <si>
    <t>93</t>
  </si>
  <si>
    <t>Dokončovací práce inženýrských staveb</t>
  </si>
  <si>
    <t>93 Dokončovací práce inženýrských staveb</t>
  </si>
  <si>
    <t>931981015R07</t>
  </si>
  <si>
    <t xml:space="preserve">Utěsnění prostupů rour bet. stěnou </t>
  </si>
  <si>
    <t>Utěsnění bobtnajícím těsnícím tmelem, trojúhelníkovám výřezem 8 mm a zálivkovou maltou s expanzními účinky.</t>
  </si>
  <si>
    <t>prostup do stáv. šachty:2*Pi*0,3/2</t>
  </si>
  <si>
    <t>97</t>
  </si>
  <si>
    <t>Prorážení otvorů</t>
  </si>
  <si>
    <t>97 Prorážení otvorů</t>
  </si>
  <si>
    <t>970051300R00</t>
  </si>
  <si>
    <t xml:space="preserve">Vrtání jádrové do ŽB do D 300 mm </t>
  </si>
  <si>
    <t>pro napojení stoky SA do stáv. šachty:0,12</t>
  </si>
  <si>
    <t>970054300R00</t>
  </si>
  <si>
    <t xml:space="preserve">Příp. za jádr. vrt. vodor. ve stěně ŽB do D 300 mm </t>
  </si>
  <si>
    <t>99</t>
  </si>
  <si>
    <t>Staveništní přesun hmot</t>
  </si>
  <si>
    <t>99 Staveništní přesun hmot</t>
  </si>
  <si>
    <t>998276101R00</t>
  </si>
  <si>
    <t xml:space="preserve">Přesun hmot, trubní vedení plastová, otevř. výkop </t>
  </si>
  <si>
    <t>t</t>
  </si>
  <si>
    <t>Ztížené výrobní podmínky</t>
  </si>
  <si>
    <t>Zařízení staveniště</t>
  </si>
  <si>
    <t>Geod. zaměření stáv. inž. sítí (pro celou stavbu)</t>
  </si>
  <si>
    <t>Vytyčení stavby (pro celou stavbu)</t>
  </si>
  <si>
    <t>Vodohospodářská společnost Sokolov, s.r.o.</t>
  </si>
  <si>
    <t>Splašková stoka SB</t>
  </si>
  <si>
    <t>47*24</t>
  </si>
  <si>
    <t>131201202R01</t>
  </si>
  <si>
    <t>Hloubení zapažených jam v hor.3 do 1000 m3 dle SB 0,008.5 km (Š9) - 0,248.5 km (Š18)</t>
  </si>
  <si>
    <t>SDR. VÝKOP - ÚSEK 0,008.5 (Š9) - 0,248.5 km (Š18):</t>
  </si>
  <si>
    <t>STOKA SB:</t>
  </si>
  <si>
    <t>ÚSEK km 0,008.5 - 0,046.0:(46-8,5)*0,8*(2,3+3,3)/2</t>
  </si>
  <si>
    <t>ÚSEK km 0,046.0 - 0,082.0:(82-46)*0,8*(3,3+2,56)/2</t>
  </si>
  <si>
    <t>ÚSEK km 0,082.0 - 0,107.0:(107-82)*0,8*(2,56+3,34)/2</t>
  </si>
  <si>
    <t>ÚSEK km 0,107.0 - 0,144.0:(144-107)*0,8*(3,34+4,1)/2</t>
  </si>
  <si>
    <t>ÚSEK km 0,144.0 - 0,159.0:(159-144)*0,8*(4,1+4,19)/2</t>
  </si>
  <si>
    <t>ÚSEK km 0,159.0 - 0,169.0:(169-159)*0,8*(4,19+4,44)/2</t>
  </si>
  <si>
    <t>ÚSEK km 0,169.0 - 0,198.0:(198-169)*0,8*(4,44+4,29)/2</t>
  </si>
  <si>
    <t>ÚSEK km 0,198.0 - 0,203.0:(203-198)*0,8*(4,29+3,97)/2</t>
  </si>
  <si>
    <t>ÚSEK km 0,203.0 - 0,248.5:(248,5-203)*0,8*(3,97+2,25)/2</t>
  </si>
  <si>
    <t>SDR. VÝKOP - ÚSEK 0,073.0 (úroveň Š9) - 0,311.4 km (úroveň Š18):</t>
  </si>
  <si>
    <t>STOKA DB:</t>
  </si>
  <si>
    <t>ÚSEK km 0,073.0 - 0,109.5:(109,5-73)*0,8*(2,05+1,96)/2</t>
  </si>
  <si>
    <t>ÚSEK km 0,109.5 - 0,145.5:(145,5-109,5)*0,8*(1,96+1,93)/2</t>
  </si>
  <si>
    <t>ÚSEK km 0,145.5 - 0,170.5:(170,5-145,5)*0,8*(1,93+1,96)/2</t>
  </si>
  <si>
    <t>ÚSEK km 0,170.5 - 0,207.5:(207,5-170,5)*0,8*(1,96+1,96)/2</t>
  </si>
  <si>
    <t>ÚSEK km 0,207.5 - 0,223.0:(223-207,5)*0,8*(1,96+2,32)/2</t>
  </si>
  <si>
    <t>ÚSEK km 0,223.0 - 0,234.0:(234-223)*0,8*(2,32+2,5)/2</t>
  </si>
  <si>
    <t>ÚSEK km 0,234.0 - 0,266.0:(266-234)*0,8*(2,5+2,26)/2</t>
  </si>
  <si>
    <t>ÚSEK km 0,266.0 - 0,270.0:(270-266)*0,8*(2,26+2,24)/2</t>
  </si>
  <si>
    <t>ÚSEK km 0,270.0 - 0,311.4:(311,4-270)*0,8*(2,24+1,96)/2</t>
  </si>
  <si>
    <t>SDR. VÝKOP - ÚSEK úroveň Š9 - úroveň Š18:</t>
  </si>
  <si>
    <t>ÚSEK úroveň Š9 - úroveň Š14:(159-8,5)*0,75*1,7</t>
  </si>
  <si>
    <t>ÚSEK úroveň Š14 - úroveň Š18:(248,5-159)*0,8*1,6</t>
  </si>
  <si>
    <t>SDR. VÝKOP - ÚSEK úroveň Š9 - úroveň Š14:</t>
  </si>
  <si>
    <t>VÝTLAČNÝ ŘAD:</t>
  </si>
  <si>
    <t>ÚSEK úroveň Š9 - úroveň Š14:(159-8,5)*0,75*1,8</t>
  </si>
  <si>
    <t>ÚSEK km 0,008.5 - 0,159.0:-(159-8,5)*3,1*0,34</t>
  </si>
  <si>
    <t>ÚSEK km 0,159.0 - 0,248.5:-(248,5-159)*2,4*0,34</t>
  </si>
  <si>
    <t>Š9 až Š18:(2,19+3,2+2,46+3,24+4+4,09+4,34+4,19+3,87+2,15-10*0,34)*1,65</t>
  </si>
  <si>
    <t>ŠD13 až ŠD20:(1,85+1,83+1,85+1,85+2,21+2,4+2,15+2,13-8*0,34)*1,65</t>
  </si>
  <si>
    <t>UV12 až UV16:(2,05+2,18+2,15+1,86+1,98-5*0,34)*1,65</t>
  </si>
  <si>
    <t>Š9 až Š18, ŠD13 až ŠD20:18*1,014</t>
  </si>
  <si>
    <t>80% v tř. těžitelnosti III. + rezerva 3%:1432,3255*1,03*0,8</t>
  </si>
  <si>
    <t>131201202R02</t>
  </si>
  <si>
    <t>Hloubení zapažených jam v hor.3 do 1000 m3 dle SB 0,362.5 km (Š22) - 0,394.5 km (Š24)</t>
  </si>
  <si>
    <t>SDR. VÝKOP - ÚSEK 0,362.5 (Š22) - 0,394.5 km (Š24):</t>
  </si>
  <si>
    <t>ÚSEK km 0,362.5 - 0,372.7:(372,7-362,5)*0,8*(2,23+2,34)/2</t>
  </si>
  <si>
    <t>ÚSEK km 0,372.7 - 0,382.5:(382,5-372,7)*0,8*(2,34+2,26)/2</t>
  </si>
  <si>
    <t>ÚSEK km 0,382.5 - 0,394.5:(394,5-382,5)*0,8*(2,26+2,29)/2</t>
  </si>
  <si>
    <t>SDR. VÝKOP - ÚSEK 0,425.2 (úr. Š22) - 0,457.0 km (úr. Š24):</t>
  </si>
  <si>
    <t>ÚSEK km 0,425.2 - 0,446.0:(446-425,2)*0,8*(2,03+2,01)/2</t>
  </si>
  <si>
    <t>ÚSEK km 0,446.0 - 0,457.0:(457-446)*0,8*(2,01+1,99)/2</t>
  </si>
  <si>
    <t>SDR. VÝKOP - ÚSEK úroveň Š22 - úroveň Š24:</t>
  </si>
  <si>
    <t>VODOVOD - umístění nad dešťovou stokou:</t>
  </si>
  <si>
    <t>ÚSEK úroveň Š22 - úroveň Š24:0</t>
  </si>
  <si>
    <t>ÚSEK úroveň Š22 - úroveň Š24:(394,5-362,5)*0,8*1,6</t>
  </si>
  <si>
    <t>ÚSEK km 0,362.5 - 0,394,5:-(394,5-362,5)*2,4*0,34</t>
  </si>
  <si>
    <t>Š23 až Š24:(2,16+2,19-2*0,34)*1,65</t>
  </si>
  <si>
    <t>ŠD26:(1,91-1*0,34)*1,65</t>
  </si>
  <si>
    <t>UV7:(1,92-1*0,34)*1,65</t>
  </si>
  <si>
    <t>Š23, Š24, ŠD26:3*1,014</t>
  </si>
  <si>
    <t>90% v tř. těžitelnosti III. + rezerva 3%:138,8734*1,03*0,9</t>
  </si>
  <si>
    <t>50%:((1180,3255+128,7356)/100)*50</t>
  </si>
  <si>
    <t>131301202R00</t>
  </si>
  <si>
    <t xml:space="preserve">Hloubení zapažených jam v hor.4 do 1000 m3 </t>
  </si>
  <si>
    <t>viz výp. pol. 131201202R01(2):</t>
  </si>
  <si>
    <t>20% v tř. těžitelnosti IV. + rezerva 3%:1432,3255*1,03*0,2</t>
  </si>
  <si>
    <t>10% v tř. těžitelnosti IV. + rezerva 3%:138,8734*1,03*0,1</t>
  </si>
  <si>
    <t>50%:(309,363/100)*50</t>
  </si>
  <si>
    <t>132201211R00</t>
  </si>
  <si>
    <t>Hloubení rýh š.do 200 cm hor.3 do 100 m3 dle SB 0000.0 (Čerpací jímka) - 0,008.5 km (Š9)</t>
  </si>
  <si>
    <t>ÚSEK 0000.0 (ČERPACÍ JÍMKA) - 0,008.5 km (Š9):</t>
  </si>
  <si>
    <t>úsek 0,000.0 km (Čerpací jímka) - 0,002.5 km (ŠU8):</t>
  </si>
  <si>
    <t>(výkop mezi ČJ a ŠU8 proveden v rámci stav. části):0</t>
  </si>
  <si>
    <t>úsek 0,002,5 km - 0,008.5 km (Š9):(8,5-2,5)*0,9*(2,05+2,3)/2</t>
  </si>
  <si>
    <t>Hloubení rýh š.do 200 cm hor.3 do 1000m3 dle SB - 0,248.5 km (Š18) - 0,362.5 km (Š22)</t>
  </si>
  <si>
    <t>SDRUŽ. VÝKOP - ÚSEK 0,248.5 (Š18) - 0,362.5 km (Š22):</t>
  </si>
  <si>
    <t>ÚSEK km 0,248.5 - 0,280.5:(280,5-248,5)*0,8*(2,25+2,32)/2</t>
  </si>
  <si>
    <t>ÚSEK km 0,280.5 - 0,309.5:(309,5-280,5)*0,8*(2,32+2,39)/2</t>
  </si>
  <si>
    <t>ÚSEK km 0,309.5 - 0,324.5:(324,5-309,5)*0,8*(2,39+2,24)/2</t>
  </si>
  <si>
    <t>ÚSEK km 0,324.5 - 0,362.5:(362,5-324,5)*0,8*(2,24+2,23)/2</t>
  </si>
  <si>
    <t>SDRUŽ. VÝKOP - ÚSEK 0,311.4 (úroveň Š18) - 0,425.2 km (úroveň Š22):</t>
  </si>
  <si>
    <t>ÚSEK km 0,311.4 - 0,346.0:(346-311,4)*0,9*(1,96+2)/2</t>
  </si>
  <si>
    <t>ÚSEK km 0,346.0 - 0,374.0:(374-346)*0,9*(2+2,02)/2</t>
  </si>
  <si>
    <t>ÚSEK km 0,374.0 - 0,388.5:(388,5-374)*0,9*(2,02+2)/2</t>
  </si>
  <si>
    <t>ÚSEK km 0,388.5 - 0,425.2:(425,2-388,5)*0,9*(2+2,03)/2</t>
  </si>
  <si>
    <t>ÚSEK km 0,248.5 - 0,362.5 s dopočtem:-114*1,7*0,34</t>
  </si>
  <si>
    <t>Š19 až Š22:(2,21+2,29+2,14+2,13-4*0,34)*1,65</t>
  </si>
  <si>
    <t>ŠD21 až ŠD25:(1,86+1,9+1,92+1,9+1,92-5*0,34)*1,65</t>
  </si>
  <si>
    <t>UV8 až UV11:(1,91+1,91+2,05+2,07+4*0,34)*1,65</t>
  </si>
  <si>
    <t>Š19 až Š22, ŠD21 až ŠD25:9*1,014</t>
  </si>
  <si>
    <t>90% v tř. těžitelnosti III. + rezerva 3%:397,6266*1,03*0,9</t>
  </si>
  <si>
    <t>50%:(368,599+11,745)/100*50</t>
  </si>
  <si>
    <t>SB - 0,248.5 (Š18) - 0,362.5 km (Š22)</t>
  </si>
  <si>
    <t>DB - 0,311.4 (úr. Š18) - 0,425.2 km (úr. Š22)</t>
  </si>
  <si>
    <t>10% v tř. těžitelnosti IV. + rezerva 3%:397,6266*1,03*0,1</t>
  </si>
  <si>
    <t>50%:40,9555/100*50</t>
  </si>
  <si>
    <t>70% do hl. 2 m:(394,5*(2,97+1,662))*0,7</t>
  </si>
  <si>
    <t>20% do hl. 4 m:(394,5*(2,97+1,662))*0,2</t>
  </si>
  <si>
    <t>151101103R00</t>
  </si>
  <si>
    <t xml:space="preserve">Pažení a rozepření stěn rýh - příložné - hl. do 8m </t>
  </si>
  <si>
    <t>10% do hl. 8 m:(394,5*(2,97+1,662))*0,1</t>
  </si>
  <si>
    <t>151101113R00</t>
  </si>
  <si>
    <t xml:space="preserve">Odstranění pažení stěn rýh - příložné - hl. do 8 m </t>
  </si>
  <si>
    <t>70% - viz předchozí výpočty:</t>
  </si>
  <si>
    <t>(1180,2362+128,7356+309,363+11,745+368,5999+40,9555)*0,7</t>
  </si>
  <si>
    <t>161101102R00</t>
  </si>
  <si>
    <t xml:space="preserve">Svislé přemístění výkopku z hor.1-4 do 4,0 m </t>
  </si>
  <si>
    <t>20% - viz předchozí výpočty:</t>
  </si>
  <si>
    <t>(1180,2362+128,7356+309,363+11,745+368,5999+40,9555)*0,2</t>
  </si>
  <si>
    <t>161101103R00</t>
  </si>
  <si>
    <t xml:space="preserve">Svislé přemístění výkopku z hor.1-4 do 6,0 m </t>
  </si>
  <si>
    <t>10% - viz předchozí výpočty:</t>
  </si>
  <si>
    <t>(1180,2362+128,7356+309,363+11,745+368,5999+40,9555)*0,10</t>
  </si>
  <si>
    <t>odvoz výkopku na stav. deponii:1427,7446+407,9270+203,9635</t>
  </si>
  <si>
    <t>odvoz výkopku z deponie ke zpět. zásypům:1381,1963</t>
  </si>
  <si>
    <t>odvoz přebytečné zeminy na skládku:2039,6351-1381,1963</t>
  </si>
  <si>
    <t>naložení výkopku k odvozu na stav. deponii:1427,7446+407,927+203,9635</t>
  </si>
  <si>
    <t>naložení výkopku z deponie ke zpět. zásypům:1381,1963</t>
  </si>
  <si>
    <t>naložení výkopku k odvozu na skládku:658,4388</t>
  </si>
  <si>
    <t>viz předchozí výpočty:2039,6351-548,772-109,6668</t>
  </si>
  <si>
    <t>VIZ SITUACE Č. 2 a 3:</t>
  </si>
  <si>
    <t>vodovod:394,5*0,8*0,39</t>
  </si>
  <si>
    <t>stoka SB:394,5*0,8*0,58</t>
  </si>
  <si>
    <t>stoka DB:394,5*0,8*0,58</t>
  </si>
  <si>
    <t>výtlačný řad:(394,5-(362,5-159))*0,8*0,39</t>
  </si>
  <si>
    <t>548,772*1,9</t>
  </si>
  <si>
    <t>vodovod:394,5*0,8*0,1</t>
  </si>
  <si>
    <t>stoka SB:394,5*0,8*0,1</t>
  </si>
  <si>
    <t>stoka DB:394,5*0,8*0,1</t>
  </si>
  <si>
    <t>výtlačný řad:(394,5-(362,5-159))*0,8*0,1</t>
  </si>
  <si>
    <t>pod Š9 až Š24:16*Pi*0,8^2*0,2</t>
  </si>
  <si>
    <t>VIZ SITUACE Č. 2 a 3:394,5</t>
  </si>
  <si>
    <t>č.p. 711, 259, 262, 795, 753, 833, 797, 476:8</t>
  </si>
  <si>
    <t>(přípojky č.p. 250, 783, 159, 520, 781, 269, 846, 838, č.e. 19, 826 - napojení do šachet):</t>
  </si>
  <si>
    <t>viz výp. pol. 871373121R00:394,5</t>
  </si>
  <si>
    <t>počet úseků:16</t>
  </si>
  <si>
    <t xml:space="preserve">Kontrola kanalizace TV kamerou </t>
  </si>
  <si>
    <t>viz výp. pol. 877363121R00:8</t>
  </si>
  <si>
    <t>Š9 na km  0,008.5 km:1</t>
  </si>
  <si>
    <t>Š10 na km  0,046.0 km:1</t>
  </si>
  <si>
    <t>Š11 na km  0,082.0 km:1</t>
  </si>
  <si>
    <t>Š12 na km  0,107.0 km:1</t>
  </si>
  <si>
    <t>Š13 na km  0,144.0 km:1</t>
  </si>
  <si>
    <t>Š14 na km  0,159.0 km:1</t>
  </si>
  <si>
    <t>Š15 na km  0,169.0 km:1</t>
  </si>
  <si>
    <t>Š16 na km  0,198.0 km:1</t>
  </si>
  <si>
    <t>SŠ17 na km  0,203.0 km:1</t>
  </si>
  <si>
    <t>Š18 na km  0,248.5 km:1</t>
  </si>
  <si>
    <t>Š19 na km  0,280.5 km:1</t>
  </si>
  <si>
    <t>Š20 na km  0,309.5 km:1</t>
  </si>
  <si>
    <t>RŠ21 na km  0,324.5 km:1</t>
  </si>
  <si>
    <t>Š22 na km  0,362.5 km:1</t>
  </si>
  <si>
    <t>Š23 na km  0,382.5 km:1</t>
  </si>
  <si>
    <t>Š24 na km  0,394.5 km:1</t>
  </si>
  <si>
    <t>Š10 na km  0,046.0 km (1x výv., 1x hl. a 2x vedl. přív.):2</t>
  </si>
  <si>
    <t>Š13 na km  0,144.0 km (1x výv., 1x hl. a 1x vedl. přív.):1</t>
  </si>
  <si>
    <t>SŠ17 na km  0,203.0 km (1x výv., 1x hl. a 1x vedl. přív.):1</t>
  </si>
  <si>
    <t>Š18 na km  0,248.5 km (1x výv., 1x hl. a 1x vedl. přív.):1</t>
  </si>
  <si>
    <t>Š19 na km  0,280.5 km (1x výv., 1x hl. a 1x vedl. přív.):1</t>
  </si>
  <si>
    <t>Š20 na km  0,309.5 km (1x výv., 1x hl. a 1x vedl. přív.):1</t>
  </si>
  <si>
    <t>RŠ21 na km  0,324.5 km (1x výv., 1x hl. a 1x vedl. přív.):1</t>
  </si>
  <si>
    <t>Š23 na km  0,382.5 km (1x výv., 1x hl. a 1x vedl. přív.):1</t>
  </si>
  <si>
    <t>Š9 až Š24:16</t>
  </si>
  <si>
    <t>viz výp. pol. 871373121R00 + ztratné 9,3%:(394,5/5)*1,093</t>
  </si>
  <si>
    <t>87+32+9+16+1</t>
  </si>
  <si>
    <t>viz výp. pol. 877363121R00 + ztratné 1,5%:8*1,015</t>
  </si>
  <si>
    <t>přípojky č.p. 250, 783, 159, 520, 781, 269, 846 - napojení do šachet:</t>
  </si>
  <si>
    <t>7*1,01</t>
  </si>
  <si>
    <t>28656386</t>
  </si>
  <si>
    <t>SPC : Vložka šachtová kanalizační DN 200 mm</t>
  </si>
  <si>
    <t>přípojka č.p. 838 - napojení do šachty:1*1,01</t>
  </si>
  <si>
    <t>Š9 až Š24:(16*2+2)*1,01</t>
  </si>
  <si>
    <t>viz výp. pol. 899104111R00:16</t>
  </si>
  <si>
    <t>59224346.A</t>
  </si>
  <si>
    <t>SPC : Prstenec vyrovn šachetní TBW-Q.1 63/4</t>
  </si>
  <si>
    <t>Š22:1*1,01</t>
  </si>
  <si>
    <t>Š10, Š13, Š18:(1+1+1)*1,01</t>
  </si>
  <si>
    <t>SŠ17:1*1,01</t>
  </si>
  <si>
    <t>Š9, Š10, Š12, Š13, Š14, Š15, Š16, Š20, RŠ21, Š24:</t>
  </si>
  <si>
    <t>(1+1+2+1+1+1+1+2+1+1)*1,01</t>
  </si>
  <si>
    <t>Š11, Š19, Š23:(1+1+1)*1,01</t>
  </si>
  <si>
    <t>Š9 až Š24:16*1,01</t>
  </si>
  <si>
    <t>Š9, Š14, Š16, SŠ17, Š18, Š19, Š20, Š22, Š24:</t>
  </si>
  <si>
    <t>(1+1+1+1+1+1+1+1+1)*1,01</t>
  </si>
  <si>
    <t>Š9, Š10, Š12, Š13, Š15, Š16, Š18, Š19, Š20, RŠ21, Š22, Š23, Š24:</t>
  </si>
  <si>
    <t>13*1,01</t>
  </si>
  <si>
    <t>Š10, Š11, Š12, Š13, Š14, Š15, Š16, Š17:</t>
  </si>
  <si>
    <t>(1+1+1+2+2+2+2+2)*1,01</t>
  </si>
  <si>
    <t>Š9, Š11, Š13, Š16, Š18, Š19, Š20, Š22, Š24 :</t>
  </si>
  <si>
    <t>9*1,01</t>
  </si>
  <si>
    <t>Š10, Š12, SŠ17, RŠ21, Š23:5*1,01</t>
  </si>
  <si>
    <t>59224368.A</t>
  </si>
  <si>
    <t>SPC : Dno šachetní přímé TBZ-Q.1 100/100 V max. 60</t>
  </si>
  <si>
    <t>Š14, Š15:2*1,01</t>
  </si>
  <si>
    <t>Š9 až Š24:3+3+2+3+4+4+4+5+4+3+3+3+2+3+2+3</t>
  </si>
  <si>
    <t>prostup do ŠU8 (2x) a čerpací jímky (1x):3*(2*Pi*0,3/2)</t>
  </si>
  <si>
    <t>prostup do ŠU8 (2x) a čerpací jímky (1x):2*0,15+0,3</t>
  </si>
  <si>
    <t>Splašková stoka SBA</t>
  </si>
  <si>
    <t>7*24</t>
  </si>
  <si>
    <t>Hloubení rýh š.do 200 cm hor.3 do 100 m3 dle SB 0000.0 (Š7) - 0,032.0 km (Š25)</t>
  </si>
  <si>
    <t>ÚSEK 0000.0 (Š7) - 0,032.0 km (Š25):</t>
  </si>
  <si>
    <t>úsek 0,002,5 km - 0,008.5 km (Š9):32*0,8*(3,97+1,8)/2+32*0,8*1,6</t>
  </si>
  <si>
    <t>Š25:(1,69)*1,65</t>
  </si>
  <si>
    <t>Š25:1*1,014</t>
  </si>
  <si>
    <t>80% v tř. těžitelnosti III. + rezerva 3%:118,6185*1,03*0,8</t>
  </si>
  <si>
    <t>50%:(97,7416)/100*50</t>
  </si>
  <si>
    <t>20% v tř. těžitelnosti IV. + rezerva 3%:118,6185*1,03*0,2</t>
  </si>
  <si>
    <t>50%:24,4354/100*50</t>
  </si>
  <si>
    <t>80% do hl. 2 m:(32*(3,97+1,8)/2)*0,8+(32*1,6*0,8)</t>
  </si>
  <si>
    <t>20% do hl. 4 m:(32*(3,97+1,8)/2)*0,2+(32*1,6*0,2)</t>
  </si>
  <si>
    <t>80% - viz předchozí výpočty:(97,7416+24,4354)*0,8</t>
  </si>
  <si>
    <t>20% - viz předchozí výpočty:(97,7416+24,4354)*0,2</t>
  </si>
  <si>
    <t>odvoz výkopku na stav. deponii:97,7416+24,4354</t>
  </si>
  <si>
    <t>odvoz výkopku z deponie ke zpět. zásypům:88,5130</t>
  </si>
  <si>
    <t>odvoz přebytečné zeminy na skládku:122,177-88,513</t>
  </si>
  <si>
    <t>naložení výkopku k odvozu na stav. deponii:122,177</t>
  </si>
  <si>
    <t>naložení výkopku z deponie ke zpět. zásypům:88,5130</t>
  </si>
  <si>
    <t>naložení výkopku k odvozu na skládku:33,664</t>
  </si>
  <si>
    <t>viz předchozí výpočty:122,177-28,544-5,12</t>
  </si>
  <si>
    <t>VIZ SITUACE Č. 3:</t>
  </si>
  <si>
    <t>vodovod:32*0,8*0,39</t>
  </si>
  <si>
    <t>stoka SBA:32*0,58</t>
  </si>
  <si>
    <t>28,544*1,9</t>
  </si>
  <si>
    <t>vodovod:32*0,8*0,1</t>
  </si>
  <si>
    <t>stoka SBA:32*0,8*0,1</t>
  </si>
  <si>
    <t>pod Š25:1*Pi*0,8^2*0,2</t>
  </si>
  <si>
    <t>VIZ SITUACE Č. 3:32</t>
  </si>
  <si>
    <t>viz výp. pol. 871373121R00:32</t>
  </si>
  <si>
    <t>počet úseků:1</t>
  </si>
  <si>
    <t>Š25 na km 0,032.0 km, výška 1,69 m:1</t>
  </si>
  <si>
    <t>Š25 na km  0,032.0 km:1</t>
  </si>
  <si>
    <t>Š25:1</t>
  </si>
  <si>
    <t>viz výp. pol. 871373121R00 + ztratné 9,3%:(32/5)*1,093</t>
  </si>
  <si>
    <t>7+2</t>
  </si>
  <si>
    <t>přípojky č.p. 827 - napojení do šachet:1*1,01</t>
  </si>
  <si>
    <t>Š25:1*1,01</t>
  </si>
  <si>
    <t>viz výp. pol. 899104111R00:1</t>
  </si>
  <si>
    <t>Š25:2</t>
  </si>
  <si>
    <t>Kanalizační výtlak</t>
  </si>
  <si>
    <t>131201201R00</t>
  </si>
  <si>
    <t xml:space="preserve">Hloubení zapažených jam v hor.3 do 100 m3 </t>
  </si>
  <si>
    <t>pro vzduš. a čistící šachtu:2*((2*2+2,4*2,4)/2*2,52)</t>
  </si>
  <si>
    <t>50%:(24,5952/100)*50</t>
  </si>
  <si>
    <t>SAMOSTANÝ VÝKOP (od Š14 - lesní cesta - Š22):</t>
  </si>
  <si>
    <t>(zbylá část je součástí sdružených výkopů):</t>
  </si>
  <si>
    <t>VIZ PD - SITUACE 2:</t>
  </si>
  <si>
    <t>(mimo trasu v úzké cestě na p.p.č. 1106/3):</t>
  </si>
  <si>
    <t>prů. hl. výkopu 1.750 mm:173*0,9*1,75</t>
  </si>
  <si>
    <t>90% v tř. těžitelnosti III. + rezerva 3%:272,475*1,03*0,9</t>
  </si>
  <si>
    <t>50%:252,5843/100*50</t>
  </si>
  <si>
    <t>10% v tř. těžitelnosti III. + rezerva 3%:272,475*1,03*0,1</t>
  </si>
  <si>
    <t>50%:(28,0649/100)*50</t>
  </si>
  <si>
    <t>139601102R00</t>
  </si>
  <si>
    <t xml:space="preserve">Ruční výkop jam, rýh a šachet v hornině tř. 3 </t>
  </si>
  <si>
    <t>výlačný řad - úzká cesta na p.p.č. 1106/3:40*0,9*1,75</t>
  </si>
  <si>
    <t>90% v tř. těžitelnosti III. + rezerva 3%:63*1,03*0,9</t>
  </si>
  <si>
    <t>139601103R00</t>
  </si>
  <si>
    <t xml:space="preserve">Ruční výkop jam, rýh a šachet v hornině tř. 4 </t>
  </si>
  <si>
    <t>10% v tř. těžitelnosti IV. + rezerva 3%:63*1,03*0,1</t>
  </si>
  <si>
    <t>při prům. hl. výkopu 1.750 mm:(173+40)*1,75</t>
  </si>
  <si>
    <t>viz předchozí výpočty:252,5843+28,0649+58,4010+6,489+24,5952</t>
  </si>
  <si>
    <t>162201203R00</t>
  </si>
  <si>
    <t xml:space="preserve">Vodorovné přemíst.výkopku, kolečko hor.1-4, do 10m </t>
  </si>
  <si>
    <t>viz předchozí výpočty :2*(58,4010+6,489)</t>
  </si>
  <si>
    <t>162201219R07</t>
  </si>
  <si>
    <t>Příplatek k vodor. přemístění kolečko tř. 1-4 ZKD 10m</t>
  </si>
  <si>
    <t>2*(2*129,7)</t>
  </si>
  <si>
    <t>odvoz výkopku na stav. deponii:370,1344</t>
  </si>
  <si>
    <t>odvoz výkopku z deponie ke zpět. zásypům:340,6909</t>
  </si>
  <si>
    <t>odvoz přebytečné zeminy na skládku:370,1344-340,6909</t>
  </si>
  <si>
    <t>naložení výkopku k odvozu na stav. deponii:370,1344</t>
  </si>
  <si>
    <t>naložení výkopku z deponie ke zpět. zásypům:340,6909</t>
  </si>
  <si>
    <t>naložení výkopku k odvozu na skládku:29,4435</t>
  </si>
  <si>
    <t>viz předchozí výpočty:370,1344-19,17-3,1416-7,1319</t>
  </si>
  <si>
    <t>VIZ SITUACE Č. 1 až 3:(173+40)*0,363*0,1</t>
  </si>
  <si>
    <t>180402112R00</t>
  </si>
  <si>
    <t xml:space="preserve">Založení trávníku parkového výsevem svah do 1:2 </t>
  </si>
  <si>
    <t>plocha po zemních pracích:(173+40)*0,9</t>
  </si>
  <si>
    <t>182301123R00</t>
  </si>
  <si>
    <t>Rozprostření ornice, svah, tl. 15-20 cm, do 500 m2 (zeminy z výkopku - vhodné k zúrodnění)</t>
  </si>
  <si>
    <t>00572420</t>
  </si>
  <si>
    <t>SPC : Směs travní</t>
  </si>
  <si>
    <t>kg</t>
  </si>
  <si>
    <t>(191,7/25)*0,5</t>
  </si>
  <si>
    <t>SPC : Štěrkopísek frakce 0-32 A</t>
  </si>
  <si>
    <t>7,7319*1,9</t>
  </si>
  <si>
    <t>3</t>
  </si>
  <si>
    <t>Svislé a kompletní konstrukce</t>
  </si>
  <si>
    <t>3 Svislé a kompletní konstrukce</t>
  </si>
  <si>
    <t>339928812R00</t>
  </si>
  <si>
    <t xml:space="preserve">Osazení sloupku řadového se zabetonováním </t>
  </si>
  <si>
    <t>značení - vzduš. a čistící šachta:2</t>
  </si>
  <si>
    <t>VIZ SITUACE Č. 1 až 3:(173+40)*0,9*0,1</t>
  </si>
  <si>
    <t xml:space="preserve">Lože ze štěrkopísku do 32 mm </t>
  </si>
  <si>
    <t>VIZ PD - VÝKR. VZDUŠ. A ČIST. SACHTY:2*(Pi*1^2)*0,5</t>
  </si>
  <si>
    <t>452312141R00</t>
  </si>
  <si>
    <t xml:space="preserve">Sedlové lože pod potrubí z betonu C 16/20 </t>
  </si>
  <si>
    <t>VIZ PD - KLADECÍ SCHÉMA:14*0,0385</t>
  </si>
  <si>
    <t>857601101R00</t>
  </si>
  <si>
    <t xml:space="preserve">Montáž tvarovek jednoosých, tvárná litina DN 80 </t>
  </si>
  <si>
    <t>viz výp. pol. 55258529.F:2</t>
  </si>
  <si>
    <t>871211121R00</t>
  </si>
  <si>
    <t xml:space="preserve">Montáž trubek polyetylenových ve výkopu d 63 mm </t>
  </si>
  <si>
    <t>VIZ PD - KLADECÍ SCHÉMA:</t>
  </si>
  <si>
    <t>výlačný řad 1 (km 0,000.0 - 0,427.8):427,8</t>
  </si>
  <si>
    <t>877242121R00</t>
  </si>
  <si>
    <t xml:space="preserve">Přirážka za 1 spoj elektrotvarovky d 90 mm </t>
  </si>
  <si>
    <t>viz výp. pol. 28613105.M a 28653334.A:2*(8+8)</t>
  </si>
  <si>
    <t>88160X063R07</t>
  </si>
  <si>
    <t xml:space="preserve">Montáž trubních dílů PE, PP, d 63 mm </t>
  </si>
  <si>
    <t>viz výp. pol. 28653763.F a 28654365.F:1+1</t>
  </si>
  <si>
    <t>89116X001R07</t>
  </si>
  <si>
    <t xml:space="preserve">Montáž armatur, tvarovek apod. ostat. typu </t>
  </si>
  <si>
    <t>viz výp. pol. 44981370.F, 127SPC01, 552SPC01:3</t>
  </si>
  <si>
    <t>891211111R00</t>
  </si>
  <si>
    <t xml:space="preserve">Montáž vodovodních šoupátek ve výkopu DN 50 </t>
  </si>
  <si>
    <t>viz výp. pol. 42227501.F:4</t>
  </si>
  <si>
    <t>891211221R00</t>
  </si>
  <si>
    <t xml:space="preserve">Montáž vodovod. šoupátek šacht. kolečko DN 50 </t>
  </si>
  <si>
    <t>viz výp. pol. 42228300.F:2</t>
  </si>
  <si>
    <t>891213321R00</t>
  </si>
  <si>
    <t xml:space="preserve">Montáž ventilů odvzdušňovacích přírub. DN 50 </t>
  </si>
  <si>
    <t>viz výp. pol. 422122731.F:1</t>
  </si>
  <si>
    <t>892241111R00</t>
  </si>
  <si>
    <t xml:space="preserve">Tlaková zkouška vodovodního potrubí DN 80 </t>
  </si>
  <si>
    <t>viz výp. pol. 871211121R00:427,8</t>
  </si>
  <si>
    <t>892372111R00</t>
  </si>
  <si>
    <t xml:space="preserve">Zabezpečení konců vodovod. potrubí do DN 300 </t>
  </si>
  <si>
    <t>VIZ PD - KLADECÍ SCHÉMA:3</t>
  </si>
  <si>
    <t>894421111RT1</t>
  </si>
  <si>
    <t>Osazení betonových dílců šachet skruže rovné, na kroužek, do 0,5 t</t>
  </si>
  <si>
    <t>viz výpočet pol. 59224358.A:2</t>
  </si>
  <si>
    <t>894421112RT1</t>
  </si>
  <si>
    <t>Osazení betonových dílců šachet skruže rovné, na kroužek, do 1,4 t</t>
  </si>
  <si>
    <t>viz výpočet pol. 59224364.A a 59224353.A:2+2</t>
  </si>
  <si>
    <t>894422111RT1</t>
  </si>
  <si>
    <t>Osazení betonových dílců šachet skruže přechodové, na kroužek</t>
  </si>
  <si>
    <t>viz výp. pol. 59224349.A:2</t>
  </si>
  <si>
    <t>viz výp. pol. 55340322:2</t>
  </si>
  <si>
    <t>899401112R00</t>
  </si>
  <si>
    <t xml:space="preserve">Osazení poklopů litinových šoupátkových </t>
  </si>
  <si>
    <t>viz SPC - pol. 42200750.F:4</t>
  </si>
  <si>
    <t>899713111R00</t>
  </si>
  <si>
    <t xml:space="preserve">Orientační tabulky na sloupku ocelovém, betonovém </t>
  </si>
  <si>
    <t>vzdušníková a čistící šachta:2</t>
  </si>
  <si>
    <t>výtlačný řad (km 0,000.0 - 0,427.8):427,8</t>
  </si>
  <si>
    <t>89999X001R07</t>
  </si>
  <si>
    <t xml:space="preserve">Uchycení signálního vodiče Cu D 4 mm2 </t>
  </si>
  <si>
    <t>výlačný řad 1 (km 0,000.0 - 0,427.8):427,8+4*1,6</t>
  </si>
  <si>
    <t>127SPC01</t>
  </si>
  <si>
    <t>SPC : Trubka nerez závit., DN 50</t>
  </si>
  <si>
    <t>VIZ PD - KLADECÍ SCHÉMA, Legenda:0,3</t>
  </si>
  <si>
    <t>28613105.M</t>
  </si>
  <si>
    <t>SPC : Elektrospojka d  63 mm SDR 11 PE 100</t>
  </si>
  <si>
    <t>VIZ PD - KLADECÍ SCHÉMA, Legenda:8*1,015</t>
  </si>
  <si>
    <t>286136752</t>
  </si>
  <si>
    <t>SPC : Trubka PE voda SDR11  63x5,8mm L=100m</t>
  </si>
  <si>
    <t xml:space="preserve">Třívrstvé potrubí s vnitřní a vnější vrstvou z extrémně trvanlivého PE 100 RC materiálu XSC 50 a se střední vrstvou z PE 100 RC materiálu černé barvy. Všechny tři vrstvy jsou vzájemně molekulárně spojeny a nedají se mechanicky oddělit. Vnější vrstva má u potrubí pro rozvody vody signalizační barvu modrou. Spoje jsou prováděny svařováním natupo nebo pomocí elektrotvarovek bez odstranování vnější vrstvy. </t>
  </si>
  <si>
    <t>VIZ PD - KLADECÍ SCHÉMA, Legenda:427,8*1,015</t>
  </si>
  <si>
    <t>28653334.A</t>
  </si>
  <si>
    <t>SPC : Koleno 45° elektrosvařovací d  63 mm</t>
  </si>
  <si>
    <t>VIZ PD - KLADECÍ SCHÉMA, Legenda:</t>
  </si>
  <si>
    <t>km 0,006.8, km, 0,328.7, km 0,372.1:(1+2+2)*1,015</t>
  </si>
  <si>
    <t>km 0,379.1, km 0,382.6, km 0,425.8:(1+1+1)*1,015</t>
  </si>
  <si>
    <t>28653763.F</t>
  </si>
  <si>
    <t>SPC : Nákružek lemový PE 100 SDR 11 d 63 mm</t>
  </si>
  <si>
    <t>VIZ PD - KLADECÍ SCHÉMA, Legenda:1*1,01</t>
  </si>
  <si>
    <t>28654365.F</t>
  </si>
  <si>
    <t>SPC : Příruba točivá PP/ocel k lemovému nákružku d 63/DN 50mm</t>
  </si>
  <si>
    <t>34140885</t>
  </si>
  <si>
    <t>SPC : Vodič silový CY 4,00 mm2 - drát</t>
  </si>
  <si>
    <t>výměra vč. ztratného 1%:432,4*1,01</t>
  </si>
  <si>
    <t>40445960</t>
  </si>
  <si>
    <t>SPC : Sloupek Fe 60/3 s povrchovou úpravou výška na terénem 150 cm</t>
  </si>
  <si>
    <t>značení - vzdušníková a částící šachta :2*2,5</t>
  </si>
  <si>
    <t>42200750.F</t>
  </si>
  <si>
    <t>SPC : Poklop uliční šoupátkový - voda vč. distančního kroužku a víčka</t>
  </si>
  <si>
    <t>VIZ PD - KLADECÍ SCHÉMA, Legenda:4</t>
  </si>
  <si>
    <t>42200850.F</t>
  </si>
  <si>
    <t>SPC : Kolo ruční  DN 50</t>
  </si>
  <si>
    <t>VIZ PD - KLADECÍ SCHÉMA, Legenda:2*1,01</t>
  </si>
  <si>
    <t>422122731.F</t>
  </si>
  <si>
    <t>SPC : Zavzdušňovací a odvzdušňovací ventil, DN 50 pro odpadní vodu</t>
  </si>
  <si>
    <t>Samočinný, všechny mech. díly z nerezavějících materiálů. Max. odvzdušňovací výkon: 230 m3/h. Automatická regulace tlakového rázu.</t>
  </si>
  <si>
    <t>42227501.F</t>
  </si>
  <si>
    <t>SPC : Šoupátko vevařovací d63 (DN 50)</t>
  </si>
  <si>
    <t>VIZ PD - KLADECÍ SCHÉMA, Legenda:4*1,01</t>
  </si>
  <si>
    <t>42228300.F</t>
  </si>
  <si>
    <t>SPC : Šoupátko DN 50 přírubové</t>
  </si>
  <si>
    <t>42291510.F</t>
  </si>
  <si>
    <t>SPC : Deska podkladová pod poklopy šoupátkové</t>
  </si>
  <si>
    <t>42293250</t>
  </si>
  <si>
    <t>SPC : Souprava zemní DN50 -100, 1,3-1,8m</t>
  </si>
  <si>
    <t>44981370.F</t>
  </si>
  <si>
    <t>SPC : Bajonetová koncovka s vnitřním závitem 2"</t>
  </si>
  <si>
    <t>55258529.F</t>
  </si>
  <si>
    <t>SPC : Tvarovka hrdl.s přír.odb.MMA DN 50 jištěná proti tahu</t>
  </si>
  <si>
    <t>552SPC01</t>
  </si>
  <si>
    <t>SPC : Příruba se závitem pro DN 50 mm</t>
  </si>
  <si>
    <t>VIZ PD - VÝKR. VZDUŠ. A ČIST. SACHTY:</t>
  </si>
  <si>
    <t>čistící šachta:1*1,01</t>
  </si>
  <si>
    <t>vzdušníková šachta:1*1,01</t>
  </si>
  <si>
    <t>čistící šachta:3*1,01</t>
  </si>
  <si>
    <t>vzdušníková šachta:3*1,01</t>
  </si>
  <si>
    <t>prostupy do vzduš. a čist. šachty:4*(2*Pi*0,07/2)</t>
  </si>
  <si>
    <t>prostup do Š7:2*Pi*0,07/2</t>
  </si>
  <si>
    <t>970051080R00</t>
  </si>
  <si>
    <t xml:space="preserve">Vrtání jádrové do ŽB do D 80 mm </t>
  </si>
  <si>
    <t>prostupy do vzduš. a čist. šachty:4*0,12</t>
  </si>
  <si>
    <t>prostup do Š7:1*0,12</t>
  </si>
  <si>
    <t>970054080R00</t>
  </si>
  <si>
    <t xml:space="preserve">Příp. za jádr. vrt. vodor. ve stěně ŽB do D 80 mm </t>
  </si>
  <si>
    <t>ČSOV - stavební část</t>
  </si>
  <si>
    <t>12 kalendářních dní:12*24</t>
  </si>
  <si>
    <t>délka x šířka x hloubka dna výkopu:</t>
  </si>
  <si>
    <t>(4,7*1,5*1,96)/2+(2,1*4,7*1,96)+(1*4,7*1,96)+(1*4,7*2,8)/2+3*4,7*4,76+(2*4,7*4,76)/2+(5,2*5,2+2,2*2,2)/2*3,2</t>
  </si>
  <si>
    <t>60% v tř. těžitelnosti III. + rezerva 3%:182,5422*0,60*1,03</t>
  </si>
  <si>
    <t>50%:112,8111/100*50</t>
  </si>
  <si>
    <t>výměra - viz výpočet pol. 132201201:</t>
  </si>
  <si>
    <t>40% v tř. těžitelnosti IV. + rezerva 3%:182,5422*0,40*1,03</t>
  </si>
  <si>
    <t>50%:75,2074/100*50</t>
  </si>
  <si>
    <t>133201101R00</t>
  </si>
  <si>
    <t xml:space="preserve">Hloubení šachet v hor.3 do 100 m3 </t>
  </si>
  <si>
    <t>pro základy zdvihacího zařízení:2*(1,2*1,2*1)</t>
  </si>
  <si>
    <t>133201109R00</t>
  </si>
  <si>
    <t xml:space="preserve">Příplatek za lepivost - hloubení šachet v hor.3 </t>
  </si>
  <si>
    <t>50%:(2,88/100)*50</t>
  </si>
  <si>
    <t>patky plotových sloupků:9*0,6*0,6*0,8</t>
  </si>
  <si>
    <t>rýhy pro zalití podhrabových desek:((5+5,5)*2-1,2)*0,15*0,1</t>
  </si>
  <si>
    <t>60%:188,0185*0,6</t>
  </si>
  <si>
    <t>35%:188,0185*0,35</t>
  </si>
  <si>
    <t>5%:188,0185*0,05</t>
  </si>
  <si>
    <t>viz výp. pol. 167101102R00:77,007</t>
  </si>
  <si>
    <t>112,8111+75,2074+1,44-112,4515</t>
  </si>
  <si>
    <t>jámy, šachty:112,8111+75,2074+1,44</t>
  </si>
  <si>
    <t>odečet čerpací jímky:-Pi*(1,91/2)^2*4,54</t>
  </si>
  <si>
    <t>odečet armaturní komory:-1,8*2,1*1,76</t>
  </si>
  <si>
    <t>odečet usazovací šachty:-Pi*(1,3/2)^2*3</t>
  </si>
  <si>
    <t>odečet obsypů:-43,3346</t>
  </si>
  <si>
    <t>ostatní drobné odečty:-1*(5,5+1,8726+0,648+0,458+0,255+1,296)</t>
  </si>
  <si>
    <t>175101201R00</t>
  </si>
  <si>
    <t xml:space="preserve">Obsyp objektu bez prohození sypaniny </t>
  </si>
  <si>
    <t>čerpací jímka:Pi*(2,91/2)^2*4,54-Pi*(1,91/2)^2*4,54</t>
  </si>
  <si>
    <t>armaturní šachta:2,8*3,2*1,76-1,8+2,1*1,76</t>
  </si>
  <si>
    <t>usazovací šachta:Pi*(2,3/2)^2*3-Pi*(1,3/2)^2*3</t>
  </si>
  <si>
    <t>43,3346*1,9</t>
  </si>
  <si>
    <t>2</t>
  </si>
  <si>
    <t>Základy a zvláštní zakládání</t>
  </si>
  <si>
    <t>2 Základy a zvláštní zakládání</t>
  </si>
  <si>
    <t>271531114R00</t>
  </si>
  <si>
    <t xml:space="preserve">Polštář základu z kameniva drceného 8-16 mm </t>
  </si>
  <si>
    <t>pod základové patky:2*1,2*1,2*0,1</t>
  </si>
  <si>
    <t>pod zpevněnou plochu:(1*1,2+0,5)*0,1</t>
  </si>
  <si>
    <t>273313611R00</t>
  </si>
  <si>
    <t xml:space="preserve">Beton základových desek prostý C 16/20 </t>
  </si>
  <si>
    <t>zpevněná plocha (viz leg. - č.29):(1*1,2+0,5)*0,15</t>
  </si>
  <si>
    <t>273354111R00</t>
  </si>
  <si>
    <t xml:space="preserve">Bednění základových desek zřízení </t>
  </si>
  <si>
    <t>bednění zpevněné plochy (viz leg. - č.29):(1,2+1+1,2+0,5)*0,2</t>
  </si>
  <si>
    <t>273354211R00</t>
  </si>
  <si>
    <t xml:space="preserve">Bednění základových desek odstranění </t>
  </si>
  <si>
    <t>273361921RT8</t>
  </si>
  <si>
    <t>Výztuž základových desek ze svařovaných sítí průměr drátu  8,0, oka 100/100 mm</t>
  </si>
  <si>
    <t>výztuž zpev. plochy (viz leg. - č.29):(1*1,2+0,5)/6*0,04740</t>
  </si>
  <si>
    <t>275311117R00</t>
  </si>
  <si>
    <t xml:space="preserve">Beton základ. patek prostý C 25/30-XC1-S2 </t>
  </si>
  <si>
    <t>2*(0,6*0,6*0,9)</t>
  </si>
  <si>
    <t>275351215R00</t>
  </si>
  <si>
    <t xml:space="preserve">Bednění stěn základových patek - zřízení </t>
  </si>
  <si>
    <t>zákl. zdvih. zařízení:2*(4*0,6*0,9)</t>
  </si>
  <si>
    <t>275351216R00</t>
  </si>
  <si>
    <t xml:space="preserve">Bednění stěn základových patek - odstranění </t>
  </si>
  <si>
    <t>339928822R00</t>
  </si>
  <si>
    <t xml:space="preserve">Osazení sloupku se vzpěrou  se zabetonováním </t>
  </si>
  <si>
    <t>viz výkresová část projektové dokumentace:9</t>
  </si>
  <si>
    <t>348121121R00</t>
  </si>
  <si>
    <t xml:space="preserve">Osazování plotových desek 300/50/2000 mm, na MC </t>
  </si>
  <si>
    <t>553462124</t>
  </si>
  <si>
    <t>SPC : Sloupek plotový d 48 mm, h 250 cm</t>
  </si>
  <si>
    <t>Plotový sloupek pozinkovaný a nastříkaný (zeleným) komaxitem. Opatřen černou čepičkou a horní plastovou úchytkou pro kotvení vázacího drátu. Síla stěny sloupku 1,5mm.</t>
  </si>
  <si>
    <t>553462186</t>
  </si>
  <si>
    <t>SPC : Vzpěra d 48 mm h 200 cm bez hlavy</t>
  </si>
  <si>
    <t>Povrchová úprava pozinkování + komaxit (zelený).</t>
  </si>
  <si>
    <t>553462191</t>
  </si>
  <si>
    <t>SPC : Objímka + šroub + matka d 48 mm</t>
  </si>
  <si>
    <t>553462199</t>
  </si>
  <si>
    <t>SPC : Hlava vzpěry d 48 mm - slitina + PVC</t>
  </si>
  <si>
    <t>Kovová hlava vzpěry opatřená vrstvou PVC. Barva zelená.</t>
  </si>
  <si>
    <t>553462M01</t>
  </si>
  <si>
    <t>SPC : Fixační kolík</t>
  </si>
  <si>
    <t>Ocelový držák vzpěry slouží jako kotevní bod vzpěry na betonovou podhrabovou desku. Povrchová úprava - žárový zinek.</t>
  </si>
  <si>
    <t>59233175</t>
  </si>
  <si>
    <t>SPC : Deska plotová podhrabová 300x50x2500mm</t>
  </si>
  <si>
    <t>592351400</t>
  </si>
  <si>
    <t>SPC : H držák podhrabových desek</t>
  </si>
  <si>
    <t>Ocelový držák slouží k uchycení betonové podhrabové desky ke sloupku. Držák se vyrábí jako koncový, nebo průběžný a na sloupek se upevní prostým navlečením. Průměr držáku 48.</t>
  </si>
  <si>
    <t>čerpací jímka (spod. hr. 482,60 m.n.m.):2,21*2,21*0,15</t>
  </si>
  <si>
    <t>armaturní komora (spod. hr. 485,16 m.n.m.):2,1*2,4*0,15</t>
  </si>
  <si>
    <t>usazovací šachta (spod. hr. 484,25 m.n.m.):1,6*1,6*0,15</t>
  </si>
  <si>
    <t>452313141R00</t>
  </si>
  <si>
    <t xml:space="preserve">Bloky pro potrubí z betonu C 16/20 </t>
  </si>
  <si>
    <t>armaturní komora - podkl. bloky:(0,3*0,9*0,4)+(0,3*0,3*0,4)</t>
  </si>
  <si>
    <t>452351101R00</t>
  </si>
  <si>
    <t xml:space="preserve">Bednění desek nebo sedlových loží pod potrubí </t>
  </si>
  <si>
    <t>Položka je určena pro práce v otevř. výkopu. Položka je určena i pro bednění desek nebo sedl. loží pod stoky a drobné objekty. V pol. jsou zakalkulovány i náklady na odbednění a nátěr proti přilnavosti betonu.</t>
  </si>
  <si>
    <t>čerpací jímka - podkl. deska:4*2,21*0,15</t>
  </si>
  <si>
    <t>čerpací jímka - rýha:4*0,3*0,15</t>
  </si>
  <si>
    <t>armaturní komora - podkl. deska:(2,1+2,4)*2*0,15</t>
  </si>
  <si>
    <t>armaturní komora - podkl. bloky:(0,3+0,9)*2*0,4+(4*0,3)*0,4</t>
  </si>
  <si>
    <t>usazovací šachta - podkl. deska:4*1,6*0,15</t>
  </si>
  <si>
    <t>457311115R00</t>
  </si>
  <si>
    <t>Vyrovnávací beton výplňový nebo spádový C 12/15 XA1</t>
  </si>
  <si>
    <t>čerpací jímka - dno:Pi*(1,65/2)^2*0,15</t>
  </si>
  <si>
    <t>čerpací jímka - vyspádování:Pi*1,65*(0,4*0,45)/2</t>
  </si>
  <si>
    <t>armaturní komora:Pi*(1/2)^2*0,1</t>
  </si>
  <si>
    <t>457451111R00</t>
  </si>
  <si>
    <t>Cementový potěr tl.do 4 cm bez vložky spádovaný</t>
  </si>
  <si>
    <t>armaturní komora:1,8*1,5-0,9*0,3-0,3*0,3</t>
  </si>
  <si>
    <t>zpevněná plocha (viz leg. - č.29):1*1,2+0,5</t>
  </si>
  <si>
    <t>5</t>
  </si>
  <si>
    <t>Komunikace</t>
  </si>
  <si>
    <t>5 Komunikace</t>
  </si>
  <si>
    <t>564861111R00</t>
  </si>
  <si>
    <t xml:space="preserve">Podklad ze štěrkodrti po zhutnění tloušťky 20 cm </t>
  </si>
  <si>
    <t>viz výp. pol. 568111111R00:15,0614</t>
  </si>
  <si>
    <t>568111111R00</t>
  </si>
  <si>
    <t>Zřízení vrstvy z geotextilie skl.do 1:5, š. do 3 m proti prorůstání plevele</t>
  </si>
  <si>
    <t>5*5,5-2,4*2,1-Pi*(2,21/2)^2-Pi*(1,54/2)^2-(1*1,2+0,5)</t>
  </si>
  <si>
    <t>69366198</t>
  </si>
  <si>
    <t>Geotextilie 300 g/m2 š. 200cm 100% PP</t>
  </si>
  <si>
    <t>prořez 20%:15,0614*1,2</t>
  </si>
  <si>
    <t>893352111R07</t>
  </si>
  <si>
    <t xml:space="preserve">Šachty armaturní ŽB, z dílců, do 5,50 m2 </t>
  </si>
  <si>
    <t xml:space="preserve">Položka kalkuluje s D+M prefabrikovanou hran. armaturní šachtou 2100x1800x2150 mm (dno tl. 150 mm, stěny tl. 150 mm) včetně zákrytové desky tl. 200 mm s otvorem 600x800 mm pro poklop, těsněním (dno/zákl. díl + zákl. díl/zákrytová deska) a stupadly. </t>
  </si>
  <si>
    <t>čerpací jímka:(4,71-1,5)/0,6</t>
  </si>
  <si>
    <t xml:space="preserve">Zřízení šachet z dílců, potrubí do DN 300 </t>
  </si>
  <si>
    <t>čerpací jímka:1</t>
  </si>
  <si>
    <t>usazovací šachta - viz pol. 59224354:1</t>
  </si>
  <si>
    <t>usazovací šachta - viz pol. 59224359.A:1</t>
  </si>
  <si>
    <t>usazovací šachta - viz pol. 59224362.A:2</t>
  </si>
  <si>
    <t>894423111RT1</t>
  </si>
  <si>
    <t>Osazení betonových dílců šachet šachtová dna, na kroužek, do 2,0 t</t>
  </si>
  <si>
    <t>usazovací šachta - viz pol. 59224366.A:1</t>
  </si>
  <si>
    <t>899102111R00</t>
  </si>
  <si>
    <t xml:space="preserve">Osazení poklopu s rámem do 100 kg </t>
  </si>
  <si>
    <t>viz výp. pol. 286979842.F1 a 286979842.F3:2</t>
  </si>
  <si>
    <t>899103111R00</t>
  </si>
  <si>
    <t xml:space="preserve">Osazení poklopu s rámem do 150 kg </t>
  </si>
  <si>
    <t>viz výp. pol. 286979842.F2:1</t>
  </si>
  <si>
    <t>89910X001R00</t>
  </si>
  <si>
    <t xml:space="preserve">Osazení kompl. větrací hlavice, utěsnění </t>
  </si>
  <si>
    <t>viz výp. pol. 592CSTM01:2</t>
  </si>
  <si>
    <t>Pro žebr. PP DN 250 SN 10.</t>
  </si>
  <si>
    <t>usazovací šachta:3</t>
  </si>
  <si>
    <t>286979842.F1</t>
  </si>
  <si>
    <t>SPC : Poklop litin. čtverc. vč. rámu, uzamykatelný na otvor 600x800 mm, vodotěsný (s těsněním)</t>
  </si>
  <si>
    <t>armaturní šachta:1</t>
  </si>
  <si>
    <t>usazovací šachta:1</t>
  </si>
  <si>
    <t>286979842.F2</t>
  </si>
  <si>
    <t>SPC : Poklop litin. čtverc. vč. rámu, uzamykatelný na otvor 1000x800 mm, vodotěsný (s těsněním)</t>
  </si>
  <si>
    <t>286979842.F3</t>
  </si>
  <si>
    <t>SPC : Poklop litin. čtverc. vč. rámu, uzamykatelný na otvor 600x600 mm, vodotěsný (s těsněním)</t>
  </si>
  <si>
    <t>59224354</t>
  </si>
  <si>
    <t>SPC : Deska zákrytová TZK-Q.1 100-63/17 atyp. s otvorem 600x450 mm pro poklop</t>
  </si>
  <si>
    <t>59224359.A</t>
  </si>
  <si>
    <t>SPC : Skruž šachetní TBS-Q.1 100/50/12</t>
  </si>
  <si>
    <t>59224362.A</t>
  </si>
  <si>
    <t>SPC : Skruž šachetní TBS-Q.1 100/100/12</t>
  </si>
  <si>
    <t>SPC : Dno šachetní přímé TBZ-Q.1 100/60 V max. 40 - bez prostupů</t>
  </si>
  <si>
    <t>usazovací šachta:4</t>
  </si>
  <si>
    <t>592CJIM01</t>
  </si>
  <si>
    <t>SPC : Prefabrikovaná jímka XZY 4/13</t>
  </si>
  <si>
    <t xml:space="preserve">Železobetonová nádrž kruhového tvaru s dnem, vodotěsná vůči vnitřnímu i vnějšímu tlaku vody. Parametry : D 1910 mm, DN 1650 mm, tl. stěny 130 mm, tl. dna 200 mm, výška 2500 mm. Použití : pro odpadní a dešťové vody, technol. jímky, čerpací šachty pro tlakovou kanalizaci a odlučovače kalů). </t>
  </si>
  <si>
    <t>592CJIM02</t>
  </si>
  <si>
    <t>SPC : Nástavec TZP 1650 mm</t>
  </si>
  <si>
    <t>Nástavec k železobetonové nádrži kruhového tvaru. Parametry : D 1910 mm, DN 1650 mm, tl. stěny 130 mm, tl. dna 200 mm, výška 2210 mm.</t>
  </si>
  <si>
    <t>592CJIM03a</t>
  </si>
  <si>
    <t>SPC : Zákrytová deska TZN-Q 1650/200/A</t>
  </si>
  <si>
    <t>Zákrytová deska k železobetonové nádrži kruhového tvaru. Parametry : D 1910 mm, výška 200 mm.</t>
  </si>
  <si>
    <t>592CJIM03b</t>
  </si>
  <si>
    <t>SPC : Přípl. za další otvor v zákryt. desce úprava standartního otvoru.</t>
  </si>
  <si>
    <t>Úprava standardního otvoru pro poklop na rozm. 1000x800 mm.</t>
  </si>
  <si>
    <t>592CJIM04</t>
  </si>
  <si>
    <t>SPC : Lanový závěs HLZ Rd30</t>
  </si>
  <si>
    <t>592CJIM05</t>
  </si>
  <si>
    <t>SPC : Těsnění elastom pro šach díly DN 1650</t>
  </si>
  <si>
    <t>592CJIM06</t>
  </si>
  <si>
    <t>SPC : Kluzný prostředek, 5 kg</t>
  </si>
  <si>
    <t>592CSTM01</t>
  </si>
  <si>
    <t>SPC : Větrací hlavice, dýnko DN 200 + OC 150</t>
  </si>
  <si>
    <t>2*Pi*(0,02+3*0,03+6*0,04+1*0,051+1*0,1+4*0,15)</t>
  </si>
  <si>
    <t>95</t>
  </si>
  <si>
    <t>Dokončovací konstrukce na pozemních stavbách</t>
  </si>
  <si>
    <t>95 Dokončovací konstrukce na pozemních stavbách</t>
  </si>
  <si>
    <t>953981203R00</t>
  </si>
  <si>
    <t xml:space="preserve">Chemické kotvy, beton, hl. 110 mm, M12, malta POXY </t>
  </si>
  <si>
    <t>otvory pro fixační kolíky plotových vzpěr:8</t>
  </si>
  <si>
    <t>970051035R00</t>
  </si>
  <si>
    <t xml:space="preserve">Vrtání jádrové do ŽB d 35-39 mm </t>
  </si>
  <si>
    <t>armaturní komora :</t>
  </si>
  <si>
    <t>pro vodovodní přípojku:1*0,15</t>
  </si>
  <si>
    <t>970051060R00</t>
  </si>
  <si>
    <t xml:space="preserve">Vrtání jádrové do ŽB do D 60 mm </t>
  </si>
  <si>
    <t>čerpací jímka:</t>
  </si>
  <si>
    <t>pro elektrochráničku:3*0,13</t>
  </si>
  <si>
    <t>armaturní komora + čerpací jímka:</t>
  </si>
  <si>
    <t>pro výtlačný řad d63:2*1*0,15</t>
  </si>
  <si>
    <t>pro výtlačné potr. DN 50 (viz leg. - č.5):2*2*0,15</t>
  </si>
  <si>
    <t>pro vypouštěcí potr. DN 50 (viz leg. - č.6):2*1*0,15</t>
  </si>
  <si>
    <t>970051100R00</t>
  </si>
  <si>
    <t xml:space="preserve">Vrtání jádrové do ŽB do D 100 mm </t>
  </si>
  <si>
    <t>usazovací šachta:</t>
  </si>
  <si>
    <t>pro přístup k telesk. prodl. (viz leg. - č.28):1*0,15</t>
  </si>
  <si>
    <t>970051200R00</t>
  </si>
  <si>
    <t xml:space="preserve">Vrtání jádrové do ŽB do D 200 mm </t>
  </si>
  <si>
    <t>pro větrací hlavici:1*0,2</t>
  </si>
  <si>
    <t>čerpací jímka:1*0,13</t>
  </si>
  <si>
    <t>usazovací šachta:3*0,12</t>
  </si>
  <si>
    <t>970054039R00</t>
  </si>
  <si>
    <t xml:space="preserve">Příp. za jádr. vrt. vodor. ve stěně ŽB d 35-39 mm </t>
  </si>
  <si>
    <t>970054060R00</t>
  </si>
  <si>
    <t xml:space="preserve">Příp. za jádr. vrt. vodor. ve stěně ŽB do D 60 mm </t>
  </si>
  <si>
    <t>970054100R00</t>
  </si>
  <si>
    <t xml:space="preserve">Příp. za jádr. vrt. vodor. ve stěně ŽB do D 100 mm </t>
  </si>
  <si>
    <t>970054200R00</t>
  </si>
  <si>
    <t xml:space="preserve">Příp. za jádr. vrt. vodor. ve stěně ŽB do D 200 mm </t>
  </si>
  <si>
    <t>998271301R00</t>
  </si>
  <si>
    <t xml:space="preserve">Přesun hmot pro kanalizace betonové, otevř. výkop </t>
  </si>
  <si>
    <t>767</t>
  </si>
  <si>
    <t>Konstrukce zámečnické</t>
  </si>
  <si>
    <t>767 Konstrukce zámečnické</t>
  </si>
  <si>
    <t>767911130R00</t>
  </si>
  <si>
    <t xml:space="preserve">Montáž oplocení z pletiva v.do 2,0 m </t>
  </si>
  <si>
    <t>(5+5,5)*2-1,2</t>
  </si>
  <si>
    <t>767912110R00</t>
  </si>
  <si>
    <t xml:space="preserve">Montáž oplocení - ostnatého drátu H do 2,0 m </t>
  </si>
  <si>
    <t>2*(5+5,5)*2</t>
  </si>
  <si>
    <t>767912150R07</t>
  </si>
  <si>
    <t xml:space="preserve">Montáž oplocení - napínací drát </t>
  </si>
  <si>
    <t>767920220R00</t>
  </si>
  <si>
    <t xml:space="preserve">Montáž vrat na ocelové sloupky, plochy do 4 m2 </t>
  </si>
  <si>
    <t>767995101R00</t>
  </si>
  <si>
    <t xml:space="preserve">Výroba a montáž kov. atypických konstr. do 5 kg </t>
  </si>
  <si>
    <t>závitové tyče:8*1,463</t>
  </si>
  <si>
    <t>767995102R00</t>
  </si>
  <si>
    <t xml:space="preserve">Výroba a montáž kov. atypických konstr. do 10 kg </t>
  </si>
  <si>
    <t>aretační desky:2*9,6775</t>
  </si>
  <si>
    <t>76799X001R07</t>
  </si>
  <si>
    <t>Výroba a montáž kotevní patky pro vrátek dle PD, nosnost 200 kg, nerez. provedení</t>
  </si>
  <si>
    <t>kpl</t>
  </si>
  <si>
    <t>12710142</t>
  </si>
  <si>
    <t>SPC : Plech nerez 10,0 x 1000 x 2000 mm</t>
  </si>
  <si>
    <t>montáž do zákl. patek:2*4*1,1</t>
  </si>
  <si>
    <t>31110716</t>
  </si>
  <si>
    <t>SPC : Matice přesná šestihranná M16 nerez</t>
  </si>
  <si>
    <t>2*2*4</t>
  </si>
  <si>
    <t>31179129</t>
  </si>
  <si>
    <t>SPC : Tyč závitová M16, DIN 975, nerez. provedení</t>
  </si>
  <si>
    <t>31195103.F</t>
  </si>
  <si>
    <t>SPC : Napínák, komaxit zelený</t>
  </si>
  <si>
    <t>3*9</t>
  </si>
  <si>
    <t>31327102.F</t>
  </si>
  <si>
    <t>SPC : Pletivo pozink.4-hr drátěné, výška  1800 mm poplastované, zelené, tl. 3,0mm</t>
  </si>
  <si>
    <t>bm</t>
  </si>
  <si>
    <t>Extra silné pletené 4-hranné pletivo bez zaplet. napínacího drátu, drát vč. poplastovaní průměr 3,0mm , žárově zinkované ocelové jádro pr. 2,0mm potažené extrudovaným plastem, oko 50mm. Balení 25 bm.</t>
  </si>
  <si>
    <t>31478110.F</t>
  </si>
  <si>
    <t>SPC : Ostnatý drát provedení pozink + PVC síla drátu 2,2mm, návin 100 bm</t>
  </si>
  <si>
    <t>návin</t>
  </si>
  <si>
    <t>31478201.F</t>
  </si>
  <si>
    <t>SPC : Napínací drát pozink. v síle 3,15 mm + PVC návin 52 bm</t>
  </si>
  <si>
    <t>55346338.F</t>
  </si>
  <si>
    <t>SPC : Branka jednokřídlá š = 1200 m, h = 1800 m kování, klíče</t>
  </si>
  <si>
    <t>998767201R00</t>
  </si>
  <si>
    <t xml:space="preserve">Přesun hmot pro zámečnické konstr., výšky do 6 m </t>
  </si>
  <si>
    <t>ČSOV - elektropřípojka</t>
  </si>
  <si>
    <t>M21</t>
  </si>
  <si>
    <t>Elektromontáže</t>
  </si>
  <si>
    <t>M21 Elektromontáže</t>
  </si>
  <si>
    <t xml:space="preserve">PŘENOS ZE SAMOSTATNÉHO ROZPOČTU </t>
  </si>
  <si>
    <t>Přípojky</t>
  </si>
  <si>
    <t>SPLAŠKOVÁ STOKA ''SA'' - PŘÍPOJKY:</t>
  </si>
  <si>
    <t>č.p. 377:3*2,81*0,9</t>
  </si>
  <si>
    <t>č.p. 311:2,4*2,346*0,9</t>
  </si>
  <si>
    <t>č.p. 421:0,6*2,209*0,9</t>
  </si>
  <si>
    <t>č.p. 779:3,7*1,88*0,9</t>
  </si>
  <si>
    <t>SPLAŠKOVÁ STOKA ''SB'' - PŘÍPOJKY:</t>
  </si>
  <si>
    <t>č.p. 250:1,1*2,199*0,9</t>
  </si>
  <si>
    <t>č.p. 783:5,7*2,248*0,9</t>
  </si>
  <si>
    <t>č.p. 771:6,1*2,254*0,9</t>
  </si>
  <si>
    <t>č.p. 259:6,3*2,092*0,9</t>
  </si>
  <si>
    <t>č.p. 262:1,3*2,197*0,9</t>
  </si>
  <si>
    <t>č.p. 159:3,2*2,278*0,9</t>
  </si>
  <si>
    <t>č.p. 795:3*2,34*0,9</t>
  </si>
  <si>
    <t>č.p. 520:7,4*2,141*0,9</t>
  </si>
  <si>
    <t>č.p. 753:3,4*2,331*0,9</t>
  </si>
  <si>
    <t>č.p. 781:3,7*2,233*0,9</t>
  </si>
  <si>
    <t>č.p. 833:3,5*2,075*0,9</t>
  </si>
  <si>
    <t>č.p. 797:4,2*2,213*0,9</t>
  </si>
  <si>
    <t>č.p. 269:4,6*3,064*0,9</t>
  </si>
  <si>
    <t>č.p. 846:5*3,26*0,9</t>
  </si>
  <si>
    <t>č.p. 838:5*3,26*0,9</t>
  </si>
  <si>
    <t>č.p. 476:7,1*2,524*0,9</t>
  </si>
  <si>
    <t>č.e. 19 (výtlak):31,5*1,5*0,8</t>
  </si>
  <si>
    <t>č.p. 826 (výtlak):32,5*1,5*0,8</t>
  </si>
  <si>
    <t>SPLAŠKOVÁ STOKA ''SBA'' - PŘÍPOJKY:</t>
  </si>
  <si>
    <t>č.p. 827:1,2*1,708*0,8</t>
  </si>
  <si>
    <t>č.p. 812 (výtlak):23,3*1,5*0,8</t>
  </si>
  <si>
    <t>90% v tř. těžitelnosti III. + rezerva 3%:281,7843*1,03*0,9</t>
  </si>
  <si>
    <t>10% v tř. těžitelnosti IV. + rezerva 3%:281,7843*1,03*0,1</t>
  </si>
  <si>
    <t>(3*2,81+2,4*2,346+0,6*2,209+3,7*1,88)*2</t>
  </si>
  <si>
    <t>(1,1*2,199+5,7*2,248+5,7*2,248+6,1*2,254+6,3*2,092+1,3*2,197+3,2*2,278+3*2,34+7,4*2,141+3,4*2,331+3,7*2,23+3,5*2,075+4,2*2,213+4,6*3,064+5*3,26+5*3,26+7,1*2,524)*2</t>
  </si>
  <si>
    <t>č.p. 827:1,2*1,708*2</t>
  </si>
  <si>
    <t>80% do hl. 2 m:419,4478*0,8</t>
  </si>
  <si>
    <t>20% do hl. 4 m:419,4478*0,2</t>
  </si>
  <si>
    <t>90% do hl. 2,5 m:(261,214+29,0238)*0,9</t>
  </si>
  <si>
    <t>10% do hl. 4 m:(261,214+29,0238)*0,1</t>
  </si>
  <si>
    <t>odvoz výkopku na stav. deponii:290,2378</t>
  </si>
  <si>
    <t>odvoz výkopku z deponie ke zpět. zásypům:211,5493</t>
  </si>
  <si>
    <t>odvoz přebytečné zeminy na skládku:290,2378-211,5493</t>
  </si>
  <si>
    <t>naložení výkopku k odvozu na stav. deponii:290,2378</t>
  </si>
  <si>
    <t>naložení výkopku z deponie ke zpět. zásypům:211,5493</t>
  </si>
  <si>
    <t>naložení výkopku k odvozu na skládku:78,6885</t>
  </si>
  <si>
    <t>viz předchozí výpočty:290,2378-64,3815-14,307</t>
  </si>
  <si>
    <t>SPLAŠKOVÁ STOKA ''SA'' - PŘÍPOJKY:9,7*0,9*0,45</t>
  </si>
  <si>
    <t>SPLAŠKOVÁ STOKA ''SB'' - PŘÍPOJKY:70,6*0,9*0,45+64*0,8*0,45</t>
  </si>
  <si>
    <t>SPLAŠKOVÁ STOKA ''SBA'' - PŘÍPOJKY:24,5*0,8*0,45</t>
  </si>
  <si>
    <t>64,3815*1,9</t>
  </si>
  <si>
    <t>SPLAŠKOVÁ STOKA ''SA'' - PŘÍPOJKY:9,7*0,9*0,1</t>
  </si>
  <si>
    <t>SPLAŠKOVÁ STOKA ''SB'' - PŘÍPOJKY:70,6*0,9*0,1+64*0,8*0,1</t>
  </si>
  <si>
    <t>SPLAŠKOVÁ STOKA ''SBA'' - PŘÍPOJKY:24,5*0,8*0,1</t>
  </si>
  <si>
    <t>č.e. 19 (výtlak):31,5</t>
  </si>
  <si>
    <t>č.p. 826 (výtlak):32,5</t>
  </si>
  <si>
    <t>č.p. 812 (výtlak):23,3</t>
  </si>
  <si>
    <t>871313121R00</t>
  </si>
  <si>
    <t xml:space="preserve">Montáž trub z plastu, gumový kroužek, DN 150 </t>
  </si>
  <si>
    <t>SPLAŠKOVÁ STOKA ''SA'' - PŘÍPOJKY:9,7</t>
  </si>
  <si>
    <t>SPLAŠKOVÁ STOKA ''SB'' - PŘÍPOJKY:65,6</t>
  </si>
  <si>
    <t>SPLAŠKOVÁ STOKA ''SBA'' - PŘÍPOJKY:1,2</t>
  </si>
  <si>
    <t>871353121R00</t>
  </si>
  <si>
    <t xml:space="preserve">Montáž trub z plastu, gumový kroužek, DN 200 </t>
  </si>
  <si>
    <t>SPLAŠKOVÁ STOKA ''SB'' - PŘÍPOJKY:5</t>
  </si>
  <si>
    <t xml:space="preserve">Tlaková zkouška potrubí DN 80 </t>
  </si>
  <si>
    <t>viz výp. pol. 871211121R00:87,3</t>
  </si>
  <si>
    <t>892571111R00</t>
  </si>
  <si>
    <t xml:space="preserve">Zkouška těsnosti kanalizace DN do 200, vodou </t>
  </si>
  <si>
    <t>76,5+5</t>
  </si>
  <si>
    <t>892573111R00</t>
  </si>
  <si>
    <t xml:space="preserve">Zabezpečení konců kanal. potrubí DN do 200, vodou </t>
  </si>
  <si>
    <t>SPLAŠKOVÁ STOKA ''SA'' - PŘÍPOJKY:4</t>
  </si>
  <si>
    <t>SPLAŠKOVÁ STOKA ''SB'' - PŘÍPOJKY:16</t>
  </si>
  <si>
    <t>SPLAŠKOVÁ STOKA ''SBA'' - PŘÍPOJKY:1</t>
  </si>
  <si>
    <t>894812311R07</t>
  </si>
  <si>
    <t>Šachta PP dno DN 600/150, komplet dodávka a montáž</t>
  </si>
  <si>
    <t>Sestava - šachtové dno včetně těsnění (pro žebr. potrubí), korugovaná šachtová roura PP (2000mm), těsnění, plastový poklop, přísl.</t>
  </si>
  <si>
    <t>SPLAŠKOVÁ STOKA ''SB'' - PŘÍPOJKY:15</t>
  </si>
  <si>
    <t>894812315R07</t>
  </si>
  <si>
    <t>Šachta PP dno DN 600/200, komplet dodávka a montáž</t>
  </si>
  <si>
    <t>SPLAŠKOVÁ STOKA ''SB'' - PŘÍPOJKY:1</t>
  </si>
  <si>
    <t>899712111R00</t>
  </si>
  <si>
    <t xml:space="preserve">Orientační tabulky na zdivu </t>
  </si>
  <si>
    <t>viz výp. pol. 892573111R00:21</t>
  </si>
  <si>
    <t>SPLAŠKOVÁ STOKA ''SB'' - PŘÍPOJKY:2</t>
  </si>
  <si>
    <t>viz výp. pol. 871211121R00:87,3*1,015</t>
  </si>
  <si>
    <t>28614250</t>
  </si>
  <si>
    <t>SPC : Trubka kanalizač. žebr. SN 10 150x2000 mm PP</t>
  </si>
  <si>
    <t>viz výp. pol. 871373121R00 + ztratné 9,3%:(46,5/2)*1,093</t>
  </si>
  <si>
    <t>28614255</t>
  </si>
  <si>
    <t>SPC : Trubka kanalizač. žebr. SN 10 200x5000 mm PP</t>
  </si>
  <si>
    <t>č.p. 838:1*1,093</t>
  </si>
  <si>
    <t>viz výp. pol. 899713111R00:3*2,5</t>
  </si>
  <si>
    <t>FF485265W</t>
  </si>
  <si>
    <t>SPC : Záslepka PE100 SDR11 d 63</t>
  </si>
  <si>
    <t>TECHNOLOGIE ČS</t>
  </si>
  <si>
    <t>814.18</t>
  </si>
  <si>
    <t>PS 10.1.11</t>
  </si>
  <si>
    <t>TECHNOLOGIE ČSOV - strojní část</t>
  </si>
  <si>
    <t>viz výp. pol. 422261103.F:1</t>
  </si>
  <si>
    <t>viz výp. pol. 42227202.F:3</t>
  </si>
  <si>
    <t>viz výp. pol. 422837840.F:2</t>
  </si>
  <si>
    <t>viz výp. pol. 5525121012.F:2</t>
  </si>
  <si>
    <t>viz výp. pol. 552599811.F:2</t>
  </si>
  <si>
    <t>viz výp. pol. 28613106.F:2*1</t>
  </si>
  <si>
    <t>viz výp. pol. 28653763.F:1</t>
  </si>
  <si>
    <t>viz výp. pol. 28654365.F:1</t>
  </si>
  <si>
    <t>viz výp. pol. 28656965.F:1</t>
  </si>
  <si>
    <t>891168211R07</t>
  </si>
  <si>
    <t>Montáž vodoměrné soupravy vč. VDM Qn=2,5 ,m3/hod v šachtě</t>
  </si>
  <si>
    <t>VIZ LEG. VÝKR.Č. D.1.1.2.3.3. - POZ.Č. 17:</t>
  </si>
  <si>
    <t>k vodovodní přípojce d 32 (armaturní komora):1</t>
  </si>
  <si>
    <t>28613106.F</t>
  </si>
  <si>
    <t>SPC : Elektrospojka d  90 mm SDR 11 PE 100</t>
  </si>
  <si>
    <t>VIZ LEG. VÝKR.Č. D.1.1.2.3.3. - POZ.Č. 16:</t>
  </si>
  <si>
    <t>na výst. výtl. řadu z armaturní komory:1*1,015</t>
  </si>
  <si>
    <t>VIZ LEG. VÝKR.Č. D.1.1.2.3.3. - POZ.Č. 14:</t>
  </si>
  <si>
    <t>na výst. výtl. řadu z armaturní komory:1*1,01</t>
  </si>
  <si>
    <t>VIZ LEG. VÝKR.Č. D.1.1.2.3.3. - POZ.Č. 15:</t>
  </si>
  <si>
    <t>28656965.F</t>
  </si>
  <si>
    <t>SPC : Spojka vnější závit 32x1"</t>
  </si>
  <si>
    <t>VIZ LEG. VÝKR.Č. D.1.1.2.3.3. - POZ.Č. 19:</t>
  </si>
  <si>
    <t>na vstupu vod. příp. do armaturní komory:1*1,01</t>
  </si>
  <si>
    <t>388SPC01</t>
  </si>
  <si>
    <t>SPC : Vodoměr Qn=2,5 m3/hod</t>
  </si>
  <si>
    <t>422261103.F</t>
  </si>
  <si>
    <t>SPC : Šoupátko vřetenové DN 250</t>
  </si>
  <si>
    <t>Vřetenové šoupátko k upevnění na hladkou bet. stěnu (kotvící sada zahrnuta v ceně) čtyřstraně těsnící. Rám a uzavírací deska nerez, těsnění pryž EPDM, nerezové díly jsou mořeny a pasivovány. Součástí - teleskopické prodloužení s nástavcem pod poklop.</t>
  </si>
  <si>
    <t>VIZ LEG. VÝKR.Č. D.1.1.2.3.3. - POZ.Č. 28:</t>
  </si>
  <si>
    <t>umístění - usazovací komora:1*1,01</t>
  </si>
  <si>
    <t>42227202.F</t>
  </si>
  <si>
    <t>SPC : Šoupátko nožové, DN 50, PN 10-16, ruční kolo oboustranně těsnicí uzavírací armatura</t>
  </si>
  <si>
    <t>VIZ LEG. VÝKR.Č. D.1.1.2.3.3. - POZ.Č. 11:</t>
  </si>
  <si>
    <t>armaturní komora:3*1,01</t>
  </si>
  <si>
    <t>422837840.F</t>
  </si>
  <si>
    <t>SPC : Klapka zpětná kulová, DN 50, přírubová PN 10-16, L=200 mm</t>
  </si>
  <si>
    <t>VIZ LEG. VÝKR.Č. D.1.1.2.3.3. - POZ.Č. 9:</t>
  </si>
  <si>
    <t>armaturní komora:2*1,01</t>
  </si>
  <si>
    <t>55118008.F</t>
  </si>
  <si>
    <t>SPC : Vodoměrná souprava - šroubení, kohouty filtr, zpětná klapka, dim. 1"-1"</t>
  </si>
  <si>
    <t>5525121012.F</t>
  </si>
  <si>
    <t>SPC : Přírubová tvarovka FF-kus DN 50/200 TLT</t>
  </si>
  <si>
    <t>VIZ LEG. VÝKR.Č. D.1.1.2.3.3. - POZ.Č. 10:</t>
  </si>
  <si>
    <t>552599811.F</t>
  </si>
  <si>
    <t>SPC : Koleno patní PP 90° (N) - DN 50 PN 10-40 TLT</t>
  </si>
  <si>
    <t>VIZ LEG. VÝKR.Č. D.1.1.2.3.3. - POZ.Č. 2:</t>
  </si>
  <si>
    <t>čerpací jímka - viz leg. 1:2*1,01</t>
  </si>
  <si>
    <t xml:space="preserve">Přesun hmot, trubní vedení plastová </t>
  </si>
  <si>
    <t>76799510AR07</t>
  </si>
  <si>
    <t>Upev. třmen pro 2" potrubí se závit. tyčí a hmožd. nerezové provedení, D+M</t>
  </si>
  <si>
    <t>VIZ LEG. VÝKR.Č. D.1.1.2.3.3. - POZ.Č. 7:1</t>
  </si>
  <si>
    <t>76799510BR07</t>
  </si>
  <si>
    <t>Víčko k otvoru pr. 100 mm usazovací šachty (nad teleskop. prodl. vřetenového šoupěte), D+M</t>
  </si>
  <si>
    <t>M23</t>
  </si>
  <si>
    <t>Montáže potrubí</t>
  </si>
  <si>
    <t>M23 Montáže potrubí</t>
  </si>
  <si>
    <t>230021045R00</t>
  </si>
  <si>
    <t xml:space="preserve">Montáž trub.dílů přivař.do 1kg, 60,3 x 2,9 mm </t>
  </si>
  <si>
    <t>viz výp. pol. 319SPC02:2</t>
  </si>
  <si>
    <t>viz výp. pol. 319SPC03:3</t>
  </si>
  <si>
    <t>viz výp. pol. 319SPC04:4</t>
  </si>
  <si>
    <t>viz výp. pol. 319SPC05:7</t>
  </si>
  <si>
    <t>230140042R00</t>
  </si>
  <si>
    <t xml:space="preserve">Montáž trubek z nerez.oceli, 60,3 x 2,9 mm </t>
  </si>
  <si>
    <t>VIZ LEG. VÝKR.Č. D.1.1.2.3.3. - POZ.Č. 5 a 6:</t>
  </si>
  <si>
    <t>výtlačné potrubí DN 50 (60,3x2,9 mm) - viz leg.č.5:2*5</t>
  </si>
  <si>
    <t>vypouštěcí potrubí DN 50 (60,3x2,9 mm) - viz leg.č.6:5,3</t>
  </si>
  <si>
    <t>SPC : Trubka nerez DN 50 (60,3 x 2,9 mm)</t>
  </si>
  <si>
    <t>viz výp. pol. 230140042R00 + ztratné 5%:15,3*1,05</t>
  </si>
  <si>
    <t>319SPC02</t>
  </si>
  <si>
    <t>SPC : T-kus 45° přivařovací DN 50 (60,3 x 2,9 mm) nerez</t>
  </si>
  <si>
    <t>VIZ LEG. VÝKR.Č. D.1.1.2.3.3. - POZ.Č. 13:</t>
  </si>
  <si>
    <t>výtlačné potrubí DN 50 (60,3x2,9 mm) - viz leg.č.5:2*1,01</t>
  </si>
  <si>
    <t>319SPC03</t>
  </si>
  <si>
    <t>SPC : Koleno 90° přivařovací DN 50 (60,3 x 2,9 mm) nerez</t>
  </si>
  <si>
    <t>VIZ LEG. VÝKR.Č. D.1.1.2.3.3. - POZ.Č. 8:</t>
  </si>
  <si>
    <t>výtlačné potrubí DN 50 (60,3x2,9 mm) - viz leg.č.5:2*1*1,01</t>
  </si>
  <si>
    <t>vypouštěcí potrubí DN 50 (60,3x2,9 mm) - viz leg.č.6:1*1,01</t>
  </si>
  <si>
    <t>319SPC04</t>
  </si>
  <si>
    <t>SPC : Koleno 45° přivařovací DN 50 (60,3 x 2,9 mm) nerez</t>
  </si>
  <si>
    <t>VIZ LEG. VÝKR.Č. D.1.1.2.3.3. - POZ.Č. 12:</t>
  </si>
  <si>
    <t>výtlačné potrubí DN 50 (60,3x2,9 mm) - viz leg.č.5:3*1,01</t>
  </si>
  <si>
    <t>319SPC05</t>
  </si>
  <si>
    <t>SPC : Příruba přivařovací s krkem PN 10-16 DN 50 mm, nerez</t>
  </si>
  <si>
    <t>VIZ LEG. VÝKR.Č. D.1.1.2.3.3. - POZ.Č. 4:</t>
  </si>
  <si>
    <t>výtlačné potrubí DN 50 (60,3x2,9 mm) - viz leg.č.5:((1+1+1)*2+1)*1,01</t>
  </si>
  <si>
    <t>M35</t>
  </si>
  <si>
    <t>Montáže čerpadel, kompresorů</t>
  </si>
  <si>
    <t>M35 Montáže čerpadel, kompresorů</t>
  </si>
  <si>
    <t>35015X001R07</t>
  </si>
  <si>
    <t>Čerpadlo kalové ponorné vč. přísl. - jen montáž materiál a příslušenství ve specifikaci</t>
  </si>
  <si>
    <t>viz výkr. část PD - Čerpací stanice - půdorys, řezy:2</t>
  </si>
  <si>
    <t>35015X002R07</t>
  </si>
  <si>
    <t>Doprava, kompletace , el. zapojení, kompletní zprovoznění a uvedení do provozu</t>
  </si>
  <si>
    <t>35034X001R07</t>
  </si>
  <si>
    <t>Česlicový koš 450x450x750 mm výroba, dodávka a mtž. vč. vodících tyčí a přísl.</t>
  </si>
  <si>
    <t>Česlicový koš s výsuvnou zadní stěnou a výklopným dnem rozm. 450x450x750 (kostra koše, plechy, česla). Vedení koše - dvě vodící tyče s konzolemi do betonu a spodními dorazy. Nerezové lanko nebo řetěz pro spouštění koše. Kotvící a spjovací materiál. Nerezové provedení. Velikost průlin česlicového koše dle průchodnosti použitých čerpadel v čerpací jímce. Pro průměr nátokového potrubí DN 250.</t>
  </si>
  <si>
    <t>viz výkr. část PD - Čerpací stanice - půdorys, řezy:1</t>
  </si>
  <si>
    <t>35034X002R07</t>
  </si>
  <si>
    <t>Norná stěna dodávka a montáž vč. přísl. a spoj. mater.</t>
  </si>
  <si>
    <t>Celonerezové, oboustranný těsnicí systém.</t>
  </si>
  <si>
    <t>426SPC01</t>
  </si>
  <si>
    <t>SPC : Čerpadlo kalové ponorné, Q=5l/s, H=25,5m příkon do 5 kW</t>
  </si>
  <si>
    <t>Robustní litinové kalové čerpadlo, dvojité mech. ucpávky. Hřídel čerpadla a veškerý spoj. materiál z nerez oceli. Elektromotor v suchém provedení, doplňková tep. ochrana. Použití v tlak. kanal. systémech, hustota čerp. odpad. vod do 1150 kg/m3, teplota čerp. odpad. vod do 40°C. Max. průtok 19,8 m3/hod., max. dopr. výška 31,5 m, motoru 3,7 kW/otáčky : 2860 ot./min., výtlačné hrdlo DN 50.</t>
  </si>
  <si>
    <t>426SPC02</t>
  </si>
  <si>
    <t>SPC : Spouštěcí zařízení</t>
  </si>
  <si>
    <t>Těleso spouštěcího zařízení, spouštěcí hák, horní držák vodících tyčí, 3 m nerezový řetěz + příplatek za každý další bm řetězu. Kotvící a spojovací materiál.</t>
  </si>
  <si>
    <t>426SPC03</t>
  </si>
  <si>
    <t>SPC : Vodící tyče s držákem nerez DIN 1.4301</t>
  </si>
  <si>
    <t>426SPC04</t>
  </si>
  <si>
    <t>SPC : Vyhodnocovací relé 230 V</t>
  </si>
  <si>
    <t>426SPC05</t>
  </si>
  <si>
    <t>SPC : Plováky do 10 m vč. závaží</t>
  </si>
  <si>
    <t>TECHNOLOGIE ČSOV - elektrotechnologie</t>
  </si>
  <si>
    <t>SO 20.1</t>
  </si>
  <si>
    <t>DEŠŤOVÁ KANALIZACE - ul. Uhelná</t>
  </si>
  <si>
    <t>SO 20.1 DEŠŤOVÁ KANALIZACE - ul. Uhelná</t>
  </si>
  <si>
    <t>Dešťová kanalizace DA</t>
  </si>
  <si>
    <t>dopočet pro 0,000.0 km - 0,044.7 km:3*24</t>
  </si>
  <si>
    <t xml:space="preserve">Hloubení rýh š.do 200 cm hor.3 do 100 m3 </t>
  </si>
  <si>
    <t>DOPOČET VÝKOPU MIMO SDRUŽENÝ VÝKOP:</t>
  </si>
  <si>
    <t>STOKA DA :</t>
  </si>
  <si>
    <t>v úseku 0,000.0 km (stáv. Š) - 0,044.7 km (přech. do sdruž. výkopu):</t>
  </si>
  <si>
    <t>ÚSEK km 0,000.0 - 0,044.7:44,7*0,9*(1,54+2,09)/2</t>
  </si>
  <si>
    <t>ÚSEK km 0,000.0 - 0,044.7:-44,7*0,9*0,34</t>
  </si>
  <si>
    <t>90% v tř. těžitelnosti III. + rezerva 3%:59,3392*1,03*0,9</t>
  </si>
  <si>
    <t>50%:55,0074/100*50</t>
  </si>
  <si>
    <t>10% v tř. těžitelnosti IV. + rezerva 3%:59,3392*1,03*0,1</t>
  </si>
  <si>
    <t>50%:6,1119/100*50</t>
  </si>
  <si>
    <t>90% do hl. 2 m:(44,7*2*1,85)*0,9</t>
  </si>
  <si>
    <t>10% do hl. 4 m:(44,7*2*1,85)*0,1</t>
  </si>
  <si>
    <t>viz předchozí výpočty:55,0074+6,1119</t>
  </si>
  <si>
    <t>odvoz výkopku na stav. deponii:61,1193</t>
  </si>
  <si>
    <t>odvoz výkopku z deponie ke zpět. zásypům:33,7629</t>
  </si>
  <si>
    <t>odvoz přebytečné zeminy na skládku:61,1193-33,7629</t>
  </si>
  <si>
    <t>naložení výkopku k odvozu na stav. deponii:61,1193</t>
  </si>
  <si>
    <t>naložení výkopku z deponie ke zpět. zásypům:61,1193-23,3334-4,023</t>
  </si>
  <si>
    <t>naložení výkopku k odvozu na skládku:33,7629</t>
  </si>
  <si>
    <t>viz předchozí výpočty:61,1193-23,3334-4,023</t>
  </si>
  <si>
    <t>VIZ SITUACE Č. 1:</t>
  </si>
  <si>
    <t>stoka DA:44,7*0,9*0,58</t>
  </si>
  <si>
    <t>23,3334*1,9</t>
  </si>
  <si>
    <t>stoka DA:44,7*0,9*0,1</t>
  </si>
  <si>
    <t>pod ŠD1 až ŠD9:9*Pi*0,8^2*0,2</t>
  </si>
  <si>
    <t>pod UV1 až UV6:6*Pi*0,5^2*0,2</t>
  </si>
  <si>
    <t>DA:223,8</t>
  </si>
  <si>
    <t>č.p. 779, UV1 až UV4:5</t>
  </si>
  <si>
    <t>viz výp. pol. 871373121R00:223,8</t>
  </si>
  <si>
    <t>počet úseků:9</t>
  </si>
  <si>
    <t>viz výp. pol. 877363121R00:5</t>
  </si>
  <si>
    <t>ŠD2 na km  0,043.8 km, výška 1,98:1</t>
  </si>
  <si>
    <t>ŠD3 na km  0,067.3 km, výška 1,88:1</t>
  </si>
  <si>
    <t>ŠD4 na km  0,089.8 km, výška 2,02:1</t>
  </si>
  <si>
    <t>ŠD5 na km  0,123.3 km, výška 2,81:3</t>
  </si>
  <si>
    <t>ŠD6 na km  0,163.3 km, výška 1,85:1</t>
  </si>
  <si>
    <t>ŠD1 na km  0,002.8 km:1</t>
  </si>
  <si>
    <t>ŠD2 na km  0,043.8 km:1</t>
  </si>
  <si>
    <t>ŠD3 na km  0,067.3 km:1</t>
  </si>
  <si>
    <t>ŠD4 na km  0,089.8 km:1</t>
  </si>
  <si>
    <t>ŠD5 na km  0,123.3 km:1</t>
  </si>
  <si>
    <t>ŠD6 na km  0,163.3 km:1</t>
  </si>
  <si>
    <t>894812379R07</t>
  </si>
  <si>
    <t>Šachta PP DN 800, jen montáž materiál ve specifikaci</t>
  </si>
  <si>
    <t>ŠD7 na km  0,170.8 km:1</t>
  </si>
  <si>
    <t>ŠD8 na km  0,189.8 km:1</t>
  </si>
  <si>
    <t>ŠD9 na km  0,223.8 km:1</t>
  </si>
  <si>
    <t>ŠD1 až ŠD6:6</t>
  </si>
  <si>
    <t>ŠD7 až ŠD9:3</t>
  </si>
  <si>
    <t>viz výp. pol. 871373121R00 + ztratné 9,3%:(241,8/5)*1,093</t>
  </si>
  <si>
    <t>53+18+12+10</t>
  </si>
  <si>
    <t>č.p. 779 + ztratné 1,5%:1*1,015</t>
  </si>
  <si>
    <t>28656314</t>
  </si>
  <si>
    <t>SPC : Odbočka kanalizační DN 250/200/45°</t>
  </si>
  <si>
    <t>UV1 až UV6 + ztratné 1,5%:4*1,015</t>
  </si>
  <si>
    <t>28656356</t>
  </si>
  <si>
    <t>SPC : Redukce kanalizační exc. DN 250/200 mm</t>
  </si>
  <si>
    <t>VIZ TECHNICKÉ SPECIFIKACE PLAST. ŠACHET:</t>
  </si>
  <si>
    <t>ŠD8:2*1,01</t>
  </si>
  <si>
    <t>286563802</t>
  </si>
  <si>
    <t>SPC : Přechod žebr. PP/PVC hrdlo DN 200/200 mm</t>
  </si>
  <si>
    <t>286563803</t>
  </si>
  <si>
    <t>SPC : Přechod žebr. PP/PVC hrdlo DN 250/250 mm</t>
  </si>
  <si>
    <t>ŠD7, ŠD8, ŠD9:(2+2+2)*1,01</t>
  </si>
  <si>
    <t>UV5 až UV6 - napojení do šachty:2*1,01</t>
  </si>
  <si>
    <t>ŠD1 až ŠD6, ŠD7 až ŠD9:(6*2+6)*1,01</t>
  </si>
  <si>
    <t>55340323</t>
  </si>
  <si>
    <t>SPC : Poklop D 400 - BEGU bet. výplň, s odvětráním</t>
  </si>
  <si>
    <t>ŠD7, ŠD8, ŠD9:1+1+1</t>
  </si>
  <si>
    <t>VIZ TABULKA ŠACHET:</t>
  </si>
  <si>
    <t>ŠD3:1*1,01</t>
  </si>
  <si>
    <t>ŠD2:1*1,01</t>
  </si>
  <si>
    <t>ŠD2, ŠD4, ŠD6:(1+1+2)*1,01</t>
  </si>
  <si>
    <t>ŠD1, ŠD4, ŠD5, ŠD6:(1+1+1+1)*1,01</t>
  </si>
  <si>
    <t>ŠD5:1*1,01</t>
  </si>
  <si>
    <t>ŠD1 až ŠD6:6*1,01</t>
  </si>
  <si>
    <t>ŠD5, ŠD6:(1+1)*1,01</t>
  </si>
  <si>
    <t>ŠD2, ŠD3, ŠD4:3*1,01</t>
  </si>
  <si>
    <t>ŠD1 až ŠD6:(1+2+2+2+3+2)*1,01</t>
  </si>
  <si>
    <t>59224P01.F</t>
  </si>
  <si>
    <t>SPC : Šachtová dna DN 800 vtoky/výtoky 250 mm 0°/180°, polypropylén</t>
  </si>
  <si>
    <t>ŠD7, ŠD9:(1+1)*1,04</t>
  </si>
  <si>
    <t>59224P02.F</t>
  </si>
  <si>
    <t>SPC : Šachtová dna DN 800 vtok 1, 3 - DN 200, výtok/vtok2 DN 250, 0°/90°/180°/270°, polypropylén</t>
  </si>
  <si>
    <t>ŠD8:1*1,01</t>
  </si>
  <si>
    <t>59224P03.F</t>
  </si>
  <si>
    <t>SPC : Prodloužení šachty (skruž), DN 800/500 se stupadly, polypropylén</t>
  </si>
  <si>
    <t>ŠD7, ŠD8, ŠD9:(2+3+2)*1,01</t>
  </si>
  <si>
    <t>59224P04.F</t>
  </si>
  <si>
    <t>SPC : Těsnicí kroužek pro šachty DN 800</t>
  </si>
  <si>
    <t>ŠD7, ŠD8, ŠD9:(3+4+3)*1,01</t>
  </si>
  <si>
    <t>59224P05.F</t>
  </si>
  <si>
    <t>SPC : Kónus pro šachtu, DN 800/630 polypropylén</t>
  </si>
  <si>
    <t>ŠD7, ŠD8, ŠD9:(1+1+1)*1,01</t>
  </si>
  <si>
    <t>59224P06.F</t>
  </si>
  <si>
    <t>SPC : Těsnící kroužek betonového prstence, DN700</t>
  </si>
  <si>
    <t>59224P07.F</t>
  </si>
  <si>
    <t>SPC : Betonový roznášecí prstenec 700 mm</t>
  </si>
  <si>
    <t>prostup do stávající šachty:1*(2*Pi*0,3/2)</t>
  </si>
  <si>
    <t>prostup do stáv. šachty:0,15</t>
  </si>
  <si>
    <t>Dešťová kanalizace DB</t>
  </si>
  <si>
    <t>dopočet pro 0,000.0 km - 0,073.0 km SB:4*24</t>
  </si>
  <si>
    <t>v úseku 0,000.0 km (vyúst.) - 0,073.0 km (přech. do sdruž. výkopu):</t>
  </si>
  <si>
    <t>ÚSEK km 0,000.0 - 0,019.5:19,5*1,6*(0,1+1,97)/2</t>
  </si>
  <si>
    <t>ÚSEK km 0,019.5 - 0,026.2:(26,2-19,5)*1,6*(1,97+2,32)/2</t>
  </si>
  <si>
    <t>ÚSEK km 0,026.2 - 0,047.5:(47,5-26,2)*1,6*(2,32+2,02)/2</t>
  </si>
  <si>
    <t>ÚSEK km 0,047.5 - 0,073.0:(73-47,5)*1,6*(2,02+2,05)/2</t>
  </si>
  <si>
    <t>ŠD10, ŠD11:(1,86+1,92)*1,65</t>
  </si>
  <si>
    <t>UV17:(1,91)*1,65</t>
  </si>
  <si>
    <t>ŠD10, ŠD11:2*1,014</t>
  </si>
  <si>
    <t>90% v tř. těžitelnosti III. + rezerva 3%:223,6845*1,03*0,9</t>
  </si>
  <si>
    <t>50%:207,3555/100*50</t>
  </si>
  <si>
    <t>10% v tř. těžitelnosti IV. + rezerva 3%:223,6845*1,03*0,1</t>
  </si>
  <si>
    <t>50%:23,0395/100*50</t>
  </si>
  <si>
    <t>90% do hl. 2 m:(73*2*2,12)*0,9</t>
  </si>
  <si>
    <t>10% do hl. 4 m:(73*2*2,12)*0,1</t>
  </si>
  <si>
    <t>viz předchozí výpočty:207,3555+23,0395</t>
  </si>
  <si>
    <t>odvoz výkopku na stav. deponii:230,3555</t>
  </si>
  <si>
    <t>odvoz výkopku z deponie ke zpět. zásypům:162,067</t>
  </si>
  <si>
    <t>odvoz přebytečné zeminy na skládku:230,395-162,067</t>
  </si>
  <si>
    <t>naložení výkopku k odvozu na stav. deponii:230,395</t>
  </si>
  <si>
    <t>naložení výkopku z deponie ke zpět. zásypům:162,067</t>
  </si>
  <si>
    <t>naložení výkopku k odvozu na skládku:230,395-162,067</t>
  </si>
  <si>
    <t>viz předchozí výpočty:230,395-56,648-11,68</t>
  </si>
  <si>
    <t>stoka DA:73*0,8*0,58</t>
  </si>
  <si>
    <t>vodovod:73*0,8*0,39</t>
  </si>
  <si>
    <t>56,648*1,9</t>
  </si>
  <si>
    <t>stoka DA:73*0,8*0,1</t>
  </si>
  <si>
    <t>vodovod:73*0,8*0,1</t>
  </si>
  <si>
    <t>pod ŠD10 až ŠD20, ŠD21 až ŠD26:17*Pi*0,8^2*0,2</t>
  </si>
  <si>
    <t>pod UV7 až UV17:11*Pi*0,5^2*0,2</t>
  </si>
  <si>
    <t>DB + napojení UV7 až UV17:467</t>
  </si>
  <si>
    <t>č.p. 771, 833, ČS:3</t>
  </si>
  <si>
    <t>UV7 až UV17 (mimo UV15):10</t>
  </si>
  <si>
    <t>viz výp. pol. 871373121R00:467</t>
  </si>
  <si>
    <t>počet úseků:17</t>
  </si>
  <si>
    <t>viz výp. pol. 877363121R00:13</t>
  </si>
  <si>
    <t>ŠD10 na km  0,019.5 km, výška 1,86:1</t>
  </si>
  <si>
    <t>ŠD11 na km  0,047.5 km, výška 1,92:1</t>
  </si>
  <si>
    <t>ŠD12 na km  0,065.6 km, výška 1,90:1</t>
  </si>
  <si>
    <t>ŠD13 na km  0,109.5 km, výška 1,85:1</t>
  </si>
  <si>
    <t>ŠD14 na km  0,145.5 km, výška 1,83:1</t>
  </si>
  <si>
    <t>ŠD15 na km  0,170.5 km, výška 1,85:1</t>
  </si>
  <si>
    <t>ŠD16 na km  0,207.5 km, výška 1,85:1</t>
  </si>
  <si>
    <t>ŠD17 na km  0,223.0 km, výška 2,21:2</t>
  </si>
  <si>
    <t>ŠD18 na km  0,234.0 km, výška 2,40:2</t>
  </si>
  <si>
    <t>ŠD19 na km  0,266.0 km, výška 2,15:2</t>
  </si>
  <si>
    <t>ŠD20 na km  0,270.0 km, výška 2,13:2</t>
  </si>
  <si>
    <t>ŠD10 na km  0,019.5 km:1</t>
  </si>
  <si>
    <t>ŠD11 na km  0,047.5 km:1</t>
  </si>
  <si>
    <t>ŠD12 na km  0,065.6 km:1</t>
  </si>
  <si>
    <t>ŠD13 na km  0,109.5 km:1</t>
  </si>
  <si>
    <t>ŠD14 na km  0,145.5 km:1</t>
  </si>
  <si>
    <t>ŠD15 na km  0,170.5 km:1</t>
  </si>
  <si>
    <t>ŠD16 na km  0,207.5 km:1</t>
  </si>
  <si>
    <t>ŠD17 na km  0,223.0 km:1</t>
  </si>
  <si>
    <t>ŠD18 na km  0,234.0 km:1</t>
  </si>
  <si>
    <t>ŠD19 na km  0,266.0 km:1</t>
  </si>
  <si>
    <t>ŠD20 na km  0,270.0 km:1</t>
  </si>
  <si>
    <t>ŠD21 na km  0,313.0 km:1</t>
  </si>
  <si>
    <t>ŠD22 na km  0,346.0 km:1</t>
  </si>
  <si>
    <t>ŠD23 na km  0,374.0 km:1</t>
  </si>
  <si>
    <t>ŠD24 na km  0,388.5 km:1</t>
  </si>
  <si>
    <t>ŠD25 na km  0,424.0 km:1</t>
  </si>
  <si>
    <t>ŠD26 na km  0,446.0 km:1</t>
  </si>
  <si>
    <t>ŠD10 až ŠD20:11</t>
  </si>
  <si>
    <t>ŠD21 až ŠD26:6</t>
  </si>
  <si>
    <t>viz výp. pol. 871373121R00 + ztratné 9,3%:(500/5)*1,093</t>
  </si>
  <si>
    <t>116+26+11+34</t>
  </si>
  <si>
    <t>č.p. 771, 883 + ztratné 1,5%:2*1,015</t>
  </si>
  <si>
    <t>UV7 až UV17 (mimo UV15) + ztratné 1,5%:10*1,015</t>
  </si>
  <si>
    <t>28656315</t>
  </si>
  <si>
    <t>SPC : Odbočka kanalizační DN 250/250/45°</t>
  </si>
  <si>
    <t>ČS + ztratné 1,5%:1*1,015</t>
  </si>
  <si>
    <t>ŠD21, ŠD22, ŠD23, ŠD24, ŠD25, ŠD26:(2+2+2+3+2+2)*1,01</t>
  </si>
  <si>
    <t>UV15 - napojení do šachty:1*1,01</t>
  </si>
  <si>
    <t>ŠD10 až ŠD26:(17*2+2)*1,01</t>
  </si>
  <si>
    <t>viz výp. pol. 899104111R00:17</t>
  </si>
  <si>
    <t>ŠD20:1*1,01</t>
  </si>
  <si>
    <t>ŠD12, ŠD13, ŠD15, ŠD18, ŠD19:5*1,01</t>
  </si>
  <si>
    <t>ŠD11, ŠD16:(1+2)*1,01</t>
  </si>
  <si>
    <t>ŠD10, ŠD16:(1+1)*1,01</t>
  </si>
  <si>
    <t>ŠD14, ŠD17:(2+1)*1,01</t>
  </si>
  <si>
    <t>ŠD10 až ŠD20:11*1,01</t>
  </si>
  <si>
    <t>ŠD13, ŠD14, ŠD15, ŠD16, ŠD17, ŠD19, ŠD20:(1+1+1+1+1+1+1)*1,01</t>
  </si>
  <si>
    <t>ŠD10, ŠD11, ŠD12, ŠD17, ŠD19, ŠD20:(1+1+1+1+1+1)*1,01</t>
  </si>
  <si>
    <t>ŠD18:1*1,01</t>
  </si>
  <si>
    <t>ŠD10, ŠD11, ŠD12, ŠD14, ŠD16, ŠD17, ŠD18, ŠD19, ŠD20:9*1,01</t>
  </si>
  <si>
    <t>ŠD13, ŠD15:2*1,01</t>
  </si>
  <si>
    <t>ŠD10 až ŠD20:(2+2+2+2+2+2+3+2+3+3)*1,01</t>
  </si>
  <si>
    <t>ŠD21, ŠD22, ŠD23, ŠD25:(1+1+1+1)*1,04</t>
  </si>
  <si>
    <t>59224P01A.F</t>
  </si>
  <si>
    <t>SPC : Šachtová dna DN 800 vtoky/výtoky 250 mm 0°/165°, polypropylén</t>
  </si>
  <si>
    <t>ŠD26:1*1,01</t>
  </si>
  <si>
    <t>59224P01B.F</t>
  </si>
  <si>
    <t>SPC : Šachtová dna DN 800 vtoky/výtoky 250 mm atyp. vtoky, polypropylén</t>
  </si>
  <si>
    <t>ŠD24:1*1,01</t>
  </si>
  <si>
    <t>ŠD21, ŠD22, ŠD23, ŠD24, ŠD25, ŠD26:(2+2+2+2+2+2)*1,01</t>
  </si>
  <si>
    <t>ŠD21, ŠD22, ŠD23, ŠD24, ŠD25, ŠD26:(3+3+3+3+3+3)*1,01</t>
  </si>
  <si>
    <t>ŠD21, ŠD22, ŠD23, ŠD24, ŠD25, ŠD26:(1+1+1+1+1+1)*1,01</t>
  </si>
  <si>
    <t>SO 20.1.12 Dešťová kanalizace DB</t>
  </si>
  <si>
    <t>Výkopové práce pro UV1 až UV17 jsou součástí sdružených výkopů v jednotlivých částích splaškové kanalizace.</t>
  </si>
  <si>
    <t>DEŠŤOVÁ STOKA ''DA'' - PŘÍPOJKY:</t>
  </si>
  <si>
    <t>č.p. 779:3,3*1,667*0,9</t>
  </si>
  <si>
    <t>DEŠŤOVÁ STOKA ''DB'' - PŘÍPOJKY:</t>
  </si>
  <si>
    <t>č.p. 771:4,6*1,959*0,9</t>
  </si>
  <si>
    <t>č.p. 883:3,8*1,712*0,9</t>
  </si>
  <si>
    <t>ČS:4,8*1,952*0,9</t>
  </si>
  <si>
    <t>90% v tř. těžitelnosti III. + rezerva 3%:27,3489*1,03*0,9</t>
  </si>
  <si>
    <t>10% v tř. těžitelnosti IV. + rezerva 3%:27,3489*1,03*0,1</t>
  </si>
  <si>
    <t>(4,6*1,959+3,8*1,712+4,8*1,952)*2</t>
  </si>
  <si>
    <t>viz předchozí výpočty:25,3524+2,8169</t>
  </si>
  <si>
    <t>odvoz výkopku na stav. deponii:28,1693</t>
  </si>
  <si>
    <t>odvoz výkopku z deponie ke zpět. zásypům:7,9598</t>
  </si>
  <si>
    <t>odvoz přebytečné zeminy na skládku:28,1693-20,0018</t>
  </si>
  <si>
    <t>naložení výkopku k odvozu na stav. deponii:28,1693</t>
  </si>
  <si>
    <t>naložení výkopku z deponie ke zpět. zásypům:20,0018</t>
  </si>
  <si>
    <t>naložení výkopku k odvozu na skládku:8,1675</t>
  </si>
  <si>
    <t>viz předchozí výpočty:28,1693-1,3365-5,346-0,297-1,188</t>
  </si>
  <si>
    <t>DEŠŤOVÁ STOKA ''DA'' - PŘÍPOJKY:3,3*0,9*0,45</t>
  </si>
  <si>
    <t>DEŠŤOVÁ STOKA ''DA'' - ULIČNÍ VPUSTI:6,1*0,9*0,5</t>
  </si>
  <si>
    <t>DEŠŤOVÁ STOKA ''DB'' - PŘÍPOJKY:13,2*0,9*0,45</t>
  </si>
  <si>
    <t>DEŠŤOVÁ STOKA ''DB'' - ULIČNÍ VPUSTI:16,2*0,9*0,5</t>
  </si>
  <si>
    <t>16,7175*1,9</t>
  </si>
  <si>
    <t>DEŠŤOVÁ STOKA ''DA'' - PŘÍPOJKY:3,3*0,9*0,1</t>
  </si>
  <si>
    <t>DEŠŤOVÁ STOKA ''DA'' - ULIČNÍ VPUSTI:6,1*0,9*0,1</t>
  </si>
  <si>
    <t>DEŠŤOVÁ STOKA ''DB'' - PŘÍPOJKY:13,2*0,9*0,1</t>
  </si>
  <si>
    <t>DEŠŤOVÁ STOKA ''DB'' - ULIČNÍ VPUSTI:16,2*0,9*0,1</t>
  </si>
  <si>
    <t>DEŠŤOVÁ STOKA ''DA'' - PŘÍPOJKY:3,3</t>
  </si>
  <si>
    <t>DEŠŤOVÁ STOKA ''DB'' - PŘÍPOJKY:4,6+3,8</t>
  </si>
  <si>
    <t>DEŠŤOVÁ STOKA ''DA'' - ULIČNÍ VPUSTI:6,1</t>
  </si>
  <si>
    <t>DEŠŤOVÁ STOKA ''DB'' - ULIČNÍ VPUSTI:16,2</t>
  </si>
  <si>
    <t>DEŠŤOVÁ STOKA ''DB'' - PŘÍPOJKY:4,8</t>
  </si>
  <si>
    <t>11,7+22,3+4,8</t>
  </si>
  <si>
    <t>DEŠŤOVÁ STOKA ''DA'' - PŘÍPOJKY:1</t>
  </si>
  <si>
    <t>DEŠŤOVÁ STOKA ''DA'' - ULIČNÍ VPUSTI:6</t>
  </si>
  <si>
    <t>DEŠŤOVÁ STOKA ''DB'' - PŘÍPOJKY:3</t>
  </si>
  <si>
    <t>DEŠŤOVÁ STOKA ''DB'' - ULIČNÍ VPUSTI:11</t>
  </si>
  <si>
    <t>DEŠŤOVÁ STOKA ''DB'' - PŘÍPOJKY:2</t>
  </si>
  <si>
    <t>895941311RT2</t>
  </si>
  <si>
    <t>Zřízení vpusti uliční z dílců typ UVB - 50 včetně dodávky dílců pro uliční vpusti TBV</t>
  </si>
  <si>
    <t>VIZ TABULKA PŘÍPOJEK A ULIČNÍCH VPUSTÍ:</t>
  </si>
  <si>
    <t>UV 1 až UV17:17</t>
  </si>
  <si>
    <t>899203111RT2</t>
  </si>
  <si>
    <t>Osazení mříží litinových s rámem do 150 kg včetně dodávky mříže stružkové 500 x 500</t>
  </si>
  <si>
    <t>Položka je určena pro osazení mříží litinových včetně rámů a košů na bahno. V položkách jsou zakalkulovány náklady na dodání mříže stružkové</t>
  </si>
  <si>
    <t>500x500 mm.</t>
  </si>
  <si>
    <t>3,3+6,1+13,2+16,2</t>
  </si>
  <si>
    <t>viz výp. pol. 871313121R00 + ztratné 9,3%:(11,7/2)*1,093</t>
  </si>
  <si>
    <t>28614253</t>
  </si>
  <si>
    <t>SPC : Trubka kanalizač. žebr. SN 10 200x2000 mm PP</t>
  </si>
  <si>
    <t>viz výp. pol. 871353121R00 + ztratné 9,3%:(22,3/2)*1,093</t>
  </si>
  <si>
    <t>viz výp. pol. 871373121R00 + ztratné 9,3%:1*1,093</t>
  </si>
  <si>
    <t>SO 40.1</t>
  </si>
  <si>
    <t>VODOVOD - ul. Uhelná</t>
  </si>
  <si>
    <t>SO 40.1 VODOVOD - ul. Uhelná</t>
  </si>
  <si>
    <t>827.11.A1</t>
  </si>
  <si>
    <t>VODOVOD 1 (km 0.000,0 - 0.379,5)</t>
  </si>
  <si>
    <t>VIZ PD - KLADECÍ SCHÉMA:36*0,0385</t>
  </si>
  <si>
    <t>viz SPC - pol. 42293504, 28654368.F, 55259950:</t>
  </si>
  <si>
    <t>55259982, 55260023, 552701211, 552702102:</t>
  </si>
  <si>
    <t>1+6+1+1+1+2+2</t>
  </si>
  <si>
    <t>857701101R00</t>
  </si>
  <si>
    <t xml:space="preserve">Montáž tvarovek odbočných, tvárná litina DN 80 </t>
  </si>
  <si>
    <t>viz SPC - pol. 552599939:2</t>
  </si>
  <si>
    <t>viz SPC - pol. 55260001.A:1</t>
  </si>
  <si>
    <t>871241121R00</t>
  </si>
  <si>
    <t xml:space="preserve">Montáž potrubí polyetylenového ve výkopu d 90 mm </t>
  </si>
  <si>
    <t>VODOVODNÍ ŘAD 1 (km 0,000.0 - 0,379.5):379,5</t>
  </si>
  <si>
    <t>viz SPC - pol. 28613031.F, 28653335.A, 28653505.F:</t>
  </si>
  <si>
    <t>2*(4+30+6)</t>
  </si>
  <si>
    <t>891181111R00</t>
  </si>
  <si>
    <t xml:space="preserve">Montáž vodovodních šoupátek ve výkopu do DN 40 </t>
  </si>
  <si>
    <t>viz SPC - pol. 42228271.F:20</t>
  </si>
  <si>
    <t>viz SPC - pol. 42228272.F:1</t>
  </si>
  <si>
    <t>891241111R00</t>
  </si>
  <si>
    <t xml:space="preserve">Montáž vodovodních šoupátek ve výkopu DN 80 </t>
  </si>
  <si>
    <t>viz SPC - pol. 42228310:6</t>
  </si>
  <si>
    <t>891247111R00</t>
  </si>
  <si>
    <t xml:space="preserve">Montáž hydrantů podzemních DN 80 </t>
  </si>
  <si>
    <t>viz SPC - pol. 42273770.F:2</t>
  </si>
  <si>
    <t>891249111R00</t>
  </si>
  <si>
    <t xml:space="preserve">Montáž navrtávacích pasů DN 80 </t>
  </si>
  <si>
    <t>viz SPC - pol. 42273200.F a 42273201.F:20+1</t>
  </si>
  <si>
    <t>892273111R00</t>
  </si>
  <si>
    <t xml:space="preserve">Desinfekce vodovodního potrubí DN 125 </t>
  </si>
  <si>
    <t>viz výp. pol. 892241111:379,5</t>
  </si>
  <si>
    <t>viz SPC - pol. 42200750:27</t>
  </si>
  <si>
    <t>899401113R00</t>
  </si>
  <si>
    <t xml:space="preserve">Osazení poklopů litinových hydrantových </t>
  </si>
  <si>
    <t>viz SPC - pol. 42291460.F:2</t>
  </si>
  <si>
    <t>vč. vytažení k ul. poklopům:379,5+29*1,6</t>
  </si>
  <si>
    <t>286136758</t>
  </si>
  <si>
    <t>SPC : Trubka voda PE 100 RC SDR11 90x8,2mm L=100m</t>
  </si>
  <si>
    <t>VODOVODNÍ ŘAD 1 (km 0,000.0 - 0,379.5):379,5*1,015</t>
  </si>
  <si>
    <t>28653335.F</t>
  </si>
  <si>
    <t>SPC : Koleno 45° elektrosvařovací d  90 mm</t>
  </si>
  <si>
    <t>viz Kladecí schéma vodovodu:</t>
  </si>
  <si>
    <t>km 0,126.8, km 0,145.8, km 0,179,8, km 0,200.8:(4+4+4+3)*1,015</t>
  </si>
  <si>
    <t>km 0,228.8, km 0,258.3, km 0,272.8, km 0,300.8:(4+3+4+4)*1,015</t>
  </si>
  <si>
    <t>28653340.F</t>
  </si>
  <si>
    <t>SPC : Koleno 30° elektrosvařovací d  90 mm</t>
  </si>
  <si>
    <t>km 0,200.8, km 0,258.3, km 0,331,4, km 0,333.0:(1+1+1+1)*1,015</t>
  </si>
  <si>
    <t>28653505.F</t>
  </si>
  <si>
    <t>SPC : Objímka PE 100 SDR 11 d 90 mm</t>
  </si>
  <si>
    <t>viz výp. pol. 28654368.F:6,06</t>
  </si>
  <si>
    <t>28653765.F</t>
  </si>
  <si>
    <t>SPC : Nákružek lemový PE 100 SDR 11 d 90 mm</t>
  </si>
  <si>
    <t>28654368.F</t>
  </si>
  <si>
    <t>SPC : Příruba točivá k lemovému nákružku d 90/DN 80mm</t>
  </si>
  <si>
    <t>(PP/ocel):</t>
  </si>
  <si>
    <t>km 0.000,0, km 0.166,4, km 0.257,4, km 0,379,5:(1+2+2+1)*1,01</t>
  </si>
  <si>
    <t>výměra vč. ztratného 1%:425,9*1,01</t>
  </si>
  <si>
    <t>viz výp. pol. 42293250:27</t>
  </si>
  <si>
    <t>42228271.F</t>
  </si>
  <si>
    <t>SPC : Šoupátko DN 1" pro dom.příp. - voda</t>
  </si>
  <si>
    <t>km 0,013.8 (č.p.858), km 0,014.6 (č.p. 204):</t>
  </si>
  <si>
    <t>km 0,080.4 (č.p.808), km 0,080.6 (č.p. 840):</t>
  </si>
  <si>
    <t>km 0,094.7 (č.p.377), km 0,129.1 (č.p. 311):</t>
  </si>
  <si>
    <t>km 0,154.9 (č.p.421), km 0,168.4 (č.p. 779):</t>
  </si>
  <si>
    <t>km 0,179.0 (č.p.250), km 0,187.2 (č.p. 783):</t>
  </si>
  <si>
    <t>km 0,208.7 (č.p.259), km 0,218.7 (č.p. 771):</t>
  </si>
  <si>
    <t>km 0,271.1 (č.p.159), km 0,281.1 (č.p. 795):</t>
  </si>
  <si>
    <t>km 0,306.7 (č.p.520), km 0,326.5 (č.p. 753):</t>
  </si>
  <si>
    <t>km 0,336.7 (č.p.781), km 0,353.3 (č.p. 833):</t>
  </si>
  <si>
    <t>km 0,356.0 (č.p.797), km 0,366.8 (č.p. 827):</t>
  </si>
  <si>
    <t>20*1,01</t>
  </si>
  <si>
    <t>42228272.F</t>
  </si>
  <si>
    <t>SPC : Šoupátko DN 2" pro dom.příp. - voda</t>
  </si>
  <si>
    <t>km 0.215.1 (napojení na stáv. LDPE 63):1</t>
  </si>
  <si>
    <t>42228310</t>
  </si>
  <si>
    <t>SPC : Šoupátko DN 80" přírub.krkové-voda</t>
  </si>
  <si>
    <t>km 0,166.4, km 0,257.4, km 0,379.5:(1+3+2)*1,01</t>
  </si>
  <si>
    <t>42273200.F</t>
  </si>
  <si>
    <t>SPC : Pas navrtávací DN 90 - 1" závitový</t>
  </si>
  <si>
    <t>viz výp. pol. 42228271.F:20,2</t>
  </si>
  <si>
    <t>42273201.F</t>
  </si>
  <si>
    <t>SPC : Pas navrtávací DN 90 - 2" závitový</t>
  </si>
  <si>
    <t>viz výp. pol. 42228272.F:1,01</t>
  </si>
  <si>
    <t>42273770.F</t>
  </si>
  <si>
    <t>SPC : Hydrant podz. duo DN 80/1500 s dvojitým uzavíráním</t>
  </si>
  <si>
    <t>km 0,166.4, km 0,379.5:2*1,01</t>
  </si>
  <si>
    <t>42291460.F</t>
  </si>
  <si>
    <t>SPC : Poklop uliční hydrantový</t>
  </si>
  <si>
    <t>viz výp. pol. - 42273770.F:2</t>
  </si>
  <si>
    <t>42291515.F</t>
  </si>
  <si>
    <t>SPC : Deska podkladová pod poklopy hydrantové</t>
  </si>
  <si>
    <t>viz výp. pol. 42228271F, 42228272 a 42228310F:20+1+6</t>
  </si>
  <si>
    <t>42293504F</t>
  </si>
  <si>
    <t>SPC : Spojka WAGA DN 80 voda</t>
  </si>
  <si>
    <t>km 0,000.0 (napojení na stáv. PVC 90):1*1,01</t>
  </si>
  <si>
    <t>55259950</t>
  </si>
  <si>
    <t>SPC : Koleno přírubové FFK DN 80-30° TLT</t>
  </si>
  <si>
    <t>km 0.000,0:1*1,01</t>
  </si>
  <si>
    <t>55259982</t>
  </si>
  <si>
    <t>SPC : Koleno přírubové Q DN80-90° TLT</t>
  </si>
  <si>
    <t>km 0,166.4:1*1,01</t>
  </si>
  <si>
    <t>552599939</t>
  </si>
  <si>
    <t>SPC : Tvarovka přír. s přír. odb. T DN80/80mm TLT</t>
  </si>
  <si>
    <t>km 0,166.4, km 0,257.4:(1+1)*1,01</t>
  </si>
  <si>
    <t>55260001.A</t>
  </si>
  <si>
    <t>SPC : Kříž přírubový TT DN80/80mm TLT</t>
  </si>
  <si>
    <t>km 0,379.5:1*1,01</t>
  </si>
  <si>
    <t>55260023</t>
  </si>
  <si>
    <t>SPC : Příruba zaslepovací X DN80mm</t>
  </si>
  <si>
    <t>km 0,257.4:1*1,01</t>
  </si>
  <si>
    <t>552701211</t>
  </si>
  <si>
    <t>SPC : Koleno patní PP 90° (N) - DN 80 PN 10-40 TLT</t>
  </si>
  <si>
    <t>km 0,166.4, km 0,379.5:(1+1)*1,01</t>
  </si>
  <si>
    <t>552702102</t>
  </si>
  <si>
    <t>SPC : Přírubová tvarovka FF-kus DN 80/200 TLT</t>
  </si>
  <si>
    <t>Odebrání a kontr. vzorků vody</t>
  </si>
  <si>
    <t>VODOVOD 2 (km 0.000,0 - 0.057,3)</t>
  </si>
  <si>
    <t>DOPOČET MIMO SDR. VÝKOP (0,037.0 km - 0,057.3 km):</t>
  </si>
  <si>
    <t>(57,3-33,7)*0,8*1,6</t>
  </si>
  <si>
    <t>50%:30,208/100*50</t>
  </si>
  <si>
    <t>(57,3-33,7)*1,6*2</t>
  </si>
  <si>
    <t>viz předchozí výpočty:30,208</t>
  </si>
  <si>
    <t>odvoz výkopku na stav. deponii:30,208</t>
  </si>
  <si>
    <t>odvoz výkopku z deponie ke zpět. zásypům:22,0518</t>
  </si>
  <si>
    <t>odvoz přebytečné zeminy na skládku:8,1562</t>
  </si>
  <si>
    <t>naložení výkopku k odvozu na stav. deponii:30,208</t>
  </si>
  <si>
    <t>naložení výkopku z deponie ke zpět. zásypům:22,0518</t>
  </si>
  <si>
    <t>naložení výkopku k odvozu na skládku:8,1562</t>
  </si>
  <si>
    <t>viz předchozí výpočty:30,208-6,2682-1,888</t>
  </si>
  <si>
    <t>(57,3-33,7)*0,8*0,332</t>
  </si>
  <si>
    <t>6,2682*1,9</t>
  </si>
  <si>
    <t>(57,3-33,7)*0,8*0,1</t>
  </si>
  <si>
    <t>VIZ PD - KLADECÍ SCHÉMA:1*0,0385</t>
  </si>
  <si>
    <t>viz SPC - pol. 552701211, 552702102:</t>
  </si>
  <si>
    <t>1+1</t>
  </si>
  <si>
    <t>VODOVODNÍ ŘAD 1 (km 0,000.0 - 0,057.3):57,3</t>
  </si>
  <si>
    <t>viz SPC - pol. 28653505.F:</t>
  </si>
  <si>
    <t>2*2</t>
  </si>
  <si>
    <t>viz SPC - pol. 42228271.F:2</t>
  </si>
  <si>
    <t>viz SPC - pol. 42228310:2</t>
  </si>
  <si>
    <t>viz SPC - pol. 42273770.F:1</t>
  </si>
  <si>
    <t>viz SPC - pol. 42273200.F:2</t>
  </si>
  <si>
    <t>VODOVODNÍ ŘAD 2 (km 0,000.0 - 0,057.3):57,3</t>
  </si>
  <si>
    <t>viz výp. pol. 892241111:57,3</t>
  </si>
  <si>
    <t>viz SPC - pol. 42200750:4</t>
  </si>
  <si>
    <t>vč. vytažení k ul. poklopům:57,3+5*1,6</t>
  </si>
  <si>
    <t>VODOVODNÍ ŘAD 2 (km 0,000.00 - 0,057.30):57,3*1,015</t>
  </si>
  <si>
    <t>viz výp. pol. 28654368.F:2,02</t>
  </si>
  <si>
    <t>km 0.000,0, km 0.057,3:(1+1)*1,01</t>
  </si>
  <si>
    <t>výměra vč. ztratného 1%:65,3*1,01</t>
  </si>
  <si>
    <t>viz výp. pol. 42293250:4</t>
  </si>
  <si>
    <t>km 0,007.6 (novostavba), km 0,057.3 (č.p. 812):</t>
  </si>
  <si>
    <t>2*1,01</t>
  </si>
  <si>
    <t>km 0,000.0, km 0,057.3:(1+1)*1,01</t>
  </si>
  <si>
    <t>viz výp. pol. 42228271.F:2,2</t>
  </si>
  <si>
    <t>km 0,057.3, km 0,379.5:1*1,01</t>
  </si>
  <si>
    <t>viz výp. pol. - 42273770.F:1</t>
  </si>
  <si>
    <t>viz výp. pol. 42228271F, 42228310:2+2</t>
  </si>
  <si>
    <t>km 0,057.3:1*1,01</t>
  </si>
  <si>
    <t>VODOVOD 3 (km 0.000,0 - 0.235,0)</t>
  </si>
  <si>
    <t>VIZ PD - KLADECÍ SCHÉMA:10*0,0385</t>
  </si>
  <si>
    <t>viz SPC - pol. 55259970, 552701211, 552702102:</t>
  </si>
  <si>
    <t>1+1+1</t>
  </si>
  <si>
    <t>viz SPC - pol. 552599939:1</t>
  </si>
  <si>
    <t>VODOVODNÍ ŘAD 3 (km 0,000.0 - 0,235.0):235,0</t>
  </si>
  <si>
    <t>viz SPC - pol. 28613088.M, 28613125.M:1*2+1*3</t>
  </si>
  <si>
    <t>28613126.M, 28653334.A, 28653335.F:2*3+1*2+1*2</t>
  </si>
  <si>
    <t>28653340.F, 28653504.F, 28653505.F:8*2+1*2+7*2</t>
  </si>
  <si>
    <t>viz SPC - pol. 42228271F:7</t>
  </si>
  <si>
    <t>viz SPC - pol. 42227501.F:1</t>
  </si>
  <si>
    <t>viz SPC - pol. 42227502.F:4</t>
  </si>
  <si>
    <t>viz SPC - pol. 42273200.F:7</t>
  </si>
  <si>
    <t>VODOVODNÍ ŘAD 3 (km 0,000.0 - 0,235.0) d 90:235</t>
  </si>
  <si>
    <t>viz výp. pol. 892241111:235</t>
  </si>
  <si>
    <t>viz SPC - pol. 42200750:12</t>
  </si>
  <si>
    <t>viz SPC - pol. 42291460.F:1</t>
  </si>
  <si>
    <t>vč. vytažení k ul. poklopům:235+13*1,6</t>
  </si>
  <si>
    <t>28613088.M</t>
  </si>
  <si>
    <t>SPC : Elektroredukce d  90- 63 mm PE 100</t>
  </si>
  <si>
    <t>km 0,234.4:1*1,015</t>
  </si>
  <si>
    <t>28613125.M</t>
  </si>
  <si>
    <t>SPC : Elektro T-kus d  63mm rovnoramenný PE100 SDR11</t>
  </si>
  <si>
    <t>napojení do DK:1*1,015</t>
  </si>
  <si>
    <t>28613126.M</t>
  </si>
  <si>
    <t>SPC : Elektro T-kus d  90mm rovnoramenný PE100 SDR11</t>
  </si>
  <si>
    <t>km 0,181.8, km 0,222.3:2*1,015</t>
  </si>
  <si>
    <t>SPC : Trubka voda PE 100 RC SDR11  63x5,8mm L=100m</t>
  </si>
  <si>
    <t>VODOVODNÍ ŘAD 3 (km 0,235.0 - napoj. do stáv. Š):50*1,015</t>
  </si>
  <si>
    <t>VODOVODNÍ ŘAD 2 (km 0,000.0 - 0,235.0):235*1,015</t>
  </si>
  <si>
    <t>km 0,004.7:1*1,015</t>
  </si>
  <si>
    <t>km 0,034.7, km 0,046.1, km 0,181.8, km 0,222.3, km 0,223.3:</t>
  </si>
  <si>
    <t>(1+1+2+2+2)*1,015</t>
  </si>
  <si>
    <t>28653504.F</t>
  </si>
  <si>
    <t>SPC : Objímka PE 100 SDR 11 d 63 mm</t>
  </si>
  <si>
    <t>napojení do DK:1*1,01</t>
  </si>
  <si>
    <t>km 0.000,0, km 0,181,8, km 0.204,4, km 0,223.3:(1+2+2+2)*1,01</t>
  </si>
  <si>
    <t>viz výp. pol. 28654368.F:3,03</t>
  </si>
  <si>
    <t>km 0.000,0, km 0.204,4:(1+2)*1,01</t>
  </si>
  <si>
    <t>výměra vč. ztratného 1%:255,8*1,01</t>
  </si>
  <si>
    <t>viz výp. pol. 42293250:12</t>
  </si>
  <si>
    <t>42227502.F</t>
  </si>
  <si>
    <t>SPC : Šoupátko vevařovací d90 (DN 80)</t>
  </si>
  <si>
    <t>km 0,181.8, km 0,222.3:(1+1)*1,01</t>
  </si>
  <si>
    <t>km 0,147.7 (č.p.269), km 0,155.2 (č.p. 846):</t>
  </si>
  <si>
    <t>km 0,155.4 (č.p.838), km 0,183.9 (č.p. 476):</t>
  </si>
  <si>
    <t>km 0,199.4 (ČS), km 0,229.5 (č.p. 826):</t>
  </si>
  <si>
    <t>km 0,234.4 (č.e.19):</t>
  </si>
  <si>
    <t>km 0,000.0, km 0,204.4:(1+1)*1,01</t>
  </si>
  <si>
    <t>viz výp. pol. 42228271.F:7,07</t>
  </si>
  <si>
    <t>km 0,204.4:1*1,01</t>
  </si>
  <si>
    <t>viz výp. pol. 42228271F, 42228310F, :</t>
  </si>
  <si>
    <t>42227501.F, 42227502.F:</t>
  </si>
  <si>
    <t>7+2+2+1</t>
  </si>
  <si>
    <t>55259970</t>
  </si>
  <si>
    <t>SPC : Koleno přírubové FFK DN80-45° TLT</t>
  </si>
  <si>
    <t>km 0.204.4:1*1,01</t>
  </si>
  <si>
    <t>VODOVODNÍ ŘAD 1:63,1*0,8*1,6</t>
  </si>
  <si>
    <t>VODOVODNÍ ŘAD 2:8,3*0,8*1,6</t>
  </si>
  <si>
    <t>VODOVODNÍ ŘAD 3:71,5*0,8*1,6</t>
  </si>
  <si>
    <t>50%:182,912/100*50</t>
  </si>
  <si>
    <t>VODOVODNÍ ŘAD 1:25,8*0,8*1,6</t>
  </si>
  <si>
    <t>VODOVODNÍ ŘAD 2:6,5*0,8*1,6</t>
  </si>
  <si>
    <t>VODOVODNÍ ŘAD 3:7,6*0,8*1,6</t>
  </si>
  <si>
    <t>VODOVODNÍ ŘAD 1:88,9*1,6*2</t>
  </si>
  <si>
    <t>VODOVODNÍ ŘAD 2:14,8*1,6*2</t>
  </si>
  <si>
    <t>VODOVODNÍ ŘAD 3:79,1*1,6*2</t>
  </si>
  <si>
    <t>viz předchozí výpočty:182,912+51,072</t>
  </si>
  <si>
    <t>odvoz výkopku na stav. deponii:233,984</t>
  </si>
  <si>
    <t>odvoz výkopku z deponie ke zpět. zásypům:170,8083</t>
  </si>
  <si>
    <t>odvoz přebytečné zeminy na skládku:63,1757</t>
  </si>
  <si>
    <t>naložení výkopku k odvozu na stav. deponii:233,984</t>
  </si>
  <si>
    <t>naložení výkopku z deponie ke zpět. zásypům:170,8083</t>
  </si>
  <si>
    <t>naložení výkopku k odvozu na skládku:63,1757</t>
  </si>
  <si>
    <t>viz předchozí výpočty:233,984-48,5517-14,624</t>
  </si>
  <si>
    <t>VODOVODNÍ ŘAD 1:88,9*0,8*0,332</t>
  </si>
  <si>
    <t>VODOVODNÍ ŘAD 2:14,8*0,8*0,332</t>
  </si>
  <si>
    <t>VODOVODNÍ ŘAD 3:79,1*0,8*0,332</t>
  </si>
  <si>
    <t>48,5517*1,9</t>
  </si>
  <si>
    <t>VODOVODNÍ ŘAD 1:88,9*0,8*0,1</t>
  </si>
  <si>
    <t>VODOVODNÍ ŘAD 2:14,8*0,8*0,1</t>
  </si>
  <si>
    <t>VODOVODNÍ ŘAD 3:79,1*0,8*0,1</t>
  </si>
  <si>
    <t>871161121R00</t>
  </si>
  <si>
    <t xml:space="preserve">Montáž trubek polyetylenových ve výkopu d 32 mm </t>
  </si>
  <si>
    <t>VODOVODNÍ ŘAD 1:88,4</t>
  </si>
  <si>
    <t>VODOVODNÍ ŘAD 2:14,8</t>
  </si>
  <si>
    <t>VODOVODNÍ ŘAD 3:29,7</t>
  </si>
  <si>
    <t xml:space="preserve">Montáž potrubí polyetylenového ve výkopu d 63 mm </t>
  </si>
  <si>
    <t>VODOVODNÍ ŘAD 1:0,5</t>
  </si>
  <si>
    <t>VODOVODNÍ ŘAD 3:49,4</t>
  </si>
  <si>
    <t>879172199R00</t>
  </si>
  <si>
    <t xml:space="preserve">Příplatek za montáž vodovodních přípojek DN 32-80 </t>
  </si>
  <si>
    <t>Položka je určena pro montáž vodovodních přípojek a platí pro jedno napojení vnitřní instalace objektu na vodovodní přípojku.</t>
  </si>
  <si>
    <t>892233111R00</t>
  </si>
  <si>
    <t xml:space="preserve">Desinfekce vodovodního potrubí DN 70 </t>
  </si>
  <si>
    <t>viz předchozí výpočty:132,9+49,9</t>
  </si>
  <si>
    <t>286136743</t>
  </si>
  <si>
    <t>SPC : Trubka voda PE 100 RC SDR11  32x3,0mm L=100m</t>
  </si>
  <si>
    <t>viz výp. pol. 871161121R00:132,9*1,015</t>
  </si>
  <si>
    <t>viz výp. pol. 871211121R00:49,9*1,015</t>
  </si>
  <si>
    <t>výměra vč. ztratného 1%:182,8*1,01</t>
  </si>
  <si>
    <t>SO 50.1</t>
  </si>
  <si>
    <t>VEŘEJNÉ OSVĚTLENÍ - ul.Uhelná</t>
  </si>
  <si>
    <t>SO 50.1 VEŘEJNÉ OSVĚTLENÍ - ul.Uhelná</t>
  </si>
  <si>
    <t>828.75</t>
  </si>
  <si>
    <t>VEŘEJNÉ OSVĚTLENÍ - ul. Uhelná</t>
  </si>
  <si>
    <t>SO 60.1</t>
  </si>
  <si>
    <t>KOMUNIKACE</t>
  </si>
  <si>
    <t>SO 60.1 KOMUNIKACE</t>
  </si>
  <si>
    <t>822.27</t>
  </si>
  <si>
    <t>SO 50.1.1</t>
  </si>
  <si>
    <t>113107415R00</t>
  </si>
  <si>
    <t xml:space="preserve">Odstranění podkladu nad 50 m2,kam.těžené tl.15 cm </t>
  </si>
  <si>
    <t>VIZ SITUACE 1 - 3:</t>
  </si>
  <si>
    <t>(43,8+23,6)+33,7*1,6+(179,2+43+201)*2,4+157,5*3,1+17</t>
  </si>
  <si>
    <t>113107610R00</t>
  </si>
  <si>
    <t xml:space="preserve">Odstranění podkladu nad 50 m2,kam.drcené tl.10 cm </t>
  </si>
  <si>
    <t>výměra - viz výpočet pol. 113108412:1642,25</t>
  </si>
  <si>
    <t>113108409R00</t>
  </si>
  <si>
    <t xml:space="preserve">Odstranění podkladu pl. nad 50 m2, živice tl.9 cm </t>
  </si>
  <si>
    <t>564851113R00</t>
  </si>
  <si>
    <t xml:space="preserve">Podklad ze štěrkodrti po zhutnění tloušťky 17 cm </t>
  </si>
  <si>
    <t>565161111R00</t>
  </si>
  <si>
    <t xml:space="preserve">Podklad z obal kam.ACP 16, do 3 m, tl. 8 cm </t>
  </si>
  <si>
    <t>viz výp. pol. 564851113R00:1642,25</t>
  </si>
  <si>
    <t>577131111R00</t>
  </si>
  <si>
    <t xml:space="preserve">Beton asfalt. ACO 11 obrusný, š. do 3 m, tl. 4 cm </t>
  </si>
  <si>
    <t>577141222R00</t>
  </si>
  <si>
    <t xml:space="preserve">Beton asfalt. ACL 22 ložný, š. do 3 m, tl. 5 cm </t>
  </si>
  <si>
    <t>599142111R00</t>
  </si>
  <si>
    <t xml:space="preserve">Úprava zálivky dil.spár hloubky do 4 cm š. do 4 cm </t>
  </si>
  <si>
    <t>výměra - viz výpočet pol. 919735112R00:1397,6</t>
  </si>
  <si>
    <t>91</t>
  </si>
  <si>
    <t>Doplňující práce na komunikaci</t>
  </si>
  <si>
    <t>91 Doplňující práce na komunikaci</t>
  </si>
  <si>
    <t>919735112R00</t>
  </si>
  <si>
    <t xml:space="preserve">Řezání stávajícího živičného krytu tl. 5 - 10 cm </t>
  </si>
  <si>
    <t>2*(43,8+23,6+33,7+179,2+43+201+157,5+17)</t>
  </si>
  <si>
    <t>938909311R00</t>
  </si>
  <si>
    <t xml:space="preserve">Odstranění nánosu z povrchu podkladu živice/beton </t>
  </si>
  <si>
    <t>před prováděním řezů:</t>
  </si>
  <si>
    <t>998225111R00</t>
  </si>
  <si>
    <t xml:space="preserve">Přesun hmot, pozemní komunikace, kryt živičný </t>
  </si>
  <si>
    <t>D96</t>
  </si>
  <si>
    <t>Přesuny suti a vybouraných hmot</t>
  </si>
  <si>
    <t>D96 Přesuny suti a vybouraných hmot</t>
  </si>
  <si>
    <t>979081111R00</t>
  </si>
  <si>
    <t xml:space="preserve">Odvoz suti a vybour. hmot na skládku do 1 km </t>
  </si>
  <si>
    <t>979081121R00</t>
  </si>
  <si>
    <t xml:space="preserve">Příplatek k odvozu za každý další 1 km </t>
  </si>
  <si>
    <t>979087112R00</t>
  </si>
  <si>
    <t xml:space="preserve">Nakládání suti na dopravní prostředky </t>
  </si>
  <si>
    <t>979093111R00</t>
  </si>
  <si>
    <t xml:space="preserve">Uložení suti na skládku bez zhutnění </t>
  </si>
  <si>
    <t>979990001R00</t>
  </si>
  <si>
    <t xml:space="preserve">Poplatek za skládku stavební suti </t>
  </si>
  <si>
    <t>979990113R00</t>
  </si>
  <si>
    <t xml:space="preserve">Poplatek za skládku suti - obalovaný asfalt </t>
  </si>
  <si>
    <t>Jiřího Dimitrova 1619</t>
  </si>
  <si>
    <t>Sokolov</t>
  </si>
  <si>
    <t>35601</t>
  </si>
  <si>
    <t>45351325</t>
  </si>
  <si>
    <t xml:space="preserve"> HABARTOV, sídliště Kluč</t>
  </si>
  <si>
    <t>PŘENOS</t>
  </si>
  <si>
    <t>Habartov, kanalizace Kluč; Etapa Uhelná ulice</t>
  </si>
  <si>
    <t xml:space="preserve"> Veřejné osvětlení</t>
  </si>
  <si>
    <t>REKAPITULACE</t>
  </si>
  <si>
    <t>21-M</t>
  </si>
  <si>
    <t>MONTÁŽ</t>
  </si>
  <si>
    <t>MATERIÁL</t>
  </si>
  <si>
    <t>DODÁVKA</t>
  </si>
  <si>
    <t>46-M</t>
  </si>
  <si>
    <t>ZEMNÍ PRÁCE</t>
  </si>
  <si>
    <t>ZRN</t>
  </si>
  <si>
    <t>ZRN CELKEM</t>
  </si>
  <si>
    <t>VRN</t>
  </si>
  <si>
    <t>HL XI.</t>
  </si>
  <si>
    <t>výchozí revize</t>
  </si>
  <si>
    <t>hod</t>
  </si>
  <si>
    <t>demontáže</t>
  </si>
  <si>
    <t>pol.</t>
  </si>
  <si>
    <t>číslo</t>
  </si>
  <si>
    <t>M.j.</t>
  </si>
  <si>
    <t xml:space="preserve">    množství</t>
  </si>
  <si>
    <t xml:space="preserve">    jedn.cena</t>
  </si>
  <si>
    <t>dodávka</t>
  </si>
  <si>
    <t>montáž</t>
  </si>
  <si>
    <t>kabel CYKY 3x1,5 volně</t>
  </si>
  <si>
    <t>kabel CYKY 4x10 volně</t>
  </si>
  <si>
    <t>ukončení vodičů v rozváděči do pr.2,5 mm</t>
  </si>
  <si>
    <t>ukončení vodičů v rozváděči do pr.10 mm</t>
  </si>
  <si>
    <t>ukonč. kabelů smršť. zákl. nebo páskou do 3x4</t>
  </si>
  <si>
    <t>ukončení kabelů smršťovací páskou do 4x10</t>
  </si>
  <si>
    <t>kabelová smršťovací spojka do 4x16 mm2</t>
  </si>
  <si>
    <t>montáž rozváděče do 50 kg</t>
  </si>
  <si>
    <t>výbojkové svítidlo na parkový sloup</t>
  </si>
  <si>
    <t>parkový stožár osvětlení ocelový</t>
  </si>
  <si>
    <t>montáž elektrovýzbroje stožáru osvětlení -1 okruh</t>
  </si>
  <si>
    <t>montáž elektrovýzbroje stožáru osvětlení -2 okruhy</t>
  </si>
  <si>
    <t>hromosvodové vedení do pr. 10 mm</t>
  </si>
  <si>
    <t>pásek FeZn 30x4 v zemi</t>
  </si>
  <si>
    <t>hromosvodová svorka do 2 šroubů</t>
  </si>
  <si>
    <t>hromosvodová svorka nad 2 šrouby</t>
  </si>
  <si>
    <t>čl.13</t>
  </si>
  <si>
    <t>zednické výpomoci</t>
  </si>
  <si>
    <t>čl.26</t>
  </si>
  <si>
    <t>PPV</t>
  </si>
  <si>
    <t xml:space="preserve">montáž celkem </t>
  </si>
  <si>
    <t>kabel CYKY 3Cx1,5</t>
  </si>
  <si>
    <t>kabel CYKY 4Bx10</t>
  </si>
  <si>
    <t>vodič FeZn pr.10</t>
  </si>
  <si>
    <t>pásek FeZn 30x4</t>
  </si>
  <si>
    <t>trubka kopflex 90</t>
  </si>
  <si>
    <t>trubka kopflex 110</t>
  </si>
  <si>
    <t>betonová trubka DN200</t>
  </si>
  <si>
    <t>výstražná fólie š 33 cm červená</t>
  </si>
  <si>
    <t>podružný materiál</t>
  </si>
  <si>
    <t>prořez</t>
  </si>
  <si>
    <t>materiál celkem</t>
  </si>
  <si>
    <t>rozváděč VO   RVO S1/PKP8P/SHC60</t>
  </si>
  <si>
    <t>bezpaticový stožár Amako LBH5</t>
  </si>
  <si>
    <t>svítidlo Vyrtych Dingo 1VV-100S-PC 1x100W</t>
  </si>
  <si>
    <t>příruba na sadový sloup pr. 60</t>
  </si>
  <si>
    <t>stožárová svorkovnice SV 6.10.4</t>
  </si>
  <si>
    <t>plastová zemní spojka 4x10</t>
  </si>
  <si>
    <t>připojovací  svorka SP1</t>
  </si>
  <si>
    <t>zemní svorka SR3</t>
  </si>
  <si>
    <t>čl.8</t>
  </si>
  <si>
    <t>mimostaveništní doprava</t>
  </si>
  <si>
    <t>horizontální přesun</t>
  </si>
  <si>
    <t>dodávka celkem</t>
  </si>
  <si>
    <t xml:space="preserve">0010024  </t>
  </si>
  <si>
    <t>vytýčení trasy v zastavěném terénu</t>
  </si>
  <si>
    <t>km</t>
  </si>
  <si>
    <t xml:space="preserve">0080001  </t>
  </si>
  <si>
    <t>betonový základ</t>
  </si>
  <si>
    <t xml:space="preserve">0200163  </t>
  </si>
  <si>
    <t>hloubení kabelové rýhy hl.80,š.35cm, zem.tř.3</t>
  </si>
  <si>
    <t xml:space="preserve">0200303  </t>
  </si>
  <si>
    <t>hloubení kabelové rýhy hl.120,š.50cm, zem.tř.3</t>
  </si>
  <si>
    <t xml:space="preserve">0560143  </t>
  </si>
  <si>
    <t>zához rýhy hl.60,š.35cm,zem.tř.3</t>
  </si>
  <si>
    <t xml:space="preserve">0560273  </t>
  </si>
  <si>
    <t>zához rýhy hl.90,š.50cm,zem.tř.3</t>
  </si>
  <si>
    <t xml:space="preserve">0421101  </t>
  </si>
  <si>
    <t>zřízení pískového lože tl.10 cm nad kabel</t>
  </si>
  <si>
    <t xml:space="preserve">0050703  </t>
  </si>
  <si>
    <t>výkop jámy pro stožár  VO zemina tř. 3</t>
  </si>
  <si>
    <t>S</t>
  </si>
  <si>
    <t>pouzdrový základ pro stožár VO pr. 250x800 mm</t>
  </si>
  <si>
    <t xml:space="preserve">0490012  </t>
  </si>
  <si>
    <t>fólie výstražná z PVC š. 33 cm</t>
  </si>
  <si>
    <t xml:space="preserve">0510054  </t>
  </si>
  <si>
    <t xml:space="preserve">prostup z plastové trubky pr. 90 </t>
  </si>
  <si>
    <t xml:space="preserve">0510055  </t>
  </si>
  <si>
    <t xml:space="preserve">prostup z plastové trubky pr. 110 </t>
  </si>
  <si>
    <t xml:space="preserve">0650061  </t>
  </si>
  <si>
    <t>podkladní vrstva z kameniva tl. 10 cm</t>
  </si>
  <si>
    <t xml:space="preserve">0650133  </t>
  </si>
  <si>
    <t>kryt vozovky z litého asfaltu tl. 5 cm</t>
  </si>
  <si>
    <t xml:space="preserve">zemní práce celkem </t>
  </si>
  <si>
    <t>SO 40.1.1.1</t>
  </si>
  <si>
    <t>VODOVOD 3</t>
  </si>
  <si>
    <t>SO 40.1.1.3</t>
  </si>
  <si>
    <t>VODOVOD 2</t>
  </si>
  <si>
    <t>SO 40.1.1.2</t>
  </si>
  <si>
    <t>VODOVOD 1</t>
  </si>
  <si>
    <t>SO 20.1.2.1</t>
  </si>
  <si>
    <t>SO 40.1.1.1 Vodovod 1</t>
  </si>
  <si>
    <t>SO 40.1.1.2 Vodovod 2</t>
  </si>
  <si>
    <t>SO 40.1.1.3 Vodovod 3</t>
  </si>
  <si>
    <t>SO 20.1.2.1 Přípojky</t>
  </si>
  <si>
    <t>SO 10.1.1.1</t>
  </si>
  <si>
    <t>SO 10.1.1.1 Splašková stoka SA</t>
  </si>
  <si>
    <t>SO 10.1.1.2</t>
  </si>
  <si>
    <t>SO 10.1.1.2 Splašková stoka SB</t>
  </si>
  <si>
    <t>SO 10.1.1.3</t>
  </si>
  <si>
    <t>SO 10.1.1.3 Splašková stoka SBA</t>
  </si>
  <si>
    <t>SO 10.1.2.1</t>
  </si>
  <si>
    <t>SO 10.1.2.1 Kanalizační výtlak</t>
  </si>
  <si>
    <t>PŘÍPOJKA - MONTÁŽ</t>
  </si>
  <si>
    <t>ukončení vodičů v rozváděči do 10 mm2</t>
  </si>
  <si>
    <t>nožová pojistka do 500 V</t>
  </si>
  <si>
    <t>trojpólový jistič do 25 A</t>
  </si>
  <si>
    <t>svorka hromosvodová do 2 šroubů</t>
  </si>
  <si>
    <t>svorka hromosvodová nad 2 šrouby</t>
  </si>
  <si>
    <t>PŘÍPOJKA - MATERIÁL</t>
  </si>
  <si>
    <t>trubka Kopoflex pr. 90 mm</t>
  </si>
  <si>
    <t>vodič FeZn pr. 10</t>
  </si>
  <si>
    <t>PŘÍPOJKA - DODÁVKA</t>
  </si>
  <si>
    <t>elektroměrový rozváděč ER112/PKP7P</t>
  </si>
  <si>
    <t>pojistková vložka PN000 32 A gG</t>
  </si>
  <si>
    <t>trojpólový jistič LPN 16/B/3; 20 A</t>
  </si>
  <si>
    <t>připojovací svorka SP1</t>
  </si>
  <si>
    <t>PŘÍPOJKA - ZEMNÍ PRÁCE</t>
  </si>
  <si>
    <t xml:space="preserve">0010023  </t>
  </si>
  <si>
    <t>vytýčení trasy ve volném terénu</t>
  </si>
  <si>
    <t xml:space="preserve">0080013  </t>
  </si>
  <si>
    <t xml:space="preserve">prostup z plastové trubky do pr. 100 </t>
  </si>
  <si>
    <t>SO 10.1.3.2</t>
  </si>
  <si>
    <t>SO 10.1.3.2 ČSOV - elektropřípojka</t>
  </si>
  <si>
    <t>Technologie ČSOV - elektrotechnologie</t>
  </si>
  <si>
    <t>programování řídicího systému</t>
  </si>
  <si>
    <t>nastavení GSM modemu</t>
  </si>
  <si>
    <t>funkční zkoušky</t>
  </si>
  <si>
    <t>kabel JYTY 4x1 volně</t>
  </si>
  <si>
    <t>vkládací lišta šířky do 20 mm</t>
  </si>
  <si>
    <t>ukončení vodičů v rozváděči do 2,5 mm2</t>
  </si>
  <si>
    <t>ukončení kabelů smršťovací páskou do 3x4</t>
  </si>
  <si>
    <t>ukonč. kabelů smršť. zákl. nebo páskou do 4x4</t>
  </si>
  <si>
    <t>montáž rozváděče do 100 kg</t>
  </si>
  <si>
    <t>ochranné pospojování pevně</t>
  </si>
  <si>
    <t>montáž hladinové elektrody</t>
  </si>
  <si>
    <t>plastová krabice pro vodiče do 4 mm2</t>
  </si>
  <si>
    <t>montáž tlakového snímače</t>
  </si>
  <si>
    <t>montáž celkem x koeficient</t>
  </si>
  <si>
    <t>kabel JYTY 4Dx1</t>
  </si>
  <si>
    <t>elektroinstalační vkládací lišta LV18x13</t>
  </si>
  <si>
    <t>vodič CYA 10 mm2 zž</t>
  </si>
  <si>
    <t>rozváděč RČS</t>
  </si>
  <si>
    <t>zemnicí svorka SR3</t>
  </si>
  <si>
    <t xml:space="preserve">   jedn.cena</t>
  </si>
  <si>
    <t>hladinová elektroda</t>
  </si>
  <si>
    <t>krabicová rozvodka 6455-11 Acidur</t>
  </si>
  <si>
    <t>tlak. sonda Siemens 0,4 bar, 4-20 mA, 10 m kab.</t>
  </si>
  <si>
    <t>ROZVÁDĚČ RČS - MONTÁŽ</t>
  </si>
  <si>
    <t xml:space="preserve">C-1011-1 </t>
  </si>
  <si>
    <t>vypínač  25A</t>
  </si>
  <si>
    <t xml:space="preserve">E-2010-1 </t>
  </si>
  <si>
    <t>motorový spouštěč 10 A</t>
  </si>
  <si>
    <t xml:space="preserve">E-3010-1 </t>
  </si>
  <si>
    <t>pomocný kontakt spouštěče</t>
  </si>
  <si>
    <t>proudový chránič 2 pólový 10 A</t>
  </si>
  <si>
    <t xml:space="preserve">E-2000-1 </t>
  </si>
  <si>
    <t>jednopólový jistič do 25 A</t>
  </si>
  <si>
    <t>pomocný kontakt jističe</t>
  </si>
  <si>
    <t xml:space="preserve">E-0300-1 </t>
  </si>
  <si>
    <t>výkonová pojistka do 100 A</t>
  </si>
  <si>
    <t xml:space="preserve">P-2100-1 </t>
  </si>
  <si>
    <t>svorka s pojistkou</t>
  </si>
  <si>
    <t>svodič přepětí jednopólový</t>
  </si>
  <si>
    <t>svodič přepětí dvoupólový</t>
  </si>
  <si>
    <t>svodič přepětí čtyřpólový</t>
  </si>
  <si>
    <t xml:space="preserve">O-5300-1 </t>
  </si>
  <si>
    <t>odrušovací filtr</t>
  </si>
  <si>
    <t xml:space="preserve">F-0230-1 </t>
  </si>
  <si>
    <t>stykač do 25 A</t>
  </si>
  <si>
    <t xml:space="preserve">D-1033-1 </t>
  </si>
  <si>
    <t>zásuvka dvoupólová s ochranným kolíkem 10 A</t>
  </si>
  <si>
    <t xml:space="preserve">D-0003-0 </t>
  </si>
  <si>
    <t>vystřižení otvoru</t>
  </si>
  <si>
    <t xml:space="preserve">G-0020-1 </t>
  </si>
  <si>
    <t>otočný ovládač 1/1</t>
  </si>
  <si>
    <t xml:space="preserve">G-1100-1 </t>
  </si>
  <si>
    <t>ovládací jednotka 1/1</t>
  </si>
  <si>
    <t xml:space="preserve">G-5130-1 </t>
  </si>
  <si>
    <t>signálka</t>
  </si>
  <si>
    <t xml:space="preserve">H-3232-1 </t>
  </si>
  <si>
    <t>pomocné relé</t>
  </si>
  <si>
    <t xml:space="preserve">H-2040-1 </t>
  </si>
  <si>
    <t>napěťové relé 230V</t>
  </si>
  <si>
    <t xml:space="preserve">H-3800-1 </t>
  </si>
  <si>
    <t>vyhodnocovací relé voda v oleji</t>
  </si>
  <si>
    <t xml:space="preserve">O-5101-1 </t>
  </si>
  <si>
    <t>stabilizovaný zdroj</t>
  </si>
  <si>
    <t xml:space="preserve">R-0100-1 </t>
  </si>
  <si>
    <t>akumulátorová baterie 12 Ah</t>
  </si>
  <si>
    <t xml:space="preserve">K-3750-1 </t>
  </si>
  <si>
    <t>termostat</t>
  </si>
  <si>
    <t xml:space="preserve">R-5000-1 </t>
  </si>
  <si>
    <t>topné těleso</t>
  </si>
  <si>
    <t xml:space="preserve">R-5560-1 </t>
  </si>
  <si>
    <t>1fázový ventilátor</t>
  </si>
  <si>
    <t xml:space="preserve">R-6000-1 </t>
  </si>
  <si>
    <t>hladinové relé</t>
  </si>
  <si>
    <t xml:space="preserve">R-1140-1 </t>
  </si>
  <si>
    <t>svítidlo do rozváděče</t>
  </si>
  <si>
    <t>3G router</t>
  </si>
  <si>
    <t>přepínač</t>
  </si>
  <si>
    <t>řídicí systém</t>
  </si>
  <si>
    <t>panel operátora</t>
  </si>
  <si>
    <t>dveřní kontakt</t>
  </si>
  <si>
    <t xml:space="preserve">P-0220-1 </t>
  </si>
  <si>
    <t>řadová svornice do 60 A</t>
  </si>
  <si>
    <t xml:space="preserve">P-0196-1 </t>
  </si>
  <si>
    <t>řadová svornice do 25 A</t>
  </si>
  <si>
    <t xml:space="preserve">P-2000-1 </t>
  </si>
  <si>
    <t>sběrnice N,PE</t>
  </si>
  <si>
    <t>hlavní ochranná přípojnice</t>
  </si>
  <si>
    <t>montáž celkem</t>
  </si>
  <si>
    <t>ROZVÁDĚČ RČS - MATERIÁL</t>
  </si>
  <si>
    <t>plastový rozváděč s pilířem šxvxh 750x100x320</t>
  </si>
  <si>
    <t>vypínač ABB OT25ET3 + OHY1PH Z</t>
  </si>
  <si>
    <t>motorový spouštěč MS 116-10 vč. pom. kontaktu</t>
  </si>
  <si>
    <t>stykač A 9-30-10 80; 9 A; 230 VAC</t>
  </si>
  <si>
    <t>odrušovací člen RV5/250</t>
  </si>
  <si>
    <t>mechanické blokování VM5-1</t>
  </si>
  <si>
    <t>jednopólový jistič S 201M-C 2;  2 A vč. pom. kont.</t>
  </si>
  <si>
    <t>jednopólový jistič S 201M-B 6;  6 A</t>
  </si>
  <si>
    <t>filtr NF10</t>
  </si>
  <si>
    <t>svodič přepětí DV M TNC 255</t>
  </si>
  <si>
    <t>svodič přepětí DR M 2P 255 FM</t>
  </si>
  <si>
    <t>svodič přepětí BXT BUS + BXT ML4 BD24</t>
  </si>
  <si>
    <t>trubičková pojistka ve svorce</t>
  </si>
  <si>
    <t>válcová pojistka PV10; 0,25 A aM</t>
  </si>
  <si>
    <t>trojpólový pojistkový odpínač PV10/3</t>
  </si>
  <si>
    <t>zdroj 230 VAC/12 VDC/24 VDC BKE JS-51-138-240/DIN</t>
  </si>
  <si>
    <t>akumulátorová baterie YUASA 12 V, 12 Ah</t>
  </si>
  <si>
    <t>GSM Conel UR5i v2</t>
  </si>
  <si>
    <t>přepínač Korenix JetNet 2005</t>
  </si>
  <si>
    <t>magnetický dveřní kontak CTC013</t>
  </si>
  <si>
    <t>řídicí systém MLX1400, 1766-L32 BXBA</t>
  </si>
  <si>
    <t>panel operátora Panelview Plus 6, 400 color</t>
  </si>
  <si>
    <t>otočný ovládač se zámkem XB4 BG21</t>
  </si>
  <si>
    <t>signální svítidlo Eleco HIS95</t>
  </si>
  <si>
    <t>hladinové relé OLH 3</t>
  </si>
  <si>
    <t>relé voda olej NIV-101 A</t>
  </si>
  <si>
    <t>napěťové relé G2PM400V</t>
  </si>
  <si>
    <t>termostat 17561, 17562</t>
  </si>
  <si>
    <t>topné těleso  17515; 90 W</t>
  </si>
  <si>
    <t>ventilátor 17901</t>
  </si>
  <si>
    <t>svítidlo EMA NAZ 08/2</t>
  </si>
  <si>
    <t>zásuvka 230 V na DIN lištu ZS203</t>
  </si>
  <si>
    <t>zásuvka 230 V  5518-2790 na panel</t>
  </si>
  <si>
    <t>dvoupólový proud. chránič DS 971 AC-B10/0,03</t>
  </si>
  <si>
    <t>pomocné relé Schrack PT570024 + patice + modul</t>
  </si>
  <si>
    <t>pomocné relé Schrack PT570730 + patice + modul</t>
  </si>
  <si>
    <t>hlavní ochranná přípojnice EPS1</t>
  </si>
  <si>
    <t>sběrnice N, PE</t>
  </si>
  <si>
    <t>řadová svornice RSA2,5</t>
  </si>
  <si>
    <t>řadová svornice RSA10</t>
  </si>
  <si>
    <t>rozváděč RČS - montáž</t>
  </si>
  <si>
    <t>rozváděč RČS - materiál</t>
  </si>
  <si>
    <t>rozváděč RČS - celkem</t>
  </si>
  <si>
    <t>SO.40.1.2.1</t>
  </si>
  <si>
    <t>SO.40.1.2.1 Přípojky</t>
  </si>
  <si>
    <t>SO 10.1.3.1</t>
  </si>
  <si>
    <t>SO 10.1.3.1 ČSOV - stavební část</t>
  </si>
  <si>
    <t>SO 10.1.4.1</t>
  </si>
  <si>
    <t>SO 10.1.4.1 Přípojky</t>
  </si>
  <si>
    <t>PS 10.1.1.1</t>
  </si>
  <si>
    <t>SO 10.1 TECHNOLOGIE ČS</t>
  </si>
  <si>
    <t>PS 10.1.1.1 TECHNOL. ČSOV - strojní část</t>
  </si>
  <si>
    <t>PS 10.1.1.2</t>
  </si>
  <si>
    <t>PS 10.1.1.2 TECHNOL. ČSOV - elektrotech.</t>
  </si>
  <si>
    <t>SO 20.1.1.1</t>
  </si>
  <si>
    <t>SO 20.1.1.1 Dešťová kanalizace DA</t>
  </si>
  <si>
    <t>SO 50.1.1.1 Veveřejné osvětlení</t>
  </si>
  <si>
    <t>SO 60.1.1.1 Komunikace</t>
  </si>
  <si>
    <t>SO 20.1.1.2</t>
  </si>
  <si>
    <t>SO 60.1.1.1</t>
  </si>
  <si>
    <t>SPLAŠ. KANALIZACE</t>
  </si>
  <si>
    <t>DEŠŤOVÁ KANALIZACE</t>
  </si>
  <si>
    <t>VEŘEJNÉ OSVĚTLENÍ</t>
  </si>
  <si>
    <t>VODOVOD</t>
  </si>
  <si>
    <t>Vedlejší a ostatní náklady</t>
  </si>
  <si>
    <t>Dopravní značení po dobu výstavby (za celou stavbu)</t>
  </si>
  <si>
    <t>Pokyny pro vyplnění vedlejších rozpočtových nákladů:</t>
  </si>
  <si>
    <t>"Ztížené výrobní podmínky", "Zařízení staveniště" a "Vedlejší a ostatní náklady" oceňte v rekapitulaci jednotlivých objektů - ocenění může být provedeno pevnou částkou nebo procentuálním vyjádřením ze základních rozpočtových nákladů. Do rekapitulace za celou stavbu jsou tyto náklady automaticky načítány. "Geodetické zaměření stáv. inž. sítí", Vytýčení stavby", Odebrání a kontrola vzorků vody", "Dopravní značení po dobu výstavby" vyplňte pevnou částkou v celkové rekapitulaci (tento sešit "Stavba")</t>
  </si>
  <si>
    <t>VRN za celou stavbu - řádky 67-70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</si>
</sst>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dd/mm/yy"/>
    <numFmt numFmtId="167" formatCode="#,##0\ &quot;Kč&quot;"/>
    <numFmt numFmtId="168" formatCode="0.00000"/>
  </numFmts>
  <fonts count="35">
    <font>
      <sz val="10"/>
      <name val="Arial CE"/>
      <family val="2"/>
    </font>
    <font>
      <sz val="10"/>
      <name val="Arial"/>
      <family val="2"/>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sz val="10"/>
      <color indexed="9"/>
      <name val="Arial"/>
      <family val="2"/>
    </font>
    <font>
      <sz val="8"/>
      <color indexed="17"/>
      <name val="Arial"/>
      <family val="2"/>
    </font>
    <font>
      <sz val="10"/>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name val="Arial"/>
      <family val="2"/>
    </font>
    <font>
      <sz val="8"/>
      <color indexed="53"/>
      <name val="Arial"/>
      <family val="2"/>
    </font>
    <font>
      <b/>
      <u val="single"/>
      <sz val="10"/>
      <name val="Arial CE"/>
      <family val="2"/>
    </font>
    <font>
      <b/>
      <sz val="10"/>
      <name val="Arial CE"/>
      <family val="2"/>
    </font>
    <font>
      <u val="single"/>
      <sz val="10"/>
      <name val="Arial CE"/>
      <family val="2"/>
    </font>
    <font>
      <sz val="10"/>
      <color indexed="8"/>
      <name val="Arial CE"/>
      <family val="2"/>
    </font>
    <font>
      <sz val="10"/>
      <name val="Times New Roman"/>
      <family val="1"/>
    </font>
    <font>
      <i/>
      <sz val="8"/>
      <color indexed="12"/>
      <name val="Arial"/>
      <family val="2"/>
    </font>
    <font>
      <i/>
      <sz val="10"/>
      <color indexed="12"/>
      <name val="Arial"/>
      <family val="2"/>
    </font>
    <font>
      <i/>
      <sz val="8"/>
      <color indexed="17"/>
      <name val="Arial"/>
      <family val="2"/>
    </font>
    <font>
      <i/>
      <sz val="10"/>
      <color indexed="17"/>
      <name val="Arial"/>
      <family val="2"/>
    </font>
    <font>
      <b/>
      <sz val="10"/>
      <color indexed="8"/>
      <name val="Arial CE"/>
      <family val="2"/>
    </font>
    <font>
      <b/>
      <u val="single"/>
      <sz val="10"/>
      <color indexed="8"/>
      <name val="Arial CE"/>
      <family val="2"/>
    </font>
    <font>
      <sz val="10"/>
      <color rgb="FF0000CC"/>
      <name val="Arial"/>
      <family val="2"/>
    </font>
    <font>
      <b/>
      <sz val="10"/>
      <color rgb="FF0000CC"/>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indexed="43"/>
        <bgColor indexed="64"/>
      </patternFill>
    </fill>
  </fills>
  <borders count="86">
    <border>
      <left/>
      <right/>
      <top/>
      <bottom/>
      <diagonal/>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thin"/>
    </border>
    <border>
      <left/>
      <right style="thin"/>
      <top style="thin"/>
      <bottom/>
    </border>
    <border>
      <left style="thin"/>
      <right style="thin"/>
      <top style="thin"/>
      <bottom/>
    </border>
    <border>
      <left style="thin"/>
      <right style="thin"/>
      <top/>
      <botto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top/>
      <bottom/>
    </border>
    <border>
      <left style="medium"/>
      <right style="thin"/>
      <top style="thin"/>
      <bottom style="thin"/>
    </border>
    <border>
      <left/>
      <right style="medium"/>
      <top style="thin"/>
      <bottom style="thin"/>
    </border>
    <border>
      <left/>
      <right style="medium"/>
      <top/>
      <bottom style="thin"/>
    </border>
    <border>
      <left style="medium"/>
      <right style="double"/>
      <top style="thin"/>
      <bottom/>
    </border>
    <border>
      <left style="double"/>
      <right style="double"/>
      <top style="thin"/>
      <bottom/>
    </border>
    <border>
      <left style="double"/>
      <right style="medium"/>
      <top style="thin"/>
      <bottom/>
    </border>
    <border>
      <left/>
      <right style="medium"/>
      <top style="medium"/>
      <bottom style="medium"/>
    </border>
    <border>
      <left style="medium"/>
      <right style="thin"/>
      <top/>
      <bottom/>
    </border>
    <border>
      <left/>
      <right/>
      <top/>
      <bottom style="thin"/>
    </border>
    <border>
      <left style="medium"/>
      <right style="thin"/>
      <top/>
      <bottom style="thin"/>
    </border>
    <border>
      <left style="medium"/>
      <right/>
      <top/>
      <bottom style="thin"/>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right style="medium"/>
      <top/>
      <bottom/>
    </border>
    <border>
      <left/>
      <right style="thin"/>
      <top/>
      <bottom style="thin"/>
    </border>
    <border>
      <left style="thin"/>
      <right/>
      <top/>
      <bottom style="thin"/>
    </border>
    <border>
      <left style="medium"/>
      <right/>
      <top style="thin"/>
      <bottom/>
    </border>
    <border>
      <left/>
      <right/>
      <top style="double"/>
      <bottom/>
    </border>
    <border>
      <left style="thin"/>
      <right/>
      <top style="double"/>
      <bottom/>
    </border>
    <border>
      <left/>
      <right style="double"/>
      <top style="double"/>
      <bottom/>
    </border>
    <border>
      <left/>
      <right/>
      <top/>
      <bottom style="double"/>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medium"/>
      <top style="thin"/>
      <bottom style="medium"/>
    </border>
    <border>
      <left style="thin"/>
      <right style="thin"/>
      <top style="dotted"/>
      <bottom/>
    </border>
    <border>
      <left style="thin"/>
      <right style="medium"/>
      <top/>
      <bottom/>
    </border>
    <border>
      <left style="thin">
        <color indexed="12"/>
      </left>
      <right style="thin">
        <color indexed="12"/>
      </right>
      <top style="thin">
        <color indexed="12"/>
      </top>
      <bottom style="thin">
        <color indexed="12"/>
      </bottom>
    </border>
    <border>
      <left style="thin">
        <color indexed="12"/>
      </left>
      <right style="thin">
        <color indexed="12"/>
      </right>
      <top style="thin">
        <color indexed="12"/>
      </top>
      <bottom style="thin"/>
    </border>
    <border>
      <left style="thin">
        <color indexed="12"/>
      </left>
      <right/>
      <top style="thin">
        <color indexed="12"/>
      </top>
      <bottom style="thin">
        <color indexed="12"/>
      </bottom>
    </border>
    <border>
      <left style="thin">
        <color indexed="12"/>
      </left>
      <right style="thin">
        <color indexed="12"/>
      </right>
      <top/>
      <bottom style="thin">
        <color indexed="12"/>
      </bottom>
    </border>
    <border>
      <left style="thin">
        <color indexed="12"/>
      </left>
      <right style="thin">
        <color indexed="12"/>
      </right>
      <top style="thin">
        <color indexed="12"/>
      </top>
      <bottom/>
    </border>
    <border>
      <left style="thin">
        <color indexed="12"/>
      </left>
      <right style="thin">
        <color indexed="12"/>
      </right>
      <top/>
      <bottom style="thin"/>
    </border>
    <border>
      <left/>
      <right style="thin">
        <color indexed="12"/>
      </right>
      <top style="thin">
        <color indexed="12"/>
      </top>
      <bottom style="thin">
        <color indexed="12"/>
      </bottom>
    </border>
    <border>
      <left style="thin"/>
      <right style="thin"/>
      <top/>
      <bottom style="hair"/>
    </border>
    <border>
      <left style="thin"/>
      <right/>
      <top/>
      <bottom style="hair"/>
    </border>
    <border>
      <left/>
      <right/>
      <top/>
      <bottom style="hair"/>
    </border>
    <border>
      <left/>
      <right style="thin"/>
      <top/>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color indexed="12"/>
      </left>
      <right/>
      <top/>
      <bottom/>
    </border>
    <border>
      <left style="thin"/>
      <right/>
      <top/>
      <bottom style="dashed"/>
    </border>
    <border>
      <left/>
      <right/>
      <top/>
      <bottom style="dashed"/>
    </border>
    <border>
      <left/>
      <right style="thin"/>
      <top/>
      <bottom style="dashed"/>
    </border>
    <border>
      <left style="thin"/>
      <right style="thin"/>
      <top/>
      <bottom style="dashed"/>
    </border>
    <border>
      <left/>
      <right style="thin"/>
      <top/>
      <bottom style="medium"/>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right/>
      <top style="dotted"/>
      <bottom/>
    </border>
    <border>
      <left/>
      <right style="thin"/>
      <top style="dotted"/>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452">
    <xf numFmtId="0" fontId="0" fillId="0" borderId="0" xfId="0"/>
    <xf numFmtId="0" fontId="1" fillId="0" borderId="0" xfId="0" applyFont="1"/>
    <xf numFmtId="0" fontId="1" fillId="0" borderId="0" xfId="0" applyFont="1" applyAlignment="1">
      <alignment/>
    </xf>
    <xf numFmtId="0" fontId="2" fillId="0" borderId="0" xfId="0" applyFont="1"/>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1" fillId="0" borderId="0" xfId="0" applyNumberFormat="1" applyFont="1"/>
    <xf numFmtId="0" fontId="5" fillId="0" borderId="0" xfId="0" applyFont="1" applyAlignment="1">
      <alignment horizontal="right"/>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0" fontId="7" fillId="0" borderId="0" xfId="0" applyFont="1" applyAlignment="1">
      <alignment/>
    </xf>
    <xf numFmtId="0" fontId="7" fillId="0" borderId="0" xfId="0" applyFont="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4" fillId="2" borderId="1" xfId="0" applyFont="1" applyFill="1" applyBorder="1" applyAlignment="1">
      <alignment horizontal="right" wrapText="1"/>
    </xf>
    <xf numFmtId="0" fontId="1" fillId="2" borderId="2" xfId="0" applyFont="1" applyFill="1" applyBorder="1" applyAlignment="1">
      <alignment/>
    </xf>
    <xf numFmtId="0" fontId="4" fillId="2" borderId="2" xfId="0" applyFont="1" applyFill="1" applyBorder="1" applyAlignment="1">
      <alignment horizontal="right" wrapText="1"/>
    </xf>
    <xf numFmtId="0" fontId="4" fillId="2" borderId="3" xfId="0" applyFont="1" applyFill="1" applyBorder="1" applyAlignment="1">
      <alignment horizontal="right" vertical="center"/>
    </xf>
    <xf numFmtId="0" fontId="4" fillId="3" borderId="0" xfId="0" applyFont="1" applyFill="1" applyBorder="1" applyAlignment="1">
      <alignment horizontal="right" wrapText="1"/>
    </xf>
    <xf numFmtId="0" fontId="1" fillId="0" borderId="4" xfId="0" applyFont="1" applyBorder="1" applyAlignment="1">
      <alignment vertical="center"/>
    </xf>
    <xf numFmtId="0" fontId="1" fillId="0" borderId="0" xfId="0" applyFont="1" applyBorder="1" applyAlignment="1">
      <alignment vertical="center"/>
    </xf>
    <xf numFmtId="1" fontId="1" fillId="0" borderId="0" xfId="0" applyNumberFormat="1" applyFont="1" applyBorder="1" applyAlignment="1">
      <alignment horizontal="right" vertical="center"/>
    </xf>
    <xf numFmtId="0" fontId="1" fillId="0" borderId="5" xfId="0" applyFont="1" applyBorder="1" applyAlignment="1">
      <alignment vertical="center"/>
    </xf>
    <xf numFmtId="4" fontId="1" fillId="0" borderId="6" xfId="0" applyNumberFormat="1" applyFont="1" applyBorder="1" applyAlignment="1">
      <alignment horizontal="right" vertical="center"/>
    </xf>
    <xf numFmtId="4" fontId="1" fillId="0" borderId="7" xfId="0" applyNumberFormat="1" applyFont="1" applyBorder="1" applyAlignment="1">
      <alignment horizontal="right" vertical="center"/>
    </xf>
    <xf numFmtId="4" fontId="1" fillId="3" borderId="0" xfId="0" applyNumberFormat="1" applyFont="1" applyFill="1" applyBorder="1" applyAlignment="1">
      <alignment vertical="center"/>
    </xf>
    <xf numFmtId="4" fontId="1" fillId="0" borderId="4"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8" xfId="0" applyNumberFormat="1" applyFont="1" applyBorder="1" applyAlignment="1">
      <alignment horizontal="right" vertical="center"/>
    </xf>
    <xf numFmtId="4" fontId="1" fillId="0" borderId="9" xfId="0" applyNumberFormat="1" applyFont="1" applyBorder="1" applyAlignment="1">
      <alignment horizontal="right" vertical="center"/>
    </xf>
    <xf numFmtId="0" fontId="6" fillId="4" borderId="1" xfId="0" applyFont="1" applyFill="1" applyBorder="1" applyAlignment="1">
      <alignment vertical="center"/>
    </xf>
    <xf numFmtId="0" fontId="7" fillId="4" borderId="2" xfId="0" applyFont="1" applyFill="1" applyBorder="1" applyAlignment="1">
      <alignment vertical="center"/>
    </xf>
    <xf numFmtId="0" fontId="1" fillId="4" borderId="2" xfId="0" applyFont="1" applyFill="1" applyBorder="1" applyAlignment="1">
      <alignment vertical="center"/>
    </xf>
    <xf numFmtId="4" fontId="6" fillId="4" borderId="10" xfId="0" applyNumberFormat="1" applyFont="1" applyFill="1" applyBorder="1" applyAlignment="1">
      <alignment horizontal="right" vertical="center"/>
    </xf>
    <xf numFmtId="4" fontId="6" fillId="4" borderId="11" xfId="0" applyNumberFormat="1" applyFont="1" applyFill="1" applyBorder="1" applyAlignment="1">
      <alignment horizontal="right" vertical="center"/>
    </xf>
    <xf numFmtId="4" fontId="7" fillId="3" borderId="0" xfId="0" applyNumberFormat="1" applyFont="1" applyFill="1" applyBorder="1" applyAlignment="1">
      <alignment vertical="center"/>
    </xf>
    <xf numFmtId="0" fontId="2" fillId="0" borderId="0" xfId="0" applyFont="1" applyAlignment="1">
      <alignment horizontal="center"/>
    </xf>
    <xf numFmtId="4" fontId="1" fillId="0" borderId="0" xfId="0" applyNumberFormat="1" applyFont="1"/>
    <xf numFmtId="0" fontId="4"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wrapText="1"/>
    </xf>
    <xf numFmtId="0" fontId="7"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3" fillId="0" borderId="6" xfId="0" applyNumberFormat="1" applyFont="1" applyBorder="1" applyAlignment="1">
      <alignment horizontal="left"/>
    </xf>
    <xf numFmtId="0" fontId="3" fillId="0" borderId="7" xfId="0" applyFont="1" applyBorder="1" applyAlignment="1">
      <alignment horizontal="left"/>
    </xf>
    <xf numFmtId="0" fontId="3" fillId="0" borderId="7" xfId="0" applyFont="1" applyBorder="1"/>
    <xf numFmtId="164" fontId="3" fillId="0" borderId="13" xfId="0" applyNumberFormat="1" applyFont="1" applyBorder="1"/>
    <xf numFmtId="3" fontId="4"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14" xfId="0" applyNumberFormat="1" applyFont="1" applyBorder="1" applyAlignment="1">
      <alignment horizontal="right"/>
    </xf>
    <xf numFmtId="165" fontId="1" fillId="0" borderId="15" xfId="0" applyNumberFormat="1" applyFont="1" applyBorder="1"/>
    <xf numFmtId="49" fontId="3" fillId="0" borderId="4" xfId="0" applyNumberFormat="1" applyFont="1" applyBorder="1" applyAlignment="1">
      <alignment horizontal="left"/>
    </xf>
    <xf numFmtId="0" fontId="3" fillId="0" borderId="0" xfId="0" applyFont="1" applyBorder="1" applyAlignment="1">
      <alignment horizontal="left"/>
    </xf>
    <xf numFmtId="0" fontId="3" fillId="0" borderId="0" xfId="0" applyFont="1" applyBorder="1"/>
    <xf numFmtId="164" fontId="3" fillId="0" borderId="5" xfId="0" applyNumberFormat="1" applyFont="1" applyBorder="1"/>
    <xf numFmtId="3" fontId="4" fillId="0" borderId="15" xfId="0" applyNumberFormat="1" applyFont="1" applyBorder="1" applyAlignment="1">
      <alignment horizontal="right"/>
    </xf>
    <xf numFmtId="3" fontId="3" fillId="0" borderId="5" xfId="0" applyNumberFormat="1" applyFont="1" applyBorder="1" applyAlignment="1">
      <alignment horizontal="right"/>
    </xf>
    <xf numFmtId="3" fontId="3" fillId="0" borderId="15" xfId="0" applyNumberFormat="1" applyFont="1" applyBorder="1" applyAlignment="1">
      <alignment horizontal="right"/>
    </xf>
    <xf numFmtId="0" fontId="4" fillId="4" borderId="1" xfId="0" applyFont="1" applyFill="1" applyBorder="1" applyAlignment="1">
      <alignment vertical="center"/>
    </xf>
    <xf numFmtId="49" fontId="4" fillId="4" borderId="2" xfId="0" applyNumberFormat="1" applyFont="1" applyFill="1" applyBorder="1" applyAlignment="1">
      <alignment horizontal="left" vertical="center"/>
    </xf>
    <xf numFmtId="0" fontId="4" fillId="4" borderId="2" xfId="0" applyFont="1" applyFill="1" applyBorder="1" applyAlignment="1">
      <alignment vertical="center"/>
    </xf>
    <xf numFmtId="164" fontId="3" fillId="4" borderId="3" xfId="0" applyNumberFormat="1" applyFont="1" applyFill="1" applyBorder="1"/>
    <xf numFmtId="3" fontId="4" fillId="4" borderId="12" xfId="0" applyNumberFormat="1" applyFont="1" applyFill="1" applyBorder="1" applyAlignment="1">
      <alignment horizontal="right" vertical="center"/>
    </xf>
    <xf numFmtId="165" fontId="4" fillId="4" borderId="12" xfId="0" applyNumberFormat="1" applyFont="1" applyFill="1" applyBorder="1" applyAlignment="1">
      <alignment horizontal="right" vertical="center"/>
    </xf>
    <xf numFmtId="0" fontId="1" fillId="0" borderId="0" xfId="0" applyFont="1" applyAlignment="1">
      <alignment horizontal="left" vertical="top" wrapText="1"/>
    </xf>
    <xf numFmtId="0" fontId="4" fillId="2" borderId="12" xfId="0" applyFont="1" applyFill="1" applyBorder="1" applyAlignment="1">
      <alignment vertical="center" wrapText="1"/>
    </xf>
    <xf numFmtId="0" fontId="7" fillId="2" borderId="1" xfId="0" applyFont="1" applyFill="1" applyBorder="1" applyAlignment="1">
      <alignment vertical="center"/>
    </xf>
    <xf numFmtId="49" fontId="3" fillId="0" borderId="14" xfId="0" applyNumberFormat="1" applyFont="1" applyBorder="1" applyAlignment="1">
      <alignment horizontal="left"/>
    </xf>
    <xf numFmtId="0" fontId="3" fillId="0" borderId="6" xfId="0" applyFont="1" applyBorder="1" applyAlignment="1">
      <alignment horizontal="left"/>
    </xf>
    <xf numFmtId="49" fontId="3" fillId="0" borderId="15" xfId="0" applyNumberFormat="1" applyFont="1" applyBorder="1" applyAlignment="1">
      <alignment horizontal="left"/>
    </xf>
    <xf numFmtId="0" fontId="3" fillId="0" borderId="4" xfId="0" applyFont="1" applyBorder="1" applyAlignment="1">
      <alignment horizontal="left"/>
    </xf>
    <xf numFmtId="3" fontId="4" fillId="4" borderId="3" xfId="0" applyNumberFormat="1"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164" fontId="3" fillId="0" borderId="7" xfId="0" applyNumberFormat="1" applyFont="1" applyBorder="1"/>
    <xf numFmtId="3" fontId="4" fillId="0" borderId="7" xfId="0" applyNumberFormat="1" applyFont="1" applyBorder="1" applyAlignment="1">
      <alignment horizontal="right"/>
    </xf>
    <xf numFmtId="164" fontId="3" fillId="0" borderId="0" xfId="0" applyNumberFormat="1" applyFont="1" applyBorder="1"/>
    <xf numFmtId="3" fontId="4" fillId="0" borderId="0" xfId="0" applyNumberFormat="1" applyFont="1" applyBorder="1" applyAlignment="1">
      <alignment horizontal="right"/>
    </xf>
    <xf numFmtId="164" fontId="3" fillId="4" borderId="2" xfId="0" applyNumberFormat="1" applyFont="1" applyFill="1" applyBorder="1"/>
    <xf numFmtId="3" fontId="4" fillId="4" borderId="2" xfId="0" applyNumberFormat="1" applyFont="1" applyFill="1" applyBorder="1" applyAlignment="1">
      <alignment horizontal="right" vertical="center"/>
    </xf>
    <xf numFmtId="0" fontId="2" fillId="0" borderId="9" xfId="0" applyFont="1" applyBorder="1" applyAlignment="1">
      <alignment horizontal="centerContinuous" vertical="top"/>
    </xf>
    <xf numFmtId="0" fontId="1" fillId="0" borderId="9" xfId="0" applyFont="1" applyBorder="1" applyAlignment="1">
      <alignment horizontal="centerContinuous"/>
    </xf>
    <xf numFmtId="0" fontId="7" fillId="2" borderId="16" xfId="0" applyFont="1" applyFill="1" applyBorder="1" applyAlignment="1">
      <alignment horizontal="left"/>
    </xf>
    <xf numFmtId="0" fontId="3" fillId="2" borderId="17" xfId="0" applyFont="1" applyFill="1" applyBorder="1" applyAlignment="1">
      <alignment horizontal="centerContinuous"/>
    </xf>
    <xf numFmtId="49" fontId="4" fillId="2" borderId="18" xfId="0" applyNumberFormat="1" applyFont="1" applyFill="1" applyBorder="1" applyAlignment="1">
      <alignment horizontal="left"/>
    </xf>
    <xf numFmtId="49" fontId="3" fillId="2" borderId="17" xfId="0" applyNumberFormat="1" applyFont="1" applyFill="1" applyBorder="1" applyAlignment="1">
      <alignment horizontal="centerContinuous"/>
    </xf>
    <xf numFmtId="0" fontId="3" fillId="0" borderId="19" xfId="0" applyFont="1" applyBorder="1"/>
    <xf numFmtId="49" fontId="3" fillId="0" borderId="20" xfId="0" applyNumberFormat="1" applyFont="1" applyBorder="1" applyAlignment="1">
      <alignment horizontal="left"/>
    </xf>
    <xf numFmtId="0" fontId="1" fillId="0" borderId="21" xfId="0" applyFont="1" applyBorder="1"/>
    <xf numFmtId="0" fontId="3" fillId="0" borderId="3" xfId="0" applyFont="1" applyBorder="1"/>
    <xf numFmtId="49" fontId="3" fillId="0" borderId="2" xfId="0" applyNumberFormat="1" applyFont="1" applyBorder="1"/>
    <xf numFmtId="49" fontId="3" fillId="0" borderId="3" xfId="0" applyNumberFormat="1" applyFont="1" applyBorder="1"/>
    <xf numFmtId="0" fontId="3" fillId="0" borderId="12" xfId="0" applyFont="1" applyBorder="1"/>
    <xf numFmtId="0" fontId="3" fillId="0" borderId="22" xfId="0" applyFont="1" applyBorder="1" applyAlignment="1">
      <alignment horizontal="left"/>
    </xf>
    <xf numFmtId="0" fontId="7" fillId="0" borderId="21" xfId="0" applyFont="1" applyBorder="1"/>
    <xf numFmtId="49" fontId="3" fillId="0" borderId="22" xfId="0" applyNumberFormat="1" applyFont="1" applyBorder="1" applyAlignment="1">
      <alignment horizontal="left"/>
    </xf>
    <xf numFmtId="49" fontId="7" fillId="2" borderId="21" xfId="0" applyNumberFormat="1" applyFont="1" applyFill="1" applyBorder="1"/>
    <xf numFmtId="49" fontId="1" fillId="2" borderId="3" xfId="0" applyNumberFormat="1" applyFont="1" applyFill="1" applyBorder="1"/>
    <xf numFmtId="49" fontId="7" fillId="2" borderId="2" xfId="0" applyNumberFormat="1" applyFont="1" applyFill="1" applyBorder="1"/>
    <xf numFmtId="49" fontId="1" fillId="2" borderId="2" xfId="0" applyNumberFormat="1" applyFont="1" applyFill="1" applyBorder="1"/>
    <xf numFmtId="0" fontId="3" fillId="0" borderId="12" xfId="0" applyFont="1" applyFill="1" applyBorder="1"/>
    <xf numFmtId="3" fontId="3" fillId="0" borderId="22" xfId="0" applyNumberFormat="1" applyFont="1" applyBorder="1" applyAlignment="1">
      <alignment horizontal="left"/>
    </xf>
    <xf numFmtId="0" fontId="1" fillId="0" borderId="0" xfId="0" applyFont="1" applyFill="1"/>
    <xf numFmtId="49" fontId="7" fillId="2" borderId="23" xfId="0" applyNumberFormat="1" applyFont="1" applyFill="1" applyBorder="1"/>
    <xf numFmtId="49" fontId="1" fillId="2" borderId="5" xfId="0" applyNumberFormat="1" applyFont="1" applyFill="1" applyBorder="1"/>
    <xf numFmtId="49" fontId="7" fillId="2" borderId="0" xfId="0" applyNumberFormat="1" applyFont="1" applyFill="1" applyBorder="1"/>
    <xf numFmtId="49" fontId="1" fillId="2" borderId="0" xfId="0" applyNumberFormat="1" applyFont="1" applyFill="1" applyBorder="1"/>
    <xf numFmtId="49" fontId="3" fillId="0" borderId="12" xfId="0" applyNumberFormat="1" applyFont="1" applyBorder="1" applyAlignment="1">
      <alignment horizontal="left"/>
    </xf>
    <xf numFmtId="0" fontId="3" fillId="0" borderId="24" xfId="0" applyFont="1" applyBorder="1"/>
    <xf numFmtId="0" fontId="3" fillId="0" borderId="12" xfId="0" applyNumberFormat="1" applyFont="1" applyBorder="1"/>
    <xf numFmtId="0" fontId="3" fillId="0" borderId="25" xfId="0" applyNumberFormat="1" applyFont="1" applyBorder="1" applyAlignment="1">
      <alignment horizontal="left"/>
    </xf>
    <xf numFmtId="0" fontId="1" fillId="0" borderId="0" xfId="0" applyNumberFormat="1" applyFont="1" applyBorder="1"/>
    <xf numFmtId="0" fontId="1" fillId="0" borderId="0" xfId="0" applyNumberFormat="1" applyFont="1"/>
    <xf numFmtId="0" fontId="3" fillId="0" borderId="25" xfId="0" applyFont="1" applyBorder="1" applyAlignment="1">
      <alignment horizontal="left"/>
    </xf>
    <xf numFmtId="0" fontId="1" fillId="0" borderId="0" xfId="0" applyFont="1" applyBorder="1"/>
    <xf numFmtId="0" fontId="3" fillId="0" borderId="12" xfId="0" applyFont="1" applyFill="1" applyBorder="1" applyAlignment="1">
      <alignment/>
    </xf>
    <xf numFmtId="0" fontId="3" fillId="0" borderId="25" xfId="0" applyFont="1" applyFill="1" applyBorder="1" applyAlignment="1">
      <alignment/>
    </xf>
    <xf numFmtId="0" fontId="1" fillId="0" borderId="0" xfId="0" applyFont="1" applyFill="1" applyBorder="1" applyAlignment="1">
      <alignment/>
    </xf>
    <xf numFmtId="0" fontId="3" fillId="0" borderId="12" xfId="0" applyFont="1" applyBorder="1" applyAlignment="1">
      <alignment/>
    </xf>
    <xf numFmtId="0" fontId="3" fillId="0" borderId="25" xfId="0" applyFont="1" applyBorder="1" applyAlignment="1">
      <alignment/>
    </xf>
    <xf numFmtId="3" fontId="1" fillId="0" borderId="0" xfId="0" applyNumberFormat="1" applyFont="1"/>
    <xf numFmtId="0" fontId="3" fillId="0" borderId="21" xfId="0" applyFont="1" applyBorder="1"/>
    <xf numFmtId="0" fontId="3" fillId="0" borderId="19" xfId="0" applyFont="1" applyBorder="1" applyAlignment="1">
      <alignment horizontal="left"/>
    </xf>
    <xf numFmtId="0" fontId="3" fillId="0" borderId="26" xfId="0" applyFont="1" applyBorder="1" applyAlignment="1">
      <alignment horizontal="left"/>
    </xf>
    <xf numFmtId="0" fontId="2" fillId="0" borderId="27" xfId="0" applyFont="1" applyBorder="1" applyAlignment="1">
      <alignment horizontal="centerContinuous" vertical="center"/>
    </xf>
    <xf numFmtId="0" fontId="6" fillId="0" borderId="28" xfId="0" applyFont="1" applyBorder="1" applyAlignment="1">
      <alignment horizontal="centerContinuous" vertical="center"/>
    </xf>
    <xf numFmtId="0" fontId="1" fillId="0" borderId="28" xfId="0" applyFont="1" applyBorder="1" applyAlignment="1">
      <alignment horizontal="centerContinuous" vertical="center"/>
    </xf>
    <xf numFmtId="0" fontId="1" fillId="0" borderId="29" xfId="0" applyFont="1" applyBorder="1" applyAlignment="1">
      <alignment horizontal="centerContinuous" vertical="center"/>
    </xf>
    <xf numFmtId="0" fontId="7" fillId="2" borderId="10" xfId="0" applyFont="1" applyFill="1" applyBorder="1" applyAlignment="1">
      <alignment horizontal="left"/>
    </xf>
    <xf numFmtId="0" fontId="1" fillId="2" borderId="11" xfId="0" applyFont="1" applyFill="1" applyBorder="1" applyAlignment="1">
      <alignment horizontal="left"/>
    </xf>
    <xf numFmtId="0" fontId="1" fillId="2" borderId="30" xfId="0" applyFont="1" applyFill="1" applyBorder="1" applyAlignment="1">
      <alignment horizontal="centerContinuous"/>
    </xf>
    <xf numFmtId="0" fontId="7" fillId="2" borderId="11" xfId="0" applyFont="1" applyFill="1" applyBorder="1" applyAlignment="1">
      <alignment horizontal="centerContinuous"/>
    </xf>
    <xf numFmtId="0" fontId="1" fillId="2" borderId="11" xfId="0" applyFont="1" applyFill="1" applyBorder="1" applyAlignment="1">
      <alignment horizontal="centerContinuous"/>
    </xf>
    <xf numFmtId="0" fontId="1" fillId="0" borderId="31" xfId="0" applyFont="1" applyBorder="1"/>
    <xf numFmtId="0" fontId="1" fillId="0" borderId="32" xfId="0" applyFont="1" applyBorder="1"/>
    <xf numFmtId="3" fontId="1" fillId="0" borderId="20" xfId="0" applyNumberFormat="1" applyFont="1" applyBorder="1"/>
    <xf numFmtId="0" fontId="1" fillId="0" borderId="16" xfId="0" applyFont="1" applyBorder="1"/>
    <xf numFmtId="3" fontId="1" fillId="0" borderId="18" xfId="0" applyNumberFormat="1" applyFont="1" applyBorder="1"/>
    <xf numFmtId="0" fontId="1" fillId="0" borderId="17" xfId="0" applyFont="1" applyBorder="1"/>
    <xf numFmtId="3" fontId="1" fillId="0" borderId="2" xfId="0" applyNumberFormat="1" applyFont="1" applyBorder="1"/>
    <xf numFmtId="0" fontId="1" fillId="0" borderId="3" xfId="0" applyFont="1" applyBorder="1"/>
    <xf numFmtId="0" fontId="1" fillId="0" borderId="33" xfId="0" applyFont="1" applyBorder="1"/>
    <xf numFmtId="0" fontId="1" fillId="0" borderId="32" xfId="0" applyFont="1" applyBorder="1" applyAlignment="1">
      <alignment shrinkToFit="1"/>
    </xf>
    <xf numFmtId="0" fontId="1" fillId="0" borderId="34" xfId="0" applyFont="1" applyBorder="1"/>
    <xf numFmtId="0" fontId="1" fillId="0" borderId="23" xfId="0" applyFont="1" applyBorder="1"/>
    <xf numFmtId="3" fontId="1" fillId="0" borderId="35" xfId="0" applyNumberFormat="1" applyFont="1" applyBorder="1"/>
    <xf numFmtId="0" fontId="1" fillId="0" borderId="36" xfId="0" applyFont="1" applyBorder="1"/>
    <xf numFmtId="3" fontId="1" fillId="0" borderId="37" xfId="0" applyNumberFormat="1" applyFont="1" applyBorder="1"/>
    <xf numFmtId="0" fontId="1" fillId="0" borderId="38" xfId="0" applyFont="1" applyBorder="1"/>
    <xf numFmtId="0" fontId="7" fillId="2" borderId="16" xfId="0" applyFont="1" applyFill="1" applyBorder="1"/>
    <xf numFmtId="0" fontId="7" fillId="2" borderId="18" xfId="0" applyFont="1" applyFill="1" applyBorder="1"/>
    <xf numFmtId="0" fontId="7" fillId="2" borderId="17" xfId="0" applyFont="1" applyFill="1" applyBorder="1"/>
    <xf numFmtId="0" fontId="7" fillId="2" borderId="39" xfId="0" applyFont="1" applyFill="1" applyBorder="1"/>
    <xf numFmtId="0" fontId="7" fillId="2" borderId="40" xfId="0" applyFont="1" applyFill="1" applyBorder="1"/>
    <xf numFmtId="0" fontId="1" fillId="0" borderId="5" xfId="0" applyFont="1" applyBorder="1"/>
    <xf numFmtId="0" fontId="1" fillId="0" borderId="4" xfId="0" applyFont="1" applyBorder="1"/>
    <xf numFmtId="0" fontId="1" fillId="0" borderId="41" xfId="0" applyFont="1" applyBorder="1"/>
    <xf numFmtId="0" fontId="1" fillId="0" borderId="0" xfId="0" applyFont="1" applyBorder="1" applyAlignment="1">
      <alignment horizontal="right"/>
    </xf>
    <xf numFmtId="166" fontId="1" fillId="0" borderId="0" xfId="0" applyNumberFormat="1" applyFont="1" applyBorder="1"/>
    <xf numFmtId="0" fontId="1" fillId="0" borderId="0" xfId="0" applyFont="1" applyFill="1" applyBorder="1"/>
    <xf numFmtId="0" fontId="1" fillId="0" borderId="42" xfId="0" applyFont="1" applyBorder="1"/>
    <xf numFmtId="0" fontId="1" fillId="0" borderId="43" xfId="0" applyFont="1" applyBorder="1"/>
    <xf numFmtId="0" fontId="1" fillId="0" borderId="44" xfId="0" applyFont="1" applyBorder="1"/>
    <xf numFmtId="0" fontId="1" fillId="0" borderId="7" xfId="0" applyFont="1" applyBorder="1"/>
    <xf numFmtId="165" fontId="1" fillId="0" borderId="13" xfId="0" applyNumberFormat="1" applyFont="1" applyBorder="1" applyAlignment="1">
      <alignment horizontal="right"/>
    </xf>
    <xf numFmtId="0" fontId="1" fillId="0" borderId="13" xfId="0" applyFont="1" applyBorder="1"/>
    <xf numFmtId="0" fontId="1" fillId="0" borderId="2" xfId="0" applyFont="1" applyBorder="1"/>
    <xf numFmtId="165" fontId="1" fillId="0" borderId="3" xfId="0" applyNumberFormat="1" applyFont="1" applyBorder="1" applyAlignment="1">
      <alignment horizontal="right"/>
    </xf>
    <xf numFmtId="0" fontId="6" fillId="2" borderId="36" xfId="0" applyFont="1" applyFill="1" applyBorder="1"/>
    <xf numFmtId="0" fontId="6" fillId="2" borderId="37" xfId="0" applyFont="1" applyFill="1" applyBorder="1"/>
    <xf numFmtId="0" fontId="6" fillId="2" borderId="38" xfId="0" applyFont="1" applyFill="1" applyBorder="1"/>
    <xf numFmtId="0" fontId="6" fillId="0" borderId="0" xfId="0" applyFont="1"/>
    <xf numFmtId="0" fontId="1" fillId="0" borderId="0" xfId="0" applyFont="1" applyAlignment="1">
      <alignment vertical="justify"/>
    </xf>
    <xf numFmtId="49" fontId="7" fillId="0" borderId="45" xfId="20" applyNumberFormat="1" applyFont="1" applyBorder="1">
      <alignment/>
      <protection/>
    </xf>
    <xf numFmtId="49" fontId="1" fillId="0" borderId="45" xfId="20" applyNumberFormat="1" applyFont="1" applyBorder="1">
      <alignment/>
      <protection/>
    </xf>
    <xf numFmtId="49" fontId="1" fillId="0" borderId="45" xfId="20" applyNumberFormat="1" applyFont="1" applyBorder="1" applyAlignment="1">
      <alignment horizontal="right"/>
      <protection/>
    </xf>
    <xf numFmtId="0" fontId="1" fillId="0" borderId="46" xfId="20" applyFont="1" applyBorder="1">
      <alignment/>
      <protection/>
    </xf>
    <xf numFmtId="49" fontId="1" fillId="0" borderId="45" xfId="0" applyNumberFormat="1" applyFont="1" applyBorder="1" applyAlignment="1">
      <alignment horizontal="left"/>
    </xf>
    <xf numFmtId="0" fontId="1" fillId="0" borderId="47" xfId="0" applyNumberFormat="1" applyFont="1" applyBorder="1"/>
    <xf numFmtId="49" fontId="7" fillId="0" borderId="48" xfId="20" applyNumberFormat="1" applyFont="1" applyBorder="1">
      <alignment/>
      <protection/>
    </xf>
    <xf numFmtId="49" fontId="1" fillId="0" borderId="48" xfId="20" applyNumberFormat="1" applyFont="1" applyBorder="1">
      <alignment/>
      <protection/>
    </xf>
    <xf numFmtId="49" fontId="1" fillId="0" borderId="48" xfId="20" applyNumberFormat="1" applyFont="1" applyBorder="1" applyAlignment="1">
      <alignment horizontal="right"/>
      <protection/>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49" fontId="7" fillId="2" borderId="10" xfId="0" applyNumberFormat="1" applyFont="1" applyFill="1" applyBorder="1" applyAlignment="1">
      <alignment horizontal="center"/>
    </xf>
    <xf numFmtId="0" fontId="7" fillId="2" borderId="11" xfId="0" applyFont="1" applyFill="1" applyBorder="1" applyAlignment="1">
      <alignment horizontal="center"/>
    </xf>
    <xf numFmtId="0" fontId="7" fillId="2" borderId="30" xfId="0" applyFont="1" applyFill="1" applyBorder="1" applyAlignment="1">
      <alignment horizontal="center"/>
    </xf>
    <xf numFmtId="0" fontId="7" fillId="2" borderId="49" xfId="0" applyFont="1" applyFill="1" applyBorder="1" applyAlignment="1">
      <alignment horizontal="center"/>
    </xf>
    <xf numFmtId="0" fontId="7" fillId="2" borderId="50" xfId="0" applyFont="1" applyFill="1" applyBorder="1" applyAlignment="1">
      <alignment horizontal="center"/>
    </xf>
    <xf numFmtId="0" fontId="7" fillId="2" borderId="51" xfId="0" applyFont="1" applyFill="1" applyBorder="1" applyAlignment="1">
      <alignment horizontal="center"/>
    </xf>
    <xf numFmtId="3" fontId="1" fillId="0" borderId="41" xfId="0" applyNumberFormat="1" applyFont="1" applyBorder="1"/>
    <xf numFmtId="0" fontId="7" fillId="2" borderId="10" xfId="0" applyFont="1" applyFill="1" applyBorder="1"/>
    <xf numFmtId="0" fontId="7" fillId="2" borderId="11" xfId="0" applyFont="1" applyFill="1" applyBorder="1"/>
    <xf numFmtId="3" fontId="7" fillId="2" borderId="30" xfId="0" applyNumberFormat="1" applyFont="1" applyFill="1" applyBorder="1"/>
    <xf numFmtId="3" fontId="7" fillId="2" borderId="49" xfId="0" applyNumberFormat="1" applyFont="1" applyFill="1" applyBorder="1"/>
    <xf numFmtId="3" fontId="7" fillId="2" borderId="50" xfId="0" applyNumberFormat="1" applyFont="1" applyFill="1" applyBorder="1"/>
    <xf numFmtId="3" fontId="7" fillId="2" borderId="51" xfId="0" applyNumberFormat="1" applyFont="1" applyFill="1" applyBorder="1"/>
    <xf numFmtId="3" fontId="2" fillId="0" borderId="0" xfId="0" applyNumberFormat="1" applyFont="1" applyAlignment="1">
      <alignment horizontal="centerContinuous"/>
    </xf>
    <xf numFmtId="0" fontId="1" fillId="2" borderId="40" xfId="0" applyFont="1" applyFill="1" applyBorder="1"/>
    <xf numFmtId="0" fontId="7" fillId="2" borderId="52" xfId="0" applyFont="1" applyFill="1" applyBorder="1" applyAlignment="1">
      <alignment horizontal="right"/>
    </xf>
    <xf numFmtId="0" fontId="7" fillId="2" borderId="18" xfId="0" applyFont="1" applyFill="1" applyBorder="1" applyAlignment="1">
      <alignment horizontal="right"/>
    </xf>
    <xf numFmtId="0" fontId="7" fillId="2" borderId="17" xfId="0" applyFont="1" applyFill="1" applyBorder="1" applyAlignment="1">
      <alignment horizontal="center"/>
    </xf>
    <xf numFmtId="4" fontId="4" fillId="2" borderId="18" xfId="0" applyNumberFormat="1" applyFont="1" applyFill="1" applyBorder="1" applyAlignment="1">
      <alignment horizontal="right"/>
    </xf>
    <xf numFmtId="4" fontId="4" fillId="2" borderId="40" xfId="0" applyNumberFormat="1" applyFont="1" applyFill="1" applyBorder="1" applyAlignment="1">
      <alignment horizontal="right"/>
    </xf>
    <xf numFmtId="0" fontId="1" fillId="0" borderId="26" xfId="0" applyFont="1" applyBorder="1"/>
    <xf numFmtId="3" fontId="1" fillId="0" borderId="33" xfId="0" applyNumberFormat="1" applyFont="1" applyBorder="1" applyAlignment="1">
      <alignment horizontal="right"/>
    </xf>
    <xf numFmtId="165" fontId="1" fillId="0" borderId="12" xfId="0" applyNumberFormat="1" applyFont="1" applyBorder="1" applyAlignment="1">
      <alignment horizontal="right"/>
    </xf>
    <xf numFmtId="3" fontId="1" fillId="0" borderId="42" xfId="0" applyNumberFormat="1" applyFont="1" applyBorder="1" applyAlignment="1">
      <alignment horizontal="right"/>
    </xf>
    <xf numFmtId="4" fontId="1" fillId="0" borderId="32" xfId="0" applyNumberFormat="1" applyFont="1" applyBorder="1" applyAlignment="1">
      <alignment horizontal="right"/>
    </xf>
    <xf numFmtId="3" fontId="1" fillId="0" borderId="26" xfId="0" applyNumberFormat="1" applyFont="1" applyBorder="1" applyAlignment="1">
      <alignment horizontal="right"/>
    </xf>
    <xf numFmtId="0" fontId="1" fillId="2" borderId="36" xfId="0" applyFont="1" applyFill="1" applyBorder="1"/>
    <xf numFmtId="0" fontId="7" fillId="2" borderId="37" xfId="0" applyFont="1" applyFill="1" applyBorder="1"/>
    <xf numFmtId="0" fontId="1" fillId="2" borderId="37" xfId="0" applyFont="1" applyFill="1" applyBorder="1"/>
    <xf numFmtId="4" fontId="1" fillId="2" borderId="53" xfId="0" applyNumberFormat="1" applyFont="1" applyFill="1" applyBorder="1"/>
    <xf numFmtId="4" fontId="1" fillId="2" borderId="36" xfId="0" applyNumberFormat="1" applyFont="1" applyFill="1" applyBorder="1"/>
    <xf numFmtId="4" fontId="1" fillId="2" borderId="37" xfId="0" applyNumberFormat="1" applyFont="1" applyFill="1" applyBorder="1"/>
    <xf numFmtId="3" fontId="3" fillId="0" borderId="0" xfId="0" applyNumberFormat="1" applyFont="1"/>
    <xf numFmtId="4" fontId="3" fillId="0" borderId="0" xfId="0" applyNumberFormat="1" applyFont="1"/>
    <xf numFmtId="0" fontId="1" fillId="0" borderId="0" xfId="20" applyFont="1">
      <alignment/>
      <protection/>
    </xf>
    <xf numFmtId="0" fontId="10" fillId="0" borderId="0" xfId="20" applyFont="1" applyAlignment="1">
      <alignment horizontal="centerContinuous"/>
      <protection/>
    </xf>
    <xf numFmtId="0" fontId="11" fillId="0" borderId="0" xfId="20" applyFont="1" applyAlignment="1">
      <alignment horizontal="centerContinuous"/>
      <protection/>
    </xf>
    <xf numFmtId="0" fontId="11" fillId="0" borderId="0" xfId="20" applyFont="1" applyAlignment="1">
      <alignment horizontal="right"/>
      <protection/>
    </xf>
    <xf numFmtId="0" fontId="1" fillId="0" borderId="45" xfId="20" applyFont="1" applyBorder="1">
      <alignment/>
      <protection/>
    </xf>
    <xf numFmtId="0" fontId="3" fillId="0" borderId="46" xfId="20" applyFont="1" applyBorder="1" applyAlignment="1">
      <alignment horizontal="right"/>
      <protection/>
    </xf>
    <xf numFmtId="49" fontId="1" fillId="0" borderId="45" xfId="20" applyNumberFormat="1" applyFont="1" applyBorder="1" applyAlignment="1">
      <alignment horizontal="left"/>
      <protection/>
    </xf>
    <xf numFmtId="0" fontId="1" fillId="0" borderId="47" xfId="20" applyFont="1" applyBorder="1">
      <alignment/>
      <protection/>
    </xf>
    <xf numFmtId="0" fontId="1" fillId="0" borderId="48" xfId="20" applyFont="1" applyBorder="1">
      <alignment/>
      <protection/>
    </xf>
    <xf numFmtId="0" fontId="3"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3" fillId="2" borderId="12" xfId="20" applyNumberFormat="1" applyFont="1" applyFill="1" applyBorder="1">
      <alignment/>
      <protection/>
    </xf>
    <xf numFmtId="0" fontId="3" fillId="2" borderId="3" xfId="20" applyFont="1" applyFill="1" applyBorder="1" applyAlignment="1">
      <alignment horizontal="center"/>
      <protection/>
    </xf>
    <xf numFmtId="0" fontId="3" fillId="2" borderId="3" xfId="20" applyNumberFormat="1" applyFont="1" applyFill="1" applyBorder="1" applyAlignment="1">
      <alignment horizontal="center"/>
      <protection/>
    </xf>
    <xf numFmtId="0" fontId="3" fillId="2" borderId="12" xfId="20" applyFont="1" applyFill="1" applyBorder="1" applyAlignment="1">
      <alignment horizontal="center"/>
      <protection/>
    </xf>
    <xf numFmtId="0" fontId="3" fillId="2" borderId="12" xfId="20" applyFont="1" applyFill="1" applyBorder="1" applyAlignment="1">
      <alignment horizontal="center" wrapText="1"/>
      <protection/>
    </xf>
    <xf numFmtId="0" fontId="7" fillId="0" borderId="15" xfId="20" applyFont="1" applyBorder="1" applyAlignment="1">
      <alignment horizontal="center"/>
      <protection/>
    </xf>
    <xf numFmtId="49" fontId="7" fillId="0" borderId="15" xfId="20" applyNumberFormat="1" applyFont="1" applyBorder="1" applyAlignment="1">
      <alignment horizontal="left"/>
      <protection/>
    </xf>
    <xf numFmtId="0" fontId="7" fillId="0" borderId="1" xfId="20" applyFont="1" applyBorder="1">
      <alignment/>
      <protection/>
    </xf>
    <xf numFmtId="0" fontId="1" fillId="0" borderId="2" xfId="20" applyFont="1" applyBorder="1" applyAlignment="1">
      <alignment horizontal="center"/>
      <protection/>
    </xf>
    <xf numFmtId="0" fontId="1" fillId="0" borderId="2" xfId="20" applyNumberFormat="1" applyFont="1" applyBorder="1" applyAlignment="1">
      <alignment horizontal="right"/>
      <protection/>
    </xf>
    <xf numFmtId="0" fontId="1" fillId="0" borderId="3" xfId="20" applyNumberFormat="1" applyFont="1" applyBorder="1">
      <alignment/>
      <protection/>
    </xf>
    <xf numFmtId="0" fontId="1" fillId="0" borderId="6" xfId="20" applyNumberFormat="1" applyFont="1" applyFill="1" applyBorder="1">
      <alignment/>
      <protection/>
    </xf>
    <xf numFmtId="0" fontId="1" fillId="0" borderId="13" xfId="20" applyNumberFormat="1" applyFont="1" applyFill="1" applyBorder="1">
      <alignment/>
      <protection/>
    </xf>
    <xf numFmtId="0" fontId="1" fillId="0" borderId="6" xfId="20" applyFont="1" applyFill="1" applyBorder="1">
      <alignment/>
      <protection/>
    </xf>
    <xf numFmtId="0" fontId="1" fillId="0" borderId="13" xfId="20" applyFont="1" applyFill="1" applyBorder="1">
      <alignment/>
      <protection/>
    </xf>
    <xf numFmtId="0" fontId="12" fillId="0" borderId="0" xfId="20" applyFont="1">
      <alignment/>
      <protection/>
    </xf>
    <xf numFmtId="0" fontId="8" fillId="0" borderId="14" xfId="20" applyFont="1" applyBorder="1" applyAlignment="1">
      <alignment horizontal="center" vertical="top"/>
      <protection/>
    </xf>
    <xf numFmtId="49" fontId="8" fillId="0" borderId="14" xfId="20" applyNumberFormat="1" applyFont="1" applyBorder="1" applyAlignment="1">
      <alignment horizontal="left" vertical="top"/>
      <protection/>
    </xf>
    <xf numFmtId="0" fontId="8" fillId="0" borderId="14" xfId="20" applyFont="1" applyBorder="1" applyAlignment="1">
      <alignment vertical="top" wrapText="1"/>
      <protection/>
    </xf>
    <xf numFmtId="49" fontId="8" fillId="0" borderId="14" xfId="20" applyNumberFormat="1" applyFont="1" applyBorder="1" applyAlignment="1">
      <alignment horizontal="center" shrinkToFit="1"/>
      <protection/>
    </xf>
    <xf numFmtId="4" fontId="8" fillId="0" borderId="14" xfId="20" applyNumberFormat="1" applyFont="1" applyBorder="1" applyAlignment="1">
      <alignment horizontal="right"/>
      <protection/>
    </xf>
    <xf numFmtId="4" fontId="8" fillId="0" borderId="14" xfId="20" applyNumberFormat="1" applyFont="1" applyBorder="1">
      <alignment/>
      <protection/>
    </xf>
    <xf numFmtId="168" fontId="8" fillId="0" borderId="14" xfId="20" applyNumberFormat="1" applyFont="1" applyBorder="1">
      <alignment/>
      <protection/>
    </xf>
    <xf numFmtId="4" fontId="8" fillId="0" borderId="13" xfId="20" applyNumberFormat="1" applyFont="1" applyBorder="1">
      <alignment/>
      <protection/>
    </xf>
    <xf numFmtId="0" fontId="3" fillId="0" borderId="15" xfId="20" applyFont="1" applyBorder="1" applyAlignment="1">
      <alignment horizontal="center"/>
      <protection/>
    </xf>
    <xf numFmtId="49" fontId="3" fillId="0" borderId="15" xfId="20" applyNumberFormat="1" applyFont="1" applyBorder="1" applyAlignment="1">
      <alignment horizontal="left"/>
      <protection/>
    </xf>
    <xf numFmtId="4" fontId="1" fillId="0" borderId="5" xfId="20" applyNumberFormat="1" applyFont="1" applyBorder="1">
      <alignment/>
      <protection/>
    </xf>
    <xf numFmtId="0" fontId="15" fillId="0" borderId="0" xfId="20" applyFont="1" applyAlignment="1">
      <alignment wrapText="1"/>
      <protection/>
    </xf>
    <xf numFmtId="49" fontId="3" fillId="0" borderId="15" xfId="20" applyNumberFormat="1" applyFont="1" applyBorder="1" applyAlignment="1">
      <alignment horizontal="right"/>
      <protection/>
    </xf>
    <xf numFmtId="4" fontId="16" fillId="5" borderId="54" xfId="20" applyNumberFormat="1" applyFont="1" applyFill="1" applyBorder="1" applyAlignment="1">
      <alignment horizontal="right" wrapText="1"/>
      <protection/>
    </xf>
    <xf numFmtId="0" fontId="16" fillId="5" borderId="4" xfId="20" applyFont="1" applyFill="1" applyBorder="1" applyAlignment="1">
      <alignment horizontal="left" wrapText="1"/>
      <protection/>
    </xf>
    <xf numFmtId="0" fontId="16" fillId="0" borderId="5" xfId="0" applyFont="1" applyBorder="1" applyAlignment="1">
      <alignment horizontal="right"/>
    </xf>
    <xf numFmtId="0" fontId="1" fillId="0" borderId="4" xfId="20" applyFont="1" applyBorder="1">
      <alignment/>
      <protection/>
    </xf>
    <xf numFmtId="0" fontId="1" fillId="0" borderId="0" xfId="20" applyFont="1" applyBorder="1">
      <alignment/>
      <protection/>
    </xf>
    <xf numFmtId="0" fontId="1" fillId="2" borderId="12" xfId="20" applyFont="1" applyFill="1" applyBorder="1" applyAlignment="1">
      <alignment horizontal="center"/>
      <protection/>
    </xf>
    <xf numFmtId="49" fontId="18" fillId="2" borderId="12" xfId="20" applyNumberFormat="1" applyFont="1" applyFill="1" applyBorder="1" applyAlignment="1">
      <alignment horizontal="left"/>
      <protection/>
    </xf>
    <xf numFmtId="0" fontId="18" fillId="2" borderId="1" xfId="20" applyFont="1" applyFill="1" applyBorder="1">
      <alignment/>
      <protection/>
    </xf>
    <xf numFmtId="0" fontId="1" fillId="2" borderId="2" xfId="20" applyFont="1" applyFill="1" applyBorder="1" applyAlignment="1">
      <alignment horizontal="center"/>
      <protection/>
    </xf>
    <xf numFmtId="4" fontId="1" fillId="2" borderId="2" xfId="20" applyNumberFormat="1" applyFont="1" applyFill="1" applyBorder="1" applyAlignment="1">
      <alignment horizontal="right"/>
      <protection/>
    </xf>
    <xf numFmtId="4" fontId="1" fillId="2" borderId="3" xfId="20" applyNumberFormat="1" applyFont="1" applyFill="1" applyBorder="1" applyAlignment="1">
      <alignment horizontal="right"/>
      <protection/>
    </xf>
    <xf numFmtId="4" fontId="7" fillId="2" borderId="12" xfId="20" applyNumberFormat="1" applyFont="1" applyFill="1" applyBorder="1">
      <alignment/>
      <protection/>
    </xf>
    <xf numFmtId="0" fontId="1" fillId="2" borderId="2" xfId="20" applyFont="1" applyFill="1" applyBorder="1">
      <alignment/>
      <protection/>
    </xf>
    <xf numFmtId="4" fontId="7" fillId="2" borderId="3" xfId="20" applyNumberFormat="1" applyFont="1" applyFill="1" applyBorder="1">
      <alignment/>
      <protection/>
    </xf>
    <xf numFmtId="3" fontId="1" fillId="0" borderId="0" xfId="20" applyNumberFormat="1" applyFont="1">
      <alignment/>
      <protection/>
    </xf>
    <xf numFmtId="0" fontId="19" fillId="0" borderId="0" xfId="20" applyFont="1" applyAlignment="1">
      <alignment/>
      <protection/>
    </xf>
    <xf numFmtId="0" fontId="20" fillId="0" borderId="0" xfId="20" applyFont="1" applyBorder="1">
      <alignment/>
      <protection/>
    </xf>
    <xf numFmtId="3" fontId="20" fillId="0" borderId="0" xfId="20" applyNumberFormat="1" applyFont="1" applyBorder="1" applyAlignment="1">
      <alignment horizontal="right"/>
      <protection/>
    </xf>
    <xf numFmtId="4" fontId="20" fillId="0" borderId="0" xfId="20" applyNumberFormat="1" applyFont="1" applyBorder="1">
      <alignment/>
      <protection/>
    </xf>
    <xf numFmtId="0" fontId="19" fillId="0" borderId="0" xfId="20" applyFont="1" applyBorder="1" applyAlignment="1">
      <alignment/>
      <protection/>
    </xf>
    <xf numFmtId="0" fontId="1" fillId="0" borderId="0" xfId="20" applyFont="1" applyBorder="1" applyAlignment="1">
      <alignment horizontal="right"/>
      <protection/>
    </xf>
    <xf numFmtId="49" fontId="3" fillId="0" borderId="23" xfId="0" applyNumberFormat="1" applyFont="1" applyBorder="1"/>
    <xf numFmtId="3" fontId="1" fillId="0" borderId="5" xfId="0" applyNumberFormat="1" applyFont="1" applyBorder="1"/>
    <xf numFmtId="3" fontId="1" fillId="0" borderId="15" xfId="0" applyNumberFormat="1" applyFont="1" applyBorder="1"/>
    <xf numFmtId="3" fontId="1" fillId="0" borderId="55" xfId="0" applyNumberFormat="1" applyFont="1" applyBorder="1"/>
    <xf numFmtId="4" fontId="13" fillId="5" borderId="54" xfId="20" applyNumberFormat="1" applyFont="1" applyFill="1" applyBorder="1" applyAlignment="1">
      <alignment horizontal="right" wrapText="1"/>
      <protection/>
    </xf>
    <xf numFmtId="4" fontId="21" fillId="5" borderId="54" xfId="20" applyNumberFormat="1" applyFont="1" applyFill="1" applyBorder="1" applyAlignment="1">
      <alignment horizontal="right" wrapText="1"/>
      <protection/>
    </xf>
    <xf numFmtId="0" fontId="0" fillId="0" borderId="56" xfId="21" applyNumberFormat="1" applyFont="1" applyFill="1" applyBorder="1" applyAlignment="1" applyProtection="1">
      <alignment/>
      <protection locked="0"/>
    </xf>
    <xf numFmtId="0" fontId="22" fillId="0" borderId="56" xfId="21" applyNumberFormat="1" applyFont="1" applyFill="1" applyBorder="1" applyAlignment="1" applyProtection="1">
      <alignment/>
      <protection locked="0"/>
    </xf>
    <xf numFmtId="0" fontId="0" fillId="0" borderId="0" xfId="21" applyNumberFormat="1" applyFont="1" applyFill="1" applyBorder="1" applyAlignment="1" applyProtection="1">
      <alignment/>
      <protection locked="0"/>
    </xf>
    <xf numFmtId="0" fontId="23" fillId="0" borderId="56" xfId="21" applyNumberFormat="1" applyFont="1" applyFill="1" applyBorder="1" applyAlignment="1" applyProtection="1">
      <alignment/>
      <protection locked="0"/>
    </xf>
    <xf numFmtId="4" fontId="0" fillId="0" borderId="56" xfId="21" applyNumberFormat="1" applyFont="1" applyFill="1" applyBorder="1" applyAlignment="1" applyProtection="1">
      <alignment/>
      <protection locked="0"/>
    </xf>
    <xf numFmtId="0" fontId="0" fillId="0" borderId="57" xfId="21" applyNumberFormat="1" applyFont="1" applyFill="1" applyBorder="1" applyAlignment="1" applyProtection="1">
      <alignment/>
      <protection locked="0"/>
    </xf>
    <xf numFmtId="4" fontId="0" fillId="0" borderId="57" xfId="21" applyNumberFormat="1" applyFont="1" applyFill="1" applyBorder="1" applyAlignment="1" applyProtection="1">
      <alignment/>
      <protection locked="0"/>
    </xf>
    <xf numFmtId="4" fontId="22" fillId="0" borderId="56" xfId="21" applyNumberFormat="1" applyFont="1" applyFill="1" applyBorder="1" applyAlignment="1" applyProtection="1">
      <alignment/>
      <protection locked="0"/>
    </xf>
    <xf numFmtId="0" fontId="24" fillId="0" borderId="56" xfId="21" applyNumberFormat="1" applyFont="1" applyFill="1" applyBorder="1" applyAlignment="1" applyProtection="1">
      <alignment/>
      <protection locked="0"/>
    </xf>
    <xf numFmtId="10" fontId="0" fillId="0" borderId="56" xfId="21" applyNumberFormat="1" applyFont="1" applyFill="1" applyBorder="1" applyAlignment="1" applyProtection="1">
      <alignment/>
      <protection locked="0"/>
    </xf>
    <xf numFmtId="0" fontId="0" fillId="0" borderId="58" xfId="21" applyNumberFormat="1" applyFont="1" applyFill="1" applyBorder="1" applyAlignment="1" applyProtection="1">
      <alignment/>
      <protection locked="0"/>
    </xf>
    <xf numFmtId="0" fontId="0" fillId="0" borderId="59" xfId="21" applyNumberFormat="1" applyFont="1" applyFill="1" applyBorder="1" applyAlignment="1" applyProtection="1">
      <alignment/>
      <protection locked="0"/>
    </xf>
    <xf numFmtId="0" fontId="0" fillId="0" borderId="56" xfId="21" applyNumberFormat="1" applyFont="1" applyFill="1" applyBorder="1" applyAlignment="1" applyProtection="1">
      <alignment horizontal="right"/>
      <protection locked="0"/>
    </xf>
    <xf numFmtId="2" fontId="0" fillId="0" borderId="56" xfId="21" applyNumberFormat="1" applyFont="1" applyFill="1" applyBorder="1" applyAlignment="1" applyProtection="1">
      <alignment/>
      <protection locked="0"/>
    </xf>
    <xf numFmtId="0" fontId="0" fillId="0" borderId="60" xfId="21" applyNumberFormat="1" applyFont="1" applyFill="1" applyBorder="1" applyAlignment="1" applyProtection="1">
      <alignment/>
      <protection locked="0"/>
    </xf>
    <xf numFmtId="4" fontId="0" fillId="0" borderId="60" xfId="21" applyNumberFormat="1" applyFont="1" applyFill="1" applyBorder="1" applyAlignment="1" applyProtection="1">
      <alignment/>
      <protection locked="0"/>
    </xf>
    <xf numFmtId="2" fontId="0" fillId="0" borderId="60" xfId="21" applyNumberFormat="1" applyFont="1" applyFill="1" applyBorder="1" applyAlignment="1" applyProtection="1">
      <alignment/>
      <protection locked="0"/>
    </xf>
    <xf numFmtId="4" fontId="0" fillId="0" borderId="61" xfId="21" applyNumberFormat="1" applyFont="1" applyFill="1" applyBorder="1" applyAlignment="1" applyProtection="1">
      <alignment/>
      <protection locked="0"/>
    </xf>
    <xf numFmtId="2" fontId="0" fillId="0" borderId="57" xfId="21" applyNumberFormat="1" applyFont="1" applyFill="1" applyBorder="1" applyAlignment="1" applyProtection="1">
      <alignment/>
      <protection locked="0"/>
    </xf>
    <xf numFmtId="9" fontId="0" fillId="0" borderId="56" xfId="21" applyNumberFormat="1" applyFont="1" applyFill="1" applyBorder="1" applyAlignment="1" applyProtection="1">
      <alignment/>
      <protection locked="0"/>
    </xf>
    <xf numFmtId="9" fontId="0" fillId="0" borderId="57" xfId="21" applyNumberFormat="1" applyFont="1" applyFill="1" applyBorder="1" applyAlignment="1" applyProtection="1">
      <alignment/>
      <protection locked="0"/>
    </xf>
    <xf numFmtId="0" fontId="23" fillId="0" borderId="59" xfId="21" applyNumberFormat="1" applyFont="1" applyFill="1" applyBorder="1" applyAlignment="1" applyProtection="1">
      <alignment/>
      <protection locked="0"/>
    </xf>
    <xf numFmtId="0" fontId="0" fillId="0" borderId="57" xfId="21" applyNumberFormat="1" applyFont="1" applyFill="1" applyBorder="1" applyAlignment="1" applyProtection="1">
      <alignment horizontal="right"/>
      <protection locked="0"/>
    </xf>
    <xf numFmtId="4" fontId="0" fillId="0" borderId="56" xfId="21" applyNumberFormat="1" applyFont="1" applyFill="1" applyBorder="1" applyAlignment="1" applyProtection="1">
      <alignment horizontal="right"/>
      <protection locked="0"/>
    </xf>
    <xf numFmtId="164" fontId="0" fillId="0" borderId="56" xfId="21" applyNumberFormat="1" applyFont="1" applyFill="1" applyBorder="1" applyAlignment="1" applyProtection="1">
      <alignment/>
      <protection locked="0"/>
    </xf>
    <xf numFmtId="164" fontId="0" fillId="0" borderId="57" xfId="21" applyNumberFormat="1" applyFont="1" applyFill="1" applyBorder="1" applyAlignment="1" applyProtection="1">
      <alignment/>
      <protection locked="0"/>
    </xf>
    <xf numFmtId="4" fontId="22" fillId="0" borderId="56" xfId="21" applyNumberFormat="1" applyFont="1" applyFill="1" applyBorder="1" applyAlignment="1" applyProtection="1">
      <alignment horizontal="right"/>
      <protection locked="0"/>
    </xf>
    <xf numFmtId="49" fontId="0" fillId="0" borderId="56" xfId="21" applyNumberFormat="1" applyFont="1" applyFill="1" applyBorder="1" applyAlignment="1" applyProtection="1">
      <alignment horizontal="right"/>
      <protection locked="0"/>
    </xf>
    <xf numFmtId="4" fontId="25" fillId="0" borderId="56" xfId="21" applyNumberFormat="1" applyFont="1" applyFill="1" applyBorder="1" applyAlignment="1" applyProtection="1">
      <alignment/>
      <protection locked="0"/>
    </xf>
    <xf numFmtId="0" fontId="25" fillId="0" borderId="62" xfId="21" applyNumberFormat="1" applyFont="1" applyFill="1" applyBorder="1" applyAlignment="1" applyProtection="1">
      <alignment horizontal="right"/>
      <protection locked="0"/>
    </xf>
    <xf numFmtId="0" fontId="25" fillId="0" borderId="56" xfId="21" applyNumberFormat="1" applyFont="1" applyFill="1" applyBorder="1" applyAlignment="1" applyProtection="1">
      <alignment/>
      <protection locked="0"/>
    </xf>
    <xf numFmtId="49" fontId="0" fillId="0" borderId="56" xfId="21" applyNumberFormat="1" applyFont="1" applyFill="1" applyBorder="1" applyAlignment="1" applyProtection="1">
      <alignment horizontal="center"/>
      <protection locked="0"/>
    </xf>
    <xf numFmtId="0" fontId="0" fillId="0" borderId="60" xfId="21" applyNumberFormat="1" applyFont="1" applyFill="1" applyBorder="1" applyAlignment="1" applyProtection="1">
      <alignment horizontal="right"/>
      <protection locked="0"/>
    </xf>
    <xf numFmtId="0" fontId="0" fillId="0" borderId="59" xfId="21" applyNumberFormat="1" applyFont="1" applyFill="1" applyBorder="1" applyAlignment="1" applyProtection="1">
      <alignment horizontal="right"/>
      <protection locked="0"/>
    </xf>
    <xf numFmtId="4" fontId="0" fillId="0" borderId="59" xfId="21" applyNumberFormat="1" applyFont="1" applyFill="1" applyBorder="1" applyAlignment="1" applyProtection="1">
      <alignment/>
      <protection locked="0"/>
    </xf>
    <xf numFmtId="49" fontId="0" fillId="0" borderId="60" xfId="21" applyNumberFormat="1" applyFont="1" applyFill="1" applyBorder="1" applyAlignment="1" applyProtection="1">
      <alignment/>
      <protection locked="0"/>
    </xf>
    <xf numFmtId="0" fontId="23" fillId="0" borderId="60" xfId="21" applyNumberFormat="1" applyFont="1" applyFill="1" applyBorder="1" applyAlignment="1" applyProtection="1">
      <alignment/>
      <protection locked="0"/>
    </xf>
    <xf numFmtId="4" fontId="22" fillId="0" borderId="60" xfId="21" applyNumberFormat="1" applyFont="1" applyFill="1" applyBorder="1" applyAlignment="1" applyProtection="1">
      <alignment/>
      <protection locked="0"/>
    </xf>
    <xf numFmtId="0" fontId="24" fillId="0" borderId="0" xfId="21" applyNumberFormat="1" applyFont="1" applyFill="1" applyBorder="1" applyAlignment="1" applyProtection="1">
      <alignment/>
      <protection locked="0"/>
    </xf>
    <xf numFmtId="4" fontId="0" fillId="0" borderId="0" xfId="21" applyNumberFormat="1" applyFont="1" applyFill="1" applyBorder="1" applyAlignment="1" applyProtection="1">
      <alignment/>
      <protection locked="0"/>
    </xf>
    <xf numFmtId="0" fontId="8" fillId="0" borderId="0" xfId="21" applyNumberFormat="1" applyFont="1" applyFill="1" applyBorder="1" applyAlignment="1" applyProtection="1">
      <alignment horizontal="right" vertical="top"/>
      <protection locked="0"/>
    </xf>
    <xf numFmtId="0" fontId="8" fillId="0" borderId="0" xfId="21" applyNumberFormat="1" applyFont="1" applyFill="1" applyBorder="1" applyAlignment="1" applyProtection="1">
      <alignment wrapText="1"/>
      <protection locked="0"/>
    </xf>
    <xf numFmtId="0" fontId="8" fillId="0" borderId="0" xfId="21" applyNumberFormat="1" applyFont="1" applyFill="1" applyBorder="1" applyAlignment="1" applyProtection="1">
      <alignment horizontal="center"/>
      <protection locked="0"/>
    </xf>
    <xf numFmtId="0" fontId="8" fillId="0" borderId="0" xfId="21" applyNumberFormat="1" applyFont="1" applyFill="1" applyBorder="1" applyAlignment="1" applyProtection="1">
      <alignment horizontal="right"/>
      <protection locked="0"/>
    </xf>
    <xf numFmtId="0" fontId="26" fillId="0" borderId="0" xfId="21" applyNumberFormat="1" applyFont="1" applyFill="1" applyBorder="1" applyAlignment="1" applyProtection="1">
      <alignment horizontal="right"/>
      <protection locked="0"/>
    </xf>
    <xf numFmtId="2" fontId="26" fillId="0" borderId="0" xfId="21" applyNumberFormat="1" applyFont="1" applyFill="1" applyBorder="1" applyAlignment="1" applyProtection="1">
      <alignment horizontal="center" wrapText="1"/>
      <protection locked="0"/>
    </xf>
    <xf numFmtId="49" fontId="0" fillId="0" borderId="0" xfId="21" applyNumberFormat="1" applyFont="1" applyFill="1" applyBorder="1" applyAlignment="1" applyProtection="1">
      <alignment horizontal="right"/>
      <protection locked="0"/>
    </xf>
    <xf numFmtId="0" fontId="23" fillId="0" borderId="0" xfId="21" applyNumberFormat="1" applyFont="1" applyFill="1" applyBorder="1" applyAlignment="1" applyProtection="1">
      <alignment/>
      <protection locked="0"/>
    </xf>
    <xf numFmtId="4" fontId="22" fillId="0" borderId="0" xfId="21" applyNumberFormat="1" applyFont="1" applyFill="1" applyBorder="1" applyAlignment="1" applyProtection="1">
      <alignment/>
      <protection locked="0"/>
    </xf>
    <xf numFmtId="0" fontId="0" fillId="0" borderId="0" xfId="21" applyNumberFormat="1" applyFont="1" applyFill="1" applyBorder="1" applyAlignment="1" applyProtection="1">
      <alignment horizontal="right"/>
      <protection locked="0"/>
    </xf>
    <xf numFmtId="4" fontId="22" fillId="0" borderId="0" xfId="21" applyNumberFormat="1" applyFont="1" applyFill="1" applyBorder="1" applyAlignment="1" applyProtection="1">
      <alignment horizontal="right"/>
      <protection locked="0"/>
    </xf>
    <xf numFmtId="49" fontId="0" fillId="0" borderId="0" xfId="21" applyNumberFormat="1" applyFont="1" applyFill="1" applyBorder="1" applyAlignment="1" applyProtection="1">
      <alignment horizontal="left"/>
      <protection locked="0"/>
    </xf>
    <xf numFmtId="49" fontId="0" fillId="0" borderId="0" xfId="21" applyNumberFormat="1" applyFont="1" applyFill="1" applyBorder="1" applyAlignment="1" applyProtection="1">
      <alignment/>
      <protection locked="0"/>
    </xf>
    <xf numFmtId="0" fontId="0" fillId="0" borderId="0" xfId="21" applyNumberFormat="1" applyFont="1" applyFill="1" applyBorder="1" applyAlignment="1" applyProtection="1">
      <alignment horizontal="center"/>
      <protection locked="0"/>
    </xf>
    <xf numFmtId="10" fontId="0" fillId="0" borderId="0" xfId="21" applyNumberFormat="1" applyFont="1" applyFill="1" applyBorder="1" applyAlignment="1" applyProtection="1">
      <alignment/>
      <protection locked="0"/>
    </xf>
    <xf numFmtId="0" fontId="0" fillId="0" borderId="0" xfId="21" applyNumberFormat="1" applyFont="1" applyFill="1" applyBorder="1" applyAlignment="1" applyProtection="1">
      <alignment horizontal="left"/>
      <protection locked="0"/>
    </xf>
    <xf numFmtId="9" fontId="0" fillId="0" borderId="0" xfId="21" applyNumberFormat="1" applyFont="1" applyFill="1" applyBorder="1" applyAlignment="1" applyProtection="1">
      <alignment/>
      <protection locked="0"/>
    </xf>
    <xf numFmtId="4" fontId="23" fillId="0" borderId="0" xfId="21" applyNumberFormat="1" applyFont="1" applyFill="1" applyBorder="1" applyAlignment="1" applyProtection="1">
      <alignment/>
      <protection locked="0"/>
    </xf>
    <xf numFmtId="4" fontId="0" fillId="0" borderId="0" xfId="21" applyNumberFormat="1" applyFont="1" applyFill="1" applyBorder="1" applyAlignment="1" applyProtection="1">
      <alignment horizontal="right"/>
      <protection locked="0"/>
    </xf>
    <xf numFmtId="4" fontId="8" fillId="6" borderId="14" xfId="20" applyNumberFormat="1" applyFont="1" applyFill="1" applyBorder="1" applyAlignment="1">
      <alignment horizontal="right"/>
      <protection/>
    </xf>
    <xf numFmtId="0" fontId="19" fillId="0" borderId="14" xfId="20" applyFont="1" applyBorder="1" applyAlignment="1">
      <alignment horizontal="center" vertical="top"/>
      <protection/>
    </xf>
    <xf numFmtId="49" fontId="19" fillId="0" borderId="14" xfId="20" applyNumberFormat="1" applyFont="1" applyBorder="1" applyAlignment="1">
      <alignment horizontal="left" vertical="top"/>
      <protection/>
    </xf>
    <xf numFmtId="0" fontId="19" fillId="0" borderId="14" xfId="20" applyFont="1" applyBorder="1" applyAlignment="1">
      <alignment vertical="top" wrapText="1"/>
      <protection/>
    </xf>
    <xf numFmtId="49" fontId="19" fillId="0" borderId="14" xfId="20" applyNumberFormat="1" applyFont="1" applyBorder="1" applyAlignment="1">
      <alignment horizontal="center" shrinkToFit="1"/>
      <protection/>
    </xf>
    <xf numFmtId="4" fontId="19" fillId="0" borderId="14" xfId="20" applyNumberFormat="1" applyFont="1" applyBorder="1" applyAlignment="1">
      <alignment horizontal="right"/>
      <protection/>
    </xf>
    <xf numFmtId="4" fontId="19" fillId="0" borderId="14" xfId="20" applyNumberFormat="1" applyFont="1" applyBorder="1">
      <alignment/>
      <protection/>
    </xf>
    <xf numFmtId="0" fontId="20" fillId="0" borderId="15" xfId="20" applyFont="1" applyBorder="1" applyAlignment="1">
      <alignment horizontal="center"/>
      <protection/>
    </xf>
    <xf numFmtId="49" fontId="20" fillId="0" borderId="15" xfId="20" applyNumberFormat="1" applyFont="1" applyBorder="1" applyAlignment="1">
      <alignment horizontal="right"/>
      <protection/>
    </xf>
    <xf numFmtId="4" fontId="27" fillId="5" borderId="54" xfId="20" applyNumberFormat="1" applyFont="1" applyFill="1" applyBorder="1" applyAlignment="1">
      <alignment horizontal="right" wrapText="1"/>
      <protection/>
    </xf>
    <xf numFmtId="0" fontId="27" fillId="5" borderId="4" xfId="20" applyFont="1" applyFill="1" applyBorder="1" applyAlignment="1">
      <alignment horizontal="left" wrapText="1"/>
      <protection/>
    </xf>
    <xf numFmtId="0" fontId="27" fillId="0" borderId="5" xfId="0" applyFont="1" applyBorder="1" applyAlignment="1">
      <alignment horizontal="right"/>
    </xf>
    <xf numFmtId="49" fontId="20" fillId="0" borderId="15" xfId="20" applyNumberFormat="1" applyFont="1" applyBorder="1" applyAlignment="1">
      <alignment horizontal="left"/>
      <protection/>
    </xf>
    <xf numFmtId="49" fontId="3" fillId="0" borderId="63" xfId="0" applyNumberFormat="1" applyFont="1" applyBorder="1" applyAlignment="1">
      <alignment horizontal="left"/>
    </xf>
    <xf numFmtId="0" fontId="3" fillId="0" borderId="64" xfId="0" applyFont="1" applyBorder="1" applyAlignment="1">
      <alignment horizontal="left"/>
    </xf>
    <xf numFmtId="0" fontId="3" fillId="0" borderId="65" xfId="0" applyFont="1" applyBorder="1"/>
    <xf numFmtId="164" fontId="3" fillId="0" borderId="66" xfId="0" applyNumberFormat="1" applyFont="1" applyBorder="1"/>
    <xf numFmtId="3" fontId="4" fillId="0" borderId="63" xfId="0" applyNumberFormat="1" applyFont="1" applyBorder="1" applyAlignment="1">
      <alignment horizontal="right"/>
    </xf>
    <xf numFmtId="3" fontId="3" fillId="0" borderId="66" xfId="0" applyNumberFormat="1" applyFont="1" applyBorder="1" applyAlignment="1">
      <alignment horizontal="right"/>
    </xf>
    <xf numFmtId="3" fontId="3" fillId="0" borderId="63" xfId="0" applyNumberFormat="1" applyFont="1" applyBorder="1" applyAlignment="1">
      <alignment horizontal="right"/>
    </xf>
    <xf numFmtId="165" fontId="1" fillId="0" borderId="63" xfId="0" applyNumberFormat="1" applyFont="1" applyBorder="1"/>
    <xf numFmtId="49" fontId="3" fillId="0" borderId="67" xfId="0" applyNumberFormat="1" applyFont="1" applyBorder="1" applyAlignment="1">
      <alignment horizontal="left"/>
    </xf>
    <xf numFmtId="0" fontId="3" fillId="0" borderId="68" xfId="0" applyFont="1" applyBorder="1" applyAlignment="1">
      <alignment horizontal="left"/>
    </xf>
    <xf numFmtId="0" fontId="3" fillId="0" borderId="69" xfId="0" applyFont="1" applyBorder="1"/>
    <xf numFmtId="164" fontId="3" fillId="0" borderId="70" xfId="0" applyNumberFormat="1" applyFont="1" applyBorder="1"/>
    <xf numFmtId="3" fontId="4" fillId="0" borderId="67" xfId="0" applyNumberFormat="1" applyFont="1" applyBorder="1" applyAlignment="1">
      <alignment horizontal="right"/>
    </xf>
    <xf numFmtId="3" fontId="3" fillId="0" borderId="70" xfId="0" applyNumberFormat="1" applyFont="1" applyBorder="1" applyAlignment="1">
      <alignment horizontal="right"/>
    </xf>
    <xf numFmtId="3" fontId="3" fillId="0" borderId="67" xfId="0" applyNumberFormat="1" applyFont="1" applyBorder="1" applyAlignment="1">
      <alignment horizontal="right"/>
    </xf>
    <xf numFmtId="165" fontId="1" fillId="0" borderId="67" xfId="0" applyNumberFormat="1" applyFont="1" applyBorder="1"/>
    <xf numFmtId="0" fontId="0" fillId="0" borderId="61" xfId="21" applyNumberFormat="1" applyFont="1" applyFill="1" applyBorder="1" applyAlignment="1" applyProtection="1">
      <alignment/>
      <protection locked="0"/>
    </xf>
    <xf numFmtId="0" fontId="25" fillId="0" borderId="62" xfId="21" applyNumberFormat="1" applyFont="1" applyFill="1" applyBorder="1" applyAlignment="1" applyProtection="1">
      <alignment/>
      <protection locked="0"/>
    </xf>
    <xf numFmtId="2" fontId="25" fillId="0" borderId="56" xfId="21" applyNumberFormat="1" applyFont="1" applyFill="1" applyBorder="1" applyAlignment="1" applyProtection="1">
      <alignment/>
      <protection locked="0"/>
    </xf>
    <xf numFmtId="0" fontId="0" fillId="0" borderId="71" xfId="21" applyNumberFormat="1" applyFont="1" applyFill="1" applyBorder="1" applyAlignment="1" applyProtection="1">
      <alignment/>
      <protection locked="0"/>
    </xf>
    <xf numFmtId="0" fontId="25" fillId="0" borderId="60" xfId="21" applyNumberFormat="1" applyFont="1" applyFill="1" applyBorder="1" applyAlignment="1" applyProtection="1">
      <alignment/>
      <protection locked="0"/>
    </xf>
    <xf numFmtId="0" fontId="0" fillId="0" borderId="56" xfId="21" applyNumberFormat="1" applyFont="1" applyFill="1" applyBorder="1" applyAlignment="1" applyProtection="1">
      <alignment horizontal="center"/>
      <protection locked="0"/>
    </xf>
    <xf numFmtId="0" fontId="0" fillId="0" borderId="57" xfId="21" applyNumberFormat="1" applyFont="1" applyFill="1" applyBorder="1" applyAlignment="1" applyProtection="1">
      <alignment horizontal="center"/>
      <protection locked="0"/>
    </xf>
    <xf numFmtId="0" fontId="31" fillId="0" borderId="56" xfId="21" applyNumberFormat="1" applyFont="1" applyFill="1" applyBorder="1" applyAlignment="1" applyProtection="1">
      <alignment/>
      <protection locked="0"/>
    </xf>
    <xf numFmtId="4" fontId="32" fillId="0" borderId="56" xfId="21" applyNumberFormat="1" applyFont="1" applyFill="1" applyBorder="1" applyAlignment="1" applyProtection="1">
      <alignment/>
      <protection locked="0"/>
    </xf>
    <xf numFmtId="49" fontId="0" fillId="0" borderId="59" xfId="21" applyNumberFormat="1" applyFont="1" applyFill="1" applyBorder="1" applyAlignment="1" applyProtection="1">
      <alignment horizontal="right"/>
      <protection locked="0"/>
    </xf>
    <xf numFmtId="49" fontId="0" fillId="0" borderId="57" xfId="21" applyNumberFormat="1" applyFont="1" applyFill="1" applyBorder="1" applyAlignment="1" applyProtection="1">
      <alignment horizontal="center"/>
      <protection locked="0"/>
    </xf>
    <xf numFmtId="0" fontId="0" fillId="0" borderId="56" xfId="21" applyNumberFormat="1" applyFont="1" applyFill="1" applyBorder="1" applyAlignment="1" applyProtection="1">
      <alignment horizontal="left"/>
      <protection locked="0"/>
    </xf>
    <xf numFmtId="3" fontId="3" fillId="7" borderId="14" xfId="0" applyNumberFormat="1" applyFont="1" applyFill="1" applyBorder="1" applyAlignment="1">
      <alignment horizontal="right"/>
    </xf>
    <xf numFmtId="3" fontId="3" fillId="7" borderId="15" xfId="0" applyNumberFormat="1" applyFont="1" applyFill="1" applyBorder="1" applyAlignment="1">
      <alignment horizontal="right"/>
    </xf>
    <xf numFmtId="49" fontId="3" fillId="0" borderId="72" xfId="0" applyNumberFormat="1" applyFont="1" applyBorder="1" applyAlignment="1">
      <alignment horizontal="left"/>
    </xf>
    <xf numFmtId="0" fontId="3" fillId="0" borderId="73" xfId="0" applyFont="1" applyBorder="1" applyAlignment="1">
      <alignment horizontal="left"/>
    </xf>
    <xf numFmtId="0" fontId="3" fillId="0" borderId="73" xfId="0" applyFont="1" applyBorder="1"/>
    <xf numFmtId="164" fontId="3" fillId="0" borderId="73" xfId="0" applyNumberFormat="1" applyFont="1" applyBorder="1"/>
    <xf numFmtId="3" fontId="4" fillId="0" borderId="73" xfId="0" applyNumberFormat="1" applyFont="1" applyBorder="1" applyAlignment="1">
      <alignment horizontal="right"/>
    </xf>
    <xf numFmtId="3" fontId="3" fillId="0" borderId="74" xfId="0" applyNumberFormat="1" applyFont="1" applyBorder="1" applyAlignment="1">
      <alignment horizontal="right"/>
    </xf>
    <xf numFmtId="3" fontId="3" fillId="7" borderId="75" xfId="0" applyNumberFormat="1" applyFont="1" applyFill="1" applyBorder="1" applyAlignment="1">
      <alignment horizontal="right"/>
    </xf>
    <xf numFmtId="0" fontId="34" fillId="0" borderId="0" xfId="0" applyFont="1"/>
    <xf numFmtId="0" fontId="33" fillId="0" borderId="0" xfId="0" applyFont="1" applyAlignment="1">
      <alignment horizontal="left" wrapText="1"/>
    </xf>
    <xf numFmtId="4" fontId="1" fillId="0" borderId="7" xfId="0" applyNumberFormat="1" applyFont="1" applyBorder="1" applyAlignment="1">
      <alignment horizontal="right" vertical="center"/>
    </xf>
    <xf numFmtId="4" fontId="1" fillId="0" borderId="13"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5" xfId="0" applyNumberFormat="1" applyFont="1" applyBorder="1" applyAlignment="1">
      <alignment horizontal="right" vertical="center"/>
    </xf>
    <xf numFmtId="4" fontId="1" fillId="0" borderId="9" xfId="0" applyNumberFormat="1" applyFont="1" applyBorder="1" applyAlignment="1">
      <alignment horizontal="right" vertical="center"/>
    </xf>
    <xf numFmtId="4" fontId="1" fillId="0" borderId="76" xfId="0" applyNumberFormat="1" applyFont="1" applyBorder="1" applyAlignment="1">
      <alignment horizontal="right" vertical="center"/>
    </xf>
    <xf numFmtId="3" fontId="6" fillId="8" borderId="11" xfId="0" applyNumberFormat="1" applyFont="1" applyFill="1" applyBorder="1" applyAlignment="1">
      <alignment horizontal="right" vertical="center"/>
    </xf>
    <xf numFmtId="3" fontId="6" fillId="8" borderId="49" xfId="0" applyNumberFormat="1" applyFont="1" applyFill="1" applyBorder="1" applyAlignment="1">
      <alignment horizontal="right" vertical="center"/>
    </xf>
    <xf numFmtId="0" fontId="1" fillId="0" borderId="36" xfId="0" applyFont="1" applyBorder="1" applyAlignment="1">
      <alignment horizontal="center" shrinkToFit="1"/>
    </xf>
    <xf numFmtId="0" fontId="1" fillId="0" borderId="38" xfId="0" applyFont="1" applyBorder="1" applyAlignment="1">
      <alignment horizontal="center" shrinkToFit="1"/>
    </xf>
    <xf numFmtId="0" fontId="3" fillId="0" borderId="12" xfId="0" applyFont="1" applyBorder="1" applyAlignment="1">
      <alignment horizontal="left"/>
    </xf>
    <xf numFmtId="0" fontId="3" fillId="0" borderId="1" xfId="0" applyFont="1" applyBorder="1" applyAlignment="1">
      <alignment horizontal="left"/>
    </xf>
    <xf numFmtId="0" fontId="3" fillId="0" borderId="12" xfId="0" applyFont="1" applyBorder="1" applyAlignment="1">
      <alignment horizontal="center"/>
    </xf>
    <xf numFmtId="0" fontId="1" fillId="0" borderId="0" xfId="0" applyFont="1" applyAlignment="1">
      <alignment horizontal="left" wrapText="1"/>
    </xf>
    <xf numFmtId="167" fontId="1" fillId="0" borderId="1" xfId="0" applyNumberFormat="1" applyFont="1" applyBorder="1" applyAlignment="1">
      <alignment horizontal="right" indent="2"/>
    </xf>
    <xf numFmtId="167" fontId="1" fillId="0" borderId="25" xfId="0" applyNumberFormat="1" applyFont="1" applyBorder="1" applyAlignment="1">
      <alignment horizontal="right" indent="2"/>
    </xf>
    <xf numFmtId="167" fontId="6" fillId="2" borderId="77" xfId="0" applyNumberFormat="1" applyFont="1" applyFill="1" applyBorder="1" applyAlignment="1">
      <alignment horizontal="right" indent="2"/>
    </xf>
    <xf numFmtId="167" fontId="6" fillId="2" borderId="53" xfId="0" applyNumberFormat="1" applyFont="1" applyFill="1" applyBorder="1" applyAlignment="1">
      <alignment horizontal="right" indent="2"/>
    </xf>
    <xf numFmtId="0" fontId="8" fillId="0" borderId="0" xfId="0" applyFont="1" applyAlignment="1">
      <alignment horizontal="left" vertical="top" wrapText="1"/>
    </xf>
    <xf numFmtId="0" fontId="1" fillId="0" borderId="78" xfId="20" applyFont="1" applyBorder="1" applyAlignment="1">
      <alignment horizontal="center"/>
      <protection/>
    </xf>
    <xf numFmtId="0" fontId="1" fillId="0" borderId="79" xfId="20" applyFont="1" applyBorder="1" applyAlignment="1">
      <alignment horizontal="center"/>
      <protection/>
    </xf>
    <xf numFmtId="0" fontId="1" fillId="0" borderId="80" xfId="20" applyFont="1" applyBorder="1" applyAlignment="1">
      <alignment horizontal="center"/>
      <protection/>
    </xf>
    <xf numFmtId="0" fontId="1" fillId="0" borderId="81" xfId="20" applyFont="1" applyBorder="1" applyAlignment="1">
      <alignment horizontal="center"/>
      <protection/>
    </xf>
    <xf numFmtId="0" fontId="1" fillId="0" borderId="82" xfId="20" applyFont="1" applyBorder="1" applyAlignment="1">
      <alignment horizontal="left"/>
      <protection/>
    </xf>
    <xf numFmtId="0" fontId="1" fillId="0" borderId="48" xfId="20" applyFont="1" applyBorder="1" applyAlignment="1">
      <alignment horizontal="left"/>
      <protection/>
    </xf>
    <xf numFmtId="0" fontId="1" fillId="0" borderId="83" xfId="20" applyFont="1" applyBorder="1" applyAlignment="1">
      <alignment horizontal="left"/>
      <protection/>
    </xf>
    <xf numFmtId="3" fontId="7" fillId="2" borderId="37" xfId="0" applyNumberFormat="1" applyFont="1" applyFill="1" applyBorder="1" applyAlignment="1">
      <alignment horizontal="right"/>
    </xf>
    <xf numFmtId="3" fontId="7" fillId="2" borderId="53" xfId="0" applyNumberFormat="1" applyFont="1" applyFill="1" applyBorder="1" applyAlignment="1">
      <alignment horizontal="right"/>
    </xf>
    <xf numFmtId="0" fontId="9" fillId="0" borderId="0" xfId="20" applyFont="1" applyAlignment="1">
      <alignment horizontal="center"/>
      <protection/>
    </xf>
    <xf numFmtId="49" fontId="1" fillId="0" borderId="80" xfId="20" applyNumberFormat="1" applyFont="1" applyBorder="1" applyAlignment="1">
      <alignment horizontal="center"/>
      <protection/>
    </xf>
    <xf numFmtId="0" fontId="1" fillId="0" borderId="82" xfId="20" applyFont="1" applyBorder="1" applyAlignment="1">
      <alignment horizontal="center" shrinkToFit="1"/>
      <protection/>
    </xf>
    <xf numFmtId="0" fontId="1" fillId="0" borderId="48" xfId="20" applyFont="1" applyBorder="1" applyAlignment="1">
      <alignment horizontal="center" shrinkToFit="1"/>
      <protection/>
    </xf>
    <xf numFmtId="0" fontId="1" fillId="0" borderId="83" xfId="20" applyFont="1" applyBorder="1" applyAlignment="1">
      <alignment horizontal="center" shrinkToFit="1"/>
      <protection/>
    </xf>
    <xf numFmtId="49" fontId="16" fillId="5" borderId="84" xfId="20" applyNumberFormat="1" applyFont="1" applyFill="1" applyBorder="1" applyAlignment="1">
      <alignment horizontal="left" wrapText="1"/>
      <protection/>
    </xf>
    <xf numFmtId="49" fontId="17" fillId="0" borderId="85" xfId="0" applyNumberFormat="1" applyFont="1" applyBorder="1" applyAlignment="1">
      <alignment horizontal="left" wrapText="1"/>
    </xf>
    <xf numFmtId="49" fontId="13" fillId="5" borderId="84" xfId="20" applyNumberFormat="1" applyFont="1" applyFill="1" applyBorder="1" applyAlignment="1">
      <alignment horizontal="left" wrapText="1"/>
      <protection/>
    </xf>
    <xf numFmtId="49" fontId="21" fillId="5" borderId="84" xfId="20" applyNumberFormat="1" applyFont="1" applyFill="1" applyBorder="1" applyAlignment="1">
      <alignment horizontal="left" wrapText="1"/>
      <protection/>
    </xf>
    <xf numFmtId="49" fontId="27" fillId="5" borderId="84" xfId="20" applyNumberFormat="1" applyFont="1" applyFill="1" applyBorder="1" applyAlignment="1">
      <alignment horizontal="left" wrapText="1"/>
      <protection/>
    </xf>
    <xf numFmtId="49" fontId="28" fillId="0" borderId="85" xfId="0" applyNumberFormat="1" applyFont="1" applyBorder="1" applyAlignment="1">
      <alignment horizontal="left" wrapText="1"/>
    </xf>
    <xf numFmtId="0" fontId="29" fillId="5" borderId="4" xfId="20" applyNumberFormat="1" applyFont="1" applyFill="1" applyBorder="1" applyAlignment="1">
      <alignment horizontal="left" wrapText="1" indent="1"/>
      <protection/>
    </xf>
    <xf numFmtId="0" fontId="30" fillId="0" borderId="0" xfId="0" applyNumberFormat="1" applyFont="1" applyBorder="1"/>
    <xf numFmtId="0" fontId="30" fillId="0" borderId="5" xfId="0" applyNumberFormat="1" applyFont="1" applyBorder="1"/>
    <xf numFmtId="0" fontId="13" fillId="5" borderId="4" xfId="20" applyNumberFormat="1" applyFont="1" applyFill="1" applyBorder="1" applyAlignment="1">
      <alignment horizontal="left" wrapText="1" indent="1"/>
      <protection/>
    </xf>
    <xf numFmtId="0" fontId="14" fillId="0" borderId="0" xfId="0" applyNumberFormat="1" applyFont="1" applyBorder="1"/>
    <xf numFmtId="0" fontId="14" fillId="0" borderId="5" xfId="0" applyNumberFormat="1" applyFont="1" applyBorder="1"/>
  </cellXfs>
  <cellStyles count="8">
    <cellStyle name="Normal" xfId="0"/>
    <cellStyle name="Percent" xfId="15"/>
    <cellStyle name="Currency" xfId="16"/>
    <cellStyle name="Currency [0]" xfId="17"/>
    <cellStyle name="Comma" xfId="18"/>
    <cellStyle name="Comma [0]" xfId="19"/>
    <cellStyle name="normální_POL.XLS"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74"/>
  <sheetViews>
    <sheetView showGridLines="0" tabSelected="1" zoomScaleSheetLayoutView="75" workbookViewId="0" topLeftCell="B7">
      <selection activeCell="B36" sqref="B36"/>
    </sheetView>
  </sheetViews>
  <sheetFormatPr defaultColWidth="9.00390625" defaultRowHeight="12.75"/>
  <cols>
    <col min="1" max="1" width="0.6171875" style="1" hidden="1" customWidth="1"/>
    <col min="2" max="2" width="7.125" style="1" customWidth="1"/>
    <col min="3" max="3" width="9.125" style="1" customWidth="1"/>
    <col min="4" max="4" width="19.75390625" style="1" customWidth="1"/>
    <col min="5" max="5" width="6.875" style="1" customWidth="1"/>
    <col min="6" max="6" width="13.125" style="1" customWidth="1"/>
    <col min="7" max="7" width="12.375" style="2" customWidth="1"/>
    <col min="8" max="8" width="13.625" style="1" customWidth="1"/>
    <col min="9" max="9" width="11.375" style="2" customWidth="1"/>
    <col min="10" max="10" width="7.00390625" style="2" customWidth="1"/>
    <col min="11" max="15" width="10.75390625" style="1" customWidth="1"/>
    <col min="16" max="16384" width="9.125" style="1" customWidth="1"/>
  </cols>
  <sheetData>
    <row r="1" ht="12" customHeight="1"/>
    <row r="2" spans="2:11" ht="17.25" customHeight="1">
      <c r="B2" s="3"/>
      <c r="C2" s="4" t="s">
        <v>0</v>
      </c>
      <c r="E2" s="5"/>
      <c r="F2" s="4"/>
      <c r="G2" s="6"/>
      <c r="H2" s="7" t="s">
        <v>1</v>
      </c>
      <c r="I2" s="8">
        <f ca="1">TODAY()</f>
        <v>41857</v>
      </c>
      <c r="K2" s="3"/>
    </row>
    <row r="3" spans="3:4" ht="6" customHeight="1">
      <c r="C3" s="9"/>
      <c r="D3" s="10" t="s">
        <v>2</v>
      </c>
    </row>
    <row r="4" ht="4.5" customHeight="1"/>
    <row r="5" spans="3:15" ht="13.5" customHeight="1">
      <c r="C5" s="11" t="s">
        <v>3</v>
      </c>
      <c r="D5" s="12"/>
      <c r="E5" s="13" t="s">
        <v>105</v>
      </c>
      <c r="F5" s="14"/>
      <c r="G5" s="15"/>
      <c r="H5" s="14"/>
      <c r="I5" s="15"/>
      <c r="O5" s="8"/>
    </row>
    <row r="7" spans="3:11" ht="12.75">
      <c r="C7" s="16" t="s">
        <v>4</v>
      </c>
      <c r="D7" s="17" t="s">
        <v>387</v>
      </c>
      <c r="H7" s="18" t="s">
        <v>5</v>
      </c>
      <c r="I7" s="2" t="s">
        <v>1857</v>
      </c>
      <c r="J7" s="17"/>
      <c r="K7" s="17"/>
    </row>
    <row r="8" spans="4:11" ht="12.75">
      <c r="D8" s="17" t="s">
        <v>1854</v>
      </c>
      <c r="H8" s="18" t="s">
        <v>6</v>
      </c>
      <c r="J8" s="17"/>
      <c r="K8" s="17"/>
    </row>
    <row r="9" spans="3:10" ht="12.75">
      <c r="C9" s="18" t="s">
        <v>1856</v>
      </c>
      <c r="D9" s="17" t="s">
        <v>1855</v>
      </c>
      <c r="H9" s="18"/>
      <c r="J9" s="17"/>
    </row>
    <row r="10" spans="8:10" ht="12.75">
      <c r="H10" s="18"/>
      <c r="J10" s="17"/>
    </row>
    <row r="11" spans="3:11" ht="12.75">
      <c r="C11" s="16" t="s">
        <v>7</v>
      </c>
      <c r="D11" s="17"/>
      <c r="H11" s="18" t="s">
        <v>5</v>
      </c>
      <c r="J11" s="17"/>
      <c r="K11" s="17"/>
    </row>
    <row r="12" spans="4:11" ht="12.75">
      <c r="D12" s="17"/>
      <c r="H12" s="18" t="s">
        <v>6</v>
      </c>
      <c r="J12" s="17"/>
      <c r="K12" s="17"/>
    </row>
    <row r="13" spans="3:10" ht="12" customHeight="1">
      <c r="C13" s="18"/>
      <c r="D13" s="17"/>
      <c r="J13" s="18"/>
    </row>
    <row r="14" spans="3:10" ht="24.75" customHeight="1">
      <c r="C14" s="19" t="s">
        <v>8</v>
      </c>
      <c r="H14" s="19" t="s">
        <v>9</v>
      </c>
      <c r="J14" s="18"/>
    </row>
    <row r="15" ht="12.75" customHeight="1">
      <c r="J15" s="18"/>
    </row>
    <row r="16" spans="3:8" ht="28.5" customHeight="1">
      <c r="C16" s="19" t="s">
        <v>10</v>
      </c>
      <c r="H16" s="19" t="s">
        <v>10</v>
      </c>
    </row>
    <row r="17" ht="25.5" customHeight="1"/>
    <row r="18" spans="2:11" ht="13.5" customHeight="1">
      <c r="B18" s="20"/>
      <c r="C18" s="21"/>
      <c r="D18" s="21"/>
      <c r="E18" s="22"/>
      <c r="F18" s="23"/>
      <c r="G18" s="24"/>
      <c r="H18" s="25"/>
      <c r="I18" s="24"/>
      <c r="J18" s="26" t="s">
        <v>11</v>
      </c>
      <c r="K18" s="27"/>
    </row>
    <row r="19" spans="2:11" ht="15" customHeight="1">
      <c r="B19" s="28" t="s">
        <v>12</v>
      </c>
      <c r="C19" s="29"/>
      <c r="D19" s="30">
        <v>15</v>
      </c>
      <c r="E19" s="31" t="s">
        <v>13</v>
      </c>
      <c r="F19" s="32"/>
      <c r="G19" s="33"/>
      <c r="H19" s="33"/>
      <c r="I19" s="407">
        <f>ROUND(G36,0)</f>
        <v>0</v>
      </c>
      <c r="J19" s="408"/>
      <c r="K19" s="34"/>
    </row>
    <row r="20" spans="2:11" ht="12.75">
      <c r="B20" s="28" t="s">
        <v>14</v>
      </c>
      <c r="C20" s="29"/>
      <c r="D20" s="30">
        <f>SazbaDPH1</f>
        <v>15</v>
      </c>
      <c r="E20" s="31" t="s">
        <v>13</v>
      </c>
      <c r="F20" s="35"/>
      <c r="G20" s="36"/>
      <c r="H20" s="36"/>
      <c r="I20" s="409">
        <f>ROUND(I19*D20/100,0)</f>
        <v>0</v>
      </c>
      <c r="J20" s="410"/>
      <c r="K20" s="34"/>
    </row>
    <row r="21" spans="2:11" ht="12.75">
      <c r="B21" s="28" t="s">
        <v>12</v>
      </c>
      <c r="C21" s="29"/>
      <c r="D21" s="30">
        <v>21</v>
      </c>
      <c r="E21" s="31" t="s">
        <v>13</v>
      </c>
      <c r="F21" s="35"/>
      <c r="G21" s="36"/>
      <c r="H21" s="36"/>
      <c r="I21" s="409">
        <f>ROUND(H36,0)</f>
        <v>0</v>
      </c>
      <c r="J21" s="410"/>
      <c r="K21" s="34"/>
    </row>
    <row r="22" spans="2:11" ht="13.5" thickBot="1">
      <c r="B22" s="28" t="s">
        <v>14</v>
      </c>
      <c r="C22" s="29"/>
      <c r="D22" s="30">
        <f>SazbaDPH2</f>
        <v>21</v>
      </c>
      <c r="E22" s="31" t="s">
        <v>13</v>
      </c>
      <c r="F22" s="37"/>
      <c r="G22" s="38"/>
      <c r="H22" s="38"/>
      <c r="I22" s="411">
        <f>ROUND(I21*D21/100,0)</f>
        <v>0</v>
      </c>
      <c r="J22" s="412"/>
      <c r="K22" s="34"/>
    </row>
    <row r="23" spans="2:11" ht="16.5" thickBot="1">
      <c r="B23" s="39" t="s">
        <v>15</v>
      </c>
      <c r="C23" s="40"/>
      <c r="D23" s="40"/>
      <c r="E23" s="41"/>
      <c r="F23" s="42"/>
      <c r="G23" s="43"/>
      <c r="H23" s="43"/>
      <c r="I23" s="413">
        <f>SUM(I19:I22)</f>
        <v>0</v>
      </c>
      <c r="J23" s="414"/>
      <c r="K23" s="44"/>
    </row>
    <row r="25" ht="1.5" customHeight="1"/>
    <row r="26" spans="2:12" ht="15.75" customHeight="1">
      <c r="B26" s="13" t="s">
        <v>16</v>
      </c>
      <c r="C26" s="45"/>
      <c r="D26" s="45"/>
      <c r="E26" s="45"/>
      <c r="F26" s="45"/>
      <c r="G26" s="45"/>
      <c r="H26" s="45"/>
      <c r="I26" s="45"/>
      <c r="J26" s="45"/>
      <c r="K26" s="45"/>
      <c r="L26" s="46"/>
    </row>
    <row r="27" ht="5.25" customHeight="1">
      <c r="L27" s="46"/>
    </row>
    <row r="28" spans="2:10" ht="24" customHeight="1">
      <c r="B28" s="47" t="s">
        <v>17</v>
      </c>
      <c r="C28" s="48"/>
      <c r="D28" s="48"/>
      <c r="E28" s="49"/>
      <c r="F28" s="50" t="s">
        <v>18</v>
      </c>
      <c r="G28" s="51" t="str">
        <f>CONCATENATE("Základ DPH ",SazbaDPH1," %")</f>
        <v>Základ DPH 15 %</v>
      </c>
      <c r="H28" s="50" t="str">
        <f>CONCATENATE("Základ DPH ",SazbaDPH2," %")</f>
        <v>Základ DPH 21 %</v>
      </c>
      <c r="I28" s="50" t="s">
        <v>19</v>
      </c>
      <c r="J28" s="50" t="s">
        <v>13</v>
      </c>
    </row>
    <row r="29" spans="2:10" ht="12.75">
      <c r="B29" s="52" t="s">
        <v>106</v>
      </c>
      <c r="C29" s="53" t="s">
        <v>2147</v>
      </c>
      <c r="D29" s="54"/>
      <c r="E29" s="55"/>
      <c r="F29" s="56">
        <f>G29+H29+I29</f>
        <v>0</v>
      </c>
      <c r="G29" s="57">
        <v>0</v>
      </c>
      <c r="H29" s="58">
        <f>SUM(H41:H47)</f>
        <v>0</v>
      </c>
      <c r="I29" s="58">
        <f aca="true" t="shared" si="0" ref="I29:I34">(G29*SazbaDPH1)/100+(H29*SazbaDPH2)/100</f>
        <v>0</v>
      </c>
      <c r="J29" s="59" t="str">
        <f aca="true" t="shared" si="1" ref="J29:J34">IF(CelkemObjekty=0,"",F29/CelkemObjekty*100)</f>
        <v/>
      </c>
    </row>
    <row r="30" spans="2:10" ht="12.75">
      <c r="B30" s="60" t="s">
        <v>1159</v>
      </c>
      <c r="C30" s="61" t="s">
        <v>1157</v>
      </c>
      <c r="D30" s="62"/>
      <c r="E30" s="63"/>
      <c r="F30" s="64">
        <f aca="true" t="shared" si="2" ref="F30:F35">G30+H30+I30</f>
        <v>0</v>
      </c>
      <c r="G30" s="65">
        <v>0</v>
      </c>
      <c r="H30" s="66">
        <f>SUM(H48:H49)</f>
        <v>0</v>
      </c>
      <c r="I30" s="66">
        <f t="shared" si="0"/>
        <v>0</v>
      </c>
      <c r="J30" s="59" t="str">
        <f t="shared" si="1"/>
        <v/>
      </c>
    </row>
    <row r="31" spans="2:10" ht="12.75">
      <c r="B31" s="60" t="s">
        <v>1276</v>
      </c>
      <c r="C31" s="61" t="s">
        <v>2148</v>
      </c>
      <c r="D31" s="62"/>
      <c r="E31" s="63"/>
      <c r="F31" s="64">
        <f t="shared" si="2"/>
        <v>0</v>
      </c>
      <c r="G31" s="65">
        <v>0</v>
      </c>
      <c r="H31" s="66">
        <f>SUM(H50:H52)</f>
        <v>0</v>
      </c>
      <c r="I31" s="66">
        <f t="shared" si="0"/>
        <v>0</v>
      </c>
      <c r="J31" s="59" t="str">
        <f t="shared" si="1"/>
        <v/>
      </c>
    </row>
    <row r="32" spans="2:10" ht="12.75">
      <c r="B32" s="60" t="s">
        <v>1534</v>
      </c>
      <c r="C32" s="61" t="s">
        <v>2150</v>
      </c>
      <c r="D32" s="62"/>
      <c r="E32" s="63"/>
      <c r="F32" s="64">
        <f t="shared" si="2"/>
        <v>0</v>
      </c>
      <c r="G32" s="65">
        <v>0</v>
      </c>
      <c r="H32" s="66">
        <f>SUM(H53:H56)</f>
        <v>0</v>
      </c>
      <c r="I32" s="66">
        <f t="shared" si="0"/>
        <v>0</v>
      </c>
      <c r="J32" s="59" t="str">
        <f t="shared" si="1"/>
        <v/>
      </c>
    </row>
    <row r="33" spans="2:10" ht="12.75">
      <c r="B33" s="60" t="s">
        <v>1797</v>
      </c>
      <c r="C33" s="61" t="s">
        <v>2149</v>
      </c>
      <c r="D33" s="62"/>
      <c r="E33" s="63"/>
      <c r="F33" s="64">
        <f t="shared" si="2"/>
        <v>0</v>
      </c>
      <c r="G33" s="65">
        <v>0</v>
      </c>
      <c r="H33" s="66">
        <f>SUM(H57)</f>
        <v>0</v>
      </c>
      <c r="I33" s="66">
        <f t="shared" si="0"/>
        <v>0</v>
      </c>
      <c r="J33" s="59" t="str">
        <f t="shared" si="1"/>
        <v/>
      </c>
    </row>
    <row r="34" spans="2:10" ht="12.75">
      <c r="B34" s="60" t="s">
        <v>1802</v>
      </c>
      <c r="C34" s="61" t="s">
        <v>1803</v>
      </c>
      <c r="D34" s="62"/>
      <c r="E34" s="63"/>
      <c r="F34" s="64">
        <f t="shared" si="2"/>
        <v>0</v>
      </c>
      <c r="G34" s="65">
        <v>0</v>
      </c>
      <c r="H34" s="66">
        <f>SUM(H58)</f>
        <v>0</v>
      </c>
      <c r="I34" s="66">
        <f t="shared" si="0"/>
        <v>0</v>
      </c>
      <c r="J34" s="59" t="str">
        <f t="shared" si="1"/>
        <v/>
      </c>
    </row>
    <row r="35" spans="2:10" ht="12.75">
      <c r="B35" s="60" t="s">
        <v>2155</v>
      </c>
      <c r="C35" s="61"/>
      <c r="D35" s="62"/>
      <c r="E35" s="63"/>
      <c r="F35" s="64">
        <f t="shared" si="2"/>
        <v>0</v>
      </c>
      <c r="G35" s="65">
        <v>0</v>
      </c>
      <c r="H35" s="66">
        <f>SUM(H67:H70)</f>
        <v>0</v>
      </c>
      <c r="I35" s="66">
        <f aca="true" t="shared" si="3" ref="I35">(G35*SazbaDPH1)/100+(H35*SazbaDPH2)/100</f>
        <v>0</v>
      </c>
      <c r="J35" s="59"/>
    </row>
    <row r="36" spans="2:10" ht="17.25" customHeight="1">
      <c r="B36" s="67" t="s">
        <v>20</v>
      </c>
      <c r="C36" s="68"/>
      <c r="D36" s="69"/>
      <c r="E36" s="70"/>
      <c r="F36" s="71">
        <f>SUM(F29:F35)</f>
        <v>0</v>
      </c>
      <c r="G36" s="71">
        <f>SUM(G29:G35)</f>
        <v>0</v>
      </c>
      <c r="H36" s="71">
        <f>SUM(H29:H35)</f>
        <v>0</v>
      </c>
      <c r="I36" s="71">
        <f>SUM(I29:I35)</f>
        <v>0</v>
      </c>
      <c r="J36" s="72" t="str">
        <f aca="true" t="shared" si="4" ref="J36">IF(CelkemObjekty=0,"",F36/CelkemObjekty*100)</f>
        <v/>
      </c>
    </row>
    <row r="37" spans="2:11" ht="12.75">
      <c r="B37" s="73"/>
      <c r="C37" s="73"/>
      <c r="D37" s="73"/>
      <c r="E37" s="73"/>
      <c r="F37" s="73"/>
      <c r="G37" s="73"/>
      <c r="H37" s="73"/>
      <c r="I37" s="73"/>
      <c r="J37" s="73"/>
      <c r="K37" s="73"/>
    </row>
    <row r="38" spans="2:11" ht="18">
      <c r="B38" s="13" t="s">
        <v>21</v>
      </c>
      <c r="C38" s="45"/>
      <c r="D38" s="45"/>
      <c r="E38" s="45"/>
      <c r="F38" s="45"/>
      <c r="G38" s="45"/>
      <c r="H38" s="45"/>
      <c r="I38" s="45"/>
      <c r="J38" s="45"/>
      <c r="K38" s="73"/>
    </row>
    <row r="39" ht="12.75">
      <c r="K39" s="73"/>
    </row>
    <row r="40" spans="2:10" ht="25.5">
      <c r="B40" s="74" t="s">
        <v>22</v>
      </c>
      <c r="C40" s="75" t="s">
        <v>23</v>
      </c>
      <c r="D40" s="48"/>
      <c r="E40" s="49"/>
      <c r="F40" s="50" t="s">
        <v>18</v>
      </c>
      <c r="G40" s="51" t="str">
        <f>CONCATENATE("Základ DPH ",SazbaDPH1," %")</f>
        <v>Základ DPH 15 %</v>
      </c>
      <c r="H40" s="50" t="str">
        <f>CONCATENATE("Základ DPH ",SazbaDPH2," %")</f>
        <v>Základ DPH 21 %</v>
      </c>
      <c r="I40" s="51" t="s">
        <v>19</v>
      </c>
      <c r="J40" s="50" t="s">
        <v>13</v>
      </c>
    </row>
    <row r="41" spans="2:10" ht="12.75">
      <c r="B41" s="76" t="s">
        <v>106</v>
      </c>
      <c r="C41" s="77" t="s">
        <v>1969</v>
      </c>
      <c r="D41" s="54"/>
      <c r="E41" s="55"/>
      <c r="F41" s="56">
        <f>G41+H41+I41</f>
        <v>0</v>
      </c>
      <c r="G41" s="57">
        <v>0</v>
      </c>
      <c r="H41" s="58">
        <f>SUM('SO 10.1 SO 10.1.1.1 KL'!F30:G30)</f>
        <v>0</v>
      </c>
      <c r="I41" s="65">
        <f aca="true" t="shared" si="5" ref="I41:I58">(G41*SazbaDPH1)/100+(H41*SazbaDPH2)/100</f>
        <v>0</v>
      </c>
      <c r="J41" s="59" t="str">
        <f aca="true" t="shared" si="6" ref="J41:J58">IF(CelkemObjekty=0,"",F41/CelkemObjekty*100)</f>
        <v/>
      </c>
    </row>
    <row r="42" spans="2:10" ht="12.75">
      <c r="B42" s="78" t="s">
        <v>106</v>
      </c>
      <c r="C42" s="79" t="s">
        <v>1971</v>
      </c>
      <c r="D42" s="62"/>
      <c r="E42" s="63"/>
      <c r="F42" s="64">
        <f aca="true" t="shared" si="7" ref="F42:F58">G42+H42+I42</f>
        <v>0</v>
      </c>
      <c r="G42" s="65">
        <v>0</v>
      </c>
      <c r="H42" s="66">
        <f>SUM('SO 10.1 SO 10.1.1.2 KL'!F30:G30)</f>
        <v>0</v>
      </c>
      <c r="I42" s="65">
        <f t="shared" si="5"/>
        <v>0</v>
      </c>
      <c r="J42" s="59" t="str">
        <f t="shared" si="6"/>
        <v/>
      </c>
    </row>
    <row r="43" spans="2:10" ht="12.75">
      <c r="B43" s="78" t="s">
        <v>106</v>
      </c>
      <c r="C43" s="79" t="s">
        <v>1973</v>
      </c>
      <c r="D43" s="62"/>
      <c r="E43" s="63"/>
      <c r="F43" s="64">
        <f t="shared" si="7"/>
        <v>0</v>
      </c>
      <c r="G43" s="65">
        <v>0</v>
      </c>
      <c r="H43" s="66">
        <f>SUM('SO 10.1 SO 10.1.1.3 KL'!F30:G30)</f>
        <v>0</v>
      </c>
      <c r="I43" s="65">
        <f t="shared" si="5"/>
        <v>0</v>
      </c>
      <c r="J43" s="59" t="str">
        <f t="shared" si="6"/>
        <v/>
      </c>
    </row>
    <row r="44" spans="2:10" ht="12.75">
      <c r="B44" s="78" t="s">
        <v>106</v>
      </c>
      <c r="C44" s="79" t="s">
        <v>1975</v>
      </c>
      <c r="D44" s="62"/>
      <c r="E44" s="63"/>
      <c r="F44" s="64">
        <f t="shared" si="7"/>
        <v>0</v>
      </c>
      <c r="G44" s="65">
        <v>0</v>
      </c>
      <c r="H44" s="66">
        <f>SUM('SO 10.1 SO 10.1.2.1 KL'!F30:G30)</f>
        <v>0</v>
      </c>
      <c r="I44" s="65">
        <f t="shared" si="5"/>
        <v>0</v>
      </c>
      <c r="J44" s="59" t="str">
        <f t="shared" si="6"/>
        <v/>
      </c>
    </row>
    <row r="45" spans="2:10" ht="12.75">
      <c r="B45" s="78" t="s">
        <v>106</v>
      </c>
      <c r="C45" s="79" t="s">
        <v>2133</v>
      </c>
      <c r="D45" s="62"/>
      <c r="E45" s="63"/>
      <c r="F45" s="64">
        <f t="shared" si="7"/>
        <v>0</v>
      </c>
      <c r="G45" s="65">
        <v>0</v>
      </c>
      <c r="H45" s="66">
        <f>SUM('SO 10.1 SO 10.1.3.1 KL'!F30:G30)</f>
        <v>0</v>
      </c>
      <c r="I45" s="65">
        <f t="shared" si="5"/>
        <v>0</v>
      </c>
      <c r="J45" s="59" t="str">
        <f t="shared" si="6"/>
        <v/>
      </c>
    </row>
    <row r="46" spans="2:10" ht="12.75">
      <c r="B46" s="78" t="s">
        <v>106</v>
      </c>
      <c r="C46" s="79" t="s">
        <v>1996</v>
      </c>
      <c r="D46" s="62"/>
      <c r="E46" s="63"/>
      <c r="F46" s="64">
        <f t="shared" si="7"/>
        <v>0</v>
      </c>
      <c r="G46" s="65">
        <v>0</v>
      </c>
      <c r="H46" s="66">
        <f>SUM('SO 10.1 SO 10.1.3.2 KL'!F30:G30)</f>
        <v>0</v>
      </c>
      <c r="I46" s="65">
        <f t="shared" si="5"/>
        <v>0</v>
      </c>
      <c r="J46" s="59" t="str">
        <f t="shared" si="6"/>
        <v/>
      </c>
    </row>
    <row r="47" spans="2:10" ht="12.75">
      <c r="B47" s="368" t="s">
        <v>106</v>
      </c>
      <c r="C47" s="369" t="s">
        <v>2135</v>
      </c>
      <c r="D47" s="370"/>
      <c r="E47" s="371"/>
      <c r="F47" s="372">
        <f t="shared" si="7"/>
        <v>0</v>
      </c>
      <c r="G47" s="373">
        <v>0</v>
      </c>
      <c r="H47" s="374">
        <f>SUM('SO 10.1 SO 10.1.4.1 KL'!F30:G30)</f>
        <v>0</v>
      </c>
      <c r="I47" s="373">
        <f t="shared" si="5"/>
        <v>0</v>
      </c>
      <c r="J47" s="375" t="str">
        <f t="shared" si="6"/>
        <v/>
      </c>
    </row>
    <row r="48" spans="2:10" ht="12.75">
      <c r="B48" s="78" t="s">
        <v>1159</v>
      </c>
      <c r="C48" s="79" t="s">
        <v>2138</v>
      </c>
      <c r="D48" s="62"/>
      <c r="E48" s="63"/>
      <c r="F48" s="64">
        <f t="shared" si="7"/>
        <v>0</v>
      </c>
      <c r="G48" s="65">
        <v>0</v>
      </c>
      <c r="H48" s="66">
        <f>SUM('SO 10.1.11 PS 10.1.1.1 KL'!F30:G30)</f>
        <v>0</v>
      </c>
      <c r="I48" s="65">
        <f t="shared" si="5"/>
        <v>0</v>
      </c>
      <c r="J48" s="59" t="str">
        <f t="shared" si="6"/>
        <v/>
      </c>
    </row>
    <row r="49" spans="2:10" ht="12.75">
      <c r="B49" s="368" t="s">
        <v>1159</v>
      </c>
      <c r="C49" s="369" t="s">
        <v>2140</v>
      </c>
      <c r="D49" s="370"/>
      <c r="E49" s="371"/>
      <c r="F49" s="372">
        <f t="shared" si="7"/>
        <v>0</v>
      </c>
      <c r="G49" s="373">
        <v>0</v>
      </c>
      <c r="H49" s="374">
        <f>SUM('SO 10.1.11 PS 10.1.1.2 KL'!F30:G30)</f>
        <v>0</v>
      </c>
      <c r="I49" s="373">
        <f t="shared" si="5"/>
        <v>0</v>
      </c>
      <c r="J49" s="375" t="str">
        <f t="shared" si="6"/>
        <v/>
      </c>
    </row>
    <row r="50" spans="2:10" ht="12.75">
      <c r="B50" s="78" t="s">
        <v>1276</v>
      </c>
      <c r="C50" s="79" t="s">
        <v>2142</v>
      </c>
      <c r="D50" s="62"/>
      <c r="E50" s="63"/>
      <c r="F50" s="64">
        <f t="shared" si="7"/>
        <v>0</v>
      </c>
      <c r="G50" s="65">
        <v>0</v>
      </c>
      <c r="H50" s="66">
        <f>SUM('SO 20.1 SO 20.1.1.1 KL'!F30:G30)</f>
        <v>0</v>
      </c>
      <c r="I50" s="65">
        <f t="shared" si="5"/>
        <v>0</v>
      </c>
      <c r="J50" s="59" t="str">
        <f t="shared" si="6"/>
        <v/>
      </c>
    </row>
    <row r="51" spans="2:10" ht="12.75">
      <c r="B51" s="78" t="s">
        <v>1276</v>
      </c>
      <c r="C51" s="79" t="s">
        <v>1481</v>
      </c>
      <c r="D51" s="62"/>
      <c r="E51" s="63"/>
      <c r="F51" s="64">
        <f t="shared" si="7"/>
        <v>0</v>
      </c>
      <c r="G51" s="65">
        <v>0</v>
      </c>
      <c r="H51" s="66">
        <f>SUM('SO 20.1 SO 20.1.1.2 KL'!F30:G30)</f>
        <v>0</v>
      </c>
      <c r="I51" s="65">
        <f t="shared" si="5"/>
        <v>0</v>
      </c>
      <c r="J51" s="59" t="str">
        <f t="shared" si="6"/>
        <v/>
      </c>
    </row>
    <row r="52" spans="2:10" ht="12.75">
      <c r="B52" s="368" t="s">
        <v>1276</v>
      </c>
      <c r="C52" s="369" t="s">
        <v>1967</v>
      </c>
      <c r="D52" s="370"/>
      <c r="E52" s="371"/>
      <c r="F52" s="372">
        <f t="shared" si="7"/>
        <v>0</v>
      </c>
      <c r="G52" s="373">
        <v>0</v>
      </c>
      <c r="H52" s="374">
        <f>SUM('SO 20.1 SO 20.1.2.1 KL'!F30:G30)</f>
        <v>0</v>
      </c>
      <c r="I52" s="373">
        <f t="shared" si="5"/>
        <v>0</v>
      </c>
      <c r="J52" s="375" t="str">
        <f t="shared" si="6"/>
        <v/>
      </c>
    </row>
    <row r="53" spans="2:10" ht="12.75">
      <c r="B53" s="78" t="s">
        <v>1534</v>
      </c>
      <c r="C53" s="79" t="s">
        <v>1964</v>
      </c>
      <c r="D53" s="62"/>
      <c r="E53" s="63"/>
      <c r="F53" s="64">
        <f t="shared" si="7"/>
        <v>0</v>
      </c>
      <c r="G53" s="65">
        <v>0</v>
      </c>
      <c r="H53" s="66">
        <f>SUM('SO 40.1 SO 40.1.1.1 KL'!F30:G30)</f>
        <v>0</v>
      </c>
      <c r="I53" s="65">
        <f t="shared" si="5"/>
        <v>0</v>
      </c>
      <c r="J53" s="59" t="str">
        <f t="shared" si="6"/>
        <v/>
      </c>
    </row>
    <row r="54" spans="2:10" ht="12.75">
      <c r="B54" s="78" t="s">
        <v>1534</v>
      </c>
      <c r="C54" s="79" t="s">
        <v>1965</v>
      </c>
      <c r="D54" s="62"/>
      <c r="E54" s="63"/>
      <c r="F54" s="64">
        <f t="shared" si="7"/>
        <v>0</v>
      </c>
      <c r="G54" s="65">
        <v>0</v>
      </c>
      <c r="H54" s="66">
        <f>SUM('SO 40.1 SO 40.1.1.2 KL'!F30:G30)</f>
        <v>0</v>
      </c>
      <c r="I54" s="65">
        <f t="shared" si="5"/>
        <v>0</v>
      </c>
      <c r="J54" s="59" t="str">
        <f t="shared" si="6"/>
        <v/>
      </c>
    </row>
    <row r="55" spans="2:10" ht="12.75">
      <c r="B55" s="78" t="s">
        <v>1534</v>
      </c>
      <c r="C55" s="79" t="s">
        <v>1966</v>
      </c>
      <c r="D55" s="62"/>
      <c r="E55" s="63"/>
      <c r="F55" s="64">
        <f t="shared" si="7"/>
        <v>0</v>
      </c>
      <c r="G55" s="65">
        <v>0</v>
      </c>
      <c r="H55" s="66">
        <f>SUM('SO 40.1 SO 40.1.1.3 KL'!F30:G30)</f>
        <v>0</v>
      </c>
      <c r="I55" s="65">
        <f t="shared" si="5"/>
        <v>0</v>
      </c>
      <c r="J55" s="59" t="str">
        <f t="shared" si="6"/>
        <v/>
      </c>
    </row>
    <row r="56" spans="2:10" ht="12.75">
      <c r="B56" s="368" t="s">
        <v>1534</v>
      </c>
      <c r="C56" s="369" t="s">
        <v>2131</v>
      </c>
      <c r="D56" s="370"/>
      <c r="E56" s="371"/>
      <c r="F56" s="372">
        <f t="shared" si="7"/>
        <v>0</v>
      </c>
      <c r="G56" s="373">
        <v>0</v>
      </c>
      <c r="H56" s="374">
        <f>SUM('SO 40.1 SO.40.1.2.1 KL'!F30:G30)</f>
        <v>0</v>
      </c>
      <c r="I56" s="373">
        <f t="shared" si="5"/>
        <v>0</v>
      </c>
      <c r="J56" s="375" t="str">
        <f t="shared" si="6"/>
        <v/>
      </c>
    </row>
    <row r="57" spans="2:10" ht="12.75">
      <c r="B57" s="376" t="s">
        <v>1797</v>
      </c>
      <c r="C57" s="377" t="s">
        <v>2143</v>
      </c>
      <c r="D57" s="378"/>
      <c r="E57" s="379"/>
      <c r="F57" s="380">
        <f t="shared" si="7"/>
        <v>0</v>
      </c>
      <c r="G57" s="381">
        <v>0</v>
      </c>
      <c r="H57" s="382">
        <f>SUM('SO 50.1 SO 50.1 KL'!F30:G30)</f>
        <v>0</v>
      </c>
      <c r="I57" s="381">
        <f t="shared" si="5"/>
        <v>0</v>
      </c>
      <c r="J57" s="383" t="str">
        <f t="shared" si="6"/>
        <v/>
      </c>
    </row>
    <row r="58" spans="2:10" ht="12.75">
      <c r="B58" s="78" t="s">
        <v>1802</v>
      </c>
      <c r="C58" s="79" t="s">
        <v>2144</v>
      </c>
      <c r="D58" s="62"/>
      <c r="E58" s="63"/>
      <c r="F58" s="64">
        <f t="shared" si="7"/>
        <v>0</v>
      </c>
      <c r="G58" s="65">
        <v>0</v>
      </c>
      <c r="H58" s="66">
        <f>SUM('SO 60.1 SO 60.1.1 KL'!F30:G30)</f>
        <v>0</v>
      </c>
      <c r="I58" s="65">
        <f t="shared" si="5"/>
        <v>0</v>
      </c>
      <c r="J58" s="59" t="str">
        <f t="shared" si="6"/>
        <v/>
      </c>
    </row>
    <row r="59" spans="2:10" ht="12.75">
      <c r="B59" s="67" t="s">
        <v>20</v>
      </c>
      <c r="C59" s="68"/>
      <c r="D59" s="69"/>
      <c r="E59" s="70"/>
      <c r="F59" s="71">
        <f>SUM(F41:F58)</f>
        <v>0</v>
      </c>
      <c r="G59" s="80">
        <f>SUM(G41:G58)</f>
        <v>0</v>
      </c>
      <c r="H59" s="71">
        <f>SUM(H41:H58)</f>
        <v>0</v>
      </c>
      <c r="I59" s="80">
        <f>SUM(I41:I58)</f>
        <v>0</v>
      </c>
      <c r="J59" s="72" t="str">
        <f aca="true" t="shared" si="8" ref="J59">IF(CelkemObjekty=0,"",F59/CelkemObjekty*100)</f>
        <v/>
      </c>
    </row>
    <row r="60" ht="12.75" customHeight="1"/>
    <row r="61" spans="2:10" ht="18">
      <c r="B61" s="13" t="s">
        <v>29</v>
      </c>
      <c r="C61" s="45"/>
      <c r="D61" s="45"/>
      <c r="E61" s="45"/>
      <c r="F61" s="45"/>
      <c r="G61" s="45"/>
      <c r="H61" s="45"/>
      <c r="I61" s="45"/>
      <c r="J61" s="45"/>
    </row>
    <row r="63" spans="2:10" ht="12.75">
      <c r="B63" s="47" t="s">
        <v>30</v>
      </c>
      <c r="C63" s="48"/>
      <c r="D63" s="48"/>
      <c r="E63" s="81"/>
      <c r="F63" s="82"/>
      <c r="G63" s="51"/>
      <c r="H63" s="50" t="s">
        <v>18</v>
      </c>
      <c r="I63" s="1"/>
      <c r="J63" s="1"/>
    </row>
    <row r="64" spans="2:10" ht="12.75">
      <c r="B64" s="52" t="s">
        <v>383</v>
      </c>
      <c r="C64" s="53"/>
      <c r="D64" s="54"/>
      <c r="E64" s="83"/>
      <c r="F64" s="84"/>
      <c r="G64" s="57"/>
      <c r="H64" s="396">
        <f>SUM('SO 10.1 SO 10.1.1.1 Rek'!I18+'SO 10.1 SO 10.1.1.2 Rek'!I18+'SO 10.1 SO 10.1.1.3 Rek'!I16+'SO 10.1 SO 10.1.2.1 Rek'!I19+'SO 10.1 SO 10.1.3.1 Rek'!I23+'SO 10.1 SO 10.1.3.2 Rek'!I13+'SO 10.1 SO 10.1.4.1 Rek'!I17+'SO 10.1.11 PS 10.1.1.1 Rek'!I17+'SO 10.1.11 PS 10.1.1.2 Rek'!I13+'SO 20.1 SO 20.1.1.1 Rek'!I18+'SO 20.1 SO 20.1.1.2 Rek'!I16+'SO 20.1 SO 20.1.2.1 Rek'!I16+'SO 40.1 SO 40.1.1.1 Rek'!I15+'SO 40.1 SO 40.1.1.2 Rek'!I16+'SO 40.1 SO 40.1.1.3 Rek'!I15+'SO 40.1 SO.40.1.2.1 Rek'!I17+'SO 50.1 SO 50.1 Rek'!I13+'SO 60.1 SO 60.1.1 Rek'!I18)</f>
        <v>0</v>
      </c>
      <c r="I64" s="1"/>
      <c r="J64" s="1"/>
    </row>
    <row r="65" spans="2:10" ht="12.75">
      <c r="B65" s="60" t="s">
        <v>384</v>
      </c>
      <c r="C65" s="61"/>
      <c r="D65" s="62"/>
      <c r="E65" s="85"/>
      <c r="F65" s="86"/>
      <c r="G65" s="65"/>
      <c r="H65" s="397">
        <f>SUM('SO 10.1 SO 10.1.1.1 Rek'!I19+'SO 10.1 SO 10.1.1.2 Rek'!I19+'SO 10.1 SO 10.1.1.3 Rek'!I17+'SO 10.1 SO 10.1.2.1 Rek'!I20+'SO 10.1 SO 10.1.3.1 Rek'!I24+'SO 10.1 SO 10.1.3.2 Rek'!I14+'SO 10.1 SO 10.1.4.1 Rek'!I18+'SO 10.1.11 PS 10.1.1.1 Rek'!I18+'SO 10.1.11 PS 10.1.1.2 Rek'!I14+'SO 20.1 SO 20.1.1.1 Rek'!I19+'SO 20.1 SO 20.1.1.2 Rek'!I17+'SO 20.1 SO 20.1.2.1 Rek'!I17+'SO 40.1 SO 40.1.1.1 Rek'!I16+'SO 40.1 SO 40.1.1.2 Rek'!I17+'SO 40.1 SO 40.1.1.3 Rek'!I16+'SO 40.1 SO.40.1.2.1 Rek'!I18+'SO 50.1 SO 50.1 Rek'!I14+'SO 60.1 SO 60.1.1 Rek'!I19)</f>
        <v>0</v>
      </c>
      <c r="I65" s="1"/>
      <c r="J65" s="1"/>
    </row>
    <row r="66" spans="2:10" ht="12.75">
      <c r="B66" s="398" t="s">
        <v>2151</v>
      </c>
      <c r="C66" s="399"/>
      <c r="D66" s="400"/>
      <c r="E66" s="401"/>
      <c r="F66" s="402"/>
      <c r="G66" s="403"/>
      <c r="H66" s="404">
        <f>SUM('SO 10.1 SO 10.1.1.1 Rek'!I20+'SO 10.1 SO 10.1.1.2 Rek'!I20+'SO 10.1 SO 10.1.1.3 Rek'!I18+'SO 10.1 SO 10.1.2.1 Rek'!I21+'SO 10.1 SO 10.1.3.1 Rek'!I25+'SO 10.1 SO 10.1.3.2 Rek'!I15+'SO 10.1 SO 10.1.4.1 Rek'!I19+'SO 10.1.11 PS 10.1.1.1 Rek'!I19+'SO 10.1.11 PS 10.1.1.2 Rek'!I15+'SO 20.1 SO 20.1.1.1 Rek'!I20+'SO 20.1 SO 20.1.1.2 Rek'!I18+'SO 20.1 SO 20.1.2.1 Rek'!I18+'SO 40.1 SO 40.1.1.1 Rek'!I17+'SO 40.1 SO 40.1.1.2 Rek'!I18+'SO 40.1 SO 40.1.1.3 Rek'!I17+'SO 40.1 SO.40.1.2.1 Rek'!I19+'SO 50.1 SO 50.1 Rek'!I15+'SO 60.1 SO 60.1.1 Rek'!I20)</f>
        <v>0</v>
      </c>
      <c r="I66" s="1"/>
      <c r="J66" s="1"/>
    </row>
    <row r="67" spans="2:10" ht="12.75">
      <c r="B67" s="60" t="s">
        <v>385</v>
      </c>
      <c r="C67" s="61"/>
      <c r="D67" s="62"/>
      <c r="E67" s="85"/>
      <c r="F67" s="86"/>
      <c r="G67" s="65"/>
      <c r="H67" s="66">
        <v>0</v>
      </c>
      <c r="I67" s="1"/>
      <c r="J67" s="1"/>
    </row>
    <row r="68" spans="2:10" ht="12.75">
      <c r="B68" s="60" t="s">
        <v>386</v>
      </c>
      <c r="C68" s="61"/>
      <c r="D68" s="62"/>
      <c r="E68" s="85"/>
      <c r="F68" s="86"/>
      <c r="G68" s="65"/>
      <c r="H68" s="66">
        <v>0</v>
      </c>
      <c r="I68" s="1"/>
      <c r="J68" s="1"/>
    </row>
    <row r="69" spans="2:10" ht="12.75">
      <c r="B69" s="60" t="s">
        <v>1652</v>
      </c>
      <c r="C69" s="61"/>
      <c r="D69" s="62"/>
      <c r="E69" s="85"/>
      <c r="F69" s="86"/>
      <c r="G69" s="65"/>
      <c r="H69" s="66">
        <v>0</v>
      </c>
      <c r="I69" s="1"/>
      <c r="J69" s="1"/>
    </row>
    <row r="70" spans="2:10" ht="12.75">
      <c r="B70" s="60" t="s">
        <v>2152</v>
      </c>
      <c r="C70" s="61"/>
      <c r="D70" s="62"/>
      <c r="E70" s="85"/>
      <c r="F70" s="86"/>
      <c r="G70" s="65"/>
      <c r="H70" s="66">
        <v>0</v>
      </c>
      <c r="I70" s="1"/>
      <c r="J70" s="1"/>
    </row>
    <row r="71" spans="2:10" ht="12.75">
      <c r="B71" s="67" t="s">
        <v>20</v>
      </c>
      <c r="C71" s="68"/>
      <c r="D71" s="69"/>
      <c r="E71" s="87"/>
      <c r="F71" s="88"/>
      <c r="G71" s="80"/>
      <c r="H71" s="71">
        <f>SUM(H64:H70)</f>
        <v>0</v>
      </c>
      <c r="I71" s="1"/>
      <c r="J71" s="1"/>
    </row>
    <row r="72" spans="9:10" ht="12.75">
      <c r="I72" s="1"/>
      <c r="J72" s="1"/>
    </row>
    <row r="73" ht="12.75">
      <c r="B73" s="405" t="s">
        <v>2153</v>
      </c>
    </row>
    <row r="74" spans="2:10" ht="66" customHeight="1">
      <c r="B74" s="406" t="s">
        <v>2154</v>
      </c>
      <c r="C74" s="406"/>
      <c r="D74" s="406"/>
      <c r="E74" s="406"/>
      <c r="F74" s="406"/>
      <c r="G74" s="406"/>
      <c r="H74" s="406"/>
      <c r="I74" s="406"/>
      <c r="J74" s="406"/>
    </row>
  </sheetData>
  <mergeCells count="6">
    <mergeCell ref="B74:J74"/>
    <mergeCell ref="I19:J19"/>
    <mergeCell ref="I20:J20"/>
    <mergeCell ref="I21:J21"/>
    <mergeCell ref="I22:J22"/>
    <mergeCell ref="I23:J23"/>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01"/>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 SO 10.1.1.3 Rek'!H1</f>
        <v>SO 10.1.1.3</v>
      </c>
      <c r="G3" s="235"/>
    </row>
    <row r="4" spans="1:7" ht="13.5" thickBot="1">
      <c r="A4" s="436" t="s">
        <v>76</v>
      </c>
      <c r="B4" s="429"/>
      <c r="C4" s="188" t="s">
        <v>108</v>
      </c>
      <c r="D4" s="236"/>
      <c r="E4" s="437" t="str">
        <f>'SO 10.1 SO 10.1.1.3 Rek'!G2</f>
        <v>Splašková stoka SBA</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113</v>
      </c>
      <c r="C8" s="258" t="s">
        <v>114</v>
      </c>
      <c r="D8" s="259" t="s">
        <v>115</v>
      </c>
      <c r="E8" s="260">
        <v>168</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583</v>
      </c>
      <c r="D9" s="441"/>
      <c r="E9" s="269">
        <v>168</v>
      </c>
      <c r="F9" s="270"/>
      <c r="G9" s="271"/>
      <c r="H9" s="272"/>
      <c r="I9" s="266"/>
      <c r="J9" s="273"/>
      <c r="K9" s="266"/>
      <c r="M9" s="267" t="s">
        <v>583</v>
      </c>
      <c r="O9" s="255"/>
    </row>
    <row r="10" spans="1:80" ht="12.75">
      <c r="A10" s="256">
        <v>2</v>
      </c>
      <c r="B10" s="257" t="s">
        <v>117</v>
      </c>
      <c r="C10" s="258" t="s">
        <v>118</v>
      </c>
      <c r="D10" s="259" t="s">
        <v>119</v>
      </c>
      <c r="E10" s="260">
        <v>7</v>
      </c>
      <c r="F10" s="260"/>
      <c r="G10" s="261">
        <f>E10*F10</f>
        <v>0</v>
      </c>
      <c r="H10" s="262">
        <v>0</v>
      </c>
      <c r="I10" s="263">
        <f>E10*H10</f>
        <v>0</v>
      </c>
      <c r="J10" s="262">
        <v>0</v>
      </c>
      <c r="K10" s="263">
        <f>E10*J10</f>
        <v>0</v>
      </c>
      <c r="O10" s="255">
        <v>2</v>
      </c>
      <c r="AA10" s="228">
        <v>1</v>
      </c>
      <c r="AB10" s="228">
        <v>1</v>
      </c>
      <c r="AC10" s="228">
        <v>1</v>
      </c>
      <c r="AZ10" s="228">
        <v>1</v>
      </c>
      <c r="BA10" s="228">
        <f>IF(AZ10=1,G10,0)</f>
        <v>0</v>
      </c>
      <c r="BB10" s="228">
        <f>IF(AZ10=2,G10,0)</f>
        <v>0</v>
      </c>
      <c r="BC10" s="228">
        <f>IF(AZ10=3,G10,0)</f>
        <v>0</v>
      </c>
      <c r="BD10" s="228">
        <f>IF(AZ10=4,G10,0)</f>
        <v>0</v>
      </c>
      <c r="BE10" s="228">
        <f>IF(AZ10=5,G10,0)</f>
        <v>0</v>
      </c>
      <c r="CA10" s="255">
        <v>1</v>
      </c>
      <c r="CB10" s="255">
        <v>1</v>
      </c>
    </row>
    <row r="11" spans="1:80" ht="22.5">
      <c r="A11" s="256">
        <v>3</v>
      </c>
      <c r="B11" s="257" t="s">
        <v>453</v>
      </c>
      <c r="C11" s="258" t="s">
        <v>584</v>
      </c>
      <c r="D11" s="259" t="s">
        <v>122</v>
      </c>
      <c r="E11" s="260">
        <v>97.7416</v>
      </c>
      <c r="F11" s="260"/>
      <c r="G11" s="261">
        <f>E11*F11</f>
        <v>0</v>
      </c>
      <c r="H11" s="262">
        <v>0</v>
      </c>
      <c r="I11" s="263">
        <f>E11*H11</f>
        <v>0</v>
      </c>
      <c r="J11" s="262">
        <v>0</v>
      </c>
      <c r="K11" s="263">
        <f>E11*J11</f>
        <v>0</v>
      </c>
      <c r="O11" s="255">
        <v>2</v>
      </c>
      <c r="AA11" s="228">
        <v>1</v>
      </c>
      <c r="AB11" s="228">
        <v>1</v>
      </c>
      <c r="AC11" s="228">
        <v>1</v>
      </c>
      <c r="AZ11" s="228">
        <v>1</v>
      </c>
      <c r="BA11" s="228">
        <f>IF(AZ11=1,G11,0)</f>
        <v>0</v>
      </c>
      <c r="BB11" s="228">
        <f>IF(AZ11=2,G11,0)</f>
        <v>0</v>
      </c>
      <c r="BC11" s="228">
        <f>IF(AZ11=3,G11,0)</f>
        <v>0</v>
      </c>
      <c r="BD11" s="228">
        <f>IF(AZ11=4,G11,0)</f>
        <v>0</v>
      </c>
      <c r="BE11" s="228">
        <f>IF(AZ11=5,G11,0)</f>
        <v>0</v>
      </c>
      <c r="CA11" s="255">
        <v>1</v>
      </c>
      <c r="CB11" s="255">
        <v>1</v>
      </c>
    </row>
    <row r="12" spans="1:15" ht="12.75">
      <c r="A12" s="264"/>
      <c r="B12" s="268"/>
      <c r="C12" s="440" t="s">
        <v>585</v>
      </c>
      <c r="D12" s="441"/>
      <c r="E12" s="269">
        <v>0</v>
      </c>
      <c r="F12" s="270"/>
      <c r="G12" s="271"/>
      <c r="H12" s="272"/>
      <c r="I12" s="266"/>
      <c r="J12" s="273"/>
      <c r="K12" s="266"/>
      <c r="M12" s="267" t="s">
        <v>585</v>
      </c>
      <c r="O12" s="255"/>
    </row>
    <row r="13" spans="1:15" ht="12.75">
      <c r="A13" s="264"/>
      <c r="B13" s="268"/>
      <c r="C13" s="442" t="s">
        <v>125</v>
      </c>
      <c r="D13" s="441"/>
      <c r="E13" s="294">
        <v>0</v>
      </c>
      <c r="F13" s="270"/>
      <c r="G13" s="271"/>
      <c r="H13" s="272"/>
      <c r="I13" s="266"/>
      <c r="J13" s="273"/>
      <c r="K13" s="266"/>
      <c r="M13" s="267" t="s">
        <v>125</v>
      </c>
      <c r="O13" s="255"/>
    </row>
    <row r="14" spans="1:15" ht="12.75" customHeight="1">
      <c r="A14" s="264"/>
      <c r="B14" s="268"/>
      <c r="C14" s="442" t="s">
        <v>586</v>
      </c>
      <c r="D14" s="441"/>
      <c r="E14" s="294">
        <v>114.816</v>
      </c>
      <c r="F14" s="270"/>
      <c r="G14" s="271"/>
      <c r="H14" s="272"/>
      <c r="I14" s="266"/>
      <c r="J14" s="273"/>
      <c r="K14" s="266"/>
      <c r="M14" s="267" t="s">
        <v>586</v>
      </c>
      <c r="O14" s="255"/>
    </row>
    <row r="15" spans="1:15" ht="12.75">
      <c r="A15" s="264"/>
      <c r="B15" s="268"/>
      <c r="C15" s="443" t="s">
        <v>134</v>
      </c>
      <c r="D15" s="441"/>
      <c r="E15" s="295">
        <v>0</v>
      </c>
      <c r="F15" s="270"/>
      <c r="G15" s="271"/>
      <c r="H15" s="272"/>
      <c r="I15" s="266"/>
      <c r="J15" s="273"/>
      <c r="K15" s="266"/>
      <c r="M15" s="267" t="s">
        <v>134</v>
      </c>
      <c r="O15" s="255"/>
    </row>
    <row r="16" spans="1:15" ht="12.75">
      <c r="A16" s="264"/>
      <c r="B16" s="268"/>
      <c r="C16" s="442" t="s">
        <v>135</v>
      </c>
      <c r="D16" s="441"/>
      <c r="E16" s="294">
        <v>114.816</v>
      </c>
      <c r="F16" s="270"/>
      <c r="G16" s="271"/>
      <c r="H16" s="272"/>
      <c r="I16" s="266"/>
      <c r="J16" s="273"/>
      <c r="K16" s="266"/>
      <c r="M16" s="267" t="s">
        <v>135</v>
      </c>
      <c r="O16" s="255"/>
    </row>
    <row r="17" spans="1:15" ht="12.75">
      <c r="A17" s="264"/>
      <c r="B17" s="268"/>
      <c r="C17" s="440" t="s">
        <v>150</v>
      </c>
      <c r="D17" s="441"/>
      <c r="E17" s="269">
        <v>0</v>
      </c>
      <c r="F17" s="270"/>
      <c r="G17" s="271"/>
      <c r="H17" s="272"/>
      <c r="I17" s="266"/>
      <c r="J17" s="273"/>
      <c r="K17" s="266"/>
      <c r="M17" s="267" t="s">
        <v>150</v>
      </c>
      <c r="O17" s="255"/>
    </row>
    <row r="18" spans="1:15" ht="12.75">
      <c r="A18" s="264"/>
      <c r="B18" s="268"/>
      <c r="C18" s="442" t="s">
        <v>125</v>
      </c>
      <c r="D18" s="441"/>
      <c r="E18" s="294">
        <v>0</v>
      </c>
      <c r="F18" s="270"/>
      <c r="G18" s="271"/>
      <c r="H18" s="272"/>
      <c r="I18" s="266"/>
      <c r="J18" s="273"/>
      <c r="K18" s="266"/>
      <c r="M18" s="267" t="s">
        <v>125</v>
      </c>
      <c r="O18" s="255"/>
    </row>
    <row r="19" spans="1:15" ht="12.75">
      <c r="A19" s="264"/>
      <c r="B19" s="268"/>
      <c r="C19" s="442" t="s">
        <v>587</v>
      </c>
      <c r="D19" s="441"/>
      <c r="E19" s="294">
        <v>2.7885</v>
      </c>
      <c r="F19" s="270"/>
      <c r="G19" s="271"/>
      <c r="H19" s="272"/>
      <c r="I19" s="266"/>
      <c r="J19" s="273"/>
      <c r="K19" s="266"/>
      <c r="M19" s="267" t="s">
        <v>587</v>
      </c>
      <c r="O19" s="255"/>
    </row>
    <row r="20" spans="1:15" ht="12.75">
      <c r="A20" s="264"/>
      <c r="B20" s="268"/>
      <c r="C20" s="443" t="s">
        <v>134</v>
      </c>
      <c r="D20" s="441"/>
      <c r="E20" s="295">
        <v>0</v>
      </c>
      <c r="F20" s="270"/>
      <c r="G20" s="271"/>
      <c r="H20" s="272"/>
      <c r="I20" s="266"/>
      <c r="J20" s="273"/>
      <c r="K20" s="266"/>
      <c r="M20" s="267" t="s">
        <v>134</v>
      </c>
      <c r="O20" s="255"/>
    </row>
    <row r="21" spans="1:15" ht="12.75">
      <c r="A21" s="264"/>
      <c r="B21" s="268"/>
      <c r="C21" s="442" t="s">
        <v>135</v>
      </c>
      <c r="D21" s="441"/>
      <c r="E21" s="294">
        <v>2.7885</v>
      </c>
      <c r="F21" s="270"/>
      <c r="G21" s="271"/>
      <c r="H21" s="272"/>
      <c r="I21" s="266"/>
      <c r="J21" s="273"/>
      <c r="K21" s="266"/>
      <c r="M21" s="267" t="s">
        <v>135</v>
      </c>
      <c r="O21" s="255"/>
    </row>
    <row r="22" spans="1:15" ht="12.75">
      <c r="A22" s="264"/>
      <c r="B22" s="268"/>
      <c r="C22" s="440" t="s">
        <v>154</v>
      </c>
      <c r="D22" s="441"/>
      <c r="E22" s="269">
        <v>0</v>
      </c>
      <c r="F22" s="270"/>
      <c r="G22" s="271"/>
      <c r="H22" s="272"/>
      <c r="I22" s="266"/>
      <c r="J22" s="273"/>
      <c r="K22" s="266"/>
      <c r="M22" s="267" t="s">
        <v>154</v>
      </c>
      <c r="O22" s="255"/>
    </row>
    <row r="23" spans="1:15" ht="12.75">
      <c r="A23" s="264"/>
      <c r="B23" s="268"/>
      <c r="C23" s="442" t="s">
        <v>125</v>
      </c>
      <c r="D23" s="441"/>
      <c r="E23" s="294">
        <v>0</v>
      </c>
      <c r="F23" s="270"/>
      <c r="G23" s="271"/>
      <c r="H23" s="272"/>
      <c r="I23" s="266"/>
      <c r="J23" s="273"/>
      <c r="K23" s="266"/>
      <c r="M23" s="267" t="s">
        <v>125</v>
      </c>
      <c r="O23" s="255"/>
    </row>
    <row r="24" spans="1:15" ht="12.75">
      <c r="A24" s="264"/>
      <c r="B24" s="268"/>
      <c r="C24" s="442" t="s">
        <v>588</v>
      </c>
      <c r="D24" s="441"/>
      <c r="E24" s="294">
        <v>1.014</v>
      </c>
      <c r="F24" s="270"/>
      <c r="G24" s="271"/>
      <c r="H24" s="272"/>
      <c r="I24" s="266"/>
      <c r="J24" s="273"/>
      <c r="K24" s="266"/>
      <c r="M24" s="267" t="s">
        <v>588</v>
      </c>
      <c r="O24" s="255"/>
    </row>
    <row r="25" spans="1:15" ht="12.75">
      <c r="A25" s="264"/>
      <c r="B25" s="268"/>
      <c r="C25" s="443" t="s">
        <v>134</v>
      </c>
      <c r="D25" s="441"/>
      <c r="E25" s="295">
        <v>0</v>
      </c>
      <c r="F25" s="270"/>
      <c r="G25" s="271"/>
      <c r="H25" s="272"/>
      <c r="I25" s="266"/>
      <c r="J25" s="273"/>
      <c r="K25" s="266"/>
      <c r="M25" s="267" t="s">
        <v>134</v>
      </c>
      <c r="O25" s="255"/>
    </row>
    <row r="26" spans="1:15" ht="12.75">
      <c r="A26" s="264"/>
      <c r="B26" s="268"/>
      <c r="C26" s="442" t="s">
        <v>135</v>
      </c>
      <c r="D26" s="441"/>
      <c r="E26" s="294">
        <v>1.014</v>
      </c>
      <c r="F26" s="270"/>
      <c r="G26" s="271"/>
      <c r="H26" s="272"/>
      <c r="I26" s="266"/>
      <c r="J26" s="273"/>
      <c r="K26" s="266"/>
      <c r="M26" s="267" t="s">
        <v>135</v>
      </c>
      <c r="O26" s="255"/>
    </row>
    <row r="27" spans="1:15" ht="12.75">
      <c r="A27" s="264"/>
      <c r="B27" s="268"/>
      <c r="C27" s="440" t="s">
        <v>156</v>
      </c>
      <c r="D27" s="441"/>
      <c r="E27" s="269">
        <v>0</v>
      </c>
      <c r="F27" s="270"/>
      <c r="G27" s="271"/>
      <c r="H27" s="272"/>
      <c r="I27" s="266"/>
      <c r="J27" s="273"/>
      <c r="K27" s="266"/>
      <c r="M27" s="267" t="s">
        <v>156</v>
      </c>
      <c r="O27" s="255"/>
    </row>
    <row r="28" spans="1:15" ht="12.75">
      <c r="A28" s="264"/>
      <c r="B28" s="268"/>
      <c r="C28" s="440" t="s">
        <v>589</v>
      </c>
      <c r="D28" s="441"/>
      <c r="E28" s="269">
        <v>97.7416</v>
      </c>
      <c r="F28" s="270"/>
      <c r="G28" s="271"/>
      <c r="H28" s="272"/>
      <c r="I28" s="266"/>
      <c r="J28" s="273"/>
      <c r="K28" s="266"/>
      <c r="M28" s="267" t="s">
        <v>589</v>
      </c>
      <c r="O28" s="255"/>
    </row>
    <row r="29" spans="1:80" ht="12.75">
      <c r="A29" s="256">
        <v>4</v>
      </c>
      <c r="B29" s="257" t="s">
        <v>187</v>
      </c>
      <c r="C29" s="258" t="s">
        <v>188</v>
      </c>
      <c r="D29" s="259" t="s">
        <v>122</v>
      </c>
      <c r="E29" s="260">
        <v>48.8708</v>
      </c>
      <c r="F29" s="260"/>
      <c r="G29" s="261">
        <f>E29*F29</f>
        <v>0</v>
      </c>
      <c r="H29" s="262">
        <v>0</v>
      </c>
      <c r="I29" s="263">
        <f>E29*H29</f>
        <v>0</v>
      </c>
      <c r="J29" s="262">
        <v>0</v>
      </c>
      <c r="K29" s="263">
        <f>E29*J29</f>
        <v>0</v>
      </c>
      <c r="O29" s="255">
        <v>2</v>
      </c>
      <c r="AA29" s="228">
        <v>1</v>
      </c>
      <c r="AB29" s="228">
        <v>1</v>
      </c>
      <c r="AC29" s="228">
        <v>1</v>
      </c>
      <c r="AZ29" s="228">
        <v>1</v>
      </c>
      <c r="BA29" s="228">
        <f>IF(AZ29=1,G29,0)</f>
        <v>0</v>
      </c>
      <c r="BB29" s="228">
        <f>IF(AZ29=2,G29,0)</f>
        <v>0</v>
      </c>
      <c r="BC29" s="228">
        <f>IF(AZ29=3,G29,0)</f>
        <v>0</v>
      </c>
      <c r="BD29" s="228">
        <f>IF(AZ29=4,G29,0)</f>
        <v>0</v>
      </c>
      <c r="BE29" s="228">
        <f>IF(AZ29=5,G29,0)</f>
        <v>0</v>
      </c>
      <c r="CA29" s="255">
        <v>1</v>
      </c>
      <c r="CB29" s="255">
        <v>1</v>
      </c>
    </row>
    <row r="30" spans="1:15" ht="12.75">
      <c r="A30" s="264"/>
      <c r="B30" s="268"/>
      <c r="C30" s="440" t="s">
        <v>590</v>
      </c>
      <c r="D30" s="441"/>
      <c r="E30" s="269">
        <v>48.8708</v>
      </c>
      <c r="F30" s="270"/>
      <c r="G30" s="271"/>
      <c r="H30" s="272"/>
      <c r="I30" s="266"/>
      <c r="J30" s="273"/>
      <c r="K30" s="266"/>
      <c r="M30" s="267" t="s">
        <v>590</v>
      </c>
      <c r="O30" s="255"/>
    </row>
    <row r="31" spans="1:80" ht="12.75">
      <c r="A31" s="256">
        <v>5</v>
      </c>
      <c r="B31" s="257" t="s">
        <v>190</v>
      </c>
      <c r="C31" s="258" t="s">
        <v>191</v>
      </c>
      <c r="D31" s="259" t="s">
        <v>122</v>
      </c>
      <c r="E31" s="260">
        <v>24.4354</v>
      </c>
      <c r="F31" s="260"/>
      <c r="G31" s="261">
        <f>E31*F31</f>
        <v>0</v>
      </c>
      <c r="H31" s="262">
        <v>0</v>
      </c>
      <c r="I31" s="263">
        <f>E31*H31</f>
        <v>0</v>
      </c>
      <c r="J31" s="262">
        <v>0</v>
      </c>
      <c r="K31" s="263">
        <f>E31*J31</f>
        <v>0</v>
      </c>
      <c r="O31" s="255">
        <v>2</v>
      </c>
      <c r="AA31" s="228">
        <v>1</v>
      </c>
      <c r="AB31" s="228">
        <v>1</v>
      </c>
      <c r="AC31" s="228">
        <v>1</v>
      </c>
      <c r="AZ31" s="228">
        <v>1</v>
      </c>
      <c r="BA31" s="228">
        <f>IF(AZ31=1,G31,0)</f>
        <v>0</v>
      </c>
      <c r="BB31" s="228">
        <f>IF(AZ31=2,G31,0)</f>
        <v>0</v>
      </c>
      <c r="BC31" s="228">
        <f>IF(AZ31=3,G31,0)</f>
        <v>0</v>
      </c>
      <c r="BD31" s="228">
        <f>IF(AZ31=4,G31,0)</f>
        <v>0</v>
      </c>
      <c r="BE31" s="228">
        <f>IF(AZ31=5,G31,0)</f>
        <v>0</v>
      </c>
      <c r="CA31" s="255">
        <v>1</v>
      </c>
      <c r="CB31" s="255">
        <v>1</v>
      </c>
    </row>
    <row r="32" spans="1:15" ht="12.75">
      <c r="A32" s="264"/>
      <c r="B32" s="268"/>
      <c r="C32" s="440" t="s">
        <v>192</v>
      </c>
      <c r="D32" s="441"/>
      <c r="E32" s="269">
        <v>0</v>
      </c>
      <c r="F32" s="270"/>
      <c r="G32" s="271"/>
      <c r="H32" s="272"/>
      <c r="I32" s="266"/>
      <c r="J32" s="273"/>
      <c r="K32" s="266"/>
      <c r="M32" s="267" t="s">
        <v>192</v>
      </c>
      <c r="O32" s="255"/>
    </row>
    <row r="33" spans="1:15" ht="12.75">
      <c r="A33" s="264"/>
      <c r="B33" s="268"/>
      <c r="C33" s="440" t="s">
        <v>591</v>
      </c>
      <c r="D33" s="441"/>
      <c r="E33" s="269">
        <v>24.4354</v>
      </c>
      <c r="F33" s="270"/>
      <c r="G33" s="271"/>
      <c r="H33" s="272"/>
      <c r="I33" s="266"/>
      <c r="J33" s="273"/>
      <c r="K33" s="266"/>
      <c r="M33" s="267" t="s">
        <v>591</v>
      </c>
      <c r="O33" s="255"/>
    </row>
    <row r="34" spans="1:80" ht="12.75">
      <c r="A34" s="256">
        <v>6</v>
      </c>
      <c r="B34" s="257" t="s">
        <v>194</v>
      </c>
      <c r="C34" s="258" t="s">
        <v>195</v>
      </c>
      <c r="D34" s="259" t="s">
        <v>122</v>
      </c>
      <c r="E34" s="260">
        <v>12.2177</v>
      </c>
      <c r="F34" s="260"/>
      <c r="G34" s="261">
        <f>E34*F34</f>
        <v>0</v>
      </c>
      <c r="H34" s="262">
        <v>0</v>
      </c>
      <c r="I34" s="263">
        <f>E34*H34</f>
        <v>0</v>
      </c>
      <c r="J34" s="262">
        <v>0</v>
      </c>
      <c r="K34" s="263">
        <f>E34*J34</f>
        <v>0</v>
      </c>
      <c r="O34" s="255">
        <v>2</v>
      </c>
      <c r="AA34" s="228">
        <v>1</v>
      </c>
      <c r="AB34" s="228">
        <v>1</v>
      </c>
      <c r="AC34" s="228">
        <v>1</v>
      </c>
      <c r="AZ34" s="228">
        <v>1</v>
      </c>
      <c r="BA34" s="228">
        <f>IF(AZ34=1,G34,0)</f>
        <v>0</v>
      </c>
      <c r="BB34" s="228">
        <f>IF(AZ34=2,G34,0)</f>
        <v>0</v>
      </c>
      <c r="BC34" s="228">
        <f>IF(AZ34=3,G34,0)</f>
        <v>0</v>
      </c>
      <c r="BD34" s="228">
        <f>IF(AZ34=4,G34,0)</f>
        <v>0</v>
      </c>
      <c r="BE34" s="228">
        <f>IF(AZ34=5,G34,0)</f>
        <v>0</v>
      </c>
      <c r="CA34" s="255">
        <v>1</v>
      </c>
      <c r="CB34" s="255">
        <v>1</v>
      </c>
    </row>
    <row r="35" spans="1:15" ht="12.75">
      <c r="A35" s="264"/>
      <c r="B35" s="268"/>
      <c r="C35" s="440" t="s">
        <v>592</v>
      </c>
      <c r="D35" s="441"/>
      <c r="E35" s="269">
        <v>12.2177</v>
      </c>
      <c r="F35" s="270"/>
      <c r="G35" s="271"/>
      <c r="H35" s="272"/>
      <c r="I35" s="266"/>
      <c r="J35" s="273"/>
      <c r="K35" s="266"/>
      <c r="M35" s="267" t="s">
        <v>592</v>
      </c>
      <c r="O35" s="255"/>
    </row>
    <row r="36" spans="1:80" ht="12.75">
      <c r="A36" s="256">
        <v>7</v>
      </c>
      <c r="B36" s="257" t="s">
        <v>197</v>
      </c>
      <c r="C36" s="258" t="s">
        <v>198</v>
      </c>
      <c r="D36" s="259" t="s">
        <v>199</v>
      </c>
      <c r="E36" s="260">
        <v>114.816</v>
      </c>
      <c r="F36" s="260"/>
      <c r="G36" s="261">
        <f>E36*F36</f>
        <v>0</v>
      </c>
      <c r="H36" s="262">
        <v>0.00099</v>
      </c>
      <c r="I36" s="263">
        <f>E36*H36</f>
        <v>0.11366784</v>
      </c>
      <c r="J36" s="262">
        <v>0</v>
      </c>
      <c r="K36" s="263">
        <f>E36*J36</f>
        <v>0</v>
      </c>
      <c r="O36" s="255">
        <v>2</v>
      </c>
      <c r="AA36" s="228">
        <v>1</v>
      </c>
      <c r="AB36" s="228">
        <v>1</v>
      </c>
      <c r="AC36" s="228">
        <v>1</v>
      </c>
      <c r="AZ36" s="228">
        <v>1</v>
      </c>
      <c r="BA36" s="228">
        <f>IF(AZ36=1,G36,0)</f>
        <v>0</v>
      </c>
      <c r="BB36" s="228">
        <f>IF(AZ36=2,G36,0)</f>
        <v>0</v>
      </c>
      <c r="BC36" s="228">
        <f>IF(AZ36=3,G36,0)</f>
        <v>0</v>
      </c>
      <c r="BD36" s="228">
        <f>IF(AZ36=4,G36,0)</f>
        <v>0</v>
      </c>
      <c r="BE36" s="228">
        <f>IF(AZ36=5,G36,0)</f>
        <v>0</v>
      </c>
      <c r="CA36" s="255">
        <v>1</v>
      </c>
      <c r="CB36" s="255">
        <v>1</v>
      </c>
    </row>
    <row r="37" spans="1:15" ht="12.75">
      <c r="A37" s="264"/>
      <c r="B37" s="268"/>
      <c r="C37" s="440" t="s">
        <v>593</v>
      </c>
      <c r="D37" s="441"/>
      <c r="E37" s="269">
        <v>114.816</v>
      </c>
      <c r="F37" s="270"/>
      <c r="G37" s="271"/>
      <c r="H37" s="272"/>
      <c r="I37" s="266"/>
      <c r="J37" s="273"/>
      <c r="K37" s="266"/>
      <c r="M37" s="267" t="s">
        <v>593</v>
      </c>
      <c r="O37" s="255"/>
    </row>
    <row r="38" spans="1:80" ht="12.75">
      <c r="A38" s="256">
        <v>8</v>
      </c>
      <c r="B38" s="257" t="s">
        <v>201</v>
      </c>
      <c r="C38" s="258" t="s">
        <v>202</v>
      </c>
      <c r="D38" s="259" t="s">
        <v>199</v>
      </c>
      <c r="E38" s="260">
        <v>28.704</v>
      </c>
      <c r="F38" s="260"/>
      <c r="G38" s="261">
        <f>E38*F38</f>
        <v>0</v>
      </c>
      <c r="H38" s="262">
        <v>0.00086</v>
      </c>
      <c r="I38" s="263">
        <f>E38*H38</f>
        <v>0.02468544</v>
      </c>
      <c r="J38" s="262">
        <v>0</v>
      </c>
      <c r="K38" s="263">
        <f>E38*J38</f>
        <v>0</v>
      </c>
      <c r="O38" s="255">
        <v>2</v>
      </c>
      <c r="AA38" s="228">
        <v>1</v>
      </c>
      <c r="AB38" s="228">
        <v>1</v>
      </c>
      <c r="AC38" s="228">
        <v>1</v>
      </c>
      <c r="AZ38" s="228">
        <v>1</v>
      </c>
      <c r="BA38" s="228">
        <f>IF(AZ38=1,G38,0)</f>
        <v>0</v>
      </c>
      <c r="BB38" s="228">
        <f>IF(AZ38=2,G38,0)</f>
        <v>0</v>
      </c>
      <c r="BC38" s="228">
        <f>IF(AZ38=3,G38,0)</f>
        <v>0</v>
      </c>
      <c r="BD38" s="228">
        <f>IF(AZ38=4,G38,0)</f>
        <v>0</v>
      </c>
      <c r="BE38" s="228">
        <f>IF(AZ38=5,G38,0)</f>
        <v>0</v>
      </c>
      <c r="CA38" s="255">
        <v>1</v>
      </c>
      <c r="CB38" s="255">
        <v>1</v>
      </c>
    </row>
    <row r="39" spans="1:15" ht="12.75">
      <c r="A39" s="264"/>
      <c r="B39" s="268"/>
      <c r="C39" s="440" t="s">
        <v>594</v>
      </c>
      <c r="D39" s="441"/>
      <c r="E39" s="269">
        <v>28.704</v>
      </c>
      <c r="F39" s="270"/>
      <c r="G39" s="271"/>
      <c r="H39" s="272"/>
      <c r="I39" s="266"/>
      <c r="J39" s="273"/>
      <c r="K39" s="266"/>
      <c r="M39" s="267" t="s">
        <v>594</v>
      </c>
      <c r="O39" s="255"/>
    </row>
    <row r="40" spans="1:80" ht="12.75">
      <c r="A40" s="256">
        <v>9</v>
      </c>
      <c r="B40" s="257" t="s">
        <v>204</v>
      </c>
      <c r="C40" s="258" t="s">
        <v>205</v>
      </c>
      <c r="D40" s="259" t="s">
        <v>199</v>
      </c>
      <c r="E40" s="260">
        <v>114.816</v>
      </c>
      <c r="F40" s="260"/>
      <c r="G40" s="261">
        <f>E40*F40</f>
        <v>0</v>
      </c>
      <c r="H40" s="262">
        <v>0</v>
      </c>
      <c r="I40" s="263">
        <f>E40*H40</f>
        <v>0</v>
      </c>
      <c r="J40" s="262">
        <v>0</v>
      </c>
      <c r="K40" s="263">
        <f>E40*J40</f>
        <v>0</v>
      </c>
      <c r="O40" s="255">
        <v>2</v>
      </c>
      <c r="AA40" s="228">
        <v>1</v>
      </c>
      <c r="AB40" s="228">
        <v>1</v>
      </c>
      <c r="AC40" s="228">
        <v>1</v>
      </c>
      <c r="AZ40" s="228">
        <v>1</v>
      </c>
      <c r="BA40" s="228">
        <f>IF(AZ40=1,G40,0)</f>
        <v>0</v>
      </c>
      <c r="BB40" s="228">
        <f>IF(AZ40=2,G40,0)</f>
        <v>0</v>
      </c>
      <c r="BC40" s="228">
        <f>IF(AZ40=3,G40,0)</f>
        <v>0</v>
      </c>
      <c r="BD40" s="228">
        <f>IF(AZ40=4,G40,0)</f>
        <v>0</v>
      </c>
      <c r="BE40" s="228">
        <f>IF(AZ40=5,G40,0)</f>
        <v>0</v>
      </c>
      <c r="CA40" s="255">
        <v>1</v>
      </c>
      <c r="CB40" s="255">
        <v>1</v>
      </c>
    </row>
    <row r="41" spans="1:80" ht="12.75">
      <c r="A41" s="256">
        <v>10</v>
      </c>
      <c r="B41" s="257" t="s">
        <v>206</v>
      </c>
      <c r="C41" s="258" t="s">
        <v>207</v>
      </c>
      <c r="D41" s="259" t="s">
        <v>199</v>
      </c>
      <c r="E41" s="260">
        <v>28.704</v>
      </c>
      <c r="F41" s="260"/>
      <c r="G41" s="261">
        <f>E41*F41</f>
        <v>0</v>
      </c>
      <c r="H41" s="262">
        <v>0</v>
      </c>
      <c r="I41" s="263">
        <f>E41*H41</f>
        <v>0</v>
      </c>
      <c r="J41" s="262">
        <v>0</v>
      </c>
      <c r="K41" s="263">
        <f>E41*J41</f>
        <v>0</v>
      </c>
      <c r="O41" s="255">
        <v>2</v>
      </c>
      <c r="AA41" s="228">
        <v>1</v>
      </c>
      <c r="AB41" s="228">
        <v>1</v>
      </c>
      <c r="AC41" s="228">
        <v>1</v>
      </c>
      <c r="AZ41" s="228">
        <v>1</v>
      </c>
      <c r="BA41" s="228">
        <f>IF(AZ41=1,G41,0)</f>
        <v>0</v>
      </c>
      <c r="BB41" s="228">
        <f>IF(AZ41=2,G41,0)</f>
        <v>0</v>
      </c>
      <c r="BC41" s="228">
        <f>IF(AZ41=3,G41,0)</f>
        <v>0</v>
      </c>
      <c r="BD41" s="228">
        <f>IF(AZ41=4,G41,0)</f>
        <v>0</v>
      </c>
      <c r="BE41" s="228">
        <f>IF(AZ41=5,G41,0)</f>
        <v>0</v>
      </c>
      <c r="CA41" s="255">
        <v>1</v>
      </c>
      <c r="CB41" s="255">
        <v>1</v>
      </c>
    </row>
    <row r="42" spans="1:80" ht="12.75">
      <c r="A42" s="256">
        <v>11</v>
      </c>
      <c r="B42" s="257" t="s">
        <v>208</v>
      </c>
      <c r="C42" s="258" t="s">
        <v>209</v>
      </c>
      <c r="D42" s="259" t="s">
        <v>122</v>
      </c>
      <c r="E42" s="260">
        <v>97.7416</v>
      </c>
      <c r="F42" s="260"/>
      <c r="G42" s="261">
        <f>E42*F42</f>
        <v>0</v>
      </c>
      <c r="H42" s="262">
        <v>0</v>
      </c>
      <c r="I42" s="263">
        <f>E42*H42</f>
        <v>0</v>
      </c>
      <c r="J42" s="262">
        <v>0</v>
      </c>
      <c r="K42" s="263">
        <f>E42*J42</f>
        <v>0</v>
      </c>
      <c r="O42" s="255">
        <v>2</v>
      </c>
      <c r="AA42" s="228">
        <v>1</v>
      </c>
      <c r="AB42" s="228">
        <v>0</v>
      </c>
      <c r="AC42" s="228">
        <v>0</v>
      </c>
      <c r="AZ42" s="228">
        <v>1</v>
      </c>
      <c r="BA42" s="228">
        <f>IF(AZ42=1,G42,0)</f>
        <v>0</v>
      </c>
      <c r="BB42" s="228">
        <f>IF(AZ42=2,G42,0)</f>
        <v>0</v>
      </c>
      <c r="BC42" s="228">
        <f>IF(AZ42=3,G42,0)</f>
        <v>0</v>
      </c>
      <c r="BD42" s="228">
        <f>IF(AZ42=4,G42,0)</f>
        <v>0</v>
      </c>
      <c r="BE42" s="228">
        <f>IF(AZ42=5,G42,0)</f>
        <v>0</v>
      </c>
      <c r="CA42" s="255">
        <v>1</v>
      </c>
      <c r="CB42" s="255">
        <v>0</v>
      </c>
    </row>
    <row r="43" spans="1:15" ht="12.75">
      <c r="A43" s="264"/>
      <c r="B43" s="268"/>
      <c r="C43" s="440" t="s">
        <v>595</v>
      </c>
      <c r="D43" s="441"/>
      <c r="E43" s="269">
        <v>97.7416</v>
      </c>
      <c r="F43" s="270"/>
      <c r="G43" s="271"/>
      <c r="H43" s="272"/>
      <c r="I43" s="266"/>
      <c r="J43" s="273"/>
      <c r="K43" s="266"/>
      <c r="M43" s="267" t="s">
        <v>595</v>
      </c>
      <c r="O43" s="255"/>
    </row>
    <row r="44" spans="1:80" ht="12.75">
      <c r="A44" s="256">
        <v>12</v>
      </c>
      <c r="B44" s="257" t="s">
        <v>490</v>
      </c>
      <c r="C44" s="258" t="s">
        <v>491</v>
      </c>
      <c r="D44" s="259" t="s">
        <v>122</v>
      </c>
      <c r="E44" s="260">
        <v>24.4354</v>
      </c>
      <c r="F44" s="260"/>
      <c r="G44" s="261">
        <f>E44*F44</f>
        <v>0</v>
      </c>
      <c r="H44" s="262">
        <v>0</v>
      </c>
      <c r="I44" s="263">
        <f>E44*H44</f>
        <v>0</v>
      </c>
      <c r="J44" s="262">
        <v>0</v>
      </c>
      <c r="K44" s="263">
        <f>E44*J44</f>
        <v>0</v>
      </c>
      <c r="O44" s="255">
        <v>2</v>
      </c>
      <c r="AA44" s="228">
        <v>1</v>
      </c>
      <c r="AB44" s="228">
        <v>1</v>
      </c>
      <c r="AC44" s="228">
        <v>1</v>
      </c>
      <c r="AZ44" s="228">
        <v>1</v>
      </c>
      <c r="BA44" s="228">
        <f>IF(AZ44=1,G44,0)</f>
        <v>0</v>
      </c>
      <c r="BB44" s="228">
        <f>IF(AZ44=2,G44,0)</f>
        <v>0</v>
      </c>
      <c r="BC44" s="228">
        <f>IF(AZ44=3,G44,0)</f>
        <v>0</v>
      </c>
      <c r="BD44" s="228">
        <f>IF(AZ44=4,G44,0)</f>
        <v>0</v>
      </c>
      <c r="BE44" s="228">
        <f>IF(AZ44=5,G44,0)</f>
        <v>0</v>
      </c>
      <c r="CA44" s="255">
        <v>1</v>
      </c>
      <c r="CB44" s="255">
        <v>1</v>
      </c>
    </row>
    <row r="45" spans="1:15" ht="12.75">
      <c r="A45" s="264"/>
      <c r="B45" s="268"/>
      <c r="C45" s="440" t="s">
        <v>596</v>
      </c>
      <c r="D45" s="441"/>
      <c r="E45" s="269">
        <v>24.4354</v>
      </c>
      <c r="F45" s="270"/>
      <c r="G45" s="271"/>
      <c r="H45" s="272"/>
      <c r="I45" s="266"/>
      <c r="J45" s="273"/>
      <c r="K45" s="266"/>
      <c r="M45" s="267" t="s">
        <v>596</v>
      </c>
      <c r="O45" s="255"/>
    </row>
    <row r="46" spans="1:80" ht="12.75">
      <c r="A46" s="256">
        <v>13</v>
      </c>
      <c r="B46" s="257" t="s">
        <v>211</v>
      </c>
      <c r="C46" s="258" t="s">
        <v>212</v>
      </c>
      <c r="D46" s="259" t="s">
        <v>122</v>
      </c>
      <c r="E46" s="260">
        <v>210.69</v>
      </c>
      <c r="F46" s="260"/>
      <c r="G46" s="261">
        <f>E46*F46</f>
        <v>0</v>
      </c>
      <c r="H46" s="262">
        <v>0</v>
      </c>
      <c r="I46" s="263">
        <f>E46*H46</f>
        <v>0</v>
      </c>
      <c r="J46" s="262">
        <v>0</v>
      </c>
      <c r="K46" s="263">
        <f>E46*J46</f>
        <v>0</v>
      </c>
      <c r="O46" s="255">
        <v>2</v>
      </c>
      <c r="AA46" s="228">
        <v>1</v>
      </c>
      <c r="AB46" s="228">
        <v>1</v>
      </c>
      <c r="AC46" s="228">
        <v>1</v>
      </c>
      <c r="AZ46" s="228">
        <v>1</v>
      </c>
      <c r="BA46" s="228">
        <f>IF(AZ46=1,G46,0)</f>
        <v>0</v>
      </c>
      <c r="BB46" s="228">
        <f>IF(AZ46=2,G46,0)</f>
        <v>0</v>
      </c>
      <c r="BC46" s="228">
        <f>IF(AZ46=3,G46,0)</f>
        <v>0</v>
      </c>
      <c r="BD46" s="228">
        <f>IF(AZ46=4,G46,0)</f>
        <v>0</v>
      </c>
      <c r="BE46" s="228">
        <f>IF(AZ46=5,G46,0)</f>
        <v>0</v>
      </c>
      <c r="CA46" s="255">
        <v>1</v>
      </c>
      <c r="CB46" s="255">
        <v>1</v>
      </c>
    </row>
    <row r="47" spans="1:15" ht="12.75">
      <c r="A47" s="264"/>
      <c r="B47" s="268"/>
      <c r="C47" s="440" t="s">
        <v>597</v>
      </c>
      <c r="D47" s="441"/>
      <c r="E47" s="269">
        <v>122.177</v>
      </c>
      <c r="F47" s="270"/>
      <c r="G47" s="271"/>
      <c r="H47" s="272"/>
      <c r="I47" s="266"/>
      <c r="J47" s="273"/>
      <c r="K47" s="266"/>
      <c r="M47" s="267" t="s">
        <v>597</v>
      </c>
      <c r="O47" s="255"/>
    </row>
    <row r="48" spans="1:15" ht="12.75">
      <c r="A48" s="264"/>
      <c r="B48" s="268"/>
      <c r="C48" s="440" t="s">
        <v>598</v>
      </c>
      <c r="D48" s="441"/>
      <c r="E48" s="269">
        <v>88.513</v>
      </c>
      <c r="F48" s="270"/>
      <c r="G48" s="271"/>
      <c r="H48" s="272"/>
      <c r="I48" s="266"/>
      <c r="J48" s="273"/>
      <c r="K48" s="266"/>
      <c r="M48" s="267" t="s">
        <v>598</v>
      </c>
      <c r="O48" s="255"/>
    </row>
    <row r="49" spans="1:80" ht="12.75">
      <c r="A49" s="256">
        <v>14</v>
      </c>
      <c r="B49" s="257" t="s">
        <v>215</v>
      </c>
      <c r="C49" s="258" t="s">
        <v>216</v>
      </c>
      <c r="D49" s="259" t="s">
        <v>122</v>
      </c>
      <c r="E49" s="260">
        <v>33.664</v>
      </c>
      <c r="F49" s="260"/>
      <c r="G49" s="261">
        <f>E49*F49</f>
        <v>0</v>
      </c>
      <c r="H49" s="262">
        <v>0</v>
      </c>
      <c r="I49" s="263">
        <f>E49*H49</f>
        <v>0</v>
      </c>
      <c r="J49" s="262">
        <v>0</v>
      </c>
      <c r="K49" s="263">
        <f>E49*J49</f>
        <v>0</v>
      </c>
      <c r="O49" s="255">
        <v>2</v>
      </c>
      <c r="AA49" s="228">
        <v>1</v>
      </c>
      <c r="AB49" s="228">
        <v>1</v>
      </c>
      <c r="AC49" s="228">
        <v>1</v>
      </c>
      <c r="AZ49" s="228">
        <v>1</v>
      </c>
      <c r="BA49" s="228">
        <f>IF(AZ49=1,G49,0)</f>
        <v>0</v>
      </c>
      <c r="BB49" s="228">
        <f>IF(AZ49=2,G49,0)</f>
        <v>0</v>
      </c>
      <c r="BC49" s="228">
        <f>IF(AZ49=3,G49,0)</f>
        <v>0</v>
      </c>
      <c r="BD49" s="228">
        <f>IF(AZ49=4,G49,0)</f>
        <v>0</v>
      </c>
      <c r="BE49" s="228">
        <f>IF(AZ49=5,G49,0)</f>
        <v>0</v>
      </c>
      <c r="CA49" s="255">
        <v>1</v>
      </c>
      <c r="CB49" s="255">
        <v>1</v>
      </c>
    </row>
    <row r="50" spans="1:15" ht="12.75">
      <c r="A50" s="264"/>
      <c r="B50" s="268"/>
      <c r="C50" s="440" t="s">
        <v>599</v>
      </c>
      <c r="D50" s="441"/>
      <c r="E50" s="269">
        <v>33.664</v>
      </c>
      <c r="F50" s="270"/>
      <c r="G50" s="271"/>
      <c r="H50" s="272"/>
      <c r="I50" s="266"/>
      <c r="J50" s="273"/>
      <c r="K50" s="266"/>
      <c r="M50" s="267" t="s">
        <v>599</v>
      </c>
      <c r="O50" s="255"/>
    </row>
    <row r="51" spans="1:80" ht="12.75">
      <c r="A51" s="256">
        <v>15</v>
      </c>
      <c r="B51" s="257" t="s">
        <v>218</v>
      </c>
      <c r="C51" s="258" t="s">
        <v>219</v>
      </c>
      <c r="D51" s="259" t="s">
        <v>122</v>
      </c>
      <c r="E51" s="260">
        <v>33.664</v>
      </c>
      <c r="F51" s="260"/>
      <c r="G51" s="261">
        <f>E51*F51</f>
        <v>0</v>
      </c>
      <c r="H51" s="262">
        <v>0</v>
      </c>
      <c r="I51" s="263">
        <f>E51*H51</f>
        <v>0</v>
      </c>
      <c r="J51" s="262">
        <v>0</v>
      </c>
      <c r="K51" s="263">
        <f>E51*J51</f>
        <v>0</v>
      </c>
      <c r="O51" s="255">
        <v>2</v>
      </c>
      <c r="AA51" s="228">
        <v>1</v>
      </c>
      <c r="AB51" s="228">
        <v>1</v>
      </c>
      <c r="AC51" s="228">
        <v>1</v>
      </c>
      <c r="AZ51" s="228">
        <v>1</v>
      </c>
      <c r="BA51" s="228">
        <f>IF(AZ51=1,G51,0)</f>
        <v>0</v>
      </c>
      <c r="BB51" s="228">
        <f>IF(AZ51=2,G51,0)</f>
        <v>0</v>
      </c>
      <c r="BC51" s="228">
        <f>IF(AZ51=3,G51,0)</f>
        <v>0</v>
      </c>
      <c r="BD51" s="228">
        <f>IF(AZ51=4,G51,0)</f>
        <v>0</v>
      </c>
      <c r="BE51" s="228">
        <f>IF(AZ51=5,G51,0)</f>
        <v>0</v>
      </c>
      <c r="CA51" s="255">
        <v>1</v>
      </c>
      <c r="CB51" s="255">
        <v>1</v>
      </c>
    </row>
    <row r="52" spans="1:80" ht="12.75">
      <c r="A52" s="256">
        <v>16</v>
      </c>
      <c r="B52" s="257" t="s">
        <v>220</v>
      </c>
      <c r="C52" s="258" t="s">
        <v>221</v>
      </c>
      <c r="D52" s="259" t="s">
        <v>122</v>
      </c>
      <c r="E52" s="260">
        <v>244.354</v>
      </c>
      <c r="F52" s="260"/>
      <c r="G52" s="261">
        <f>E52*F52</f>
        <v>0</v>
      </c>
      <c r="H52" s="262">
        <v>0</v>
      </c>
      <c r="I52" s="263">
        <f>E52*H52</f>
        <v>0</v>
      </c>
      <c r="J52" s="262">
        <v>0</v>
      </c>
      <c r="K52" s="263">
        <f>E52*J52</f>
        <v>0</v>
      </c>
      <c r="O52" s="255">
        <v>2</v>
      </c>
      <c r="AA52" s="228">
        <v>1</v>
      </c>
      <c r="AB52" s="228">
        <v>1</v>
      </c>
      <c r="AC52" s="228">
        <v>1</v>
      </c>
      <c r="AZ52" s="228">
        <v>1</v>
      </c>
      <c r="BA52" s="228">
        <f>IF(AZ52=1,G52,0)</f>
        <v>0</v>
      </c>
      <c r="BB52" s="228">
        <f>IF(AZ52=2,G52,0)</f>
        <v>0</v>
      </c>
      <c r="BC52" s="228">
        <f>IF(AZ52=3,G52,0)</f>
        <v>0</v>
      </c>
      <c r="BD52" s="228">
        <f>IF(AZ52=4,G52,0)</f>
        <v>0</v>
      </c>
      <c r="BE52" s="228">
        <f>IF(AZ52=5,G52,0)</f>
        <v>0</v>
      </c>
      <c r="CA52" s="255">
        <v>1</v>
      </c>
      <c r="CB52" s="255">
        <v>1</v>
      </c>
    </row>
    <row r="53" spans="1:15" ht="12.75">
      <c r="A53" s="264"/>
      <c r="B53" s="268"/>
      <c r="C53" s="440" t="s">
        <v>600</v>
      </c>
      <c r="D53" s="441"/>
      <c r="E53" s="269">
        <v>122.177</v>
      </c>
      <c r="F53" s="270"/>
      <c r="G53" s="271"/>
      <c r="H53" s="272"/>
      <c r="I53" s="266"/>
      <c r="J53" s="273"/>
      <c r="K53" s="266"/>
      <c r="M53" s="267" t="s">
        <v>600</v>
      </c>
      <c r="O53" s="255"/>
    </row>
    <row r="54" spans="1:15" ht="12.75">
      <c r="A54" s="264"/>
      <c r="B54" s="268"/>
      <c r="C54" s="440" t="s">
        <v>601</v>
      </c>
      <c r="D54" s="441"/>
      <c r="E54" s="269">
        <v>88.513</v>
      </c>
      <c r="F54" s="270"/>
      <c r="G54" s="271"/>
      <c r="H54" s="272"/>
      <c r="I54" s="266"/>
      <c r="J54" s="273"/>
      <c r="K54" s="266"/>
      <c r="M54" s="267" t="s">
        <v>601</v>
      </c>
      <c r="O54" s="255"/>
    </row>
    <row r="55" spans="1:15" ht="12.75">
      <c r="A55" s="264"/>
      <c r="B55" s="268"/>
      <c r="C55" s="440" t="s">
        <v>602</v>
      </c>
      <c r="D55" s="441"/>
      <c r="E55" s="269">
        <v>33.664</v>
      </c>
      <c r="F55" s="270"/>
      <c r="G55" s="271"/>
      <c r="H55" s="272"/>
      <c r="I55" s="266"/>
      <c r="J55" s="273"/>
      <c r="K55" s="266"/>
      <c r="M55" s="267" t="s">
        <v>602</v>
      </c>
      <c r="O55" s="255"/>
    </row>
    <row r="56" spans="1:80" ht="12.75">
      <c r="A56" s="256">
        <v>17</v>
      </c>
      <c r="B56" s="257" t="s">
        <v>225</v>
      </c>
      <c r="C56" s="258" t="s">
        <v>226</v>
      </c>
      <c r="D56" s="259" t="s">
        <v>122</v>
      </c>
      <c r="E56" s="260">
        <v>33.664</v>
      </c>
      <c r="F56" s="260"/>
      <c r="G56" s="261">
        <f>E56*F56</f>
        <v>0</v>
      </c>
      <c r="H56" s="262">
        <v>0</v>
      </c>
      <c r="I56" s="263">
        <f>E56*H56</f>
        <v>0</v>
      </c>
      <c r="J56" s="262">
        <v>0</v>
      </c>
      <c r="K56" s="263">
        <f>E56*J56</f>
        <v>0</v>
      </c>
      <c r="O56" s="255">
        <v>2</v>
      </c>
      <c r="AA56" s="228">
        <v>1</v>
      </c>
      <c r="AB56" s="228">
        <v>1</v>
      </c>
      <c r="AC56" s="228">
        <v>1</v>
      </c>
      <c r="AZ56" s="228">
        <v>1</v>
      </c>
      <c r="BA56" s="228">
        <f>IF(AZ56=1,G56,0)</f>
        <v>0</v>
      </c>
      <c r="BB56" s="228">
        <f>IF(AZ56=2,G56,0)</f>
        <v>0</v>
      </c>
      <c r="BC56" s="228">
        <f>IF(AZ56=3,G56,0)</f>
        <v>0</v>
      </c>
      <c r="BD56" s="228">
        <f>IF(AZ56=4,G56,0)</f>
        <v>0</v>
      </c>
      <c r="BE56" s="228">
        <f>IF(AZ56=5,G56,0)</f>
        <v>0</v>
      </c>
      <c r="CA56" s="255">
        <v>1</v>
      </c>
      <c r="CB56" s="255">
        <v>1</v>
      </c>
    </row>
    <row r="57" spans="1:80" ht="12.75">
      <c r="A57" s="256">
        <v>18</v>
      </c>
      <c r="B57" s="257" t="s">
        <v>227</v>
      </c>
      <c r="C57" s="258" t="s">
        <v>228</v>
      </c>
      <c r="D57" s="259" t="s">
        <v>122</v>
      </c>
      <c r="E57" s="260">
        <v>88.513</v>
      </c>
      <c r="F57" s="260"/>
      <c r="G57" s="261">
        <f>E57*F57</f>
        <v>0</v>
      </c>
      <c r="H57" s="262">
        <v>0</v>
      </c>
      <c r="I57" s="263">
        <f>E57*H57</f>
        <v>0</v>
      </c>
      <c r="J57" s="262">
        <v>0</v>
      </c>
      <c r="K57" s="263">
        <f>E57*J57</f>
        <v>0</v>
      </c>
      <c r="O57" s="255">
        <v>2</v>
      </c>
      <c r="AA57" s="228">
        <v>1</v>
      </c>
      <c r="AB57" s="228">
        <v>1</v>
      </c>
      <c r="AC57" s="228">
        <v>1</v>
      </c>
      <c r="AZ57" s="228">
        <v>1</v>
      </c>
      <c r="BA57" s="228">
        <f>IF(AZ57=1,G57,0)</f>
        <v>0</v>
      </c>
      <c r="BB57" s="228">
        <f>IF(AZ57=2,G57,0)</f>
        <v>0</v>
      </c>
      <c r="BC57" s="228">
        <f>IF(AZ57=3,G57,0)</f>
        <v>0</v>
      </c>
      <c r="BD57" s="228">
        <f>IF(AZ57=4,G57,0)</f>
        <v>0</v>
      </c>
      <c r="BE57" s="228">
        <f>IF(AZ57=5,G57,0)</f>
        <v>0</v>
      </c>
      <c r="CA57" s="255">
        <v>1</v>
      </c>
      <c r="CB57" s="255">
        <v>1</v>
      </c>
    </row>
    <row r="58" spans="1:15" ht="12.75">
      <c r="A58" s="264"/>
      <c r="B58" s="268"/>
      <c r="C58" s="440" t="s">
        <v>603</v>
      </c>
      <c r="D58" s="441"/>
      <c r="E58" s="269">
        <v>88.513</v>
      </c>
      <c r="F58" s="270"/>
      <c r="G58" s="271"/>
      <c r="H58" s="272"/>
      <c r="I58" s="266"/>
      <c r="J58" s="273"/>
      <c r="K58" s="266"/>
      <c r="M58" s="267" t="s">
        <v>603</v>
      </c>
      <c r="O58" s="255"/>
    </row>
    <row r="59" spans="1:80" ht="12.75">
      <c r="A59" s="256">
        <v>19</v>
      </c>
      <c r="B59" s="257" t="s">
        <v>230</v>
      </c>
      <c r="C59" s="258" t="s">
        <v>231</v>
      </c>
      <c r="D59" s="259" t="s">
        <v>122</v>
      </c>
      <c r="E59" s="260">
        <v>28.544</v>
      </c>
      <c r="F59" s="260"/>
      <c r="G59" s="261">
        <f>E59*F59</f>
        <v>0</v>
      </c>
      <c r="H59" s="262">
        <v>0</v>
      </c>
      <c r="I59" s="263">
        <f>E59*H59</f>
        <v>0</v>
      </c>
      <c r="J59" s="262">
        <v>0</v>
      </c>
      <c r="K59" s="263">
        <f>E59*J59</f>
        <v>0</v>
      </c>
      <c r="O59" s="255">
        <v>2</v>
      </c>
      <c r="AA59" s="228">
        <v>1</v>
      </c>
      <c r="AB59" s="228">
        <v>1</v>
      </c>
      <c r="AC59" s="228">
        <v>1</v>
      </c>
      <c r="AZ59" s="228">
        <v>1</v>
      </c>
      <c r="BA59" s="228">
        <f>IF(AZ59=1,G59,0)</f>
        <v>0</v>
      </c>
      <c r="BB59" s="228">
        <f>IF(AZ59=2,G59,0)</f>
        <v>0</v>
      </c>
      <c r="BC59" s="228">
        <f>IF(AZ59=3,G59,0)</f>
        <v>0</v>
      </c>
      <c r="BD59" s="228">
        <f>IF(AZ59=4,G59,0)</f>
        <v>0</v>
      </c>
      <c r="BE59" s="228">
        <f>IF(AZ59=5,G59,0)</f>
        <v>0</v>
      </c>
      <c r="CA59" s="255">
        <v>1</v>
      </c>
      <c r="CB59" s="255">
        <v>1</v>
      </c>
    </row>
    <row r="60" spans="1:15" ht="12.75">
      <c r="A60" s="264"/>
      <c r="B60" s="268"/>
      <c r="C60" s="440" t="s">
        <v>604</v>
      </c>
      <c r="D60" s="441"/>
      <c r="E60" s="269">
        <v>0</v>
      </c>
      <c r="F60" s="270"/>
      <c r="G60" s="271"/>
      <c r="H60" s="272"/>
      <c r="I60" s="266"/>
      <c r="J60" s="273"/>
      <c r="K60" s="266"/>
      <c r="M60" s="267" t="s">
        <v>604</v>
      </c>
      <c r="O60" s="255"/>
    </row>
    <row r="61" spans="1:15" ht="12.75">
      <c r="A61" s="264"/>
      <c r="B61" s="268"/>
      <c r="C61" s="440" t="s">
        <v>605</v>
      </c>
      <c r="D61" s="441"/>
      <c r="E61" s="269">
        <v>9.984</v>
      </c>
      <c r="F61" s="270"/>
      <c r="G61" s="271"/>
      <c r="H61" s="272"/>
      <c r="I61" s="266"/>
      <c r="J61" s="273"/>
      <c r="K61" s="266"/>
      <c r="M61" s="267" t="s">
        <v>605</v>
      </c>
      <c r="O61" s="255"/>
    </row>
    <row r="62" spans="1:15" ht="12.75">
      <c r="A62" s="264"/>
      <c r="B62" s="268"/>
      <c r="C62" s="440" t="s">
        <v>606</v>
      </c>
      <c r="D62" s="441"/>
      <c r="E62" s="269">
        <v>18.56</v>
      </c>
      <c r="F62" s="270"/>
      <c r="G62" s="271"/>
      <c r="H62" s="272"/>
      <c r="I62" s="266"/>
      <c r="J62" s="273"/>
      <c r="K62" s="266"/>
      <c r="M62" s="267" t="s">
        <v>606</v>
      </c>
      <c r="O62" s="255"/>
    </row>
    <row r="63" spans="1:80" ht="12.75">
      <c r="A63" s="356">
        <v>20</v>
      </c>
      <c r="B63" s="357" t="s">
        <v>236</v>
      </c>
      <c r="C63" s="358" t="s">
        <v>237</v>
      </c>
      <c r="D63" s="359" t="s">
        <v>238</v>
      </c>
      <c r="E63" s="360">
        <v>54.2336</v>
      </c>
      <c r="F63" s="360"/>
      <c r="G63" s="361">
        <f>E63*F63</f>
        <v>0</v>
      </c>
      <c r="H63" s="262">
        <v>1</v>
      </c>
      <c r="I63" s="263">
        <f>E63*H63</f>
        <v>54.2336</v>
      </c>
      <c r="J63" s="262"/>
      <c r="K63" s="263">
        <f>E63*J63</f>
        <v>0</v>
      </c>
      <c r="O63" s="255">
        <v>2</v>
      </c>
      <c r="AA63" s="228">
        <v>3</v>
      </c>
      <c r="AB63" s="228">
        <v>1</v>
      </c>
      <c r="AC63" s="228">
        <v>58337333</v>
      </c>
      <c r="AZ63" s="228">
        <v>1</v>
      </c>
      <c r="BA63" s="228">
        <f>IF(AZ63=1,G63,0)</f>
        <v>0</v>
      </c>
      <c r="BB63" s="228">
        <f>IF(AZ63=2,G63,0)</f>
        <v>0</v>
      </c>
      <c r="BC63" s="228">
        <f>IF(AZ63=3,G63,0)</f>
        <v>0</v>
      </c>
      <c r="BD63" s="228">
        <f>IF(AZ63=4,G63,0)</f>
        <v>0</v>
      </c>
      <c r="BE63" s="228">
        <f>IF(AZ63=5,G63,0)</f>
        <v>0</v>
      </c>
      <c r="CA63" s="255">
        <v>3</v>
      </c>
      <c r="CB63" s="255">
        <v>1</v>
      </c>
    </row>
    <row r="64" spans="1:15" ht="12.75">
      <c r="A64" s="362"/>
      <c r="B64" s="363"/>
      <c r="C64" s="444" t="s">
        <v>607</v>
      </c>
      <c r="D64" s="445"/>
      <c r="E64" s="364">
        <v>54.2336</v>
      </c>
      <c r="F64" s="365"/>
      <c r="G64" s="366"/>
      <c r="H64" s="272"/>
      <c r="I64" s="266"/>
      <c r="J64" s="273"/>
      <c r="K64" s="266"/>
      <c r="M64" s="267" t="s">
        <v>607</v>
      </c>
      <c r="O64" s="255"/>
    </row>
    <row r="65" spans="1:57" ht="12.75">
      <c r="A65" s="274"/>
      <c r="B65" s="275" t="s">
        <v>103</v>
      </c>
      <c r="C65" s="276" t="s">
        <v>112</v>
      </c>
      <c r="D65" s="277"/>
      <c r="E65" s="278"/>
      <c r="F65" s="279"/>
      <c r="G65" s="280">
        <f>SUM(G7:G64)</f>
        <v>0</v>
      </c>
      <c r="H65" s="281"/>
      <c r="I65" s="282">
        <f>SUM(I7:I64)</f>
        <v>54.37195328</v>
      </c>
      <c r="J65" s="281"/>
      <c r="K65" s="282">
        <f>SUM(K7:K64)</f>
        <v>0</v>
      </c>
      <c r="O65" s="255">
        <v>4</v>
      </c>
      <c r="BA65" s="283">
        <f>SUM(BA7:BA64)</f>
        <v>0</v>
      </c>
      <c r="BB65" s="283">
        <f>SUM(BB7:BB64)</f>
        <v>0</v>
      </c>
      <c r="BC65" s="283">
        <f>SUM(BC7:BC64)</f>
        <v>0</v>
      </c>
      <c r="BD65" s="283">
        <f>SUM(BD7:BD64)</f>
        <v>0</v>
      </c>
      <c r="BE65" s="283">
        <f>SUM(BE7:BE64)</f>
        <v>0</v>
      </c>
    </row>
    <row r="66" spans="1:15" ht="12.75">
      <c r="A66" s="245" t="s">
        <v>98</v>
      </c>
      <c r="B66" s="246" t="s">
        <v>240</v>
      </c>
      <c r="C66" s="247" t="s">
        <v>241</v>
      </c>
      <c r="D66" s="248"/>
      <c r="E66" s="249"/>
      <c r="F66" s="249"/>
      <c r="G66" s="250"/>
      <c r="H66" s="251"/>
      <c r="I66" s="252"/>
      <c r="J66" s="253"/>
      <c r="K66" s="254"/>
      <c r="O66" s="255">
        <v>1</v>
      </c>
    </row>
    <row r="67" spans="1:80" ht="12.75">
      <c r="A67" s="256">
        <v>21</v>
      </c>
      <c r="B67" s="257" t="s">
        <v>243</v>
      </c>
      <c r="C67" s="258" t="s">
        <v>244</v>
      </c>
      <c r="D67" s="259" t="s">
        <v>122</v>
      </c>
      <c r="E67" s="260">
        <v>5.12</v>
      </c>
      <c r="F67" s="260"/>
      <c r="G67" s="261">
        <f>E67*F67</f>
        <v>0</v>
      </c>
      <c r="H67" s="262">
        <v>1.89077</v>
      </c>
      <c r="I67" s="263">
        <f>E67*H67</f>
        <v>9.6807424</v>
      </c>
      <c r="J67" s="262">
        <v>0</v>
      </c>
      <c r="K67" s="263">
        <f>E67*J67</f>
        <v>0</v>
      </c>
      <c r="O67" s="255">
        <v>2</v>
      </c>
      <c r="AA67" s="228">
        <v>1</v>
      </c>
      <c r="AB67" s="228">
        <v>0</v>
      </c>
      <c r="AC67" s="228">
        <v>0</v>
      </c>
      <c r="AZ67" s="228">
        <v>1</v>
      </c>
      <c r="BA67" s="228">
        <f>IF(AZ67=1,G67,0)</f>
        <v>0</v>
      </c>
      <c r="BB67" s="228">
        <f>IF(AZ67=2,G67,0)</f>
        <v>0</v>
      </c>
      <c r="BC67" s="228">
        <f>IF(AZ67=3,G67,0)</f>
        <v>0</v>
      </c>
      <c r="BD67" s="228">
        <f>IF(AZ67=4,G67,0)</f>
        <v>0</v>
      </c>
      <c r="BE67" s="228">
        <f>IF(AZ67=5,G67,0)</f>
        <v>0</v>
      </c>
      <c r="CA67" s="255">
        <v>1</v>
      </c>
      <c r="CB67" s="255">
        <v>0</v>
      </c>
    </row>
    <row r="68" spans="1:15" ht="12.75">
      <c r="A68" s="264"/>
      <c r="B68" s="268"/>
      <c r="C68" s="440" t="s">
        <v>604</v>
      </c>
      <c r="D68" s="441"/>
      <c r="E68" s="269">
        <v>0</v>
      </c>
      <c r="F68" s="270"/>
      <c r="G68" s="271"/>
      <c r="H68" s="272"/>
      <c r="I68" s="266"/>
      <c r="J68" s="273"/>
      <c r="K68" s="266"/>
      <c r="M68" s="267" t="s">
        <v>604</v>
      </c>
      <c r="O68" s="255"/>
    </row>
    <row r="69" spans="1:15" ht="12.75">
      <c r="A69" s="264"/>
      <c r="B69" s="268"/>
      <c r="C69" s="440" t="s">
        <v>608</v>
      </c>
      <c r="D69" s="441"/>
      <c r="E69" s="269">
        <v>2.56</v>
      </c>
      <c r="F69" s="270"/>
      <c r="G69" s="271"/>
      <c r="H69" s="272"/>
      <c r="I69" s="266"/>
      <c r="J69" s="273"/>
      <c r="K69" s="266"/>
      <c r="M69" s="267" t="s">
        <v>608</v>
      </c>
      <c r="O69" s="255"/>
    </row>
    <row r="70" spans="1:15" ht="12.75">
      <c r="A70" s="264"/>
      <c r="B70" s="268"/>
      <c r="C70" s="440" t="s">
        <v>609</v>
      </c>
      <c r="D70" s="441"/>
      <c r="E70" s="269">
        <v>2.56</v>
      </c>
      <c r="F70" s="270"/>
      <c r="G70" s="271"/>
      <c r="H70" s="272"/>
      <c r="I70" s="266"/>
      <c r="J70" s="273"/>
      <c r="K70" s="266"/>
      <c r="M70" s="267" t="s">
        <v>609</v>
      </c>
      <c r="O70" s="255"/>
    </row>
    <row r="71" spans="1:80" ht="12.75">
      <c r="A71" s="256">
        <v>22</v>
      </c>
      <c r="B71" s="257" t="s">
        <v>248</v>
      </c>
      <c r="C71" s="258" t="s">
        <v>249</v>
      </c>
      <c r="D71" s="259" t="s">
        <v>122</v>
      </c>
      <c r="E71" s="260">
        <v>0.4021</v>
      </c>
      <c r="F71" s="260"/>
      <c r="G71" s="261">
        <f>E71*F71</f>
        <v>0</v>
      </c>
      <c r="H71" s="262">
        <v>2.5</v>
      </c>
      <c r="I71" s="263">
        <f>E71*H71</f>
        <v>1.00525</v>
      </c>
      <c r="J71" s="262">
        <v>0</v>
      </c>
      <c r="K71" s="263">
        <f>E71*J71</f>
        <v>0</v>
      </c>
      <c r="O71" s="255">
        <v>2</v>
      </c>
      <c r="AA71" s="228">
        <v>1</v>
      </c>
      <c r="AB71" s="228">
        <v>1</v>
      </c>
      <c r="AC71" s="228">
        <v>1</v>
      </c>
      <c r="AZ71" s="228">
        <v>1</v>
      </c>
      <c r="BA71" s="228">
        <f>IF(AZ71=1,G71,0)</f>
        <v>0</v>
      </c>
      <c r="BB71" s="228">
        <f>IF(AZ71=2,G71,0)</f>
        <v>0</v>
      </c>
      <c r="BC71" s="228">
        <f>IF(AZ71=3,G71,0)</f>
        <v>0</v>
      </c>
      <c r="BD71" s="228">
        <f>IF(AZ71=4,G71,0)</f>
        <v>0</v>
      </c>
      <c r="BE71" s="228">
        <f>IF(AZ71=5,G71,0)</f>
        <v>0</v>
      </c>
      <c r="CA71" s="255">
        <v>1</v>
      </c>
      <c r="CB71" s="255">
        <v>1</v>
      </c>
    </row>
    <row r="72" spans="1:15" ht="12.75">
      <c r="A72" s="264"/>
      <c r="B72" s="268"/>
      <c r="C72" s="440" t="s">
        <v>610</v>
      </c>
      <c r="D72" s="441"/>
      <c r="E72" s="269">
        <v>0.4021</v>
      </c>
      <c r="F72" s="270"/>
      <c r="G72" s="271"/>
      <c r="H72" s="272"/>
      <c r="I72" s="266"/>
      <c r="J72" s="273"/>
      <c r="K72" s="266"/>
      <c r="M72" s="267" t="s">
        <v>610</v>
      </c>
      <c r="O72" s="255"/>
    </row>
    <row r="73" spans="1:57" ht="12.75">
      <c r="A73" s="274"/>
      <c r="B73" s="275" t="s">
        <v>103</v>
      </c>
      <c r="C73" s="276" t="s">
        <v>242</v>
      </c>
      <c r="D73" s="277"/>
      <c r="E73" s="278"/>
      <c r="F73" s="279"/>
      <c r="G73" s="280">
        <f>SUM(G66:G72)</f>
        <v>0</v>
      </c>
      <c r="H73" s="281"/>
      <c r="I73" s="282">
        <f>SUM(I66:I72)</f>
        <v>10.6859924</v>
      </c>
      <c r="J73" s="281"/>
      <c r="K73" s="282">
        <f>SUM(K66:K72)</f>
        <v>0</v>
      </c>
      <c r="O73" s="255">
        <v>4</v>
      </c>
      <c r="BA73" s="283">
        <f>SUM(BA66:BA72)</f>
        <v>0</v>
      </c>
      <c r="BB73" s="283">
        <f>SUM(BB66:BB72)</f>
        <v>0</v>
      </c>
      <c r="BC73" s="283">
        <f>SUM(BC66:BC72)</f>
        <v>0</v>
      </c>
      <c r="BD73" s="283">
        <f>SUM(BD66:BD72)</f>
        <v>0</v>
      </c>
      <c r="BE73" s="283">
        <f>SUM(BE66:BE72)</f>
        <v>0</v>
      </c>
    </row>
    <row r="74" spans="1:15" ht="12.75">
      <c r="A74" s="245" t="s">
        <v>98</v>
      </c>
      <c r="B74" s="246" t="s">
        <v>251</v>
      </c>
      <c r="C74" s="247" t="s">
        <v>252</v>
      </c>
      <c r="D74" s="248"/>
      <c r="E74" s="249"/>
      <c r="F74" s="249"/>
      <c r="G74" s="250"/>
      <c r="H74" s="251"/>
      <c r="I74" s="252"/>
      <c r="J74" s="253"/>
      <c r="K74" s="254"/>
      <c r="O74" s="255">
        <v>1</v>
      </c>
    </row>
    <row r="75" spans="1:80" ht="12.75">
      <c r="A75" s="256">
        <v>23</v>
      </c>
      <c r="B75" s="257" t="s">
        <v>254</v>
      </c>
      <c r="C75" s="258" t="s">
        <v>255</v>
      </c>
      <c r="D75" s="259" t="s">
        <v>110</v>
      </c>
      <c r="E75" s="260">
        <v>32</v>
      </c>
      <c r="F75" s="260"/>
      <c r="G75" s="261">
        <f>E75*F75</f>
        <v>0</v>
      </c>
      <c r="H75" s="262">
        <v>1E-05</v>
      </c>
      <c r="I75" s="263">
        <f>E75*H75</f>
        <v>0.00032</v>
      </c>
      <c r="J75" s="262">
        <v>0</v>
      </c>
      <c r="K75" s="263">
        <f>E75*J75</f>
        <v>0</v>
      </c>
      <c r="O75" s="255">
        <v>2</v>
      </c>
      <c r="AA75" s="228">
        <v>1</v>
      </c>
      <c r="AB75" s="228">
        <v>1</v>
      </c>
      <c r="AC75" s="228">
        <v>1</v>
      </c>
      <c r="AZ75" s="228">
        <v>1</v>
      </c>
      <c r="BA75" s="228">
        <f>IF(AZ75=1,G75,0)</f>
        <v>0</v>
      </c>
      <c r="BB75" s="228">
        <f>IF(AZ75=2,G75,0)</f>
        <v>0</v>
      </c>
      <c r="BC75" s="228">
        <f>IF(AZ75=3,G75,0)</f>
        <v>0</v>
      </c>
      <c r="BD75" s="228">
        <f>IF(AZ75=4,G75,0)</f>
        <v>0</v>
      </c>
      <c r="BE75" s="228">
        <f>IF(AZ75=5,G75,0)</f>
        <v>0</v>
      </c>
      <c r="CA75" s="255">
        <v>1</v>
      </c>
      <c r="CB75" s="255">
        <v>1</v>
      </c>
    </row>
    <row r="76" spans="1:15" ht="12.75">
      <c r="A76" s="264"/>
      <c r="B76" s="268"/>
      <c r="C76" s="440" t="s">
        <v>611</v>
      </c>
      <c r="D76" s="441"/>
      <c r="E76" s="269">
        <v>32</v>
      </c>
      <c r="F76" s="270"/>
      <c r="G76" s="271"/>
      <c r="H76" s="272"/>
      <c r="I76" s="266"/>
      <c r="J76" s="273"/>
      <c r="K76" s="266"/>
      <c r="M76" s="267" t="s">
        <v>611</v>
      </c>
      <c r="O76" s="255"/>
    </row>
    <row r="77" spans="1:80" ht="12.75">
      <c r="A77" s="256">
        <v>24</v>
      </c>
      <c r="B77" s="257" t="s">
        <v>263</v>
      </c>
      <c r="C77" s="258" t="s">
        <v>264</v>
      </c>
      <c r="D77" s="259" t="s">
        <v>110</v>
      </c>
      <c r="E77" s="260">
        <v>32</v>
      </c>
      <c r="F77" s="260"/>
      <c r="G77" s="261">
        <f>E77*F77</f>
        <v>0</v>
      </c>
      <c r="H77" s="262">
        <v>0</v>
      </c>
      <c r="I77" s="263">
        <f>E77*H77</f>
        <v>0</v>
      </c>
      <c r="J77" s="262">
        <v>0</v>
      </c>
      <c r="K77" s="263">
        <f>E77*J77</f>
        <v>0</v>
      </c>
      <c r="O77" s="255">
        <v>2</v>
      </c>
      <c r="AA77" s="228">
        <v>1</v>
      </c>
      <c r="AB77" s="228">
        <v>1</v>
      </c>
      <c r="AC77" s="228">
        <v>1</v>
      </c>
      <c r="AZ77" s="228">
        <v>1</v>
      </c>
      <c r="BA77" s="228">
        <f>IF(AZ77=1,G77,0)</f>
        <v>0</v>
      </c>
      <c r="BB77" s="228">
        <f>IF(AZ77=2,G77,0)</f>
        <v>0</v>
      </c>
      <c r="BC77" s="228">
        <f>IF(AZ77=3,G77,0)</f>
        <v>0</v>
      </c>
      <c r="BD77" s="228">
        <f>IF(AZ77=4,G77,0)</f>
        <v>0</v>
      </c>
      <c r="BE77" s="228">
        <f>IF(AZ77=5,G77,0)</f>
        <v>0</v>
      </c>
      <c r="CA77" s="255">
        <v>1</v>
      </c>
      <c r="CB77" s="255">
        <v>1</v>
      </c>
    </row>
    <row r="78" spans="1:15" ht="12.75">
      <c r="A78" s="264"/>
      <c r="B78" s="268"/>
      <c r="C78" s="440" t="s">
        <v>612</v>
      </c>
      <c r="D78" s="441"/>
      <c r="E78" s="269">
        <v>32</v>
      </c>
      <c r="F78" s="270"/>
      <c r="G78" s="271"/>
      <c r="H78" s="272"/>
      <c r="I78" s="266"/>
      <c r="J78" s="273"/>
      <c r="K78" s="266"/>
      <c r="M78" s="267" t="s">
        <v>612</v>
      </c>
      <c r="O78" s="255"/>
    </row>
    <row r="79" spans="1:80" ht="12.75">
      <c r="A79" s="256">
        <v>25</v>
      </c>
      <c r="B79" s="257" t="s">
        <v>266</v>
      </c>
      <c r="C79" s="258" t="s">
        <v>267</v>
      </c>
      <c r="D79" s="259" t="s">
        <v>268</v>
      </c>
      <c r="E79" s="260">
        <v>1</v>
      </c>
      <c r="F79" s="260"/>
      <c r="G79" s="261">
        <f>E79*F79</f>
        <v>0</v>
      </c>
      <c r="H79" s="262">
        <v>0.00017</v>
      </c>
      <c r="I79" s="263">
        <f>E79*H79</f>
        <v>0.00017</v>
      </c>
      <c r="J79" s="262">
        <v>0</v>
      </c>
      <c r="K79" s="263">
        <f>E79*J79</f>
        <v>0</v>
      </c>
      <c r="O79" s="255">
        <v>2</v>
      </c>
      <c r="AA79" s="228">
        <v>1</v>
      </c>
      <c r="AB79" s="228">
        <v>1</v>
      </c>
      <c r="AC79" s="228">
        <v>1</v>
      </c>
      <c r="AZ79" s="228">
        <v>1</v>
      </c>
      <c r="BA79" s="228">
        <f>IF(AZ79=1,G79,0)</f>
        <v>0</v>
      </c>
      <c r="BB79" s="228">
        <f>IF(AZ79=2,G79,0)</f>
        <v>0</v>
      </c>
      <c r="BC79" s="228">
        <f>IF(AZ79=3,G79,0)</f>
        <v>0</v>
      </c>
      <c r="BD79" s="228">
        <f>IF(AZ79=4,G79,0)</f>
        <v>0</v>
      </c>
      <c r="BE79" s="228">
        <f>IF(AZ79=5,G79,0)</f>
        <v>0</v>
      </c>
      <c r="CA79" s="255">
        <v>1</v>
      </c>
      <c r="CB79" s="255">
        <v>1</v>
      </c>
    </row>
    <row r="80" spans="1:15" ht="12.75">
      <c r="A80" s="264"/>
      <c r="B80" s="268"/>
      <c r="C80" s="440" t="s">
        <v>604</v>
      </c>
      <c r="D80" s="441"/>
      <c r="E80" s="269">
        <v>0</v>
      </c>
      <c r="F80" s="270"/>
      <c r="G80" s="271"/>
      <c r="H80" s="272"/>
      <c r="I80" s="266"/>
      <c r="J80" s="273"/>
      <c r="K80" s="266"/>
      <c r="M80" s="267" t="s">
        <v>604</v>
      </c>
      <c r="O80" s="255"/>
    </row>
    <row r="81" spans="1:15" ht="12.75">
      <c r="A81" s="264"/>
      <c r="B81" s="268"/>
      <c r="C81" s="440" t="s">
        <v>613</v>
      </c>
      <c r="D81" s="441"/>
      <c r="E81" s="269">
        <v>1</v>
      </c>
      <c r="F81" s="270"/>
      <c r="G81" s="271"/>
      <c r="H81" s="272"/>
      <c r="I81" s="266"/>
      <c r="J81" s="273"/>
      <c r="K81" s="266"/>
      <c r="M81" s="267" t="s">
        <v>613</v>
      </c>
      <c r="O81" s="255"/>
    </row>
    <row r="82" spans="1:80" ht="12.75">
      <c r="A82" s="256">
        <v>26</v>
      </c>
      <c r="B82" s="257" t="s">
        <v>270</v>
      </c>
      <c r="C82" s="258" t="s">
        <v>271</v>
      </c>
      <c r="D82" s="259" t="s">
        <v>110</v>
      </c>
      <c r="E82" s="260">
        <v>32</v>
      </c>
      <c r="F82" s="260"/>
      <c r="G82" s="261">
        <f>E82*F82</f>
        <v>0</v>
      </c>
      <c r="H82" s="262">
        <v>0</v>
      </c>
      <c r="I82" s="263">
        <f>E82*H82</f>
        <v>0</v>
      </c>
      <c r="J82" s="262">
        <v>0</v>
      </c>
      <c r="K82" s="263">
        <f>E82*J82</f>
        <v>0</v>
      </c>
      <c r="O82" s="255">
        <v>2</v>
      </c>
      <c r="AA82" s="228">
        <v>1</v>
      </c>
      <c r="AB82" s="228">
        <v>1</v>
      </c>
      <c r="AC82" s="228">
        <v>1</v>
      </c>
      <c r="AZ82" s="228">
        <v>1</v>
      </c>
      <c r="BA82" s="228">
        <f>IF(AZ82=1,G82,0)</f>
        <v>0</v>
      </c>
      <c r="BB82" s="228">
        <f>IF(AZ82=2,G82,0)</f>
        <v>0</v>
      </c>
      <c r="BC82" s="228">
        <f>IF(AZ82=3,G82,0)</f>
        <v>0</v>
      </c>
      <c r="BD82" s="228">
        <f>IF(AZ82=4,G82,0)</f>
        <v>0</v>
      </c>
      <c r="BE82" s="228">
        <f>IF(AZ82=5,G82,0)</f>
        <v>0</v>
      </c>
      <c r="CA82" s="255">
        <v>1</v>
      </c>
      <c r="CB82" s="255">
        <v>1</v>
      </c>
    </row>
    <row r="83" spans="1:15" ht="12.75">
      <c r="A83" s="264"/>
      <c r="B83" s="268"/>
      <c r="C83" s="440" t="s">
        <v>612</v>
      </c>
      <c r="D83" s="441"/>
      <c r="E83" s="269">
        <v>32</v>
      </c>
      <c r="F83" s="270"/>
      <c r="G83" s="271"/>
      <c r="H83" s="272"/>
      <c r="I83" s="266"/>
      <c r="J83" s="273"/>
      <c r="K83" s="266"/>
      <c r="M83" s="267" t="s">
        <v>612</v>
      </c>
      <c r="O83" s="255"/>
    </row>
    <row r="84" spans="1:80" ht="12.75">
      <c r="A84" s="256">
        <v>27</v>
      </c>
      <c r="B84" s="257" t="s">
        <v>276</v>
      </c>
      <c r="C84" s="258" t="s">
        <v>277</v>
      </c>
      <c r="D84" s="259" t="s">
        <v>259</v>
      </c>
      <c r="E84" s="260">
        <v>1</v>
      </c>
      <c r="F84" s="260"/>
      <c r="G84" s="261">
        <f>E84*F84</f>
        <v>0</v>
      </c>
      <c r="H84" s="262">
        <v>0.03682</v>
      </c>
      <c r="I84" s="263">
        <f>E84*H84</f>
        <v>0.03682</v>
      </c>
      <c r="J84" s="262">
        <v>0</v>
      </c>
      <c r="K84" s="263">
        <f>E84*J84</f>
        <v>0</v>
      </c>
      <c r="O84" s="255">
        <v>2</v>
      </c>
      <c r="AA84" s="228">
        <v>1</v>
      </c>
      <c r="AB84" s="228">
        <v>1</v>
      </c>
      <c r="AC84" s="228">
        <v>1</v>
      </c>
      <c r="AZ84" s="228">
        <v>1</v>
      </c>
      <c r="BA84" s="228">
        <f>IF(AZ84=1,G84,0)</f>
        <v>0</v>
      </c>
      <c r="BB84" s="228">
        <f>IF(AZ84=2,G84,0)</f>
        <v>0</v>
      </c>
      <c r="BC84" s="228">
        <f>IF(AZ84=3,G84,0)</f>
        <v>0</v>
      </c>
      <c r="BD84" s="228">
        <f>IF(AZ84=4,G84,0)</f>
        <v>0</v>
      </c>
      <c r="BE84" s="228">
        <f>IF(AZ84=5,G84,0)</f>
        <v>0</v>
      </c>
      <c r="CA84" s="255">
        <v>1</v>
      </c>
      <c r="CB84" s="255">
        <v>1</v>
      </c>
    </row>
    <row r="85" spans="1:15" ht="12.75">
      <c r="A85" s="264"/>
      <c r="B85" s="268"/>
      <c r="C85" s="440" t="s">
        <v>278</v>
      </c>
      <c r="D85" s="441"/>
      <c r="E85" s="269">
        <v>0</v>
      </c>
      <c r="F85" s="270"/>
      <c r="G85" s="271"/>
      <c r="H85" s="272"/>
      <c r="I85" s="266"/>
      <c r="J85" s="273"/>
      <c r="K85" s="266"/>
      <c r="M85" s="267" t="s">
        <v>278</v>
      </c>
      <c r="O85" s="255"/>
    </row>
    <row r="86" spans="1:15" ht="12.75">
      <c r="A86" s="264"/>
      <c r="B86" s="268"/>
      <c r="C86" s="440" t="s">
        <v>614</v>
      </c>
      <c r="D86" s="441"/>
      <c r="E86" s="269">
        <v>1</v>
      </c>
      <c r="F86" s="270"/>
      <c r="G86" s="271"/>
      <c r="H86" s="272"/>
      <c r="I86" s="266"/>
      <c r="J86" s="273"/>
      <c r="K86" s="266"/>
      <c r="M86" s="267" t="s">
        <v>614</v>
      </c>
      <c r="O86" s="255"/>
    </row>
    <row r="87" spans="1:80" ht="22.5">
      <c r="A87" s="256">
        <v>28</v>
      </c>
      <c r="B87" s="257" t="s">
        <v>286</v>
      </c>
      <c r="C87" s="258" t="s">
        <v>287</v>
      </c>
      <c r="D87" s="259" t="s">
        <v>259</v>
      </c>
      <c r="E87" s="260">
        <v>1</v>
      </c>
      <c r="F87" s="260"/>
      <c r="G87" s="261">
        <f>E87*F87</f>
        <v>0</v>
      </c>
      <c r="H87" s="262">
        <v>2.21708</v>
      </c>
      <c r="I87" s="263">
        <f>E87*H87</f>
        <v>2.21708</v>
      </c>
      <c r="J87" s="262">
        <v>0</v>
      </c>
      <c r="K87" s="263">
        <f>E87*J87</f>
        <v>0</v>
      </c>
      <c r="O87" s="255">
        <v>2</v>
      </c>
      <c r="AA87" s="228">
        <v>1</v>
      </c>
      <c r="AB87" s="228">
        <v>0</v>
      </c>
      <c r="AC87" s="228">
        <v>0</v>
      </c>
      <c r="AZ87" s="228">
        <v>1</v>
      </c>
      <c r="BA87" s="228">
        <f>IF(AZ87=1,G87,0)</f>
        <v>0</v>
      </c>
      <c r="BB87" s="228">
        <f>IF(AZ87=2,G87,0)</f>
        <v>0</v>
      </c>
      <c r="BC87" s="228">
        <f>IF(AZ87=3,G87,0)</f>
        <v>0</v>
      </c>
      <c r="BD87" s="228">
        <f>IF(AZ87=4,G87,0)</f>
        <v>0</v>
      </c>
      <c r="BE87" s="228">
        <f>IF(AZ87=5,G87,0)</f>
        <v>0</v>
      </c>
      <c r="CA87" s="255">
        <v>1</v>
      </c>
      <c r="CB87" s="255">
        <v>0</v>
      </c>
    </row>
    <row r="88" spans="1:15" ht="12.75">
      <c r="A88" s="264"/>
      <c r="B88" s="268"/>
      <c r="C88" s="440" t="s">
        <v>278</v>
      </c>
      <c r="D88" s="441"/>
      <c r="E88" s="269">
        <v>0</v>
      </c>
      <c r="F88" s="270"/>
      <c r="G88" s="271"/>
      <c r="H88" s="272"/>
      <c r="I88" s="266"/>
      <c r="J88" s="273"/>
      <c r="K88" s="266"/>
      <c r="M88" s="267" t="s">
        <v>278</v>
      </c>
      <c r="O88" s="255"/>
    </row>
    <row r="89" spans="1:15" ht="12.75">
      <c r="A89" s="264"/>
      <c r="B89" s="268"/>
      <c r="C89" s="440" t="s">
        <v>615</v>
      </c>
      <c r="D89" s="441"/>
      <c r="E89" s="269">
        <v>1</v>
      </c>
      <c r="F89" s="270"/>
      <c r="G89" s="271"/>
      <c r="H89" s="272"/>
      <c r="I89" s="266"/>
      <c r="J89" s="273"/>
      <c r="K89" s="266"/>
      <c r="M89" s="267" t="s">
        <v>615</v>
      </c>
      <c r="O89" s="255"/>
    </row>
    <row r="90" spans="1:80" ht="12.75">
      <c r="A90" s="256">
        <v>29</v>
      </c>
      <c r="B90" s="257" t="s">
        <v>299</v>
      </c>
      <c r="C90" s="258" t="s">
        <v>300</v>
      </c>
      <c r="D90" s="259" t="s">
        <v>259</v>
      </c>
      <c r="E90" s="260">
        <v>1</v>
      </c>
      <c r="F90" s="260"/>
      <c r="G90" s="261">
        <f>E90*F90</f>
        <v>0</v>
      </c>
      <c r="H90" s="262">
        <v>0.00702</v>
      </c>
      <c r="I90" s="263">
        <f>E90*H90</f>
        <v>0.00702</v>
      </c>
      <c r="J90" s="262">
        <v>0</v>
      </c>
      <c r="K90" s="263">
        <f>E90*J90</f>
        <v>0</v>
      </c>
      <c r="O90" s="255">
        <v>2</v>
      </c>
      <c r="AA90" s="228">
        <v>1</v>
      </c>
      <c r="AB90" s="228">
        <v>1</v>
      </c>
      <c r="AC90" s="228">
        <v>1</v>
      </c>
      <c r="AZ90" s="228">
        <v>1</v>
      </c>
      <c r="BA90" s="228">
        <f>IF(AZ90=1,G90,0)</f>
        <v>0</v>
      </c>
      <c r="BB90" s="228">
        <f>IF(AZ90=2,G90,0)</f>
        <v>0</v>
      </c>
      <c r="BC90" s="228">
        <f>IF(AZ90=3,G90,0)</f>
        <v>0</v>
      </c>
      <c r="BD90" s="228">
        <f>IF(AZ90=4,G90,0)</f>
        <v>0</v>
      </c>
      <c r="BE90" s="228">
        <f>IF(AZ90=5,G90,0)</f>
        <v>0</v>
      </c>
      <c r="CA90" s="255">
        <v>1</v>
      </c>
      <c r="CB90" s="255">
        <v>1</v>
      </c>
    </row>
    <row r="91" spans="1:15" ht="12.75">
      <c r="A91" s="264"/>
      <c r="B91" s="268"/>
      <c r="C91" s="440" t="s">
        <v>301</v>
      </c>
      <c r="D91" s="441"/>
      <c r="E91" s="269">
        <v>0</v>
      </c>
      <c r="F91" s="270"/>
      <c r="G91" s="271"/>
      <c r="H91" s="272"/>
      <c r="I91" s="266"/>
      <c r="J91" s="273"/>
      <c r="K91" s="266"/>
      <c r="M91" s="267" t="s">
        <v>301</v>
      </c>
      <c r="O91" s="255"/>
    </row>
    <row r="92" spans="1:15" ht="12.75">
      <c r="A92" s="264"/>
      <c r="B92" s="268"/>
      <c r="C92" s="440" t="s">
        <v>616</v>
      </c>
      <c r="D92" s="441"/>
      <c r="E92" s="269">
        <v>1</v>
      </c>
      <c r="F92" s="270"/>
      <c r="G92" s="271"/>
      <c r="H92" s="272"/>
      <c r="I92" s="266"/>
      <c r="J92" s="273"/>
      <c r="K92" s="266"/>
      <c r="M92" s="267" t="s">
        <v>616</v>
      </c>
      <c r="O92" s="255"/>
    </row>
    <row r="93" spans="1:80" ht="12.75">
      <c r="A93" s="256">
        <v>30</v>
      </c>
      <c r="B93" s="257" t="s">
        <v>303</v>
      </c>
      <c r="C93" s="258" t="s">
        <v>304</v>
      </c>
      <c r="D93" s="259" t="s">
        <v>110</v>
      </c>
      <c r="E93" s="260">
        <v>32</v>
      </c>
      <c r="F93" s="260"/>
      <c r="G93" s="261">
        <f>E93*F93</f>
        <v>0</v>
      </c>
      <c r="H93" s="262">
        <v>0</v>
      </c>
      <c r="I93" s="263">
        <f>E93*H93</f>
        <v>0</v>
      </c>
      <c r="J93" s="262">
        <v>0</v>
      </c>
      <c r="K93" s="263">
        <f>E93*J93</f>
        <v>0</v>
      </c>
      <c r="O93" s="255">
        <v>2</v>
      </c>
      <c r="AA93" s="228">
        <v>1</v>
      </c>
      <c r="AB93" s="228">
        <v>1</v>
      </c>
      <c r="AC93" s="228">
        <v>1</v>
      </c>
      <c r="AZ93" s="228">
        <v>1</v>
      </c>
      <c r="BA93" s="228">
        <f>IF(AZ93=1,G93,0)</f>
        <v>0</v>
      </c>
      <c r="BB93" s="228">
        <f>IF(AZ93=2,G93,0)</f>
        <v>0</v>
      </c>
      <c r="BC93" s="228">
        <f>IF(AZ93=3,G93,0)</f>
        <v>0</v>
      </c>
      <c r="BD93" s="228">
        <f>IF(AZ93=4,G93,0)</f>
        <v>0</v>
      </c>
      <c r="BE93" s="228">
        <f>IF(AZ93=5,G93,0)</f>
        <v>0</v>
      </c>
      <c r="CA93" s="255">
        <v>1</v>
      </c>
      <c r="CB93" s="255">
        <v>1</v>
      </c>
    </row>
    <row r="94" spans="1:80" ht="12.75" customHeight="1">
      <c r="A94" s="356">
        <v>31</v>
      </c>
      <c r="B94" s="357" t="s">
        <v>305</v>
      </c>
      <c r="C94" s="358" t="s">
        <v>306</v>
      </c>
      <c r="D94" s="359" t="s">
        <v>259</v>
      </c>
      <c r="E94" s="360">
        <v>6.9952</v>
      </c>
      <c r="F94" s="360"/>
      <c r="G94" s="361">
        <f>E94*F94</f>
        <v>0</v>
      </c>
      <c r="H94" s="262">
        <v>0.02465</v>
      </c>
      <c r="I94" s="263">
        <f>E94*H94</f>
        <v>0.17243167999999998</v>
      </c>
      <c r="J94" s="262"/>
      <c r="K94" s="263">
        <f>E94*J94</f>
        <v>0</v>
      </c>
      <c r="O94" s="255">
        <v>2</v>
      </c>
      <c r="AA94" s="228">
        <v>3</v>
      </c>
      <c r="AB94" s="228">
        <v>1</v>
      </c>
      <c r="AC94" s="228">
        <v>28614258</v>
      </c>
      <c r="AZ94" s="228">
        <v>1</v>
      </c>
      <c r="BA94" s="228">
        <f>IF(AZ94=1,G94,0)</f>
        <v>0</v>
      </c>
      <c r="BB94" s="228">
        <f>IF(AZ94=2,G94,0)</f>
        <v>0</v>
      </c>
      <c r="BC94" s="228">
        <f>IF(AZ94=3,G94,0)</f>
        <v>0</v>
      </c>
      <c r="BD94" s="228">
        <f>IF(AZ94=4,G94,0)</f>
        <v>0</v>
      </c>
      <c r="BE94" s="228">
        <f>IF(AZ94=5,G94,0)</f>
        <v>0</v>
      </c>
      <c r="CA94" s="255">
        <v>3</v>
      </c>
      <c r="CB94" s="255">
        <v>1</v>
      </c>
    </row>
    <row r="95" spans="1:15" ht="34.5" customHeight="1">
      <c r="A95" s="362"/>
      <c r="B95" s="367"/>
      <c r="C95" s="446" t="s">
        <v>307</v>
      </c>
      <c r="D95" s="447"/>
      <c r="E95" s="447"/>
      <c r="F95" s="447"/>
      <c r="G95" s="448"/>
      <c r="I95" s="266"/>
      <c r="K95" s="266"/>
      <c r="L95" s="267" t="s">
        <v>307</v>
      </c>
      <c r="O95" s="255">
        <v>3</v>
      </c>
    </row>
    <row r="96" spans="1:15" ht="12.75">
      <c r="A96" s="362"/>
      <c r="B96" s="363"/>
      <c r="C96" s="444" t="s">
        <v>617</v>
      </c>
      <c r="D96" s="445"/>
      <c r="E96" s="364">
        <v>6.9952</v>
      </c>
      <c r="F96" s="365"/>
      <c r="G96" s="366"/>
      <c r="H96" s="272"/>
      <c r="I96" s="266"/>
      <c r="J96" s="273"/>
      <c r="K96" s="266"/>
      <c r="M96" s="267" t="s">
        <v>617</v>
      </c>
      <c r="O96" s="255"/>
    </row>
    <row r="97" spans="1:80" ht="12.75">
      <c r="A97" s="356">
        <v>32</v>
      </c>
      <c r="B97" s="357" t="s">
        <v>309</v>
      </c>
      <c r="C97" s="358" t="s">
        <v>310</v>
      </c>
      <c r="D97" s="359" t="s">
        <v>259</v>
      </c>
      <c r="E97" s="360">
        <v>9</v>
      </c>
      <c r="F97" s="360"/>
      <c r="G97" s="361">
        <f>E97*F97</f>
        <v>0</v>
      </c>
      <c r="H97" s="262">
        <v>0.0006</v>
      </c>
      <c r="I97" s="263">
        <f>E97*H97</f>
        <v>0.005399999999999999</v>
      </c>
      <c r="J97" s="262"/>
      <c r="K97" s="263">
        <f>E97*J97</f>
        <v>0</v>
      </c>
      <c r="O97" s="255">
        <v>2</v>
      </c>
      <c r="AA97" s="228">
        <v>3</v>
      </c>
      <c r="AB97" s="228">
        <v>1</v>
      </c>
      <c r="AC97" s="228">
        <v>28656303</v>
      </c>
      <c r="AZ97" s="228">
        <v>1</v>
      </c>
      <c r="BA97" s="228">
        <f>IF(AZ97=1,G97,0)</f>
        <v>0</v>
      </c>
      <c r="BB97" s="228">
        <f>IF(AZ97=2,G97,0)</f>
        <v>0</v>
      </c>
      <c r="BC97" s="228">
        <f>IF(AZ97=3,G97,0)</f>
        <v>0</v>
      </c>
      <c r="BD97" s="228">
        <f>IF(AZ97=4,G97,0)</f>
        <v>0</v>
      </c>
      <c r="BE97" s="228">
        <f>IF(AZ97=5,G97,0)</f>
        <v>0</v>
      </c>
      <c r="CA97" s="255">
        <v>3</v>
      </c>
      <c r="CB97" s="255">
        <v>1</v>
      </c>
    </row>
    <row r="98" spans="1:15" ht="12.75">
      <c r="A98" s="362"/>
      <c r="B98" s="363"/>
      <c r="C98" s="444" t="s">
        <v>618</v>
      </c>
      <c r="D98" s="445"/>
      <c r="E98" s="364">
        <v>9</v>
      </c>
      <c r="F98" s="365"/>
      <c r="G98" s="366"/>
      <c r="H98" s="272"/>
      <c r="I98" s="266"/>
      <c r="J98" s="273"/>
      <c r="K98" s="266"/>
      <c r="M98" s="267" t="s">
        <v>618</v>
      </c>
      <c r="O98" s="255"/>
    </row>
    <row r="99" spans="1:80" ht="12.75">
      <c r="A99" s="356">
        <v>33</v>
      </c>
      <c r="B99" s="357" t="s">
        <v>316</v>
      </c>
      <c r="C99" s="358" t="s">
        <v>317</v>
      </c>
      <c r="D99" s="359" t="s">
        <v>259</v>
      </c>
      <c r="E99" s="360">
        <v>1.01</v>
      </c>
      <c r="F99" s="360"/>
      <c r="G99" s="361">
        <f>E99*F99</f>
        <v>0</v>
      </c>
      <c r="H99" s="262">
        <v>0.00022</v>
      </c>
      <c r="I99" s="263">
        <f>E99*H99</f>
        <v>0.0002222</v>
      </c>
      <c r="J99" s="262"/>
      <c r="K99" s="263">
        <f>E99*J99</f>
        <v>0</v>
      </c>
      <c r="O99" s="255">
        <v>2</v>
      </c>
      <c r="AA99" s="228">
        <v>3</v>
      </c>
      <c r="AB99" s="228">
        <v>1</v>
      </c>
      <c r="AC99" s="228">
        <v>28656385</v>
      </c>
      <c r="AZ99" s="228">
        <v>1</v>
      </c>
      <c r="BA99" s="228">
        <f>IF(AZ99=1,G99,0)</f>
        <v>0</v>
      </c>
      <c r="BB99" s="228">
        <f>IF(AZ99=2,G99,0)</f>
        <v>0</v>
      </c>
      <c r="BC99" s="228">
        <f>IF(AZ99=3,G99,0)</f>
        <v>0</v>
      </c>
      <c r="BD99" s="228">
        <f>IF(AZ99=4,G99,0)</f>
        <v>0</v>
      </c>
      <c r="BE99" s="228">
        <f>IF(AZ99=5,G99,0)</f>
        <v>0</v>
      </c>
      <c r="CA99" s="255">
        <v>3</v>
      </c>
      <c r="CB99" s="255">
        <v>1</v>
      </c>
    </row>
    <row r="100" spans="1:15" ht="12.75">
      <c r="A100" s="362"/>
      <c r="B100" s="367"/>
      <c r="C100" s="446" t="s">
        <v>318</v>
      </c>
      <c r="D100" s="447"/>
      <c r="E100" s="447"/>
      <c r="F100" s="447"/>
      <c r="G100" s="448"/>
      <c r="I100" s="266"/>
      <c r="K100" s="266"/>
      <c r="L100" s="267" t="s">
        <v>318</v>
      </c>
      <c r="O100" s="255">
        <v>3</v>
      </c>
    </row>
    <row r="101" spans="1:15" ht="12.75">
      <c r="A101" s="362"/>
      <c r="B101" s="363"/>
      <c r="C101" s="444" t="s">
        <v>319</v>
      </c>
      <c r="D101" s="445"/>
      <c r="E101" s="364">
        <v>0</v>
      </c>
      <c r="F101" s="365"/>
      <c r="G101" s="366"/>
      <c r="H101" s="272"/>
      <c r="I101" s="266"/>
      <c r="J101" s="273"/>
      <c r="K101" s="266"/>
      <c r="M101" s="267" t="s">
        <v>319</v>
      </c>
      <c r="O101" s="255"/>
    </row>
    <row r="102" spans="1:15" ht="12.75">
      <c r="A102" s="362"/>
      <c r="B102" s="363"/>
      <c r="C102" s="444" t="s">
        <v>619</v>
      </c>
      <c r="D102" s="445"/>
      <c r="E102" s="364">
        <v>1.01</v>
      </c>
      <c r="F102" s="365"/>
      <c r="G102" s="366"/>
      <c r="H102" s="272"/>
      <c r="I102" s="266"/>
      <c r="J102" s="273"/>
      <c r="K102" s="266"/>
      <c r="M102" s="267" t="s">
        <v>619</v>
      </c>
      <c r="O102" s="255"/>
    </row>
    <row r="103" spans="1:80" ht="12.75">
      <c r="A103" s="356">
        <v>34</v>
      </c>
      <c r="B103" s="357" t="s">
        <v>321</v>
      </c>
      <c r="C103" s="358" t="s">
        <v>322</v>
      </c>
      <c r="D103" s="359" t="s">
        <v>259</v>
      </c>
      <c r="E103" s="360">
        <v>1.01</v>
      </c>
      <c r="F103" s="360"/>
      <c r="G103" s="361">
        <f>E103*F103</f>
        <v>0</v>
      </c>
      <c r="H103" s="262">
        <v>0.00075</v>
      </c>
      <c r="I103" s="263">
        <f>E103*H103</f>
        <v>0.0007575</v>
      </c>
      <c r="J103" s="262"/>
      <c r="K103" s="263">
        <f>E103*J103</f>
        <v>0</v>
      </c>
      <c r="O103" s="255">
        <v>2</v>
      </c>
      <c r="AA103" s="228">
        <v>3</v>
      </c>
      <c r="AB103" s="228">
        <v>1</v>
      </c>
      <c r="AC103" s="228">
        <v>28656387</v>
      </c>
      <c r="AZ103" s="228">
        <v>1</v>
      </c>
      <c r="BA103" s="228">
        <f>IF(AZ103=1,G103,0)</f>
        <v>0</v>
      </c>
      <c r="BB103" s="228">
        <f>IF(AZ103=2,G103,0)</f>
        <v>0</v>
      </c>
      <c r="BC103" s="228">
        <f>IF(AZ103=3,G103,0)</f>
        <v>0</v>
      </c>
      <c r="BD103" s="228">
        <f>IF(AZ103=4,G103,0)</f>
        <v>0</v>
      </c>
      <c r="BE103" s="228">
        <f>IF(AZ103=5,G103,0)</f>
        <v>0</v>
      </c>
      <c r="CA103" s="255">
        <v>3</v>
      </c>
      <c r="CB103" s="255">
        <v>1</v>
      </c>
    </row>
    <row r="104" spans="1:15" ht="12.75">
      <c r="A104" s="362"/>
      <c r="B104" s="367"/>
      <c r="C104" s="446" t="s">
        <v>318</v>
      </c>
      <c r="D104" s="447"/>
      <c r="E104" s="447"/>
      <c r="F104" s="447"/>
      <c r="G104" s="448"/>
      <c r="I104" s="266"/>
      <c r="K104" s="266"/>
      <c r="L104" s="267" t="s">
        <v>318</v>
      </c>
      <c r="O104" s="255">
        <v>3</v>
      </c>
    </row>
    <row r="105" spans="1:15" ht="12.75">
      <c r="A105" s="362"/>
      <c r="B105" s="363"/>
      <c r="C105" s="444" t="s">
        <v>278</v>
      </c>
      <c r="D105" s="445"/>
      <c r="E105" s="364">
        <v>0</v>
      </c>
      <c r="F105" s="365"/>
      <c r="G105" s="366"/>
      <c r="H105" s="272"/>
      <c r="I105" s="266"/>
      <c r="J105" s="273"/>
      <c r="K105" s="266"/>
      <c r="M105" s="267" t="s">
        <v>278</v>
      </c>
      <c r="O105" s="255"/>
    </row>
    <row r="106" spans="1:15" ht="12.75">
      <c r="A106" s="362"/>
      <c r="B106" s="363"/>
      <c r="C106" s="444" t="s">
        <v>620</v>
      </c>
      <c r="D106" s="445"/>
      <c r="E106" s="364">
        <v>1.01</v>
      </c>
      <c r="F106" s="365"/>
      <c r="G106" s="366"/>
      <c r="H106" s="272"/>
      <c r="I106" s="266"/>
      <c r="J106" s="273"/>
      <c r="K106" s="266"/>
      <c r="M106" s="267" t="s">
        <v>620</v>
      </c>
      <c r="O106" s="255"/>
    </row>
    <row r="107" spans="1:80" ht="12.75" customHeight="1">
      <c r="A107" s="356">
        <v>35</v>
      </c>
      <c r="B107" s="357" t="s">
        <v>325</v>
      </c>
      <c r="C107" s="358" t="s">
        <v>326</v>
      </c>
      <c r="D107" s="359" t="s">
        <v>259</v>
      </c>
      <c r="E107" s="360">
        <v>1</v>
      </c>
      <c r="F107" s="360"/>
      <c r="G107" s="361">
        <f>E107*F107</f>
        <v>0</v>
      </c>
      <c r="H107" s="262">
        <v>0.165</v>
      </c>
      <c r="I107" s="263">
        <f>E107*H107</f>
        <v>0.165</v>
      </c>
      <c r="J107" s="262"/>
      <c r="K107" s="263">
        <f>E107*J107</f>
        <v>0</v>
      </c>
      <c r="O107" s="255">
        <v>2</v>
      </c>
      <c r="AA107" s="228">
        <v>3</v>
      </c>
      <c r="AB107" s="228">
        <v>1</v>
      </c>
      <c r="AC107" s="228">
        <v>55340322</v>
      </c>
      <c r="AZ107" s="228">
        <v>1</v>
      </c>
      <c r="BA107" s="228">
        <f>IF(AZ107=1,G107,0)</f>
        <v>0</v>
      </c>
      <c r="BB107" s="228">
        <f>IF(AZ107=2,G107,0)</f>
        <v>0</v>
      </c>
      <c r="BC107" s="228">
        <f>IF(AZ107=3,G107,0)</f>
        <v>0</v>
      </c>
      <c r="BD107" s="228">
        <f>IF(AZ107=4,G107,0)</f>
        <v>0</v>
      </c>
      <c r="BE107" s="228">
        <f>IF(AZ107=5,G107,0)</f>
        <v>0</v>
      </c>
      <c r="CA107" s="255">
        <v>3</v>
      </c>
      <c r="CB107" s="255">
        <v>1</v>
      </c>
    </row>
    <row r="108" spans="1:15" ht="33.75">
      <c r="A108" s="362"/>
      <c r="B108" s="367"/>
      <c r="C108" s="446" t="s">
        <v>327</v>
      </c>
      <c r="D108" s="447"/>
      <c r="E108" s="447"/>
      <c r="F108" s="447"/>
      <c r="G108" s="448"/>
      <c r="I108" s="266"/>
      <c r="K108" s="266"/>
      <c r="L108" s="267" t="s">
        <v>327</v>
      </c>
      <c r="O108" s="255">
        <v>3</v>
      </c>
    </row>
    <row r="109" spans="1:15" ht="12.75">
      <c r="A109" s="362"/>
      <c r="B109" s="363"/>
      <c r="C109" s="444" t="s">
        <v>621</v>
      </c>
      <c r="D109" s="445"/>
      <c r="E109" s="364">
        <v>1</v>
      </c>
      <c r="F109" s="365"/>
      <c r="G109" s="366"/>
      <c r="H109" s="272"/>
      <c r="I109" s="266"/>
      <c r="J109" s="273"/>
      <c r="K109" s="266"/>
      <c r="M109" s="267" t="s">
        <v>621</v>
      </c>
      <c r="O109" s="255"/>
    </row>
    <row r="110" spans="1:80" ht="12.75">
      <c r="A110" s="356">
        <v>36</v>
      </c>
      <c r="B110" s="357" t="s">
        <v>335</v>
      </c>
      <c r="C110" s="358" t="s">
        <v>336</v>
      </c>
      <c r="D110" s="359" t="s">
        <v>259</v>
      </c>
      <c r="E110" s="360">
        <v>1.01</v>
      </c>
      <c r="F110" s="360"/>
      <c r="G110" s="361">
        <f>E110*F110</f>
        <v>0</v>
      </c>
      <c r="H110" s="262">
        <v>0.068</v>
      </c>
      <c r="I110" s="263">
        <f>E110*H110</f>
        <v>0.06868</v>
      </c>
      <c r="J110" s="262"/>
      <c r="K110" s="263">
        <f>E110*J110</f>
        <v>0</v>
      </c>
      <c r="O110" s="255">
        <v>2</v>
      </c>
      <c r="AA110" s="228">
        <v>3</v>
      </c>
      <c r="AB110" s="228">
        <v>0</v>
      </c>
      <c r="AC110" s="228" t="s">
        <v>335</v>
      </c>
      <c r="AZ110" s="228">
        <v>1</v>
      </c>
      <c r="BA110" s="228">
        <f>IF(AZ110=1,G110,0)</f>
        <v>0</v>
      </c>
      <c r="BB110" s="228">
        <f>IF(AZ110=2,G110,0)</f>
        <v>0</v>
      </c>
      <c r="BC110" s="228">
        <f>IF(AZ110=3,G110,0)</f>
        <v>0</v>
      </c>
      <c r="BD110" s="228">
        <f>IF(AZ110=4,G110,0)</f>
        <v>0</v>
      </c>
      <c r="BE110" s="228">
        <f>IF(AZ110=5,G110,0)</f>
        <v>0</v>
      </c>
      <c r="CA110" s="255">
        <v>3</v>
      </c>
      <c r="CB110" s="255">
        <v>0</v>
      </c>
    </row>
    <row r="111" spans="1:15" ht="12.75">
      <c r="A111" s="362"/>
      <c r="B111" s="363"/>
      <c r="C111" s="444" t="s">
        <v>278</v>
      </c>
      <c r="D111" s="445"/>
      <c r="E111" s="364">
        <v>0</v>
      </c>
      <c r="F111" s="365"/>
      <c r="G111" s="366"/>
      <c r="H111" s="272"/>
      <c r="I111" s="266"/>
      <c r="J111" s="273"/>
      <c r="K111" s="266"/>
      <c r="M111" s="267" t="s">
        <v>278</v>
      </c>
      <c r="O111" s="255"/>
    </row>
    <row r="112" spans="1:15" ht="12.75">
      <c r="A112" s="362"/>
      <c r="B112" s="363"/>
      <c r="C112" s="444" t="s">
        <v>620</v>
      </c>
      <c r="D112" s="445"/>
      <c r="E112" s="364">
        <v>1.01</v>
      </c>
      <c r="F112" s="365"/>
      <c r="G112" s="366"/>
      <c r="H112" s="272"/>
      <c r="I112" s="266"/>
      <c r="J112" s="273"/>
      <c r="K112" s="266"/>
      <c r="M112" s="267" t="s">
        <v>620</v>
      </c>
      <c r="O112" s="255"/>
    </row>
    <row r="113" spans="1:80" ht="12.75">
      <c r="A113" s="356">
        <v>37</v>
      </c>
      <c r="B113" s="357" t="s">
        <v>341</v>
      </c>
      <c r="C113" s="358" t="s">
        <v>342</v>
      </c>
      <c r="D113" s="359" t="s">
        <v>259</v>
      </c>
      <c r="E113" s="360">
        <v>1.01</v>
      </c>
      <c r="F113" s="360"/>
      <c r="G113" s="361">
        <f>E113*F113</f>
        <v>0</v>
      </c>
      <c r="H113" s="262">
        <v>0.585</v>
      </c>
      <c r="I113" s="263">
        <f>E113*H113</f>
        <v>0.59085</v>
      </c>
      <c r="J113" s="262"/>
      <c r="K113" s="263">
        <f>E113*J113</f>
        <v>0</v>
      </c>
      <c r="O113" s="255">
        <v>2</v>
      </c>
      <c r="AA113" s="228">
        <v>3</v>
      </c>
      <c r="AB113" s="228">
        <v>1</v>
      </c>
      <c r="AC113" s="228" t="s">
        <v>341</v>
      </c>
      <c r="AZ113" s="228">
        <v>1</v>
      </c>
      <c r="BA113" s="228">
        <f>IF(AZ113=1,G113,0)</f>
        <v>0</v>
      </c>
      <c r="BB113" s="228">
        <f>IF(AZ113=2,G113,0)</f>
        <v>0</v>
      </c>
      <c r="BC113" s="228">
        <f>IF(AZ113=3,G113,0)</f>
        <v>0</v>
      </c>
      <c r="BD113" s="228">
        <f>IF(AZ113=4,G113,0)</f>
        <v>0</v>
      </c>
      <c r="BE113" s="228">
        <f>IF(AZ113=5,G113,0)</f>
        <v>0</v>
      </c>
      <c r="CA113" s="255">
        <v>3</v>
      </c>
      <c r="CB113" s="255">
        <v>1</v>
      </c>
    </row>
    <row r="114" spans="1:15" ht="12.75">
      <c r="A114" s="362"/>
      <c r="B114" s="363"/>
      <c r="C114" s="444" t="s">
        <v>278</v>
      </c>
      <c r="D114" s="445"/>
      <c r="E114" s="364">
        <v>0</v>
      </c>
      <c r="F114" s="365"/>
      <c r="G114" s="366"/>
      <c r="H114" s="272"/>
      <c r="I114" s="266"/>
      <c r="J114" s="273"/>
      <c r="K114" s="266"/>
      <c r="M114" s="267" t="s">
        <v>278</v>
      </c>
      <c r="O114" s="255"/>
    </row>
    <row r="115" spans="1:15" ht="12.75">
      <c r="A115" s="362"/>
      <c r="B115" s="363"/>
      <c r="C115" s="444" t="s">
        <v>620</v>
      </c>
      <c r="D115" s="445"/>
      <c r="E115" s="364">
        <v>1.01</v>
      </c>
      <c r="F115" s="365"/>
      <c r="G115" s="366"/>
      <c r="H115" s="272"/>
      <c r="I115" s="266"/>
      <c r="J115" s="273"/>
      <c r="K115" s="266"/>
      <c r="M115" s="267" t="s">
        <v>620</v>
      </c>
      <c r="O115" s="255"/>
    </row>
    <row r="116" spans="1:80" ht="12.75">
      <c r="A116" s="356">
        <v>38</v>
      </c>
      <c r="B116" s="357" t="s">
        <v>344</v>
      </c>
      <c r="C116" s="358" t="s">
        <v>345</v>
      </c>
      <c r="D116" s="359" t="s">
        <v>259</v>
      </c>
      <c r="E116" s="360">
        <v>1.01</v>
      </c>
      <c r="F116" s="360"/>
      <c r="G116" s="361">
        <f>E116*F116</f>
        <v>0</v>
      </c>
      <c r="H116" s="262">
        <v>0.25</v>
      </c>
      <c r="I116" s="263">
        <f>E116*H116</f>
        <v>0.2525</v>
      </c>
      <c r="J116" s="262"/>
      <c r="K116" s="263">
        <f>E116*J116</f>
        <v>0</v>
      </c>
      <c r="O116" s="255">
        <v>2</v>
      </c>
      <c r="AA116" s="228">
        <v>3</v>
      </c>
      <c r="AB116" s="228">
        <v>1</v>
      </c>
      <c r="AC116" s="228" t="s">
        <v>344</v>
      </c>
      <c r="AZ116" s="228">
        <v>1</v>
      </c>
      <c r="BA116" s="228">
        <f>IF(AZ116=1,G116,0)</f>
        <v>0</v>
      </c>
      <c r="BB116" s="228">
        <f>IF(AZ116=2,G116,0)</f>
        <v>0</v>
      </c>
      <c r="BC116" s="228">
        <f>IF(AZ116=3,G116,0)</f>
        <v>0</v>
      </c>
      <c r="BD116" s="228">
        <f>IF(AZ116=4,G116,0)</f>
        <v>0</v>
      </c>
      <c r="BE116" s="228">
        <f>IF(AZ116=5,G116,0)</f>
        <v>0</v>
      </c>
      <c r="CA116" s="255">
        <v>3</v>
      </c>
      <c r="CB116" s="255">
        <v>1</v>
      </c>
    </row>
    <row r="117" spans="1:15" ht="12.75">
      <c r="A117" s="362"/>
      <c r="B117" s="363"/>
      <c r="C117" s="444" t="s">
        <v>278</v>
      </c>
      <c r="D117" s="445"/>
      <c r="E117" s="364">
        <v>0</v>
      </c>
      <c r="F117" s="365"/>
      <c r="G117" s="366"/>
      <c r="H117" s="272"/>
      <c r="I117" s="266"/>
      <c r="J117" s="273"/>
      <c r="K117" s="266"/>
      <c r="M117" s="267" t="s">
        <v>278</v>
      </c>
      <c r="O117" s="255"/>
    </row>
    <row r="118" spans="1:15" ht="12.75">
      <c r="A118" s="362"/>
      <c r="B118" s="363"/>
      <c r="C118" s="444" t="s">
        <v>620</v>
      </c>
      <c r="D118" s="445"/>
      <c r="E118" s="364">
        <v>1.01</v>
      </c>
      <c r="F118" s="365"/>
      <c r="G118" s="366"/>
      <c r="H118" s="272"/>
      <c r="I118" s="266"/>
      <c r="J118" s="273"/>
      <c r="K118" s="266"/>
      <c r="M118" s="267" t="s">
        <v>620</v>
      </c>
      <c r="O118" s="255"/>
    </row>
    <row r="119" spans="1:80" ht="12.75">
      <c r="A119" s="356">
        <v>39</v>
      </c>
      <c r="B119" s="357" t="s">
        <v>353</v>
      </c>
      <c r="C119" s="358" t="s">
        <v>354</v>
      </c>
      <c r="D119" s="359" t="s">
        <v>259</v>
      </c>
      <c r="E119" s="360">
        <v>1.01</v>
      </c>
      <c r="F119" s="360"/>
      <c r="G119" s="361">
        <f>E119*F119</f>
        <v>0</v>
      </c>
      <c r="H119" s="262">
        <v>1.6</v>
      </c>
      <c r="I119" s="263">
        <f>E119*H119</f>
        <v>1.616</v>
      </c>
      <c r="J119" s="262"/>
      <c r="K119" s="263">
        <f>E119*J119</f>
        <v>0</v>
      </c>
      <c r="O119" s="255">
        <v>2</v>
      </c>
      <c r="AA119" s="228">
        <v>3</v>
      </c>
      <c r="AB119" s="228">
        <v>1</v>
      </c>
      <c r="AC119" s="228" t="s">
        <v>353</v>
      </c>
      <c r="AZ119" s="228">
        <v>1</v>
      </c>
      <c r="BA119" s="228">
        <f>IF(AZ119=1,G119,0)</f>
        <v>0</v>
      </c>
      <c r="BB119" s="228">
        <f>IF(AZ119=2,G119,0)</f>
        <v>0</v>
      </c>
      <c r="BC119" s="228">
        <f>IF(AZ119=3,G119,0)</f>
        <v>0</v>
      </c>
      <c r="BD119" s="228">
        <f>IF(AZ119=4,G119,0)</f>
        <v>0</v>
      </c>
      <c r="BE119" s="228">
        <f>IF(AZ119=5,G119,0)</f>
        <v>0</v>
      </c>
      <c r="CA119" s="255">
        <v>3</v>
      </c>
      <c r="CB119" s="255">
        <v>1</v>
      </c>
    </row>
    <row r="120" spans="1:15" ht="12.75">
      <c r="A120" s="362"/>
      <c r="B120" s="363"/>
      <c r="C120" s="444" t="s">
        <v>278</v>
      </c>
      <c r="D120" s="445"/>
      <c r="E120" s="364">
        <v>0</v>
      </c>
      <c r="F120" s="365"/>
      <c r="G120" s="366"/>
      <c r="H120" s="272"/>
      <c r="I120" s="266"/>
      <c r="J120" s="273"/>
      <c r="K120" s="266"/>
      <c r="M120" s="267" t="s">
        <v>278</v>
      </c>
      <c r="O120" s="255"/>
    </row>
    <row r="121" spans="1:15" ht="12.75">
      <c r="A121" s="362"/>
      <c r="B121" s="363"/>
      <c r="C121" s="444" t="s">
        <v>620</v>
      </c>
      <c r="D121" s="445"/>
      <c r="E121" s="364">
        <v>1.01</v>
      </c>
      <c r="F121" s="365"/>
      <c r="G121" s="366"/>
      <c r="H121" s="272"/>
      <c r="I121" s="266"/>
      <c r="J121" s="273"/>
      <c r="K121" s="266"/>
      <c r="M121" s="267" t="s">
        <v>620</v>
      </c>
      <c r="O121" s="255"/>
    </row>
    <row r="122" spans="1:80" ht="12.75">
      <c r="A122" s="356">
        <v>40</v>
      </c>
      <c r="B122" s="357" t="s">
        <v>359</v>
      </c>
      <c r="C122" s="358" t="s">
        <v>360</v>
      </c>
      <c r="D122" s="359" t="s">
        <v>259</v>
      </c>
      <c r="E122" s="360">
        <v>2</v>
      </c>
      <c r="F122" s="360"/>
      <c r="G122" s="361">
        <f>E122*F122</f>
        <v>0</v>
      </c>
      <c r="H122" s="262">
        <v>0.002</v>
      </c>
      <c r="I122" s="263">
        <f>E122*H122</f>
        <v>0.004</v>
      </c>
      <c r="J122" s="262"/>
      <c r="K122" s="263">
        <f>E122*J122</f>
        <v>0</v>
      </c>
      <c r="O122" s="255">
        <v>2</v>
      </c>
      <c r="AA122" s="228">
        <v>3</v>
      </c>
      <c r="AB122" s="228">
        <v>1</v>
      </c>
      <c r="AC122" s="228" t="s">
        <v>359</v>
      </c>
      <c r="AZ122" s="228">
        <v>1</v>
      </c>
      <c r="BA122" s="228">
        <f>IF(AZ122=1,G122,0)</f>
        <v>0</v>
      </c>
      <c r="BB122" s="228">
        <f>IF(AZ122=2,G122,0)</f>
        <v>0</v>
      </c>
      <c r="BC122" s="228">
        <f>IF(AZ122=3,G122,0)</f>
        <v>0</v>
      </c>
      <c r="BD122" s="228">
        <f>IF(AZ122=4,G122,0)</f>
        <v>0</v>
      </c>
      <c r="BE122" s="228">
        <f>IF(AZ122=5,G122,0)</f>
        <v>0</v>
      </c>
      <c r="CA122" s="255">
        <v>3</v>
      </c>
      <c r="CB122" s="255">
        <v>1</v>
      </c>
    </row>
    <row r="123" spans="1:15" ht="12.75">
      <c r="A123" s="362"/>
      <c r="B123" s="363"/>
      <c r="C123" s="444" t="s">
        <v>278</v>
      </c>
      <c r="D123" s="445"/>
      <c r="E123" s="364">
        <v>0</v>
      </c>
      <c r="F123" s="365"/>
      <c r="G123" s="366"/>
      <c r="H123" s="272"/>
      <c r="I123" s="266"/>
      <c r="J123" s="273"/>
      <c r="K123" s="266"/>
      <c r="M123" s="267" t="s">
        <v>278</v>
      </c>
      <c r="O123" s="255"/>
    </row>
    <row r="124" spans="1:15" ht="12.75">
      <c r="A124" s="362"/>
      <c r="B124" s="363"/>
      <c r="C124" s="444" t="s">
        <v>622</v>
      </c>
      <c r="D124" s="445"/>
      <c r="E124" s="364">
        <v>2</v>
      </c>
      <c r="F124" s="365"/>
      <c r="G124" s="366"/>
      <c r="H124" s="272"/>
      <c r="I124" s="266"/>
      <c r="J124" s="273"/>
      <c r="K124" s="266"/>
      <c r="M124" s="267" t="s">
        <v>622</v>
      </c>
      <c r="O124" s="255"/>
    </row>
    <row r="125" spans="1:57" ht="12.75">
      <c r="A125" s="274"/>
      <c r="B125" s="275" t="s">
        <v>103</v>
      </c>
      <c r="C125" s="276" t="s">
        <v>253</v>
      </c>
      <c r="D125" s="277"/>
      <c r="E125" s="278"/>
      <c r="F125" s="279"/>
      <c r="G125" s="280">
        <f>SUM(G74:G124)</f>
        <v>0</v>
      </c>
      <c r="H125" s="281"/>
      <c r="I125" s="282">
        <f>SUM(I74:I124)</f>
        <v>5.13725138</v>
      </c>
      <c r="J125" s="281"/>
      <c r="K125" s="282">
        <f>SUM(K74:K124)</f>
        <v>0</v>
      </c>
      <c r="O125" s="255">
        <v>4</v>
      </c>
      <c r="BA125" s="283">
        <f>SUM(BA74:BA124)</f>
        <v>0</v>
      </c>
      <c r="BB125" s="283">
        <f>SUM(BB74:BB124)</f>
        <v>0</v>
      </c>
      <c r="BC125" s="283">
        <f>SUM(BC74:BC124)</f>
        <v>0</v>
      </c>
      <c r="BD125" s="283">
        <f>SUM(BD74:BD124)</f>
        <v>0</v>
      </c>
      <c r="BE125" s="283">
        <f>SUM(BE74:BE124)</f>
        <v>0</v>
      </c>
    </row>
    <row r="126" spans="1:15" ht="12.75">
      <c r="A126" s="245" t="s">
        <v>98</v>
      </c>
      <c r="B126" s="246" t="s">
        <v>377</v>
      </c>
      <c r="C126" s="247" t="s">
        <v>378</v>
      </c>
      <c r="D126" s="248"/>
      <c r="E126" s="249"/>
      <c r="F126" s="249"/>
      <c r="G126" s="250"/>
      <c r="H126" s="251"/>
      <c r="I126" s="252"/>
      <c r="J126" s="253"/>
      <c r="K126" s="254"/>
      <c r="O126" s="255">
        <v>1</v>
      </c>
    </row>
    <row r="127" spans="1:80" ht="12.75">
      <c r="A127" s="256">
        <v>41</v>
      </c>
      <c r="B127" s="257" t="s">
        <v>380</v>
      </c>
      <c r="C127" s="258" t="s">
        <v>381</v>
      </c>
      <c r="D127" s="259" t="s">
        <v>382</v>
      </c>
      <c r="E127" s="260">
        <v>70.19519706</v>
      </c>
      <c r="F127" s="260"/>
      <c r="G127" s="261">
        <f>E127*F127</f>
        <v>0</v>
      </c>
      <c r="H127" s="262">
        <v>0</v>
      </c>
      <c r="I127" s="263">
        <f>E127*H127</f>
        <v>0</v>
      </c>
      <c r="J127" s="262"/>
      <c r="K127" s="263">
        <f>E127*J127</f>
        <v>0</v>
      </c>
      <c r="O127" s="255">
        <v>2</v>
      </c>
      <c r="AA127" s="228">
        <v>7</v>
      </c>
      <c r="AB127" s="228">
        <v>1</v>
      </c>
      <c r="AC127" s="228">
        <v>2</v>
      </c>
      <c r="AZ127" s="228">
        <v>1</v>
      </c>
      <c r="BA127" s="228">
        <f>IF(AZ127=1,G127,0)</f>
        <v>0</v>
      </c>
      <c r="BB127" s="228">
        <f>IF(AZ127=2,G127,0)</f>
        <v>0</v>
      </c>
      <c r="BC127" s="228">
        <f>IF(AZ127=3,G127,0)</f>
        <v>0</v>
      </c>
      <c r="BD127" s="228">
        <f>IF(AZ127=4,G127,0)</f>
        <v>0</v>
      </c>
      <c r="BE127" s="228">
        <f>IF(AZ127=5,G127,0)</f>
        <v>0</v>
      </c>
      <c r="CA127" s="255">
        <v>7</v>
      </c>
      <c r="CB127" s="255">
        <v>1</v>
      </c>
    </row>
    <row r="128" spans="1:57" ht="12.75">
      <c r="A128" s="274"/>
      <c r="B128" s="275" t="s">
        <v>103</v>
      </c>
      <c r="C128" s="276" t="s">
        <v>379</v>
      </c>
      <c r="D128" s="277"/>
      <c r="E128" s="278"/>
      <c r="F128" s="279"/>
      <c r="G128" s="280">
        <f>SUM(G126:G127)</f>
        <v>0</v>
      </c>
      <c r="H128" s="281"/>
      <c r="I128" s="282">
        <f>SUM(I126:I127)</f>
        <v>0</v>
      </c>
      <c r="J128" s="281"/>
      <c r="K128" s="282">
        <f>SUM(K126:K127)</f>
        <v>0</v>
      </c>
      <c r="O128" s="255">
        <v>4</v>
      </c>
      <c r="BA128" s="283">
        <f>SUM(BA126:BA127)</f>
        <v>0</v>
      </c>
      <c r="BB128" s="283">
        <f>SUM(BB126:BB127)</f>
        <v>0</v>
      </c>
      <c r="BC128" s="283">
        <f>SUM(BC126:BC127)</f>
        <v>0</v>
      </c>
      <c r="BD128" s="283">
        <f>SUM(BD126:BD127)</f>
        <v>0</v>
      </c>
      <c r="BE128" s="283">
        <f>SUM(BE126:BE127)</f>
        <v>0</v>
      </c>
    </row>
    <row r="129" ht="12.75">
      <c r="E129" s="228"/>
    </row>
    <row r="130" ht="12.75">
      <c r="E130" s="228"/>
    </row>
    <row r="131" ht="12.75">
      <c r="E131" s="228"/>
    </row>
    <row r="132" ht="12.75">
      <c r="E132" s="228"/>
    </row>
    <row r="133" ht="12.75">
      <c r="E133" s="228"/>
    </row>
    <row r="134" ht="12.75">
      <c r="E134" s="228"/>
    </row>
    <row r="135" ht="12.75">
      <c r="E135" s="228"/>
    </row>
    <row r="136" ht="12.75">
      <c r="E136" s="228"/>
    </row>
    <row r="137" ht="12.75">
      <c r="E137" s="228"/>
    </row>
    <row r="138" ht="12.75">
      <c r="E138" s="228"/>
    </row>
    <row r="139" ht="12.75">
      <c r="E139" s="228"/>
    </row>
    <row r="140" ht="12.75">
      <c r="E140" s="228"/>
    </row>
    <row r="141" ht="12.75">
      <c r="E141" s="228"/>
    </row>
    <row r="142" ht="12.75">
      <c r="E142" s="228"/>
    </row>
    <row r="143" ht="12.75">
      <c r="E143" s="228"/>
    </row>
    <row r="144" ht="12.75">
      <c r="E144" s="228"/>
    </row>
    <row r="145" ht="12.75">
      <c r="E145" s="228"/>
    </row>
    <row r="146" ht="12.75">
      <c r="E146" s="228"/>
    </row>
    <row r="147" ht="12.75">
      <c r="E147" s="228"/>
    </row>
    <row r="148" ht="12.75">
      <c r="E148" s="228"/>
    </row>
    <row r="149" ht="12.75">
      <c r="E149" s="228"/>
    </row>
    <row r="150" ht="12.75">
      <c r="E150" s="228"/>
    </row>
    <row r="151" ht="12.75">
      <c r="E151" s="228"/>
    </row>
    <row r="152" spans="1:7" ht="12.75">
      <c r="A152" s="273"/>
      <c r="B152" s="273"/>
      <c r="C152" s="273"/>
      <c r="D152" s="273"/>
      <c r="E152" s="273"/>
      <c r="F152" s="273"/>
      <c r="G152" s="273"/>
    </row>
    <row r="153" spans="1:7" ht="12.75">
      <c r="A153" s="273"/>
      <c r="B153" s="273"/>
      <c r="C153" s="273"/>
      <c r="D153" s="273"/>
      <c r="E153" s="273"/>
      <c r="F153" s="273"/>
      <c r="G153" s="273"/>
    </row>
    <row r="154" spans="1:7" ht="12.75">
      <c r="A154" s="273"/>
      <c r="B154" s="273"/>
      <c r="C154" s="273"/>
      <c r="D154" s="273"/>
      <c r="E154" s="273"/>
      <c r="F154" s="273"/>
      <c r="G154" s="273"/>
    </row>
    <row r="155" spans="1:7" ht="12.75">
      <c r="A155" s="273"/>
      <c r="B155" s="273"/>
      <c r="C155" s="273"/>
      <c r="D155" s="273"/>
      <c r="E155" s="273"/>
      <c r="F155" s="273"/>
      <c r="G155" s="273"/>
    </row>
    <row r="156" ht="12.75">
      <c r="E156" s="228"/>
    </row>
    <row r="157" ht="12.75">
      <c r="E157" s="228"/>
    </row>
    <row r="158" ht="12.75">
      <c r="E158" s="228"/>
    </row>
    <row r="159" ht="12.75">
      <c r="E159" s="228"/>
    </row>
    <row r="160" ht="12.75">
      <c r="E160" s="228"/>
    </row>
    <row r="161" ht="12.75">
      <c r="E161" s="228"/>
    </row>
    <row r="162" ht="12.75">
      <c r="E162" s="228"/>
    </row>
    <row r="163" ht="12.75">
      <c r="E163" s="228"/>
    </row>
    <row r="164" ht="12.75">
      <c r="E164" s="228"/>
    </row>
    <row r="165" ht="12.75">
      <c r="E165" s="228"/>
    </row>
    <row r="166" ht="12.75">
      <c r="E166" s="228"/>
    </row>
    <row r="167" ht="12.75">
      <c r="E167" s="228"/>
    </row>
    <row r="168" ht="12.75">
      <c r="E168" s="228"/>
    </row>
    <row r="169" ht="12.75">
      <c r="E169" s="228"/>
    </row>
    <row r="170" ht="12.75">
      <c r="E170" s="228"/>
    </row>
    <row r="171" ht="12.75">
      <c r="E171" s="228"/>
    </row>
    <row r="172" ht="12.75">
      <c r="E172" s="228"/>
    </row>
    <row r="173" ht="12.75">
      <c r="E173" s="228"/>
    </row>
    <row r="174" ht="12.75">
      <c r="E174" s="228"/>
    </row>
    <row r="175" ht="12.75">
      <c r="E175" s="228"/>
    </row>
    <row r="176" ht="12.75">
      <c r="E176" s="228"/>
    </row>
    <row r="177" ht="12.75">
      <c r="E177" s="228"/>
    </row>
    <row r="178" ht="12.75">
      <c r="E178" s="228"/>
    </row>
    <row r="179" ht="12.75">
      <c r="E179" s="228"/>
    </row>
    <row r="180" ht="12.75">
      <c r="E180" s="228"/>
    </row>
    <row r="181" ht="12.75">
      <c r="E181" s="228"/>
    </row>
    <row r="182" ht="12.75">
      <c r="E182" s="228"/>
    </row>
    <row r="183" ht="12.75">
      <c r="E183" s="228"/>
    </row>
    <row r="184" ht="12.75">
      <c r="E184" s="228"/>
    </row>
    <row r="185" ht="12.75">
      <c r="E185" s="228"/>
    </row>
    <row r="186" ht="12.75">
      <c r="E186" s="228"/>
    </row>
    <row r="187" spans="1:2" ht="12.75">
      <c r="A187" s="284"/>
      <c r="B187" s="284"/>
    </row>
    <row r="188" spans="1:7" ht="12.75">
      <c r="A188" s="273"/>
      <c r="B188" s="273"/>
      <c r="C188" s="285"/>
      <c r="D188" s="285"/>
      <c r="E188" s="286"/>
      <c r="F188" s="285"/>
      <c r="G188" s="287"/>
    </row>
    <row r="189" spans="1:7" ht="12.75">
      <c r="A189" s="288"/>
      <c r="B189" s="288"/>
      <c r="C189" s="273"/>
      <c r="D189" s="273"/>
      <c r="E189" s="289"/>
      <c r="F189" s="273"/>
      <c r="G189" s="273"/>
    </row>
    <row r="190" spans="1:7" ht="12.75">
      <c r="A190" s="273"/>
      <c r="B190" s="273"/>
      <c r="C190" s="273"/>
      <c r="D190" s="273"/>
      <c r="E190" s="289"/>
      <c r="F190" s="273"/>
      <c r="G190" s="273"/>
    </row>
    <row r="191" spans="1:7" ht="12.75">
      <c r="A191" s="273"/>
      <c r="B191" s="273"/>
      <c r="C191" s="273"/>
      <c r="D191" s="273"/>
      <c r="E191" s="289"/>
      <c r="F191" s="273"/>
      <c r="G191" s="273"/>
    </row>
    <row r="192" spans="1:7" ht="12.75">
      <c r="A192" s="273"/>
      <c r="B192" s="273"/>
      <c r="C192" s="273"/>
      <c r="D192" s="273"/>
      <c r="E192" s="289"/>
      <c r="F192" s="273"/>
      <c r="G192" s="273"/>
    </row>
    <row r="193" spans="1:7" ht="12.75">
      <c r="A193" s="273"/>
      <c r="B193" s="273"/>
      <c r="C193" s="273"/>
      <c r="D193" s="273"/>
      <c r="E193" s="289"/>
      <c r="F193" s="273"/>
      <c r="G193" s="273"/>
    </row>
    <row r="194" spans="1:7" ht="12.75">
      <c r="A194" s="273"/>
      <c r="B194" s="273"/>
      <c r="C194" s="273"/>
      <c r="D194" s="273"/>
      <c r="E194" s="289"/>
      <c r="F194" s="273"/>
      <c r="G194" s="273"/>
    </row>
    <row r="195" spans="1:7" ht="12.75">
      <c r="A195" s="273"/>
      <c r="B195" s="273"/>
      <c r="C195" s="273"/>
      <c r="D195" s="273"/>
      <c r="E195" s="289"/>
      <c r="F195" s="273"/>
      <c r="G195" s="273"/>
    </row>
    <row r="196" spans="1:7" ht="12.75">
      <c r="A196" s="273"/>
      <c r="B196" s="273"/>
      <c r="C196" s="273"/>
      <c r="D196" s="273"/>
      <c r="E196" s="289"/>
      <c r="F196" s="273"/>
      <c r="G196" s="273"/>
    </row>
    <row r="197" spans="1:7" ht="12.75">
      <c r="A197" s="273"/>
      <c r="B197" s="273"/>
      <c r="C197" s="273"/>
      <c r="D197" s="273"/>
      <c r="E197" s="289"/>
      <c r="F197" s="273"/>
      <c r="G197" s="273"/>
    </row>
    <row r="198" spans="1:7" ht="12.75">
      <c r="A198" s="273"/>
      <c r="B198" s="273"/>
      <c r="C198" s="273"/>
      <c r="D198" s="273"/>
      <c r="E198" s="289"/>
      <c r="F198" s="273"/>
      <c r="G198" s="273"/>
    </row>
    <row r="199" spans="1:7" ht="12.75">
      <c r="A199" s="273"/>
      <c r="B199" s="273"/>
      <c r="C199" s="273"/>
      <c r="D199" s="273"/>
      <c r="E199" s="289"/>
      <c r="F199" s="273"/>
      <c r="G199" s="273"/>
    </row>
    <row r="200" spans="1:7" ht="12.75">
      <c r="A200" s="273"/>
      <c r="B200" s="273"/>
      <c r="C200" s="273"/>
      <c r="D200" s="273"/>
      <c r="E200" s="289"/>
      <c r="F200" s="273"/>
      <c r="G200" s="273"/>
    </row>
    <row r="201" spans="1:7" ht="12.75">
      <c r="A201" s="273"/>
      <c r="B201" s="273"/>
      <c r="C201" s="273"/>
      <c r="D201" s="273"/>
      <c r="E201" s="289"/>
      <c r="F201" s="273"/>
      <c r="G201" s="273"/>
    </row>
  </sheetData>
  <mergeCells count="77">
    <mergeCell ref="C91:D91"/>
    <mergeCell ref="C92:D92"/>
    <mergeCell ref="C95:G95"/>
    <mergeCell ref="C124:D124"/>
    <mergeCell ref="C115:D115"/>
    <mergeCell ref="C117:D117"/>
    <mergeCell ref="C118:D118"/>
    <mergeCell ref="C120:D120"/>
    <mergeCell ref="C121:D121"/>
    <mergeCell ref="C123:D123"/>
    <mergeCell ref="C96:D96"/>
    <mergeCell ref="C114:D114"/>
    <mergeCell ref="C98:D98"/>
    <mergeCell ref="C100:G100"/>
    <mergeCell ref="C101:D101"/>
    <mergeCell ref="C102:D102"/>
    <mergeCell ref="C104:G104"/>
    <mergeCell ref="C105:D105"/>
    <mergeCell ref="C106:D106"/>
    <mergeCell ref="C108:G108"/>
    <mergeCell ref="C109:D109"/>
    <mergeCell ref="C111:D111"/>
    <mergeCell ref="C112:D112"/>
    <mergeCell ref="C58:D58"/>
    <mergeCell ref="C60:D60"/>
    <mergeCell ref="C61:D61"/>
    <mergeCell ref="C62:D62"/>
    <mergeCell ref="C64:D64"/>
    <mergeCell ref="C85:D85"/>
    <mergeCell ref="C86:D86"/>
    <mergeCell ref="C88:D88"/>
    <mergeCell ref="C89:D89"/>
    <mergeCell ref="C68:D68"/>
    <mergeCell ref="C69:D69"/>
    <mergeCell ref="C70:D70"/>
    <mergeCell ref="C72:D72"/>
    <mergeCell ref="C76:D76"/>
    <mergeCell ref="C78:D78"/>
    <mergeCell ref="C80:D80"/>
    <mergeCell ref="C81:D81"/>
    <mergeCell ref="C83:D83"/>
    <mergeCell ref="C48:D48"/>
    <mergeCell ref="C50:D50"/>
    <mergeCell ref="C53:D53"/>
    <mergeCell ref="C54:D54"/>
    <mergeCell ref="C55:D55"/>
    <mergeCell ref="C47:D47"/>
    <mergeCell ref="C27:D27"/>
    <mergeCell ref="C28:D28"/>
    <mergeCell ref="C30:D30"/>
    <mergeCell ref="C32:D32"/>
    <mergeCell ref="C33:D33"/>
    <mergeCell ref="C35:D35"/>
    <mergeCell ref="C37:D37"/>
    <mergeCell ref="C39:D39"/>
    <mergeCell ref="C43:D43"/>
    <mergeCell ref="C45:D45"/>
    <mergeCell ref="C26:D26"/>
    <mergeCell ref="C15:D15"/>
    <mergeCell ref="C16:D16"/>
    <mergeCell ref="C17:D17"/>
    <mergeCell ref="C18:D18"/>
    <mergeCell ref="C19:D19"/>
    <mergeCell ref="C20:D20"/>
    <mergeCell ref="C21:D21"/>
    <mergeCell ref="C22:D22"/>
    <mergeCell ref="C23:D23"/>
    <mergeCell ref="C24:D24"/>
    <mergeCell ref="C25:D25"/>
    <mergeCell ref="C12:D12"/>
    <mergeCell ref="C13:D13"/>
    <mergeCell ref="C14:D14"/>
    <mergeCell ref="A1:G1"/>
    <mergeCell ref="A3:B3"/>
    <mergeCell ref="A4:B4"/>
    <mergeCell ref="E4:G4"/>
    <mergeCell ref="C9:D9"/>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1974</v>
      </c>
      <c r="D2" s="93" t="s">
        <v>623</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107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 SO 10.1.2.1 Rek'!E14</f>
        <v>0</v>
      </c>
      <c r="D15" s="145" t="str">
        <f>'SO 10.1 SO 10.1.2.1 Rek'!A19</f>
        <v>Ztížené výrobní podmínky</v>
      </c>
      <c r="E15" s="146"/>
      <c r="F15" s="147"/>
      <c r="G15" s="144">
        <f>'SO 10.1 SO 10.1.2.1 Rek'!I19</f>
        <v>0</v>
      </c>
    </row>
    <row r="16" spans="1:7" ht="15.95" customHeight="1">
      <c r="A16" s="142" t="s">
        <v>52</v>
      </c>
      <c r="B16" s="143" t="s">
        <v>53</v>
      </c>
      <c r="C16" s="144">
        <f>'SO 10.1 SO 10.1.2.1 Rek'!F14</f>
        <v>0</v>
      </c>
      <c r="D16" s="97" t="str">
        <f>'SO 10.1 SO 10.1.2.1 Rek'!A20</f>
        <v>Zařízení staveniště</v>
      </c>
      <c r="E16" s="148"/>
      <c r="F16" s="149"/>
      <c r="G16" s="144">
        <f>'SO 10.1 SO 10.1.2.1 Rek'!I20</f>
        <v>0</v>
      </c>
    </row>
    <row r="17" spans="1:7" ht="15.95" customHeight="1">
      <c r="A17" s="142" t="s">
        <v>54</v>
      </c>
      <c r="B17" s="143" t="s">
        <v>55</v>
      </c>
      <c r="C17" s="144">
        <f>'SO 10.1 SO 10.1.2.1 Rek'!H14</f>
        <v>0</v>
      </c>
      <c r="D17" s="97"/>
      <c r="E17" s="148"/>
      <c r="F17" s="149"/>
      <c r="G17" s="144"/>
    </row>
    <row r="18" spans="1:7" ht="15.95" customHeight="1">
      <c r="A18" s="150" t="s">
        <v>56</v>
      </c>
      <c r="B18" s="151" t="s">
        <v>57</v>
      </c>
      <c r="C18" s="144">
        <f>'SO 10.1 SO 10.1.2.1 Rek'!G14</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10.1 SO 10.1.2.1 Rek'!I14</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 SO 10.1.2.1 Rek'!H22</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3"/>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1974</v>
      </c>
      <c r="I1" s="187"/>
    </row>
    <row r="2" spans="1:9" ht="13.5" thickBot="1">
      <c r="A2" s="428" t="s">
        <v>76</v>
      </c>
      <c r="B2" s="429"/>
      <c r="C2" s="188" t="s">
        <v>108</v>
      </c>
      <c r="D2" s="189"/>
      <c r="E2" s="190"/>
      <c r="F2" s="189"/>
      <c r="G2" s="430" t="s">
        <v>623</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10.1 SO 10.1.2.1 Pol'!B7</f>
        <v>1</v>
      </c>
      <c r="B7" s="62" t="str">
        <f>'SO 10.1 SO 10.1.2.1 Pol'!C7</f>
        <v>Zemní práce</v>
      </c>
      <c r="D7" s="200"/>
      <c r="E7" s="291">
        <f>'SO 10.1 SO 10.1.2.1 Pol'!BA72</f>
        <v>0</v>
      </c>
      <c r="F7" s="292">
        <f>'SO 10.1 SO 10.1.2.1 Pol'!BB72</f>
        <v>0</v>
      </c>
      <c r="G7" s="292">
        <f>'SO 10.1 SO 10.1.2.1 Pol'!BC72</f>
        <v>0</v>
      </c>
      <c r="H7" s="292">
        <f>'SO 10.1 SO 10.1.2.1 Pol'!BD72</f>
        <v>0</v>
      </c>
      <c r="I7" s="293">
        <f>'SO 10.1 SO 10.1.2.1 Pol'!BE72</f>
        <v>0</v>
      </c>
    </row>
    <row r="8" spans="1:9" s="123" customFormat="1" ht="12.75">
      <c r="A8" s="290" t="str">
        <f>'SO 10.1 SO 10.1.2.1 Pol'!B73</f>
        <v>3</v>
      </c>
      <c r="B8" s="62" t="str">
        <f>'SO 10.1 SO 10.1.2.1 Pol'!C73</f>
        <v>Svislé a kompletní konstrukce</v>
      </c>
      <c r="D8" s="200"/>
      <c r="E8" s="291">
        <f>'SO 10.1 SO 10.1.2.1 Pol'!BA76</f>
        <v>0</v>
      </c>
      <c r="F8" s="292">
        <f>'SO 10.1 SO 10.1.2.1 Pol'!BB76</f>
        <v>0</v>
      </c>
      <c r="G8" s="292">
        <f>'SO 10.1 SO 10.1.2.1 Pol'!BC76</f>
        <v>0</v>
      </c>
      <c r="H8" s="292">
        <f>'SO 10.1 SO 10.1.2.1 Pol'!BD76</f>
        <v>0</v>
      </c>
      <c r="I8" s="293">
        <f>'SO 10.1 SO 10.1.2.1 Pol'!BE76</f>
        <v>0</v>
      </c>
    </row>
    <row r="9" spans="1:9" s="123" customFormat="1" ht="12.75">
      <c r="A9" s="290" t="str">
        <f>'SO 10.1 SO 10.1.2.1 Pol'!B77</f>
        <v>4</v>
      </c>
      <c r="B9" s="62" t="str">
        <f>'SO 10.1 SO 10.1.2.1 Pol'!C77</f>
        <v>Vodorovné konstrukce</v>
      </c>
      <c r="D9" s="200"/>
      <c r="E9" s="291">
        <f>'SO 10.1 SO 10.1.2.1 Pol'!BA84</f>
        <v>0</v>
      </c>
      <c r="F9" s="292">
        <f>'SO 10.1 SO 10.1.2.1 Pol'!BB84</f>
        <v>0</v>
      </c>
      <c r="G9" s="292">
        <f>'SO 10.1 SO 10.1.2.1 Pol'!BC84</f>
        <v>0</v>
      </c>
      <c r="H9" s="292">
        <f>'SO 10.1 SO 10.1.2.1 Pol'!BD84</f>
        <v>0</v>
      </c>
      <c r="I9" s="293">
        <f>'SO 10.1 SO 10.1.2.1 Pol'!BE84</f>
        <v>0</v>
      </c>
    </row>
    <row r="10" spans="1:9" s="123" customFormat="1" ht="12.75">
      <c r="A10" s="290" t="str">
        <f>'SO 10.1 SO 10.1.2.1 Pol'!B85</f>
        <v>8</v>
      </c>
      <c r="B10" s="62" t="str">
        <f>'SO 10.1 SO 10.1.2.1 Pol'!C85</f>
        <v>Trubní vedení</v>
      </c>
      <c r="D10" s="200"/>
      <c r="E10" s="291">
        <f>'SO 10.1 SO 10.1.2.1 Pol'!BA190</f>
        <v>0</v>
      </c>
      <c r="F10" s="292">
        <f>'SO 10.1 SO 10.1.2.1 Pol'!BB190</f>
        <v>0</v>
      </c>
      <c r="G10" s="292">
        <f>'SO 10.1 SO 10.1.2.1 Pol'!BC190</f>
        <v>0</v>
      </c>
      <c r="H10" s="292">
        <f>'SO 10.1 SO 10.1.2.1 Pol'!BD190</f>
        <v>0</v>
      </c>
      <c r="I10" s="293">
        <f>'SO 10.1 SO 10.1.2.1 Pol'!BE190</f>
        <v>0</v>
      </c>
    </row>
    <row r="11" spans="1:9" s="123" customFormat="1" ht="12.75">
      <c r="A11" s="290" t="str">
        <f>'SO 10.1 SO 10.1.2.1 Pol'!B191</f>
        <v>93</v>
      </c>
      <c r="B11" s="62" t="str">
        <f>'SO 10.1 SO 10.1.2.1 Pol'!C191</f>
        <v>Dokončovací práce inženýrských staveb</v>
      </c>
      <c r="D11" s="200"/>
      <c r="E11" s="291">
        <f>'SO 10.1 SO 10.1.2.1 Pol'!BA196</f>
        <v>0</v>
      </c>
      <c r="F11" s="292">
        <f>'SO 10.1 SO 10.1.2.1 Pol'!BB196</f>
        <v>0</v>
      </c>
      <c r="G11" s="292">
        <f>'SO 10.1 SO 10.1.2.1 Pol'!BC196</f>
        <v>0</v>
      </c>
      <c r="H11" s="292">
        <f>'SO 10.1 SO 10.1.2.1 Pol'!BD196</f>
        <v>0</v>
      </c>
      <c r="I11" s="293">
        <f>'SO 10.1 SO 10.1.2.1 Pol'!BE196</f>
        <v>0</v>
      </c>
    </row>
    <row r="12" spans="1:9" s="123" customFormat="1" ht="12.75">
      <c r="A12" s="290" t="str">
        <f>'SO 10.1 SO 10.1.2.1 Pol'!B197</f>
        <v>97</v>
      </c>
      <c r="B12" s="62" t="str">
        <f>'SO 10.1 SO 10.1.2.1 Pol'!C197</f>
        <v>Prorážení otvorů</v>
      </c>
      <c r="D12" s="200"/>
      <c r="E12" s="291">
        <f>'SO 10.1 SO 10.1.2.1 Pol'!BA202</f>
        <v>0</v>
      </c>
      <c r="F12" s="292">
        <f>'SO 10.1 SO 10.1.2.1 Pol'!BB202</f>
        <v>0</v>
      </c>
      <c r="G12" s="292">
        <f>'SO 10.1 SO 10.1.2.1 Pol'!BC202</f>
        <v>0</v>
      </c>
      <c r="H12" s="292">
        <f>'SO 10.1 SO 10.1.2.1 Pol'!BD202</f>
        <v>0</v>
      </c>
      <c r="I12" s="293">
        <f>'SO 10.1 SO 10.1.2.1 Pol'!BE202</f>
        <v>0</v>
      </c>
    </row>
    <row r="13" spans="1:9" s="123" customFormat="1" ht="13.5" thickBot="1">
      <c r="A13" s="290" t="str">
        <f>'SO 10.1 SO 10.1.2.1 Pol'!B203</f>
        <v>99</v>
      </c>
      <c r="B13" s="62" t="str">
        <f>'SO 10.1 SO 10.1.2.1 Pol'!C203</f>
        <v>Staveništní přesun hmot</v>
      </c>
      <c r="D13" s="200"/>
      <c r="E13" s="291">
        <f>'SO 10.1 SO 10.1.2.1 Pol'!BA205</f>
        <v>0</v>
      </c>
      <c r="F13" s="292">
        <f>'SO 10.1 SO 10.1.2.1 Pol'!BB205</f>
        <v>0</v>
      </c>
      <c r="G13" s="292">
        <f>'SO 10.1 SO 10.1.2.1 Pol'!BC205</f>
        <v>0</v>
      </c>
      <c r="H13" s="292">
        <f>'SO 10.1 SO 10.1.2.1 Pol'!BD205</f>
        <v>0</v>
      </c>
      <c r="I13" s="293">
        <f>'SO 10.1 SO 10.1.2.1 Pol'!BE205</f>
        <v>0</v>
      </c>
    </row>
    <row r="14" spans="1:9" s="14" customFormat="1" ht="13.5" thickBot="1">
      <c r="A14" s="201"/>
      <c r="B14" s="202" t="s">
        <v>79</v>
      </c>
      <c r="C14" s="202"/>
      <c r="D14" s="203"/>
      <c r="E14" s="204">
        <f>SUM(E7:E13)</f>
        <v>0</v>
      </c>
      <c r="F14" s="205">
        <f>SUM(F7:F13)</f>
        <v>0</v>
      </c>
      <c r="G14" s="205">
        <f>SUM(G7:G13)</f>
        <v>0</v>
      </c>
      <c r="H14" s="205">
        <f>SUM(H7:H13)</f>
        <v>0</v>
      </c>
      <c r="I14" s="206">
        <f>SUM(I7:I13)</f>
        <v>0</v>
      </c>
    </row>
    <row r="15" spans="1:9" ht="12.75">
      <c r="A15" s="123"/>
      <c r="B15" s="123"/>
      <c r="C15" s="123"/>
      <c r="D15" s="123"/>
      <c r="E15" s="123"/>
      <c r="F15" s="123"/>
      <c r="G15" s="123"/>
      <c r="H15" s="123"/>
      <c r="I15" s="123"/>
    </row>
    <row r="16" spans="1:57" ht="19.5" customHeight="1">
      <c r="A16" s="192" t="s">
        <v>80</v>
      </c>
      <c r="B16" s="192"/>
      <c r="C16" s="192"/>
      <c r="D16" s="192"/>
      <c r="E16" s="192"/>
      <c r="F16" s="192"/>
      <c r="G16" s="207"/>
      <c r="H16" s="192"/>
      <c r="I16" s="192"/>
      <c r="BA16" s="129"/>
      <c r="BB16" s="129"/>
      <c r="BC16" s="129"/>
      <c r="BD16" s="129"/>
      <c r="BE16" s="129"/>
    </row>
    <row r="17" ht="13.5" thickBot="1"/>
    <row r="18" spans="1:9" ht="12.75">
      <c r="A18" s="158" t="s">
        <v>81</v>
      </c>
      <c r="B18" s="159"/>
      <c r="C18" s="159"/>
      <c r="D18" s="208"/>
      <c r="E18" s="209" t="s">
        <v>82</v>
      </c>
      <c r="F18" s="210" t="s">
        <v>13</v>
      </c>
      <c r="G18" s="211" t="s">
        <v>83</v>
      </c>
      <c r="H18" s="212"/>
      <c r="I18" s="213" t="s">
        <v>82</v>
      </c>
    </row>
    <row r="19" spans="1:53" ht="12.75">
      <c r="A19" s="152" t="s">
        <v>383</v>
      </c>
      <c r="B19" s="143"/>
      <c r="C19" s="143"/>
      <c r="D19" s="214"/>
      <c r="E19" s="215">
        <v>0</v>
      </c>
      <c r="F19" s="216">
        <v>0</v>
      </c>
      <c r="G19" s="217">
        <f>SUM(E14:I14)</f>
        <v>0</v>
      </c>
      <c r="H19" s="218"/>
      <c r="I19" s="219">
        <f aca="true" t="shared" si="0" ref="I19:I21">E19+F19*G19/100</f>
        <v>0</v>
      </c>
      <c r="BA19" s="1">
        <v>0</v>
      </c>
    </row>
    <row r="20" spans="1:53" ht="12.75">
      <c r="A20" s="152" t="s">
        <v>384</v>
      </c>
      <c r="B20" s="143"/>
      <c r="C20" s="143"/>
      <c r="D20" s="214"/>
      <c r="E20" s="215">
        <v>0</v>
      </c>
      <c r="F20" s="216">
        <v>0</v>
      </c>
      <c r="G20" s="217">
        <f>SUM(G19)</f>
        <v>0</v>
      </c>
      <c r="H20" s="218"/>
      <c r="I20" s="219">
        <f t="shared" si="0"/>
        <v>0</v>
      </c>
      <c r="BA20" s="1">
        <v>0</v>
      </c>
    </row>
    <row r="21" spans="1:53" ht="12.75">
      <c r="A21" s="152" t="s">
        <v>2151</v>
      </c>
      <c r="B21" s="143"/>
      <c r="C21" s="143"/>
      <c r="D21" s="214"/>
      <c r="E21" s="215">
        <v>0</v>
      </c>
      <c r="F21" s="216">
        <v>0</v>
      </c>
      <c r="G21" s="217">
        <f>SUM(G20)</f>
        <v>0</v>
      </c>
      <c r="H21" s="218"/>
      <c r="I21" s="219">
        <f t="shared" si="0"/>
        <v>0</v>
      </c>
      <c r="BA21" s="1">
        <v>2</v>
      </c>
    </row>
    <row r="22" spans="1:9" ht="13.5" thickBot="1">
      <c r="A22" s="220"/>
      <c r="B22" s="221" t="s">
        <v>84</v>
      </c>
      <c r="C22" s="222"/>
      <c r="D22" s="223"/>
      <c r="E22" s="224"/>
      <c r="F22" s="225"/>
      <c r="G22" s="225"/>
      <c r="H22" s="433">
        <f>SUM(I19:I21)</f>
        <v>0</v>
      </c>
      <c r="I22" s="434"/>
    </row>
    <row r="24" spans="2:9" ht="12.75">
      <c r="B24" s="14"/>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row r="72" spans="6:9" ht="12.75">
      <c r="F72" s="226"/>
      <c r="G72" s="227"/>
      <c r="H72" s="227"/>
      <c r="I72" s="46"/>
    </row>
    <row r="73" spans="6:9" ht="12.75">
      <c r="F73" s="226"/>
      <c r="G73" s="227"/>
      <c r="H73" s="227"/>
      <c r="I73" s="46"/>
    </row>
  </sheetData>
  <mergeCells count="4">
    <mergeCell ref="A1:B1"/>
    <mergeCell ref="A2:B2"/>
    <mergeCell ref="G2:I2"/>
    <mergeCell ref="H22:I2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78"/>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 SO 10.1.2.1 Rek'!H1</f>
        <v>SO 10.1.2.1</v>
      </c>
      <c r="G3" s="235"/>
    </row>
    <row r="4" spans="1:7" ht="13.5" thickBot="1">
      <c r="A4" s="436" t="s">
        <v>76</v>
      </c>
      <c r="B4" s="429"/>
      <c r="C4" s="188" t="s">
        <v>108</v>
      </c>
      <c r="D4" s="236"/>
      <c r="E4" s="437" t="str">
        <f>'SO 10.1 SO 10.1.2.1 Rek'!G2</f>
        <v>Kanalizační výtlak</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624</v>
      </c>
      <c r="C8" s="258" t="s">
        <v>625</v>
      </c>
      <c r="D8" s="259" t="s">
        <v>122</v>
      </c>
      <c r="E8" s="260">
        <v>24.5952</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626</v>
      </c>
      <c r="D9" s="441"/>
      <c r="E9" s="269">
        <v>24.5952</v>
      </c>
      <c r="F9" s="270"/>
      <c r="G9" s="271"/>
      <c r="H9" s="272"/>
      <c r="I9" s="266"/>
      <c r="J9" s="273"/>
      <c r="K9" s="266"/>
      <c r="M9" s="267" t="s">
        <v>626</v>
      </c>
      <c r="O9" s="255"/>
    </row>
    <row r="10" spans="1:80" ht="12.75">
      <c r="A10" s="256">
        <v>2</v>
      </c>
      <c r="B10" s="257" t="s">
        <v>158</v>
      </c>
      <c r="C10" s="258" t="s">
        <v>159</v>
      </c>
      <c r="D10" s="259" t="s">
        <v>122</v>
      </c>
      <c r="E10" s="260">
        <v>12.2976</v>
      </c>
      <c r="F10" s="260"/>
      <c r="G10" s="261">
        <f>E10*F10</f>
        <v>0</v>
      </c>
      <c r="H10" s="262">
        <v>0</v>
      </c>
      <c r="I10" s="263">
        <f>E10*H10</f>
        <v>0</v>
      </c>
      <c r="J10" s="262">
        <v>0</v>
      </c>
      <c r="K10" s="263">
        <f>E10*J10</f>
        <v>0</v>
      </c>
      <c r="O10" s="255">
        <v>2</v>
      </c>
      <c r="AA10" s="228">
        <v>1</v>
      </c>
      <c r="AB10" s="228">
        <v>1</v>
      </c>
      <c r="AC10" s="228">
        <v>1</v>
      </c>
      <c r="AZ10" s="228">
        <v>1</v>
      </c>
      <c r="BA10" s="228">
        <f>IF(AZ10=1,G10,0)</f>
        <v>0</v>
      </c>
      <c r="BB10" s="228">
        <f>IF(AZ10=2,G10,0)</f>
        <v>0</v>
      </c>
      <c r="BC10" s="228">
        <f>IF(AZ10=3,G10,0)</f>
        <v>0</v>
      </c>
      <c r="BD10" s="228">
        <f>IF(AZ10=4,G10,0)</f>
        <v>0</v>
      </c>
      <c r="BE10" s="228">
        <f>IF(AZ10=5,G10,0)</f>
        <v>0</v>
      </c>
      <c r="CA10" s="255">
        <v>1</v>
      </c>
      <c r="CB10" s="255">
        <v>1</v>
      </c>
    </row>
    <row r="11" spans="1:15" ht="12.75">
      <c r="A11" s="264"/>
      <c r="B11" s="268"/>
      <c r="C11" s="440" t="s">
        <v>627</v>
      </c>
      <c r="D11" s="441"/>
      <c r="E11" s="269">
        <v>12.2976</v>
      </c>
      <c r="F11" s="270"/>
      <c r="G11" s="271"/>
      <c r="H11" s="272"/>
      <c r="I11" s="266"/>
      <c r="J11" s="273"/>
      <c r="K11" s="266"/>
      <c r="M11" s="267" t="s">
        <v>627</v>
      </c>
      <c r="O11" s="255"/>
    </row>
    <row r="12" spans="1:80" ht="12.75">
      <c r="A12" s="256">
        <v>3</v>
      </c>
      <c r="B12" s="257" t="s">
        <v>168</v>
      </c>
      <c r="C12" s="258" t="s">
        <v>169</v>
      </c>
      <c r="D12" s="259" t="s">
        <v>122</v>
      </c>
      <c r="E12" s="260">
        <v>252.5843</v>
      </c>
      <c r="F12" s="260"/>
      <c r="G12" s="261">
        <f>E12*F12</f>
        <v>0</v>
      </c>
      <c r="H12" s="262">
        <v>0</v>
      </c>
      <c r="I12" s="263">
        <f>E12*H12</f>
        <v>0</v>
      </c>
      <c r="J12" s="262">
        <v>0</v>
      </c>
      <c r="K12" s="263">
        <f>E12*J12</f>
        <v>0</v>
      </c>
      <c r="O12" s="255">
        <v>2</v>
      </c>
      <c r="AA12" s="228">
        <v>1</v>
      </c>
      <c r="AB12" s="228">
        <v>1</v>
      </c>
      <c r="AC12" s="228">
        <v>1</v>
      </c>
      <c r="AZ12" s="228">
        <v>1</v>
      </c>
      <c r="BA12" s="228">
        <f>IF(AZ12=1,G12,0)</f>
        <v>0</v>
      </c>
      <c r="BB12" s="228">
        <f>IF(AZ12=2,G12,0)</f>
        <v>0</v>
      </c>
      <c r="BC12" s="228">
        <f>IF(AZ12=3,G12,0)</f>
        <v>0</v>
      </c>
      <c r="BD12" s="228">
        <f>IF(AZ12=4,G12,0)</f>
        <v>0</v>
      </c>
      <c r="BE12" s="228">
        <f>IF(AZ12=5,G12,0)</f>
        <v>0</v>
      </c>
      <c r="CA12" s="255">
        <v>1</v>
      </c>
      <c r="CB12" s="255">
        <v>1</v>
      </c>
    </row>
    <row r="13" spans="1:15" ht="12.75">
      <c r="A13" s="264"/>
      <c r="B13" s="268"/>
      <c r="C13" s="440" t="s">
        <v>628</v>
      </c>
      <c r="D13" s="441"/>
      <c r="E13" s="269">
        <v>0</v>
      </c>
      <c r="F13" s="270"/>
      <c r="G13" s="271"/>
      <c r="H13" s="272"/>
      <c r="I13" s="266"/>
      <c r="J13" s="273"/>
      <c r="K13" s="266"/>
      <c r="M13" s="267" t="s">
        <v>628</v>
      </c>
      <c r="O13" s="255"/>
    </row>
    <row r="14" spans="1:15" ht="12.75">
      <c r="A14" s="264"/>
      <c r="B14" s="268"/>
      <c r="C14" s="440" t="s">
        <v>629</v>
      </c>
      <c r="D14" s="441"/>
      <c r="E14" s="269">
        <v>0</v>
      </c>
      <c r="F14" s="270"/>
      <c r="G14" s="271"/>
      <c r="H14" s="272"/>
      <c r="I14" s="266"/>
      <c r="J14" s="273"/>
      <c r="K14" s="266"/>
      <c r="M14" s="267" t="s">
        <v>629</v>
      </c>
      <c r="O14" s="255"/>
    </row>
    <row r="15" spans="1:15" ht="12.75">
      <c r="A15" s="264"/>
      <c r="B15" s="268"/>
      <c r="C15" s="440" t="s">
        <v>630</v>
      </c>
      <c r="D15" s="441"/>
      <c r="E15" s="269">
        <v>0</v>
      </c>
      <c r="F15" s="270"/>
      <c r="G15" s="271"/>
      <c r="H15" s="272"/>
      <c r="I15" s="266"/>
      <c r="J15" s="273"/>
      <c r="K15" s="266"/>
      <c r="M15" s="267" t="s">
        <v>630</v>
      </c>
      <c r="O15" s="255"/>
    </row>
    <row r="16" spans="1:15" ht="12.75">
      <c r="A16" s="264"/>
      <c r="B16" s="268"/>
      <c r="C16" s="440" t="s">
        <v>631</v>
      </c>
      <c r="D16" s="441"/>
      <c r="E16" s="269">
        <v>0</v>
      </c>
      <c r="F16" s="270"/>
      <c r="G16" s="271"/>
      <c r="H16" s="272"/>
      <c r="I16" s="266"/>
      <c r="J16" s="273"/>
      <c r="K16" s="266"/>
      <c r="M16" s="267" t="s">
        <v>631</v>
      </c>
      <c r="O16" s="255"/>
    </row>
    <row r="17" spans="1:15" ht="12.75">
      <c r="A17" s="264"/>
      <c r="B17" s="268"/>
      <c r="C17" s="442" t="s">
        <v>125</v>
      </c>
      <c r="D17" s="441"/>
      <c r="E17" s="294">
        <v>0</v>
      </c>
      <c r="F17" s="270"/>
      <c r="G17" s="271"/>
      <c r="H17" s="272"/>
      <c r="I17" s="266"/>
      <c r="J17" s="273"/>
      <c r="K17" s="266"/>
      <c r="M17" s="267" t="s">
        <v>125</v>
      </c>
      <c r="O17" s="255"/>
    </row>
    <row r="18" spans="1:15" ht="12.75">
      <c r="A18" s="264"/>
      <c r="B18" s="268"/>
      <c r="C18" s="442" t="s">
        <v>632</v>
      </c>
      <c r="D18" s="441"/>
      <c r="E18" s="294">
        <v>272.475</v>
      </c>
      <c r="F18" s="270"/>
      <c r="G18" s="271"/>
      <c r="H18" s="272"/>
      <c r="I18" s="266"/>
      <c r="J18" s="273"/>
      <c r="K18" s="266"/>
      <c r="M18" s="267" t="s">
        <v>632</v>
      </c>
      <c r="O18" s="255"/>
    </row>
    <row r="19" spans="1:15" ht="12.75">
      <c r="A19" s="264"/>
      <c r="B19" s="268"/>
      <c r="C19" s="443" t="s">
        <v>134</v>
      </c>
      <c r="D19" s="441"/>
      <c r="E19" s="295">
        <v>0</v>
      </c>
      <c r="F19" s="270"/>
      <c r="G19" s="271"/>
      <c r="H19" s="272"/>
      <c r="I19" s="266"/>
      <c r="J19" s="273"/>
      <c r="K19" s="266"/>
      <c r="M19" s="267" t="s">
        <v>134</v>
      </c>
      <c r="O19" s="255"/>
    </row>
    <row r="20" spans="1:15" ht="12.75">
      <c r="A20" s="264"/>
      <c r="B20" s="268"/>
      <c r="C20" s="442" t="s">
        <v>135</v>
      </c>
      <c r="D20" s="441"/>
      <c r="E20" s="294">
        <v>272.475</v>
      </c>
      <c r="F20" s="270"/>
      <c r="G20" s="271"/>
      <c r="H20" s="272"/>
      <c r="I20" s="266"/>
      <c r="J20" s="273"/>
      <c r="K20" s="266"/>
      <c r="M20" s="267" t="s">
        <v>135</v>
      </c>
      <c r="O20" s="255"/>
    </row>
    <row r="21" spans="1:15" ht="12.75">
      <c r="A21" s="264"/>
      <c r="B21" s="268"/>
      <c r="C21" s="440" t="s">
        <v>156</v>
      </c>
      <c r="D21" s="441"/>
      <c r="E21" s="269">
        <v>0</v>
      </c>
      <c r="F21" s="270"/>
      <c r="G21" s="271"/>
      <c r="H21" s="272"/>
      <c r="I21" s="266"/>
      <c r="J21" s="273"/>
      <c r="K21" s="266"/>
      <c r="M21" s="267" t="s">
        <v>156</v>
      </c>
      <c r="O21" s="255"/>
    </row>
    <row r="22" spans="1:15" ht="12.75">
      <c r="A22" s="264"/>
      <c r="B22" s="268"/>
      <c r="C22" s="440" t="s">
        <v>633</v>
      </c>
      <c r="D22" s="441"/>
      <c r="E22" s="269">
        <v>252.5843</v>
      </c>
      <c r="F22" s="270"/>
      <c r="G22" s="271"/>
      <c r="H22" s="272"/>
      <c r="I22" s="266"/>
      <c r="J22" s="273"/>
      <c r="K22" s="266"/>
      <c r="M22" s="267" t="s">
        <v>633</v>
      </c>
      <c r="O22" s="255"/>
    </row>
    <row r="23" spans="1:80" ht="12.75">
      <c r="A23" s="256">
        <v>4</v>
      </c>
      <c r="B23" s="257" t="s">
        <v>187</v>
      </c>
      <c r="C23" s="258" t="s">
        <v>188</v>
      </c>
      <c r="D23" s="259" t="s">
        <v>122</v>
      </c>
      <c r="E23" s="260">
        <v>126.2922</v>
      </c>
      <c r="F23" s="260"/>
      <c r="G23" s="261">
        <f>E23*F23</f>
        <v>0</v>
      </c>
      <c r="H23" s="262">
        <v>0</v>
      </c>
      <c r="I23" s="263">
        <f>E23*H23</f>
        <v>0</v>
      </c>
      <c r="J23" s="262">
        <v>0</v>
      </c>
      <c r="K23" s="263">
        <f>E23*J23</f>
        <v>0</v>
      </c>
      <c r="O23" s="255">
        <v>2</v>
      </c>
      <c r="AA23" s="228">
        <v>1</v>
      </c>
      <c r="AB23" s="228">
        <v>1</v>
      </c>
      <c r="AC23" s="228">
        <v>1</v>
      </c>
      <c r="AZ23" s="228">
        <v>1</v>
      </c>
      <c r="BA23" s="228">
        <f>IF(AZ23=1,G23,0)</f>
        <v>0</v>
      </c>
      <c r="BB23" s="228">
        <f>IF(AZ23=2,G23,0)</f>
        <v>0</v>
      </c>
      <c r="BC23" s="228">
        <f>IF(AZ23=3,G23,0)</f>
        <v>0</v>
      </c>
      <c r="BD23" s="228">
        <f>IF(AZ23=4,G23,0)</f>
        <v>0</v>
      </c>
      <c r="BE23" s="228">
        <f>IF(AZ23=5,G23,0)</f>
        <v>0</v>
      </c>
      <c r="CA23" s="255">
        <v>1</v>
      </c>
      <c r="CB23" s="255">
        <v>1</v>
      </c>
    </row>
    <row r="24" spans="1:15" ht="12.75">
      <c r="A24" s="264"/>
      <c r="B24" s="268"/>
      <c r="C24" s="440" t="s">
        <v>634</v>
      </c>
      <c r="D24" s="441"/>
      <c r="E24" s="269">
        <v>126.2922</v>
      </c>
      <c r="F24" s="270"/>
      <c r="G24" s="271"/>
      <c r="H24" s="272"/>
      <c r="I24" s="266"/>
      <c r="J24" s="273"/>
      <c r="K24" s="266"/>
      <c r="M24" s="267" t="s">
        <v>634</v>
      </c>
      <c r="O24" s="255"/>
    </row>
    <row r="25" spans="1:80" ht="12.75">
      <c r="A25" s="256">
        <v>5</v>
      </c>
      <c r="B25" s="257" t="s">
        <v>190</v>
      </c>
      <c r="C25" s="258" t="s">
        <v>191</v>
      </c>
      <c r="D25" s="259" t="s">
        <v>122</v>
      </c>
      <c r="E25" s="260">
        <v>28.0649</v>
      </c>
      <c r="F25" s="260"/>
      <c r="G25" s="261">
        <f>E25*F25</f>
        <v>0</v>
      </c>
      <c r="H25" s="262">
        <v>0</v>
      </c>
      <c r="I25" s="263">
        <f>E25*H25</f>
        <v>0</v>
      </c>
      <c r="J25" s="262">
        <v>0</v>
      </c>
      <c r="K25" s="263">
        <f>E25*J25</f>
        <v>0</v>
      </c>
      <c r="O25" s="255">
        <v>2</v>
      </c>
      <c r="AA25" s="228">
        <v>1</v>
      </c>
      <c r="AB25" s="228">
        <v>1</v>
      </c>
      <c r="AC25" s="228">
        <v>1</v>
      </c>
      <c r="AZ25" s="228">
        <v>1</v>
      </c>
      <c r="BA25" s="228">
        <f>IF(AZ25=1,G25,0)</f>
        <v>0</v>
      </c>
      <c r="BB25" s="228">
        <f>IF(AZ25=2,G25,0)</f>
        <v>0</v>
      </c>
      <c r="BC25" s="228">
        <f>IF(AZ25=3,G25,0)</f>
        <v>0</v>
      </c>
      <c r="BD25" s="228">
        <f>IF(AZ25=4,G25,0)</f>
        <v>0</v>
      </c>
      <c r="BE25" s="228">
        <f>IF(AZ25=5,G25,0)</f>
        <v>0</v>
      </c>
      <c r="CA25" s="255">
        <v>1</v>
      </c>
      <c r="CB25" s="255">
        <v>1</v>
      </c>
    </row>
    <row r="26" spans="1:15" ht="12.75">
      <c r="A26" s="264"/>
      <c r="B26" s="268"/>
      <c r="C26" s="440" t="s">
        <v>156</v>
      </c>
      <c r="D26" s="441"/>
      <c r="E26" s="269">
        <v>0</v>
      </c>
      <c r="F26" s="270"/>
      <c r="G26" s="271"/>
      <c r="H26" s="272"/>
      <c r="I26" s="266"/>
      <c r="J26" s="273"/>
      <c r="K26" s="266"/>
      <c r="M26" s="267" t="s">
        <v>156</v>
      </c>
      <c r="O26" s="255"/>
    </row>
    <row r="27" spans="1:15" ht="12.75">
      <c r="A27" s="264"/>
      <c r="B27" s="268"/>
      <c r="C27" s="440" t="s">
        <v>635</v>
      </c>
      <c r="D27" s="441"/>
      <c r="E27" s="269">
        <v>28.0649</v>
      </c>
      <c r="F27" s="270"/>
      <c r="G27" s="271"/>
      <c r="H27" s="272"/>
      <c r="I27" s="266"/>
      <c r="J27" s="273"/>
      <c r="K27" s="266"/>
      <c r="M27" s="267" t="s">
        <v>635</v>
      </c>
      <c r="O27" s="255"/>
    </row>
    <row r="28" spans="1:80" ht="12.75">
      <c r="A28" s="256">
        <v>6</v>
      </c>
      <c r="B28" s="257" t="s">
        <v>194</v>
      </c>
      <c r="C28" s="258" t="s">
        <v>195</v>
      </c>
      <c r="D28" s="259" t="s">
        <v>122</v>
      </c>
      <c r="E28" s="260">
        <v>14.0325</v>
      </c>
      <c r="F28" s="260"/>
      <c r="G28" s="261">
        <f>E28*F28</f>
        <v>0</v>
      </c>
      <c r="H28" s="262">
        <v>0</v>
      </c>
      <c r="I28" s="263">
        <f>E28*H28</f>
        <v>0</v>
      </c>
      <c r="J28" s="262">
        <v>0</v>
      </c>
      <c r="K28" s="263">
        <f>E28*J28</f>
        <v>0</v>
      </c>
      <c r="O28" s="255">
        <v>2</v>
      </c>
      <c r="AA28" s="228">
        <v>1</v>
      </c>
      <c r="AB28" s="228">
        <v>1</v>
      </c>
      <c r="AC28" s="228">
        <v>1</v>
      </c>
      <c r="AZ28" s="228">
        <v>1</v>
      </c>
      <c r="BA28" s="228">
        <f>IF(AZ28=1,G28,0)</f>
        <v>0</v>
      </c>
      <c r="BB28" s="228">
        <f>IF(AZ28=2,G28,0)</f>
        <v>0</v>
      </c>
      <c r="BC28" s="228">
        <f>IF(AZ28=3,G28,0)</f>
        <v>0</v>
      </c>
      <c r="BD28" s="228">
        <f>IF(AZ28=4,G28,0)</f>
        <v>0</v>
      </c>
      <c r="BE28" s="228">
        <f>IF(AZ28=5,G28,0)</f>
        <v>0</v>
      </c>
      <c r="CA28" s="255">
        <v>1</v>
      </c>
      <c r="CB28" s="255">
        <v>1</v>
      </c>
    </row>
    <row r="29" spans="1:15" ht="12.75">
      <c r="A29" s="264"/>
      <c r="B29" s="268"/>
      <c r="C29" s="440" t="s">
        <v>636</v>
      </c>
      <c r="D29" s="441"/>
      <c r="E29" s="269">
        <v>14.0325</v>
      </c>
      <c r="F29" s="270"/>
      <c r="G29" s="271"/>
      <c r="H29" s="272"/>
      <c r="I29" s="266"/>
      <c r="J29" s="273"/>
      <c r="K29" s="266"/>
      <c r="M29" s="267" t="s">
        <v>636</v>
      </c>
      <c r="O29" s="255"/>
    </row>
    <row r="30" spans="1:80" ht="12.75">
      <c r="A30" s="256">
        <v>7</v>
      </c>
      <c r="B30" s="257" t="s">
        <v>637</v>
      </c>
      <c r="C30" s="258" t="s">
        <v>638</v>
      </c>
      <c r="D30" s="259" t="s">
        <v>122</v>
      </c>
      <c r="E30" s="260">
        <v>58.401</v>
      </c>
      <c r="F30" s="260"/>
      <c r="G30" s="261">
        <f>E30*F30</f>
        <v>0</v>
      </c>
      <c r="H30" s="262">
        <v>0</v>
      </c>
      <c r="I30" s="263">
        <f>E30*H30</f>
        <v>0</v>
      </c>
      <c r="J30" s="262">
        <v>0</v>
      </c>
      <c r="K30" s="263">
        <f>E30*J30</f>
        <v>0</v>
      </c>
      <c r="O30" s="255">
        <v>2</v>
      </c>
      <c r="AA30" s="228">
        <v>1</v>
      </c>
      <c r="AB30" s="228">
        <v>1</v>
      </c>
      <c r="AC30" s="228">
        <v>1</v>
      </c>
      <c r="AZ30" s="228">
        <v>1</v>
      </c>
      <c r="BA30" s="228">
        <f>IF(AZ30=1,G30,0)</f>
        <v>0</v>
      </c>
      <c r="BB30" s="228">
        <f>IF(AZ30=2,G30,0)</f>
        <v>0</v>
      </c>
      <c r="BC30" s="228">
        <f>IF(AZ30=3,G30,0)</f>
        <v>0</v>
      </c>
      <c r="BD30" s="228">
        <f>IF(AZ30=4,G30,0)</f>
        <v>0</v>
      </c>
      <c r="BE30" s="228">
        <f>IF(AZ30=5,G30,0)</f>
        <v>0</v>
      </c>
      <c r="CA30" s="255">
        <v>1</v>
      </c>
      <c r="CB30" s="255">
        <v>1</v>
      </c>
    </row>
    <row r="31" spans="1:15" ht="12.75">
      <c r="A31" s="264"/>
      <c r="B31" s="268"/>
      <c r="C31" s="440" t="s">
        <v>630</v>
      </c>
      <c r="D31" s="441"/>
      <c r="E31" s="269">
        <v>0</v>
      </c>
      <c r="F31" s="270"/>
      <c r="G31" s="271"/>
      <c r="H31" s="272"/>
      <c r="I31" s="266"/>
      <c r="J31" s="273"/>
      <c r="K31" s="266"/>
      <c r="M31" s="267" t="s">
        <v>630</v>
      </c>
      <c r="O31" s="255"/>
    </row>
    <row r="32" spans="1:15" ht="12.75">
      <c r="A32" s="264"/>
      <c r="B32" s="268"/>
      <c r="C32" s="442" t="s">
        <v>125</v>
      </c>
      <c r="D32" s="441"/>
      <c r="E32" s="294">
        <v>0</v>
      </c>
      <c r="F32" s="270"/>
      <c r="G32" s="271"/>
      <c r="H32" s="272"/>
      <c r="I32" s="266"/>
      <c r="J32" s="273"/>
      <c r="K32" s="266"/>
      <c r="M32" s="267" t="s">
        <v>125</v>
      </c>
      <c r="O32" s="255"/>
    </row>
    <row r="33" spans="1:15" ht="12.75">
      <c r="A33" s="264"/>
      <c r="B33" s="268"/>
      <c r="C33" s="442" t="s">
        <v>639</v>
      </c>
      <c r="D33" s="441"/>
      <c r="E33" s="294">
        <v>63</v>
      </c>
      <c r="F33" s="270"/>
      <c r="G33" s="271"/>
      <c r="H33" s="272"/>
      <c r="I33" s="266"/>
      <c r="J33" s="273"/>
      <c r="K33" s="266"/>
      <c r="M33" s="267" t="s">
        <v>639</v>
      </c>
      <c r="O33" s="255"/>
    </row>
    <row r="34" spans="1:15" ht="12.75">
      <c r="A34" s="264"/>
      <c r="B34" s="268"/>
      <c r="C34" s="443" t="s">
        <v>134</v>
      </c>
      <c r="D34" s="441"/>
      <c r="E34" s="295">
        <v>0</v>
      </c>
      <c r="F34" s="270"/>
      <c r="G34" s="271"/>
      <c r="H34" s="272"/>
      <c r="I34" s="266"/>
      <c r="J34" s="273"/>
      <c r="K34" s="266"/>
      <c r="M34" s="267" t="s">
        <v>134</v>
      </c>
      <c r="O34" s="255"/>
    </row>
    <row r="35" spans="1:15" ht="12.75">
      <c r="A35" s="264"/>
      <c r="B35" s="268"/>
      <c r="C35" s="442" t="s">
        <v>135</v>
      </c>
      <c r="D35" s="441"/>
      <c r="E35" s="294">
        <v>63</v>
      </c>
      <c r="F35" s="270"/>
      <c r="G35" s="271"/>
      <c r="H35" s="272"/>
      <c r="I35" s="266"/>
      <c r="J35" s="273"/>
      <c r="K35" s="266"/>
      <c r="M35" s="267" t="s">
        <v>135</v>
      </c>
      <c r="O35" s="255"/>
    </row>
    <row r="36" spans="1:15" ht="12.75">
      <c r="A36" s="264"/>
      <c r="B36" s="268"/>
      <c r="C36" s="440" t="s">
        <v>156</v>
      </c>
      <c r="D36" s="441"/>
      <c r="E36" s="269">
        <v>0</v>
      </c>
      <c r="F36" s="270"/>
      <c r="G36" s="271"/>
      <c r="H36" s="272"/>
      <c r="I36" s="266"/>
      <c r="J36" s="273"/>
      <c r="K36" s="266"/>
      <c r="M36" s="267" t="s">
        <v>156</v>
      </c>
      <c r="O36" s="255"/>
    </row>
    <row r="37" spans="1:15" ht="12.75">
      <c r="A37" s="264"/>
      <c r="B37" s="268"/>
      <c r="C37" s="440" t="s">
        <v>640</v>
      </c>
      <c r="D37" s="441"/>
      <c r="E37" s="269">
        <v>58.401</v>
      </c>
      <c r="F37" s="270"/>
      <c r="G37" s="271"/>
      <c r="H37" s="272"/>
      <c r="I37" s="266"/>
      <c r="J37" s="273"/>
      <c r="K37" s="266"/>
      <c r="M37" s="267" t="s">
        <v>640</v>
      </c>
      <c r="O37" s="255"/>
    </row>
    <row r="38" spans="1:80" ht="12.75">
      <c r="A38" s="256">
        <v>8</v>
      </c>
      <c r="B38" s="257" t="s">
        <v>641</v>
      </c>
      <c r="C38" s="258" t="s">
        <v>642</v>
      </c>
      <c r="D38" s="259" t="s">
        <v>122</v>
      </c>
      <c r="E38" s="260">
        <v>6.489</v>
      </c>
      <c r="F38" s="260"/>
      <c r="G38" s="261">
        <f>E38*F38</f>
        <v>0</v>
      </c>
      <c r="H38" s="262">
        <v>0</v>
      </c>
      <c r="I38" s="263">
        <f>E38*H38</f>
        <v>0</v>
      </c>
      <c r="J38" s="262">
        <v>0</v>
      </c>
      <c r="K38" s="263">
        <f>E38*J38</f>
        <v>0</v>
      </c>
      <c r="O38" s="255">
        <v>2</v>
      </c>
      <c r="AA38" s="228">
        <v>1</v>
      </c>
      <c r="AB38" s="228">
        <v>1</v>
      </c>
      <c r="AC38" s="228">
        <v>1</v>
      </c>
      <c r="AZ38" s="228">
        <v>1</v>
      </c>
      <c r="BA38" s="228">
        <f>IF(AZ38=1,G38,0)</f>
        <v>0</v>
      </c>
      <c r="BB38" s="228">
        <f>IF(AZ38=2,G38,0)</f>
        <v>0</v>
      </c>
      <c r="BC38" s="228">
        <f>IF(AZ38=3,G38,0)</f>
        <v>0</v>
      </c>
      <c r="BD38" s="228">
        <f>IF(AZ38=4,G38,0)</f>
        <v>0</v>
      </c>
      <c r="BE38" s="228">
        <f>IF(AZ38=5,G38,0)</f>
        <v>0</v>
      </c>
      <c r="CA38" s="255">
        <v>1</v>
      </c>
      <c r="CB38" s="255">
        <v>1</v>
      </c>
    </row>
    <row r="39" spans="1:15" ht="12.75">
      <c r="A39" s="264"/>
      <c r="B39" s="268"/>
      <c r="C39" s="440" t="s">
        <v>156</v>
      </c>
      <c r="D39" s="441"/>
      <c r="E39" s="269">
        <v>0</v>
      </c>
      <c r="F39" s="270"/>
      <c r="G39" s="271"/>
      <c r="H39" s="272"/>
      <c r="I39" s="266"/>
      <c r="J39" s="273"/>
      <c r="K39" s="266"/>
      <c r="M39" s="267" t="s">
        <v>156</v>
      </c>
      <c r="O39" s="255"/>
    </row>
    <row r="40" spans="1:15" ht="12.75">
      <c r="A40" s="264"/>
      <c r="B40" s="268"/>
      <c r="C40" s="440" t="s">
        <v>643</v>
      </c>
      <c r="D40" s="441"/>
      <c r="E40" s="269">
        <v>6.489</v>
      </c>
      <c r="F40" s="270"/>
      <c r="G40" s="271"/>
      <c r="H40" s="272"/>
      <c r="I40" s="266"/>
      <c r="J40" s="273"/>
      <c r="K40" s="266"/>
      <c r="M40" s="267" t="s">
        <v>643</v>
      </c>
      <c r="O40" s="255"/>
    </row>
    <row r="41" spans="1:80" ht="12.75">
      <c r="A41" s="256">
        <v>9</v>
      </c>
      <c r="B41" s="257" t="s">
        <v>197</v>
      </c>
      <c r="C41" s="258" t="s">
        <v>198</v>
      </c>
      <c r="D41" s="259" t="s">
        <v>199</v>
      </c>
      <c r="E41" s="260">
        <v>372.75</v>
      </c>
      <c r="F41" s="260"/>
      <c r="G41" s="261">
        <f>E41*F41</f>
        <v>0</v>
      </c>
      <c r="H41" s="262">
        <v>0.00099</v>
      </c>
      <c r="I41" s="263">
        <f>E41*H41</f>
        <v>0.3690225</v>
      </c>
      <c r="J41" s="262">
        <v>0</v>
      </c>
      <c r="K41" s="263">
        <f>E41*J41</f>
        <v>0</v>
      </c>
      <c r="O41" s="255">
        <v>2</v>
      </c>
      <c r="AA41" s="228">
        <v>1</v>
      </c>
      <c r="AB41" s="228">
        <v>1</v>
      </c>
      <c r="AC41" s="228">
        <v>1</v>
      </c>
      <c r="AZ41" s="228">
        <v>1</v>
      </c>
      <c r="BA41" s="228">
        <f>IF(AZ41=1,G41,0)</f>
        <v>0</v>
      </c>
      <c r="BB41" s="228">
        <f>IF(AZ41=2,G41,0)</f>
        <v>0</v>
      </c>
      <c r="BC41" s="228">
        <f>IF(AZ41=3,G41,0)</f>
        <v>0</v>
      </c>
      <c r="BD41" s="228">
        <f>IF(AZ41=4,G41,0)</f>
        <v>0</v>
      </c>
      <c r="BE41" s="228">
        <f>IF(AZ41=5,G41,0)</f>
        <v>0</v>
      </c>
      <c r="CA41" s="255">
        <v>1</v>
      </c>
      <c r="CB41" s="255">
        <v>1</v>
      </c>
    </row>
    <row r="42" spans="1:15" ht="12.75">
      <c r="A42" s="264"/>
      <c r="B42" s="268"/>
      <c r="C42" s="440" t="s">
        <v>644</v>
      </c>
      <c r="D42" s="441"/>
      <c r="E42" s="269">
        <v>372.75</v>
      </c>
      <c r="F42" s="270"/>
      <c r="G42" s="271"/>
      <c r="H42" s="272"/>
      <c r="I42" s="266"/>
      <c r="J42" s="273"/>
      <c r="K42" s="266"/>
      <c r="M42" s="267" t="s">
        <v>644</v>
      </c>
      <c r="O42" s="255"/>
    </row>
    <row r="43" spans="1:80" ht="12.75">
      <c r="A43" s="256">
        <v>10</v>
      </c>
      <c r="B43" s="257" t="s">
        <v>204</v>
      </c>
      <c r="C43" s="258" t="s">
        <v>205</v>
      </c>
      <c r="D43" s="259" t="s">
        <v>199</v>
      </c>
      <c r="E43" s="260">
        <v>372.75</v>
      </c>
      <c r="F43" s="260"/>
      <c r="G43" s="261">
        <f>E43*F43</f>
        <v>0</v>
      </c>
      <c r="H43" s="262">
        <v>0</v>
      </c>
      <c r="I43" s="263">
        <f>E43*H43</f>
        <v>0</v>
      </c>
      <c r="J43" s="262">
        <v>0</v>
      </c>
      <c r="K43" s="263">
        <f>E43*J43</f>
        <v>0</v>
      </c>
      <c r="O43" s="255">
        <v>2</v>
      </c>
      <c r="AA43" s="228">
        <v>1</v>
      </c>
      <c r="AB43" s="228">
        <v>1</v>
      </c>
      <c r="AC43" s="228">
        <v>1</v>
      </c>
      <c r="AZ43" s="228">
        <v>1</v>
      </c>
      <c r="BA43" s="228">
        <f>IF(AZ43=1,G43,0)</f>
        <v>0</v>
      </c>
      <c r="BB43" s="228">
        <f>IF(AZ43=2,G43,0)</f>
        <v>0</v>
      </c>
      <c r="BC43" s="228">
        <f>IF(AZ43=3,G43,0)</f>
        <v>0</v>
      </c>
      <c r="BD43" s="228">
        <f>IF(AZ43=4,G43,0)</f>
        <v>0</v>
      </c>
      <c r="BE43" s="228">
        <f>IF(AZ43=5,G43,0)</f>
        <v>0</v>
      </c>
      <c r="CA43" s="255">
        <v>1</v>
      </c>
      <c r="CB43" s="255">
        <v>1</v>
      </c>
    </row>
    <row r="44" spans="1:80" ht="12.75">
      <c r="A44" s="256">
        <v>11</v>
      </c>
      <c r="B44" s="257" t="s">
        <v>208</v>
      </c>
      <c r="C44" s="258" t="s">
        <v>209</v>
      </c>
      <c r="D44" s="259" t="s">
        <v>122</v>
      </c>
      <c r="E44" s="260">
        <v>370.1344</v>
      </c>
      <c r="F44" s="260"/>
      <c r="G44" s="261">
        <f>E44*F44</f>
        <v>0</v>
      </c>
      <c r="H44" s="262">
        <v>0</v>
      </c>
      <c r="I44" s="263">
        <f>E44*H44</f>
        <v>0</v>
      </c>
      <c r="J44" s="262">
        <v>0</v>
      </c>
      <c r="K44" s="263">
        <f>E44*J44</f>
        <v>0</v>
      </c>
      <c r="O44" s="255">
        <v>2</v>
      </c>
      <c r="AA44" s="228">
        <v>1</v>
      </c>
      <c r="AB44" s="228">
        <v>0</v>
      </c>
      <c r="AC44" s="228">
        <v>0</v>
      </c>
      <c r="AZ44" s="228">
        <v>1</v>
      </c>
      <c r="BA44" s="228">
        <f>IF(AZ44=1,G44,0)</f>
        <v>0</v>
      </c>
      <c r="BB44" s="228">
        <f>IF(AZ44=2,G44,0)</f>
        <v>0</v>
      </c>
      <c r="BC44" s="228">
        <f>IF(AZ44=3,G44,0)</f>
        <v>0</v>
      </c>
      <c r="BD44" s="228">
        <f>IF(AZ44=4,G44,0)</f>
        <v>0</v>
      </c>
      <c r="BE44" s="228">
        <f>IF(AZ44=5,G44,0)</f>
        <v>0</v>
      </c>
      <c r="CA44" s="255">
        <v>1</v>
      </c>
      <c r="CB44" s="255">
        <v>0</v>
      </c>
    </row>
    <row r="45" spans="1:15" ht="22.5">
      <c r="A45" s="264"/>
      <c r="B45" s="268"/>
      <c r="C45" s="440" t="s">
        <v>645</v>
      </c>
      <c r="D45" s="441"/>
      <c r="E45" s="269">
        <v>370.1344</v>
      </c>
      <c r="F45" s="270"/>
      <c r="G45" s="271"/>
      <c r="H45" s="272"/>
      <c r="I45" s="266"/>
      <c r="J45" s="273"/>
      <c r="K45" s="266"/>
      <c r="M45" s="267" t="s">
        <v>645</v>
      </c>
      <c r="O45" s="255"/>
    </row>
    <row r="46" spans="1:80" ht="12.75">
      <c r="A46" s="256">
        <v>12</v>
      </c>
      <c r="B46" s="257" t="s">
        <v>646</v>
      </c>
      <c r="C46" s="258" t="s">
        <v>647</v>
      </c>
      <c r="D46" s="259" t="s">
        <v>122</v>
      </c>
      <c r="E46" s="260">
        <v>129.78</v>
      </c>
      <c r="F46" s="260"/>
      <c r="G46" s="261">
        <f>E46*F46</f>
        <v>0</v>
      </c>
      <c r="H46" s="262">
        <v>0</v>
      </c>
      <c r="I46" s="263">
        <f>E46*H46</f>
        <v>0</v>
      </c>
      <c r="J46" s="262">
        <v>0</v>
      </c>
      <c r="K46" s="263">
        <f>E46*J46</f>
        <v>0</v>
      </c>
      <c r="O46" s="255">
        <v>2</v>
      </c>
      <c r="AA46" s="228">
        <v>1</v>
      </c>
      <c r="AB46" s="228">
        <v>1</v>
      </c>
      <c r="AC46" s="228">
        <v>1</v>
      </c>
      <c r="AZ46" s="228">
        <v>1</v>
      </c>
      <c r="BA46" s="228">
        <f>IF(AZ46=1,G46,0)</f>
        <v>0</v>
      </c>
      <c r="BB46" s="228">
        <f>IF(AZ46=2,G46,0)</f>
        <v>0</v>
      </c>
      <c r="BC46" s="228">
        <f>IF(AZ46=3,G46,0)</f>
        <v>0</v>
      </c>
      <c r="BD46" s="228">
        <f>IF(AZ46=4,G46,0)</f>
        <v>0</v>
      </c>
      <c r="BE46" s="228">
        <f>IF(AZ46=5,G46,0)</f>
        <v>0</v>
      </c>
      <c r="CA46" s="255">
        <v>1</v>
      </c>
      <c r="CB46" s="255">
        <v>1</v>
      </c>
    </row>
    <row r="47" spans="1:15" ht="12.75">
      <c r="A47" s="264"/>
      <c r="B47" s="268"/>
      <c r="C47" s="440" t="s">
        <v>648</v>
      </c>
      <c r="D47" s="441"/>
      <c r="E47" s="269">
        <v>129.78</v>
      </c>
      <c r="F47" s="270"/>
      <c r="G47" s="271"/>
      <c r="H47" s="272"/>
      <c r="I47" s="266"/>
      <c r="J47" s="273"/>
      <c r="K47" s="266"/>
      <c r="M47" s="267" t="s">
        <v>648</v>
      </c>
      <c r="O47" s="255"/>
    </row>
    <row r="48" spans="1:80" ht="12.75">
      <c r="A48" s="256">
        <v>13</v>
      </c>
      <c r="B48" s="257" t="s">
        <v>649</v>
      </c>
      <c r="C48" s="258" t="s">
        <v>650</v>
      </c>
      <c r="D48" s="259" t="s">
        <v>122</v>
      </c>
      <c r="E48" s="260">
        <v>518.8</v>
      </c>
      <c r="F48" s="260"/>
      <c r="G48" s="261">
        <f>E48*F48</f>
        <v>0</v>
      </c>
      <c r="H48" s="262">
        <v>0</v>
      </c>
      <c r="I48" s="263">
        <f>E48*H48</f>
        <v>0</v>
      </c>
      <c r="J48" s="262">
        <v>0</v>
      </c>
      <c r="K48" s="263">
        <f>E48*J48</f>
        <v>0</v>
      </c>
      <c r="O48" s="255">
        <v>2</v>
      </c>
      <c r="AA48" s="228">
        <v>1</v>
      </c>
      <c r="AB48" s="228">
        <v>1</v>
      </c>
      <c r="AC48" s="228">
        <v>1</v>
      </c>
      <c r="AZ48" s="228">
        <v>1</v>
      </c>
      <c r="BA48" s="228">
        <f>IF(AZ48=1,G48,0)</f>
        <v>0</v>
      </c>
      <c r="BB48" s="228">
        <f>IF(AZ48=2,G48,0)</f>
        <v>0</v>
      </c>
      <c r="BC48" s="228">
        <f>IF(AZ48=3,G48,0)</f>
        <v>0</v>
      </c>
      <c r="BD48" s="228">
        <f>IF(AZ48=4,G48,0)</f>
        <v>0</v>
      </c>
      <c r="BE48" s="228">
        <f>IF(AZ48=5,G48,0)</f>
        <v>0</v>
      </c>
      <c r="CA48" s="255">
        <v>1</v>
      </c>
      <c r="CB48" s="255">
        <v>1</v>
      </c>
    </row>
    <row r="49" spans="1:15" ht="12.75">
      <c r="A49" s="264"/>
      <c r="B49" s="268"/>
      <c r="C49" s="440" t="s">
        <v>651</v>
      </c>
      <c r="D49" s="441"/>
      <c r="E49" s="269">
        <v>518.8</v>
      </c>
      <c r="F49" s="270"/>
      <c r="G49" s="271"/>
      <c r="H49" s="272"/>
      <c r="I49" s="266"/>
      <c r="J49" s="273"/>
      <c r="K49" s="266"/>
      <c r="M49" s="267" t="s">
        <v>651</v>
      </c>
      <c r="O49" s="255"/>
    </row>
    <row r="50" spans="1:80" ht="12.75">
      <c r="A50" s="256">
        <v>14</v>
      </c>
      <c r="B50" s="257" t="s">
        <v>211</v>
      </c>
      <c r="C50" s="258" t="s">
        <v>212</v>
      </c>
      <c r="D50" s="259" t="s">
        <v>122</v>
      </c>
      <c r="E50" s="260">
        <v>710.8253</v>
      </c>
      <c r="F50" s="260"/>
      <c r="G50" s="261">
        <f>E50*F50</f>
        <v>0</v>
      </c>
      <c r="H50" s="262">
        <v>0</v>
      </c>
      <c r="I50" s="263">
        <f>E50*H50</f>
        <v>0</v>
      </c>
      <c r="J50" s="262">
        <v>0</v>
      </c>
      <c r="K50" s="263">
        <f>E50*J50</f>
        <v>0</v>
      </c>
      <c r="O50" s="255">
        <v>2</v>
      </c>
      <c r="AA50" s="228">
        <v>1</v>
      </c>
      <c r="AB50" s="228">
        <v>1</v>
      </c>
      <c r="AC50" s="228">
        <v>1</v>
      </c>
      <c r="AZ50" s="228">
        <v>1</v>
      </c>
      <c r="BA50" s="228">
        <f>IF(AZ50=1,G50,0)</f>
        <v>0</v>
      </c>
      <c r="BB50" s="228">
        <f>IF(AZ50=2,G50,0)</f>
        <v>0</v>
      </c>
      <c r="BC50" s="228">
        <f>IF(AZ50=3,G50,0)</f>
        <v>0</v>
      </c>
      <c r="BD50" s="228">
        <f>IF(AZ50=4,G50,0)</f>
        <v>0</v>
      </c>
      <c r="BE50" s="228">
        <f>IF(AZ50=5,G50,0)</f>
        <v>0</v>
      </c>
      <c r="CA50" s="255">
        <v>1</v>
      </c>
      <c r="CB50" s="255">
        <v>1</v>
      </c>
    </row>
    <row r="51" spans="1:15" ht="12.75">
      <c r="A51" s="264"/>
      <c r="B51" s="268"/>
      <c r="C51" s="440" t="s">
        <v>652</v>
      </c>
      <c r="D51" s="441"/>
      <c r="E51" s="269">
        <v>370.1344</v>
      </c>
      <c r="F51" s="270"/>
      <c r="G51" s="271"/>
      <c r="H51" s="272"/>
      <c r="I51" s="266"/>
      <c r="J51" s="273"/>
      <c r="K51" s="266"/>
      <c r="M51" s="267" t="s">
        <v>652</v>
      </c>
      <c r="O51" s="255"/>
    </row>
    <row r="52" spans="1:15" ht="12.75">
      <c r="A52" s="264"/>
      <c r="B52" s="268"/>
      <c r="C52" s="440" t="s">
        <v>653</v>
      </c>
      <c r="D52" s="441"/>
      <c r="E52" s="269">
        <v>340.6909</v>
      </c>
      <c r="F52" s="270"/>
      <c r="G52" s="271"/>
      <c r="H52" s="272"/>
      <c r="I52" s="266"/>
      <c r="J52" s="273"/>
      <c r="K52" s="266"/>
      <c r="M52" s="267" t="s">
        <v>653</v>
      </c>
      <c r="O52" s="255"/>
    </row>
    <row r="53" spans="1:80" ht="12.75">
      <c r="A53" s="256">
        <v>15</v>
      </c>
      <c r="B53" s="257" t="s">
        <v>215</v>
      </c>
      <c r="C53" s="258" t="s">
        <v>216</v>
      </c>
      <c r="D53" s="259" t="s">
        <v>122</v>
      </c>
      <c r="E53" s="260">
        <v>29.4435</v>
      </c>
      <c r="F53" s="260"/>
      <c r="G53" s="261">
        <f>E53*F53</f>
        <v>0</v>
      </c>
      <c r="H53" s="262">
        <v>0</v>
      </c>
      <c r="I53" s="263">
        <f>E53*H53</f>
        <v>0</v>
      </c>
      <c r="J53" s="262">
        <v>0</v>
      </c>
      <c r="K53" s="263">
        <f>E53*J53</f>
        <v>0</v>
      </c>
      <c r="O53" s="255">
        <v>2</v>
      </c>
      <c r="AA53" s="228">
        <v>1</v>
      </c>
      <c r="AB53" s="228">
        <v>1</v>
      </c>
      <c r="AC53" s="228">
        <v>1</v>
      </c>
      <c r="AZ53" s="228">
        <v>1</v>
      </c>
      <c r="BA53" s="228">
        <f>IF(AZ53=1,G53,0)</f>
        <v>0</v>
      </c>
      <c r="BB53" s="228">
        <f>IF(AZ53=2,G53,0)</f>
        <v>0</v>
      </c>
      <c r="BC53" s="228">
        <f>IF(AZ53=3,G53,0)</f>
        <v>0</v>
      </c>
      <c r="BD53" s="228">
        <f>IF(AZ53=4,G53,0)</f>
        <v>0</v>
      </c>
      <c r="BE53" s="228">
        <f>IF(AZ53=5,G53,0)</f>
        <v>0</v>
      </c>
      <c r="CA53" s="255">
        <v>1</v>
      </c>
      <c r="CB53" s="255">
        <v>1</v>
      </c>
    </row>
    <row r="54" spans="1:15" ht="12.75">
      <c r="A54" s="264"/>
      <c r="B54" s="268"/>
      <c r="C54" s="440" t="s">
        <v>654</v>
      </c>
      <c r="D54" s="441"/>
      <c r="E54" s="269">
        <v>29.4435</v>
      </c>
      <c r="F54" s="270"/>
      <c r="G54" s="271"/>
      <c r="H54" s="272"/>
      <c r="I54" s="266"/>
      <c r="J54" s="273"/>
      <c r="K54" s="266"/>
      <c r="M54" s="267" t="s">
        <v>654</v>
      </c>
      <c r="O54" s="255"/>
    </row>
    <row r="55" spans="1:80" ht="12.75">
      <c r="A55" s="256">
        <v>16</v>
      </c>
      <c r="B55" s="257" t="s">
        <v>218</v>
      </c>
      <c r="C55" s="258" t="s">
        <v>219</v>
      </c>
      <c r="D55" s="259" t="s">
        <v>122</v>
      </c>
      <c r="E55" s="260">
        <v>29.4435</v>
      </c>
      <c r="F55" s="260"/>
      <c r="G55" s="261">
        <f>E55*F55</f>
        <v>0</v>
      </c>
      <c r="H55" s="262">
        <v>0</v>
      </c>
      <c r="I55" s="263">
        <f>E55*H55</f>
        <v>0</v>
      </c>
      <c r="J55" s="262">
        <v>0</v>
      </c>
      <c r="K55" s="263">
        <f>E55*J55</f>
        <v>0</v>
      </c>
      <c r="O55" s="255">
        <v>2</v>
      </c>
      <c r="AA55" s="228">
        <v>1</v>
      </c>
      <c r="AB55" s="228">
        <v>1</v>
      </c>
      <c r="AC55" s="228">
        <v>1</v>
      </c>
      <c r="AZ55" s="228">
        <v>1</v>
      </c>
      <c r="BA55" s="228">
        <f>IF(AZ55=1,G55,0)</f>
        <v>0</v>
      </c>
      <c r="BB55" s="228">
        <f>IF(AZ55=2,G55,0)</f>
        <v>0</v>
      </c>
      <c r="BC55" s="228">
        <f>IF(AZ55=3,G55,0)</f>
        <v>0</v>
      </c>
      <c r="BD55" s="228">
        <f>IF(AZ55=4,G55,0)</f>
        <v>0</v>
      </c>
      <c r="BE55" s="228">
        <f>IF(AZ55=5,G55,0)</f>
        <v>0</v>
      </c>
      <c r="CA55" s="255">
        <v>1</v>
      </c>
      <c r="CB55" s="255">
        <v>1</v>
      </c>
    </row>
    <row r="56" spans="1:80" ht="12.75">
      <c r="A56" s="256">
        <v>17</v>
      </c>
      <c r="B56" s="257" t="s">
        <v>220</v>
      </c>
      <c r="C56" s="258" t="s">
        <v>221</v>
      </c>
      <c r="D56" s="259" t="s">
        <v>122</v>
      </c>
      <c r="E56" s="260">
        <v>740.2688</v>
      </c>
      <c r="F56" s="260"/>
      <c r="G56" s="261">
        <f>E56*F56</f>
        <v>0</v>
      </c>
      <c r="H56" s="262">
        <v>0</v>
      </c>
      <c r="I56" s="263">
        <f>E56*H56</f>
        <v>0</v>
      </c>
      <c r="J56" s="262">
        <v>0</v>
      </c>
      <c r="K56" s="263">
        <f>E56*J56</f>
        <v>0</v>
      </c>
      <c r="O56" s="255">
        <v>2</v>
      </c>
      <c r="AA56" s="228">
        <v>1</v>
      </c>
      <c r="AB56" s="228">
        <v>1</v>
      </c>
      <c r="AC56" s="228">
        <v>1</v>
      </c>
      <c r="AZ56" s="228">
        <v>1</v>
      </c>
      <c r="BA56" s="228">
        <f>IF(AZ56=1,G56,0)</f>
        <v>0</v>
      </c>
      <c r="BB56" s="228">
        <f>IF(AZ56=2,G56,0)</f>
        <v>0</v>
      </c>
      <c r="BC56" s="228">
        <f>IF(AZ56=3,G56,0)</f>
        <v>0</v>
      </c>
      <c r="BD56" s="228">
        <f>IF(AZ56=4,G56,0)</f>
        <v>0</v>
      </c>
      <c r="BE56" s="228">
        <f>IF(AZ56=5,G56,0)</f>
        <v>0</v>
      </c>
      <c r="CA56" s="255">
        <v>1</v>
      </c>
      <c r="CB56" s="255">
        <v>1</v>
      </c>
    </row>
    <row r="57" spans="1:15" ht="12.75">
      <c r="A57" s="264"/>
      <c r="B57" s="268"/>
      <c r="C57" s="440" t="s">
        <v>655</v>
      </c>
      <c r="D57" s="441"/>
      <c r="E57" s="269">
        <v>370.1344</v>
      </c>
      <c r="F57" s="270"/>
      <c r="G57" s="271"/>
      <c r="H57" s="272"/>
      <c r="I57" s="266"/>
      <c r="J57" s="273"/>
      <c r="K57" s="266"/>
      <c r="M57" s="267" t="s">
        <v>655</v>
      </c>
      <c r="O57" s="255"/>
    </row>
    <row r="58" spans="1:15" ht="12.75">
      <c r="A58" s="264"/>
      <c r="B58" s="268"/>
      <c r="C58" s="440" t="s">
        <v>656</v>
      </c>
      <c r="D58" s="441"/>
      <c r="E58" s="269">
        <v>340.6909</v>
      </c>
      <c r="F58" s="270"/>
      <c r="G58" s="271"/>
      <c r="H58" s="272"/>
      <c r="I58" s="266"/>
      <c r="J58" s="273"/>
      <c r="K58" s="266"/>
      <c r="M58" s="267" t="s">
        <v>656</v>
      </c>
      <c r="O58" s="255"/>
    </row>
    <row r="59" spans="1:15" ht="12.75">
      <c r="A59" s="264"/>
      <c r="B59" s="268"/>
      <c r="C59" s="440" t="s">
        <v>657</v>
      </c>
      <c r="D59" s="441"/>
      <c r="E59" s="269">
        <v>29.4435</v>
      </c>
      <c r="F59" s="270"/>
      <c r="G59" s="271"/>
      <c r="H59" s="272"/>
      <c r="I59" s="266"/>
      <c r="J59" s="273"/>
      <c r="K59" s="266"/>
      <c r="M59" s="267" t="s">
        <v>657</v>
      </c>
      <c r="O59" s="255"/>
    </row>
    <row r="60" spans="1:80" ht="12.75">
      <c r="A60" s="256">
        <v>18</v>
      </c>
      <c r="B60" s="257" t="s">
        <v>225</v>
      </c>
      <c r="C60" s="258" t="s">
        <v>226</v>
      </c>
      <c r="D60" s="259" t="s">
        <v>122</v>
      </c>
      <c r="E60" s="260">
        <v>29.4435</v>
      </c>
      <c r="F60" s="260"/>
      <c r="G60" s="261">
        <f>E60*F60</f>
        <v>0</v>
      </c>
      <c r="H60" s="262">
        <v>0</v>
      </c>
      <c r="I60" s="263">
        <f>E60*H60</f>
        <v>0</v>
      </c>
      <c r="J60" s="262">
        <v>0</v>
      </c>
      <c r="K60" s="263">
        <f>E60*J60</f>
        <v>0</v>
      </c>
      <c r="O60" s="255">
        <v>2</v>
      </c>
      <c r="AA60" s="228">
        <v>1</v>
      </c>
      <c r="AB60" s="228">
        <v>1</v>
      </c>
      <c r="AC60" s="228">
        <v>1</v>
      </c>
      <c r="AZ60" s="228">
        <v>1</v>
      </c>
      <c r="BA60" s="228">
        <f>IF(AZ60=1,G60,0)</f>
        <v>0</v>
      </c>
      <c r="BB60" s="228">
        <f>IF(AZ60=2,G60,0)</f>
        <v>0</v>
      </c>
      <c r="BC60" s="228">
        <f>IF(AZ60=3,G60,0)</f>
        <v>0</v>
      </c>
      <c r="BD60" s="228">
        <f>IF(AZ60=4,G60,0)</f>
        <v>0</v>
      </c>
      <c r="BE60" s="228">
        <f>IF(AZ60=5,G60,0)</f>
        <v>0</v>
      </c>
      <c r="CA60" s="255">
        <v>1</v>
      </c>
      <c r="CB60" s="255">
        <v>1</v>
      </c>
    </row>
    <row r="61" spans="1:80" ht="12.75">
      <c r="A61" s="256">
        <v>19</v>
      </c>
      <c r="B61" s="257" t="s">
        <v>227</v>
      </c>
      <c r="C61" s="258" t="s">
        <v>228</v>
      </c>
      <c r="D61" s="259" t="s">
        <v>122</v>
      </c>
      <c r="E61" s="260">
        <v>340.6909</v>
      </c>
      <c r="F61" s="260"/>
      <c r="G61" s="261">
        <f>E61*F61</f>
        <v>0</v>
      </c>
      <c r="H61" s="262">
        <v>0</v>
      </c>
      <c r="I61" s="263">
        <f>E61*H61</f>
        <v>0</v>
      </c>
      <c r="J61" s="262">
        <v>0</v>
      </c>
      <c r="K61" s="263">
        <f>E61*J61</f>
        <v>0</v>
      </c>
      <c r="O61" s="255">
        <v>2</v>
      </c>
      <c r="AA61" s="228">
        <v>1</v>
      </c>
      <c r="AB61" s="228">
        <v>1</v>
      </c>
      <c r="AC61" s="228">
        <v>1</v>
      </c>
      <c r="AZ61" s="228">
        <v>1</v>
      </c>
      <c r="BA61" s="228">
        <f>IF(AZ61=1,G61,0)</f>
        <v>0</v>
      </c>
      <c r="BB61" s="228">
        <f>IF(AZ61=2,G61,0)</f>
        <v>0</v>
      </c>
      <c r="BC61" s="228">
        <f>IF(AZ61=3,G61,0)</f>
        <v>0</v>
      </c>
      <c r="BD61" s="228">
        <f>IF(AZ61=4,G61,0)</f>
        <v>0</v>
      </c>
      <c r="BE61" s="228">
        <f>IF(AZ61=5,G61,0)</f>
        <v>0</v>
      </c>
      <c r="CA61" s="255">
        <v>1</v>
      </c>
      <c r="CB61" s="255">
        <v>1</v>
      </c>
    </row>
    <row r="62" spans="1:15" ht="12.75">
      <c r="A62" s="264"/>
      <c r="B62" s="268"/>
      <c r="C62" s="440" t="s">
        <v>658</v>
      </c>
      <c r="D62" s="441"/>
      <c r="E62" s="269">
        <v>340.6909</v>
      </c>
      <c r="F62" s="270"/>
      <c r="G62" s="271"/>
      <c r="H62" s="272"/>
      <c r="I62" s="266"/>
      <c r="J62" s="273"/>
      <c r="K62" s="266"/>
      <c r="M62" s="267" t="s">
        <v>658</v>
      </c>
      <c r="O62" s="255"/>
    </row>
    <row r="63" spans="1:80" ht="12.75">
      <c r="A63" s="256">
        <v>20</v>
      </c>
      <c r="B63" s="257" t="s">
        <v>230</v>
      </c>
      <c r="C63" s="258" t="s">
        <v>231</v>
      </c>
      <c r="D63" s="259" t="s">
        <v>122</v>
      </c>
      <c r="E63" s="260">
        <v>7.7319</v>
      </c>
      <c r="F63" s="260"/>
      <c r="G63" s="261">
        <f>E63*F63</f>
        <v>0</v>
      </c>
      <c r="H63" s="262">
        <v>0</v>
      </c>
      <c r="I63" s="263">
        <f>E63*H63</f>
        <v>0</v>
      </c>
      <c r="J63" s="262">
        <v>0</v>
      </c>
      <c r="K63" s="263">
        <f>E63*J63</f>
        <v>0</v>
      </c>
      <c r="O63" s="255">
        <v>2</v>
      </c>
      <c r="AA63" s="228">
        <v>1</v>
      </c>
      <c r="AB63" s="228">
        <v>1</v>
      </c>
      <c r="AC63" s="228">
        <v>1</v>
      </c>
      <c r="AZ63" s="228">
        <v>1</v>
      </c>
      <c r="BA63" s="228">
        <f>IF(AZ63=1,G63,0)</f>
        <v>0</v>
      </c>
      <c r="BB63" s="228">
        <f>IF(AZ63=2,G63,0)</f>
        <v>0</v>
      </c>
      <c r="BC63" s="228">
        <f>IF(AZ63=3,G63,0)</f>
        <v>0</v>
      </c>
      <c r="BD63" s="228">
        <f>IF(AZ63=4,G63,0)</f>
        <v>0</v>
      </c>
      <c r="BE63" s="228">
        <f>IF(AZ63=5,G63,0)</f>
        <v>0</v>
      </c>
      <c r="CA63" s="255">
        <v>1</v>
      </c>
      <c r="CB63" s="255">
        <v>1</v>
      </c>
    </row>
    <row r="64" spans="1:15" ht="12.75">
      <c r="A64" s="264"/>
      <c r="B64" s="268"/>
      <c r="C64" s="440" t="s">
        <v>659</v>
      </c>
      <c r="D64" s="441"/>
      <c r="E64" s="269">
        <v>7.7319</v>
      </c>
      <c r="F64" s="270"/>
      <c r="G64" s="271"/>
      <c r="H64" s="272"/>
      <c r="I64" s="266"/>
      <c r="J64" s="273"/>
      <c r="K64" s="266"/>
      <c r="M64" s="267" t="s">
        <v>659</v>
      </c>
      <c r="O64" s="255"/>
    </row>
    <row r="65" spans="1:80" ht="12.75">
      <c r="A65" s="256">
        <v>21</v>
      </c>
      <c r="B65" s="257" t="s">
        <v>660</v>
      </c>
      <c r="C65" s="258" t="s">
        <v>661</v>
      </c>
      <c r="D65" s="259" t="s">
        <v>199</v>
      </c>
      <c r="E65" s="260">
        <v>191.7</v>
      </c>
      <c r="F65" s="260"/>
      <c r="G65" s="261">
        <f>E65*F65</f>
        <v>0</v>
      </c>
      <c r="H65" s="262">
        <v>0</v>
      </c>
      <c r="I65" s="263">
        <f>E65*H65</f>
        <v>0</v>
      </c>
      <c r="J65" s="262">
        <v>0</v>
      </c>
      <c r="K65" s="263">
        <f>E65*J65</f>
        <v>0</v>
      </c>
      <c r="O65" s="255">
        <v>2</v>
      </c>
      <c r="AA65" s="228">
        <v>1</v>
      </c>
      <c r="AB65" s="228">
        <v>1</v>
      </c>
      <c r="AC65" s="228">
        <v>1</v>
      </c>
      <c r="AZ65" s="228">
        <v>1</v>
      </c>
      <c r="BA65" s="228">
        <f>IF(AZ65=1,G65,0)</f>
        <v>0</v>
      </c>
      <c r="BB65" s="228">
        <f>IF(AZ65=2,G65,0)</f>
        <v>0</v>
      </c>
      <c r="BC65" s="228">
        <f>IF(AZ65=3,G65,0)</f>
        <v>0</v>
      </c>
      <c r="BD65" s="228">
        <f>IF(AZ65=4,G65,0)</f>
        <v>0</v>
      </c>
      <c r="BE65" s="228">
        <f>IF(AZ65=5,G65,0)</f>
        <v>0</v>
      </c>
      <c r="CA65" s="255">
        <v>1</v>
      </c>
      <c r="CB65" s="255">
        <v>1</v>
      </c>
    </row>
    <row r="66" spans="1:15" ht="12.75">
      <c r="A66" s="264"/>
      <c r="B66" s="268"/>
      <c r="C66" s="440" t="s">
        <v>662</v>
      </c>
      <c r="D66" s="441"/>
      <c r="E66" s="269">
        <v>191.7</v>
      </c>
      <c r="F66" s="270"/>
      <c r="G66" s="271"/>
      <c r="H66" s="272"/>
      <c r="I66" s="266"/>
      <c r="J66" s="273"/>
      <c r="K66" s="266"/>
      <c r="M66" s="267" t="s">
        <v>662</v>
      </c>
      <c r="O66" s="255"/>
    </row>
    <row r="67" spans="1:80" ht="22.5">
      <c r="A67" s="256">
        <v>22</v>
      </c>
      <c r="B67" s="257" t="s">
        <v>663</v>
      </c>
      <c r="C67" s="258" t="s">
        <v>664</v>
      </c>
      <c r="D67" s="259" t="s">
        <v>199</v>
      </c>
      <c r="E67" s="260">
        <v>191.7</v>
      </c>
      <c r="F67" s="260"/>
      <c r="G67" s="261">
        <f>E67*F67</f>
        <v>0</v>
      </c>
      <c r="H67" s="262">
        <v>0</v>
      </c>
      <c r="I67" s="263">
        <f>E67*H67</f>
        <v>0</v>
      </c>
      <c r="J67" s="262">
        <v>0</v>
      </c>
      <c r="K67" s="263">
        <f>E67*J67</f>
        <v>0</v>
      </c>
      <c r="O67" s="255">
        <v>2</v>
      </c>
      <c r="AA67" s="228">
        <v>1</v>
      </c>
      <c r="AB67" s="228">
        <v>1</v>
      </c>
      <c r="AC67" s="228">
        <v>1</v>
      </c>
      <c r="AZ67" s="228">
        <v>1</v>
      </c>
      <c r="BA67" s="228">
        <f>IF(AZ67=1,G67,0)</f>
        <v>0</v>
      </c>
      <c r="BB67" s="228">
        <f>IF(AZ67=2,G67,0)</f>
        <v>0</v>
      </c>
      <c r="BC67" s="228">
        <f>IF(AZ67=3,G67,0)</f>
        <v>0</v>
      </c>
      <c r="BD67" s="228">
        <f>IF(AZ67=4,G67,0)</f>
        <v>0</v>
      </c>
      <c r="BE67" s="228">
        <f>IF(AZ67=5,G67,0)</f>
        <v>0</v>
      </c>
      <c r="CA67" s="255">
        <v>1</v>
      </c>
      <c r="CB67" s="255">
        <v>1</v>
      </c>
    </row>
    <row r="68" spans="1:80" ht="12.75">
      <c r="A68" s="356">
        <v>23</v>
      </c>
      <c r="B68" s="357" t="s">
        <v>665</v>
      </c>
      <c r="C68" s="358" t="s">
        <v>666</v>
      </c>
      <c r="D68" s="359" t="s">
        <v>667</v>
      </c>
      <c r="E68" s="360">
        <v>3.834</v>
      </c>
      <c r="F68" s="360"/>
      <c r="G68" s="361">
        <f>E68*F68</f>
        <v>0</v>
      </c>
      <c r="H68" s="262">
        <v>0.001</v>
      </c>
      <c r="I68" s="263">
        <f>E68*H68</f>
        <v>0.003834</v>
      </c>
      <c r="J68" s="262"/>
      <c r="K68" s="263">
        <f>E68*J68</f>
        <v>0</v>
      </c>
      <c r="O68" s="255">
        <v>2</v>
      </c>
      <c r="AA68" s="228">
        <v>3</v>
      </c>
      <c r="AB68" s="228">
        <v>1</v>
      </c>
      <c r="AC68" s="228">
        <v>572420</v>
      </c>
      <c r="AZ68" s="228">
        <v>1</v>
      </c>
      <c r="BA68" s="228">
        <f>IF(AZ68=1,G68,0)</f>
        <v>0</v>
      </c>
      <c r="BB68" s="228">
        <f>IF(AZ68=2,G68,0)</f>
        <v>0</v>
      </c>
      <c r="BC68" s="228">
        <f>IF(AZ68=3,G68,0)</f>
        <v>0</v>
      </c>
      <c r="BD68" s="228">
        <f>IF(AZ68=4,G68,0)</f>
        <v>0</v>
      </c>
      <c r="BE68" s="228">
        <f>IF(AZ68=5,G68,0)</f>
        <v>0</v>
      </c>
      <c r="CA68" s="255">
        <v>3</v>
      </c>
      <c r="CB68" s="255">
        <v>1</v>
      </c>
    </row>
    <row r="69" spans="1:15" ht="12.75">
      <c r="A69" s="362"/>
      <c r="B69" s="363"/>
      <c r="C69" s="444" t="s">
        <v>668</v>
      </c>
      <c r="D69" s="445"/>
      <c r="E69" s="364">
        <v>3.834</v>
      </c>
      <c r="F69" s="365"/>
      <c r="G69" s="366"/>
      <c r="H69" s="272"/>
      <c r="I69" s="266"/>
      <c r="J69" s="273"/>
      <c r="K69" s="266"/>
      <c r="M69" s="267" t="s">
        <v>668</v>
      </c>
      <c r="O69" s="255"/>
    </row>
    <row r="70" spans="1:80" ht="12.75">
      <c r="A70" s="356">
        <v>24</v>
      </c>
      <c r="B70" s="357" t="s">
        <v>236</v>
      </c>
      <c r="C70" s="358" t="s">
        <v>669</v>
      </c>
      <c r="D70" s="359" t="s">
        <v>238</v>
      </c>
      <c r="E70" s="360">
        <v>14.6906</v>
      </c>
      <c r="F70" s="360"/>
      <c r="G70" s="361">
        <f>E70*F70</f>
        <v>0</v>
      </c>
      <c r="H70" s="262">
        <v>1</v>
      </c>
      <c r="I70" s="263">
        <f>E70*H70</f>
        <v>14.6906</v>
      </c>
      <c r="J70" s="262"/>
      <c r="K70" s="263">
        <f>E70*J70</f>
        <v>0</v>
      </c>
      <c r="O70" s="255">
        <v>2</v>
      </c>
      <c r="AA70" s="228">
        <v>3</v>
      </c>
      <c r="AB70" s="228">
        <v>1</v>
      </c>
      <c r="AC70" s="228">
        <v>58337333</v>
      </c>
      <c r="AZ70" s="228">
        <v>1</v>
      </c>
      <c r="BA70" s="228">
        <f>IF(AZ70=1,G70,0)</f>
        <v>0</v>
      </c>
      <c r="BB70" s="228">
        <f>IF(AZ70=2,G70,0)</f>
        <v>0</v>
      </c>
      <c r="BC70" s="228">
        <f>IF(AZ70=3,G70,0)</f>
        <v>0</v>
      </c>
      <c r="BD70" s="228">
        <f>IF(AZ70=4,G70,0)</f>
        <v>0</v>
      </c>
      <c r="BE70" s="228">
        <f>IF(AZ70=5,G70,0)</f>
        <v>0</v>
      </c>
      <c r="CA70" s="255">
        <v>3</v>
      </c>
      <c r="CB70" s="255">
        <v>1</v>
      </c>
    </row>
    <row r="71" spans="1:15" ht="12.75">
      <c r="A71" s="362"/>
      <c r="B71" s="363"/>
      <c r="C71" s="444" t="s">
        <v>670</v>
      </c>
      <c r="D71" s="445"/>
      <c r="E71" s="364">
        <v>14.6906</v>
      </c>
      <c r="F71" s="365"/>
      <c r="G71" s="366"/>
      <c r="H71" s="272"/>
      <c r="I71" s="266"/>
      <c r="J71" s="273"/>
      <c r="K71" s="266"/>
      <c r="M71" s="267" t="s">
        <v>670</v>
      </c>
      <c r="O71" s="255"/>
    </row>
    <row r="72" spans="1:57" ht="12.75">
      <c r="A72" s="274"/>
      <c r="B72" s="275" t="s">
        <v>103</v>
      </c>
      <c r="C72" s="276" t="s">
        <v>112</v>
      </c>
      <c r="D72" s="277"/>
      <c r="E72" s="278"/>
      <c r="F72" s="279"/>
      <c r="G72" s="280">
        <f>SUM(G7:G71)</f>
        <v>0</v>
      </c>
      <c r="H72" s="281"/>
      <c r="I72" s="282">
        <f>SUM(I7:I71)</f>
        <v>15.0634565</v>
      </c>
      <c r="J72" s="281"/>
      <c r="K72" s="282">
        <f>SUM(K7:K71)</f>
        <v>0</v>
      </c>
      <c r="O72" s="255">
        <v>4</v>
      </c>
      <c r="BA72" s="283">
        <f>SUM(BA7:BA71)</f>
        <v>0</v>
      </c>
      <c r="BB72" s="283">
        <f>SUM(BB7:BB71)</f>
        <v>0</v>
      </c>
      <c r="BC72" s="283">
        <f>SUM(BC7:BC71)</f>
        <v>0</v>
      </c>
      <c r="BD72" s="283">
        <f>SUM(BD7:BD71)</f>
        <v>0</v>
      </c>
      <c r="BE72" s="283">
        <f>SUM(BE7:BE71)</f>
        <v>0</v>
      </c>
    </row>
    <row r="73" spans="1:15" ht="12.75">
      <c r="A73" s="245" t="s">
        <v>98</v>
      </c>
      <c r="B73" s="246" t="s">
        <v>671</v>
      </c>
      <c r="C73" s="247" t="s">
        <v>672</v>
      </c>
      <c r="D73" s="248"/>
      <c r="E73" s="249"/>
      <c r="F73" s="249"/>
      <c r="G73" s="250"/>
      <c r="H73" s="251"/>
      <c r="I73" s="252"/>
      <c r="J73" s="253"/>
      <c r="K73" s="254"/>
      <c r="O73" s="255">
        <v>1</v>
      </c>
    </row>
    <row r="74" spans="1:80" ht="12.75">
      <c r="A74" s="256">
        <v>25</v>
      </c>
      <c r="B74" s="257" t="s">
        <v>674</v>
      </c>
      <c r="C74" s="258" t="s">
        <v>675</v>
      </c>
      <c r="D74" s="259" t="s">
        <v>259</v>
      </c>
      <c r="E74" s="260">
        <v>2</v>
      </c>
      <c r="F74" s="260"/>
      <c r="G74" s="261">
        <f>E74*F74</f>
        <v>0</v>
      </c>
      <c r="H74" s="262">
        <v>0.18625</v>
      </c>
      <c r="I74" s="263">
        <f>E74*H74</f>
        <v>0.3725</v>
      </c>
      <c r="J74" s="262">
        <v>0</v>
      </c>
      <c r="K74" s="263">
        <f>E74*J74</f>
        <v>0</v>
      </c>
      <c r="O74" s="255">
        <v>2</v>
      </c>
      <c r="AA74" s="228">
        <v>1</v>
      </c>
      <c r="AB74" s="228">
        <v>1</v>
      </c>
      <c r="AC74" s="228">
        <v>1</v>
      </c>
      <c r="AZ74" s="228">
        <v>1</v>
      </c>
      <c r="BA74" s="228">
        <f>IF(AZ74=1,G74,0)</f>
        <v>0</v>
      </c>
      <c r="BB74" s="228">
        <f>IF(AZ74=2,G74,0)</f>
        <v>0</v>
      </c>
      <c r="BC74" s="228">
        <f>IF(AZ74=3,G74,0)</f>
        <v>0</v>
      </c>
      <c r="BD74" s="228">
        <f>IF(AZ74=4,G74,0)</f>
        <v>0</v>
      </c>
      <c r="BE74" s="228">
        <f>IF(AZ74=5,G74,0)</f>
        <v>0</v>
      </c>
      <c r="CA74" s="255">
        <v>1</v>
      </c>
      <c r="CB74" s="255">
        <v>1</v>
      </c>
    </row>
    <row r="75" spans="1:15" ht="12.75">
      <c r="A75" s="264"/>
      <c r="B75" s="268"/>
      <c r="C75" s="440" t="s">
        <v>676</v>
      </c>
      <c r="D75" s="441"/>
      <c r="E75" s="269">
        <v>2</v>
      </c>
      <c r="F75" s="270"/>
      <c r="G75" s="271"/>
      <c r="H75" s="272"/>
      <c r="I75" s="266"/>
      <c r="J75" s="273"/>
      <c r="K75" s="266"/>
      <c r="M75" s="267" t="s">
        <v>676</v>
      </c>
      <c r="O75" s="255"/>
    </row>
    <row r="76" spans="1:57" ht="12.75">
      <c r="A76" s="274"/>
      <c r="B76" s="275" t="s">
        <v>103</v>
      </c>
      <c r="C76" s="276" t="s">
        <v>673</v>
      </c>
      <c r="D76" s="277"/>
      <c r="E76" s="278"/>
      <c r="F76" s="279"/>
      <c r="G76" s="280">
        <f>SUM(G73:G75)</f>
        <v>0</v>
      </c>
      <c r="H76" s="281"/>
      <c r="I76" s="282">
        <f>SUM(I73:I75)</f>
        <v>0.3725</v>
      </c>
      <c r="J76" s="281"/>
      <c r="K76" s="282">
        <f>SUM(K73:K75)</f>
        <v>0</v>
      </c>
      <c r="O76" s="255">
        <v>4</v>
      </c>
      <c r="BA76" s="283">
        <f>SUM(BA73:BA75)</f>
        <v>0</v>
      </c>
      <c r="BB76" s="283">
        <f>SUM(BB73:BB75)</f>
        <v>0</v>
      </c>
      <c r="BC76" s="283">
        <f>SUM(BC73:BC75)</f>
        <v>0</v>
      </c>
      <c r="BD76" s="283">
        <f>SUM(BD73:BD75)</f>
        <v>0</v>
      </c>
      <c r="BE76" s="283">
        <f>SUM(BE73:BE75)</f>
        <v>0</v>
      </c>
    </row>
    <row r="77" spans="1:15" ht="12.75">
      <c r="A77" s="245" t="s">
        <v>98</v>
      </c>
      <c r="B77" s="246" t="s">
        <v>240</v>
      </c>
      <c r="C77" s="247" t="s">
        <v>241</v>
      </c>
      <c r="D77" s="248"/>
      <c r="E77" s="249"/>
      <c r="F77" s="249"/>
      <c r="G77" s="250"/>
      <c r="H77" s="251"/>
      <c r="I77" s="252"/>
      <c r="J77" s="253"/>
      <c r="K77" s="254"/>
      <c r="O77" s="255">
        <v>1</v>
      </c>
    </row>
    <row r="78" spans="1:80" ht="12.75">
      <c r="A78" s="256">
        <v>26</v>
      </c>
      <c r="B78" s="257" t="s">
        <v>243</v>
      </c>
      <c r="C78" s="258" t="s">
        <v>244</v>
      </c>
      <c r="D78" s="259" t="s">
        <v>122</v>
      </c>
      <c r="E78" s="260">
        <v>19.17</v>
      </c>
      <c r="F78" s="260"/>
      <c r="G78" s="261">
        <f>E78*F78</f>
        <v>0</v>
      </c>
      <c r="H78" s="262">
        <v>1.89077</v>
      </c>
      <c r="I78" s="263">
        <f>E78*H78</f>
        <v>36.2460609</v>
      </c>
      <c r="J78" s="262">
        <v>0</v>
      </c>
      <c r="K78" s="263">
        <f>E78*J78</f>
        <v>0</v>
      </c>
      <c r="O78" s="255">
        <v>2</v>
      </c>
      <c r="AA78" s="228">
        <v>1</v>
      </c>
      <c r="AB78" s="228">
        <v>0</v>
      </c>
      <c r="AC78" s="228">
        <v>0</v>
      </c>
      <c r="AZ78" s="228">
        <v>1</v>
      </c>
      <c r="BA78" s="228">
        <f>IF(AZ78=1,G78,0)</f>
        <v>0</v>
      </c>
      <c r="BB78" s="228">
        <f>IF(AZ78=2,G78,0)</f>
        <v>0</v>
      </c>
      <c r="BC78" s="228">
        <f>IF(AZ78=3,G78,0)</f>
        <v>0</v>
      </c>
      <c r="BD78" s="228">
        <f>IF(AZ78=4,G78,0)</f>
        <v>0</v>
      </c>
      <c r="BE78" s="228">
        <f>IF(AZ78=5,G78,0)</f>
        <v>0</v>
      </c>
      <c r="CA78" s="255">
        <v>1</v>
      </c>
      <c r="CB78" s="255">
        <v>0</v>
      </c>
    </row>
    <row r="79" spans="1:15" ht="12.75">
      <c r="A79" s="264"/>
      <c r="B79" s="268"/>
      <c r="C79" s="440" t="s">
        <v>677</v>
      </c>
      <c r="D79" s="441"/>
      <c r="E79" s="269">
        <v>19.17</v>
      </c>
      <c r="F79" s="270"/>
      <c r="G79" s="271"/>
      <c r="H79" s="272"/>
      <c r="I79" s="266"/>
      <c r="J79" s="273"/>
      <c r="K79" s="266"/>
      <c r="M79" s="267" t="s">
        <v>677</v>
      </c>
      <c r="O79" s="255"/>
    </row>
    <row r="80" spans="1:80" ht="12.75">
      <c r="A80" s="256">
        <v>27</v>
      </c>
      <c r="B80" s="257" t="s">
        <v>243</v>
      </c>
      <c r="C80" s="258" t="s">
        <v>678</v>
      </c>
      <c r="D80" s="259" t="s">
        <v>122</v>
      </c>
      <c r="E80" s="260">
        <v>3.1416</v>
      </c>
      <c r="F80" s="260"/>
      <c r="G80" s="261">
        <f>E80*F80</f>
        <v>0</v>
      </c>
      <c r="H80" s="262">
        <v>1.89077</v>
      </c>
      <c r="I80" s="263">
        <f>E80*H80</f>
        <v>5.940043032</v>
      </c>
      <c r="J80" s="262">
        <v>0</v>
      </c>
      <c r="K80" s="263">
        <f>E80*J80</f>
        <v>0</v>
      </c>
      <c r="O80" s="255">
        <v>2</v>
      </c>
      <c r="AA80" s="228">
        <v>1</v>
      </c>
      <c r="AB80" s="228">
        <v>1</v>
      </c>
      <c r="AC80" s="228">
        <v>1</v>
      </c>
      <c r="AZ80" s="228">
        <v>1</v>
      </c>
      <c r="BA80" s="228">
        <f>IF(AZ80=1,G80,0)</f>
        <v>0</v>
      </c>
      <c r="BB80" s="228">
        <f>IF(AZ80=2,G80,0)</f>
        <v>0</v>
      </c>
      <c r="BC80" s="228">
        <f>IF(AZ80=3,G80,0)</f>
        <v>0</v>
      </c>
      <c r="BD80" s="228">
        <f>IF(AZ80=4,G80,0)</f>
        <v>0</v>
      </c>
      <c r="BE80" s="228">
        <f>IF(AZ80=5,G80,0)</f>
        <v>0</v>
      </c>
      <c r="CA80" s="255">
        <v>1</v>
      </c>
      <c r="CB80" s="255">
        <v>1</v>
      </c>
    </row>
    <row r="81" spans="1:15" ht="12.75">
      <c r="A81" s="264"/>
      <c r="B81" s="268"/>
      <c r="C81" s="440" t="s">
        <v>679</v>
      </c>
      <c r="D81" s="441"/>
      <c r="E81" s="269">
        <v>3.1416</v>
      </c>
      <c r="F81" s="270"/>
      <c r="G81" s="271"/>
      <c r="H81" s="272"/>
      <c r="I81" s="266"/>
      <c r="J81" s="273"/>
      <c r="K81" s="266"/>
      <c r="M81" s="267" t="s">
        <v>679</v>
      </c>
      <c r="O81" s="255"/>
    </row>
    <row r="82" spans="1:80" ht="12.75">
      <c r="A82" s="256">
        <v>28</v>
      </c>
      <c r="B82" s="257" t="s">
        <v>680</v>
      </c>
      <c r="C82" s="258" t="s">
        <v>681</v>
      </c>
      <c r="D82" s="259" t="s">
        <v>122</v>
      </c>
      <c r="E82" s="260">
        <v>0.539</v>
      </c>
      <c r="F82" s="260"/>
      <c r="G82" s="261">
        <f>E82*F82</f>
        <v>0</v>
      </c>
      <c r="H82" s="262">
        <v>2.5</v>
      </c>
      <c r="I82" s="263">
        <f>E82*H82</f>
        <v>1.3475000000000001</v>
      </c>
      <c r="J82" s="262">
        <v>0</v>
      </c>
      <c r="K82" s="263">
        <f>E82*J82</f>
        <v>0</v>
      </c>
      <c r="O82" s="255">
        <v>2</v>
      </c>
      <c r="AA82" s="228">
        <v>1</v>
      </c>
      <c r="AB82" s="228">
        <v>1</v>
      </c>
      <c r="AC82" s="228">
        <v>1</v>
      </c>
      <c r="AZ82" s="228">
        <v>1</v>
      </c>
      <c r="BA82" s="228">
        <f>IF(AZ82=1,G82,0)</f>
        <v>0</v>
      </c>
      <c r="BB82" s="228">
        <f>IF(AZ82=2,G82,0)</f>
        <v>0</v>
      </c>
      <c r="BC82" s="228">
        <f>IF(AZ82=3,G82,0)</f>
        <v>0</v>
      </c>
      <c r="BD82" s="228">
        <f>IF(AZ82=4,G82,0)</f>
        <v>0</v>
      </c>
      <c r="BE82" s="228">
        <f>IF(AZ82=5,G82,0)</f>
        <v>0</v>
      </c>
      <c r="CA82" s="255">
        <v>1</v>
      </c>
      <c r="CB82" s="255">
        <v>1</v>
      </c>
    </row>
    <row r="83" spans="1:15" ht="12.75">
      <c r="A83" s="264"/>
      <c r="B83" s="268"/>
      <c r="C83" s="440" t="s">
        <v>682</v>
      </c>
      <c r="D83" s="441"/>
      <c r="E83" s="269">
        <v>0.539</v>
      </c>
      <c r="F83" s="270"/>
      <c r="G83" s="271"/>
      <c r="H83" s="272"/>
      <c r="I83" s="266"/>
      <c r="J83" s="273"/>
      <c r="K83" s="266"/>
      <c r="M83" s="267" t="s">
        <v>682</v>
      </c>
      <c r="O83" s="255"/>
    </row>
    <row r="84" spans="1:57" ht="12.75">
      <c r="A84" s="274"/>
      <c r="B84" s="275" t="s">
        <v>103</v>
      </c>
      <c r="C84" s="276" t="s">
        <v>242</v>
      </c>
      <c r="D84" s="277"/>
      <c r="E84" s="278"/>
      <c r="F84" s="279"/>
      <c r="G84" s="280">
        <f>SUM(G77:G83)</f>
        <v>0</v>
      </c>
      <c r="H84" s="281"/>
      <c r="I84" s="282">
        <f>SUM(I77:I83)</f>
        <v>43.533603932000005</v>
      </c>
      <c r="J84" s="281"/>
      <c r="K84" s="282">
        <f>SUM(K77:K83)</f>
        <v>0</v>
      </c>
      <c r="O84" s="255">
        <v>4</v>
      </c>
      <c r="BA84" s="283">
        <f>SUM(BA77:BA83)</f>
        <v>0</v>
      </c>
      <c r="BB84" s="283">
        <f>SUM(BB77:BB83)</f>
        <v>0</v>
      </c>
      <c r="BC84" s="283">
        <f>SUM(BC77:BC83)</f>
        <v>0</v>
      </c>
      <c r="BD84" s="283">
        <f>SUM(BD77:BD83)</f>
        <v>0</v>
      </c>
      <c r="BE84" s="283">
        <f>SUM(BE77:BE83)</f>
        <v>0</v>
      </c>
    </row>
    <row r="85" spans="1:15" ht="12.75">
      <c r="A85" s="245" t="s">
        <v>98</v>
      </c>
      <c r="B85" s="246" t="s">
        <v>251</v>
      </c>
      <c r="C85" s="247" t="s">
        <v>252</v>
      </c>
      <c r="D85" s="248"/>
      <c r="E85" s="249"/>
      <c r="F85" s="249"/>
      <c r="G85" s="250"/>
      <c r="H85" s="251"/>
      <c r="I85" s="252"/>
      <c r="J85" s="253"/>
      <c r="K85" s="254"/>
      <c r="O85" s="255">
        <v>1</v>
      </c>
    </row>
    <row r="86" spans="1:80" ht="12.75">
      <c r="A86" s="256">
        <v>29</v>
      </c>
      <c r="B86" s="257" t="s">
        <v>683</v>
      </c>
      <c r="C86" s="258" t="s">
        <v>684</v>
      </c>
      <c r="D86" s="259" t="s">
        <v>259</v>
      </c>
      <c r="E86" s="260">
        <v>2</v>
      </c>
      <c r="F86" s="260"/>
      <c r="G86" s="261">
        <f>E86*F86</f>
        <v>0</v>
      </c>
      <c r="H86" s="262">
        <v>0</v>
      </c>
      <c r="I86" s="263">
        <f>E86*H86</f>
        <v>0</v>
      </c>
      <c r="J86" s="262">
        <v>0</v>
      </c>
      <c r="K86" s="263">
        <f>E86*J86</f>
        <v>0</v>
      </c>
      <c r="O86" s="255">
        <v>2</v>
      </c>
      <c r="AA86" s="228">
        <v>1</v>
      </c>
      <c r="AB86" s="228">
        <v>0</v>
      </c>
      <c r="AC86" s="228">
        <v>0</v>
      </c>
      <c r="AZ86" s="228">
        <v>1</v>
      </c>
      <c r="BA86" s="228">
        <f>IF(AZ86=1,G86,0)</f>
        <v>0</v>
      </c>
      <c r="BB86" s="228">
        <f>IF(AZ86=2,G86,0)</f>
        <v>0</v>
      </c>
      <c r="BC86" s="228">
        <f>IF(AZ86=3,G86,0)</f>
        <v>0</v>
      </c>
      <c r="BD86" s="228">
        <f>IF(AZ86=4,G86,0)</f>
        <v>0</v>
      </c>
      <c r="BE86" s="228">
        <f>IF(AZ86=5,G86,0)</f>
        <v>0</v>
      </c>
      <c r="CA86" s="255">
        <v>1</v>
      </c>
      <c r="CB86" s="255">
        <v>0</v>
      </c>
    </row>
    <row r="87" spans="1:15" ht="12.75">
      <c r="A87" s="264"/>
      <c r="B87" s="268"/>
      <c r="C87" s="440" t="s">
        <v>685</v>
      </c>
      <c r="D87" s="441"/>
      <c r="E87" s="269">
        <v>2</v>
      </c>
      <c r="F87" s="270"/>
      <c r="G87" s="271"/>
      <c r="H87" s="272"/>
      <c r="I87" s="266"/>
      <c r="J87" s="273"/>
      <c r="K87" s="266"/>
      <c r="M87" s="267" t="s">
        <v>685</v>
      </c>
      <c r="O87" s="255"/>
    </row>
    <row r="88" spans="1:80" ht="12.75">
      <c r="A88" s="256">
        <v>30</v>
      </c>
      <c r="B88" s="257" t="s">
        <v>686</v>
      </c>
      <c r="C88" s="258" t="s">
        <v>687</v>
      </c>
      <c r="D88" s="259" t="s">
        <v>110</v>
      </c>
      <c r="E88" s="260">
        <v>427.8</v>
      </c>
      <c r="F88" s="260"/>
      <c r="G88" s="261">
        <f>E88*F88</f>
        <v>0</v>
      </c>
      <c r="H88" s="262">
        <v>0</v>
      </c>
      <c r="I88" s="263">
        <f>E88*H88</f>
        <v>0</v>
      </c>
      <c r="J88" s="262">
        <v>0</v>
      </c>
      <c r="K88" s="263">
        <f>E88*J88</f>
        <v>0</v>
      </c>
      <c r="O88" s="255">
        <v>2</v>
      </c>
      <c r="AA88" s="228">
        <v>1</v>
      </c>
      <c r="AB88" s="228">
        <v>1</v>
      </c>
      <c r="AC88" s="228">
        <v>1</v>
      </c>
      <c r="AZ88" s="228">
        <v>1</v>
      </c>
      <c r="BA88" s="228">
        <f>IF(AZ88=1,G88,0)</f>
        <v>0</v>
      </c>
      <c r="BB88" s="228">
        <f>IF(AZ88=2,G88,0)</f>
        <v>0</v>
      </c>
      <c r="BC88" s="228">
        <f>IF(AZ88=3,G88,0)</f>
        <v>0</v>
      </c>
      <c r="BD88" s="228">
        <f>IF(AZ88=4,G88,0)</f>
        <v>0</v>
      </c>
      <c r="BE88" s="228">
        <f>IF(AZ88=5,G88,0)</f>
        <v>0</v>
      </c>
      <c r="CA88" s="255">
        <v>1</v>
      </c>
      <c r="CB88" s="255">
        <v>1</v>
      </c>
    </row>
    <row r="89" spans="1:15" ht="12.75">
      <c r="A89" s="264"/>
      <c r="B89" s="268"/>
      <c r="C89" s="440" t="s">
        <v>688</v>
      </c>
      <c r="D89" s="441"/>
      <c r="E89" s="269">
        <v>0</v>
      </c>
      <c r="F89" s="270"/>
      <c r="G89" s="271"/>
      <c r="H89" s="272"/>
      <c r="I89" s="266"/>
      <c r="J89" s="273"/>
      <c r="K89" s="266"/>
      <c r="M89" s="267" t="s">
        <v>688</v>
      </c>
      <c r="O89" s="255"/>
    </row>
    <row r="90" spans="1:15" ht="12.75">
      <c r="A90" s="264"/>
      <c r="B90" s="268"/>
      <c r="C90" s="440" t="s">
        <v>689</v>
      </c>
      <c r="D90" s="441"/>
      <c r="E90" s="269">
        <v>427.8</v>
      </c>
      <c r="F90" s="270"/>
      <c r="G90" s="271"/>
      <c r="H90" s="272"/>
      <c r="I90" s="266"/>
      <c r="J90" s="273"/>
      <c r="K90" s="266"/>
      <c r="M90" s="267" t="s">
        <v>689</v>
      </c>
      <c r="O90" s="255"/>
    </row>
    <row r="91" spans="1:80" ht="12.75">
      <c r="A91" s="256">
        <v>31</v>
      </c>
      <c r="B91" s="257" t="s">
        <v>690</v>
      </c>
      <c r="C91" s="258" t="s">
        <v>691</v>
      </c>
      <c r="D91" s="259" t="s">
        <v>259</v>
      </c>
      <c r="E91" s="260">
        <v>32</v>
      </c>
      <c r="F91" s="260"/>
      <c r="G91" s="261">
        <f>E91*F91</f>
        <v>0</v>
      </c>
      <c r="H91" s="262">
        <v>0</v>
      </c>
      <c r="I91" s="263">
        <f>E91*H91</f>
        <v>0</v>
      </c>
      <c r="J91" s="262">
        <v>0</v>
      </c>
      <c r="K91" s="263">
        <f>E91*J91</f>
        <v>0</v>
      </c>
      <c r="O91" s="255">
        <v>2</v>
      </c>
      <c r="AA91" s="228">
        <v>1</v>
      </c>
      <c r="AB91" s="228">
        <v>1</v>
      </c>
      <c r="AC91" s="228">
        <v>1</v>
      </c>
      <c r="AZ91" s="228">
        <v>1</v>
      </c>
      <c r="BA91" s="228">
        <f>IF(AZ91=1,G91,0)</f>
        <v>0</v>
      </c>
      <c r="BB91" s="228">
        <f>IF(AZ91=2,G91,0)</f>
        <v>0</v>
      </c>
      <c r="BC91" s="228">
        <f>IF(AZ91=3,G91,0)</f>
        <v>0</v>
      </c>
      <c r="BD91" s="228">
        <f>IF(AZ91=4,G91,0)</f>
        <v>0</v>
      </c>
      <c r="BE91" s="228">
        <f>IF(AZ91=5,G91,0)</f>
        <v>0</v>
      </c>
      <c r="CA91" s="255">
        <v>1</v>
      </c>
      <c r="CB91" s="255">
        <v>1</v>
      </c>
    </row>
    <row r="92" spans="1:15" ht="12.75">
      <c r="A92" s="264"/>
      <c r="B92" s="268"/>
      <c r="C92" s="440" t="s">
        <v>692</v>
      </c>
      <c r="D92" s="441"/>
      <c r="E92" s="269">
        <v>32</v>
      </c>
      <c r="F92" s="270"/>
      <c r="G92" s="271"/>
      <c r="H92" s="272"/>
      <c r="I92" s="266"/>
      <c r="J92" s="273"/>
      <c r="K92" s="266"/>
      <c r="M92" s="267" t="s">
        <v>692</v>
      </c>
      <c r="O92" s="255"/>
    </row>
    <row r="93" spans="1:80" ht="12.75">
      <c r="A93" s="256">
        <v>32</v>
      </c>
      <c r="B93" s="257" t="s">
        <v>693</v>
      </c>
      <c r="C93" s="258" t="s">
        <v>694</v>
      </c>
      <c r="D93" s="259" t="s">
        <v>259</v>
      </c>
      <c r="E93" s="260">
        <v>2</v>
      </c>
      <c r="F93" s="260"/>
      <c r="G93" s="261">
        <f>E93*F93</f>
        <v>0</v>
      </c>
      <c r="H93" s="262">
        <v>0</v>
      </c>
      <c r="I93" s="263">
        <f>E93*H93</f>
        <v>0</v>
      </c>
      <c r="J93" s="262">
        <v>0</v>
      </c>
      <c r="K93" s="263">
        <f>E93*J93</f>
        <v>0</v>
      </c>
      <c r="O93" s="255">
        <v>2</v>
      </c>
      <c r="AA93" s="228">
        <v>1</v>
      </c>
      <c r="AB93" s="228">
        <v>9</v>
      </c>
      <c r="AC93" s="228">
        <v>9</v>
      </c>
      <c r="AZ93" s="228">
        <v>1</v>
      </c>
      <c r="BA93" s="228">
        <f>IF(AZ93=1,G93,0)</f>
        <v>0</v>
      </c>
      <c r="BB93" s="228">
        <f>IF(AZ93=2,G93,0)</f>
        <v>0</v>
      </c>
      <c r="BC93" s="228">
        <f>IF(AZ93=3,G93,0)</f>
        <v>0</v>
      </c>
      <c r="BD93" s="228">
        <f>IF(AZ93=4,G93,0)</f>
        <v>0</v>
      </c>
      <c r="BE93" s="228">
        <f>IF(AZ93=5,G93,0)</f>
        <v>0</v>
      </c>
      <c r="CA93" s="255">
        <v>1</v>
      </c>
      <c r="CB93" s="255">
        <v>9</v>
      </c>
    </row>
    <row r="94" spans="1:15" ht="12.75">
      <c r="A94" s="264"/>
      <c r="B94" s="268"/>
      <c r="C94" s="440" t="s">
        <v>695</v>
      </c>
      <c r="D94" s="441"/>
      <c r="E94" s="269">
        <v>2</v>
      </c>
      <c r="F94" s="270"/>
      <c r="G94" s="271"/>
      <c r="H94" s="272"/>
      <c r="I94" s="266"/>
      <c r="J94" s="273"/>
      <c r="K94" s="266"/>
      <c r="M94" s="267" t="s">
        <v>695</v>
      </c>
      <c r="O94" s="255"/>
    </row>
    <row r="95" spans="1:80" ht="12.75">
      <c r="A95" s="256">
        <v>33</v>
      </c>
      <c r="B95" s="257" t="s">
        <v>696</v>
      </c>
      <c r="C95" s="258" t="s">
        <v>697</v>
      </c>
      <c r="D95" s="259" t="s">
        <v>259</v>
      </c>
      <c r="E95" s="260">
        <v>3</v>
      </c>
      <c r="F95" s="260"/>
      <c r="G95" s="261">
        <f>E95*F95</f>
        <v>0</v>
      </c>
      <c r="H95" s="262">
        <v>2E-05</v>
      </c>
      <c r="I95" s="263">
        <f>E95*H95</f>
        <v>6.000000000000001E-05</v>
      </c>
      <c r="J95" s="262">
        <v>0</v>
      </c>
      <c r="K95" s="263">
        <f>E95*J95</f>
        <v>0</v>
      </c>
      <c r="O95" s="255">
        <v>2</v>
      </c>
      <c r="AA95" s="228">
        <v>1</v>
      </c>
      <c r="AB95" s="228">
        <v>1</v>
      </c>
      <c r="AC95" s="228">
        <v>1</v>
      </c>
      <c r="AZ95" s="228">
        <v>1</v>
      </c>
      <c r="BA95" s="228">
        <f>IF(AZ95=1,G95,0)</f>
        <v>0</v>
      </c>
      <c r="BB95" s="228">
        <f>IF(AZ95=2,G95,0)</f>
        <v>0</v>
      </c>
      <c r="BC95" s="228">
        <f>IF(AZ95=3,G95,0)</f>
        <v>0</v>
      </c>
      <c r="BD95" s="228">
        <f>IF(AZ95=4,G95,0)</f>
        <v>0</v>
      </c>
      <c r="BE95" s="228">
        <f>IF(AZ95=5,G95,0)</f>
        <v>0</v>
      </c>
      <c r="CA95" s="255">
        <v>1</v>
      </c>
      <c r="CB95" s="255">
        <v>1</v>
      </c>
    </row>
    <row r="96" spans="1:15" ht="12.75">
      <c r="A96" s="264"/>
      <c r="B96" s="268"/>
      <c r="C96" s="440" t="s">
        <v>698</v>
      </c>
      <c r="D96" s="441"/>
      <c r="E96" s="269">
        <v>3</v>
      </c>
      <c r="F96" s="270"/>
      <c r="G96" s="271"/>
      <c r="H96" s="272"/>
      <c r="I96" s="266"/>
      <c r="J96" s="273"/>
      <c r="K96" s="266"/>
      <c r="M96" s="267" t="s">
        <v>698</v>
      </c>
      <c r="O96" s="255"/>
    </row>
    <row r="97" spans="1:80" ht="12.75">
      <c r="A97" s="256">
        <v>34</v>
      </c>
      <c r="B97" s="257" t="s">
        <v>699</v>
      </c>
      <c r="C97" s="258" t="s">
        <v>700</v>
      </c>
      <c r="D97" s="259" t="s">
        <v>259</v>
      </c>
      <c r="E97" s="260">
        <v>4</v>
      </c>
      <c r="F97" s="260"/>
      <c r="G97" s="261">
        <f>E97*F97</f>
        <v>0</v>
      </c>
      <c r="H97" s="262">
        <v>0.00021</v>
      </c>
      <c r="I97" s="263">
        <f>E97*H97</f>
        <v>0.00084</v>
      </c>
      <c r="J97" s="262">
        <v>0</v>
      </c>
      <c r="K97" s="263">
        <f>E97*J97</f>
        <v>0</v>
      </c>
      <c r="O97" s="255">
        <v>2</v>
      </c>
      <c r="AA97" s="228">
        <v>1</v>
      </c>
      <c r="AB97" s="228">
        <v>1</v>
      </c>
      <c r="AC97" s="228">
        <v>1</v>
      </c>
      <c r="AZ97" s="228">
        <v>1</v>
      </c>
      <c r="BA97" s="228">
        <f>IF(AZ97=1,G97,0)</f>
        <v>0</v>
      </c>
      <c r="BB97" s="228">
        <f>IF(AZ97=2,G97,0)</f>
        <v>0</v>
      </c>
      <c r="BC97" s="228">
        <f>IF(AZ97=3,G97,0)</f>
        <v>0</v>
      </c>
      <c r="BD97" s="228">
        <f>IF(AZ97=4,G97,0)</f>
        <v>0</v>
      </c>
      <c r="BE97" s="228">
        <f>IF(AZ97=5,G97,0)</f>
        <v>0</v>
      </c>
      <c r="CA97" s="255">
        <v>1</v>
      </c>
      <c r="CB97" s="255">
        <v>1</v>
      </c>
    </row>
    <row r="98" spans="1:15" ht="12.75">
      <c r="A98" s="264"/>
      <c r="B98" s="268"/>
      <c r="C98" s="440" t="s">
        <v>701</v>
      </c>
      <c r="D98" s="441"/>
      <c r="E98" s="269">
        <v>4</v>
      </c>
      <c r="F98" s="270"/>
      <c r="G98" s="271"/>
      <c r="H98" s="272"/>
      <c r="I98" s="266"/>
      <c r="J98" s="273"/>
      <c r="K98" s="266"/>
      <c r="M98" s="267" t="s">
        <v>701</v>
      </c>
      <c r="O98" s="255"/>
    </row>
    <row r="99" spans="1:80" ht="12.75">
      <c r="A99" s="256">
        <v>35</v>
      </c>
      <c r="B99" s="257" t="s">
        <v>702</v>
      </c>
      <c r="C99" s="258" t="s">
        <v>703</v>
      </c>
      <c r="D99" s="259" t="s">
        <v>259</v>
      </c>
      <c r="E99" s="260">
        <v>2</v>
      </c>
      <c r="F99" s="260"/>
      <c r="G99" s="261">
        <f>E99*F99</f>
        <v>0</v>
      </c>
      <c r="H99" s="262">
        <v>0.00021</v>
      </c>
      <c r="I99" s="263">
        <f>E99*H99</f>
        <v>0.00042</v>
      </c>
      <c r="J99" s="262">
        <v>0</v>
      </c>
      <c r="K99" s="263">
        <f>E99*J99</f>
        <v>0</v>
      </c>
      <c r="O99" s="255">
        <v>2</v>
      </c>
      <c r="AA99" s="228">
        <v>1</v>
      </c>
      <c r="AB99" s="228">
        <v>1</v>
      </c>
      <c r="AC99" s="228">
        <v>1</v>
      </c>
      <c r="AZ99" s="228">
        <v>1</v>
      </c>
      <c r="BA99" s="228">
        <f>IF(AZ99=1,G99,0)</f>
        <v>0</v>
      </c>
      <c r="BB99" s="228">
        <f>IF(AZ99=2,G99,0)</f>
        <v>0</v>
      </c>
      <c r="BC99" s="228">
        <f>IF(AZ99=3,G99,0)</f>
        <v>0</v>
      </c>
      <c r="BD99" s="228">
        <f>IF(AZ99=4,G99,0)</f>
        <v>0</v>
      </c>
      <c r="BE99" s="228">
        <f>IF(AZ99=5,G99,0)</f>
        <v>0</v>
      </c>
      <c r="CA99" s="255">
        <v>1</v>
      </c>
      <c r="CB99" s="255">
        <v>1</v>
      </c>
    </row>
    <row r="100" spans="1:15" ht="12.75">
      <c r="A100" s="264"/>
      <c r="B100" s="268"/>
      <c r="C100" s="440" t="s">
        <v>704</v>
      </c>
      <c r="D100" s="441"/>
      <c r="E100" s="269">
        <v>2</v>
      </c>
      <c r="F100" s="270"/>
      <c r="G100" s="271"/>
      <c r="H100" s="272"/>
      <c r="I100" s="266"/>
      <c r="J100" s="273"/>
      <c r="K100" s="266"/>
      <c r="M100" s="267" t="s">
        <v>704</v>
      </c>
      <c r="O100" s="255"/>
    </row>
    <row r="101" spans="1:80" ht="12.75">
      <c r="A101" s="256">
        <v>36</v>
      </c>
      <c r="B101" s="257" t="s">
        <v>705</v>
      </c>
      <c r="C101" s="258" t="s">
        <v>706</v>
      </c>
      <c r="D101" s="259" t="s">
        <v>259</v>
      </c>
      <c r="E101" s="260">
        <v>1</v>
      </c>
      <c r="F101" s="260"/>
      <c r="G101" s="261">
        <f>E101*F101</f>
        <v>0</v>
      </c>
      <c r="H101" s="262">
        <v>0.00021</v>
      </c>
      <c r="I101" s="263">
        <f>E101*H101</f>
        <v>0.00021</v>
      </c>
      <c r="J101" s="262">
        <v>0</v>
      </c>
      <c r="K101" s="263">
        <f>E101*J101</f>
        <v>0</v>
      </c>
      <c r="O101" s="255">
        <v>2</v>
      </c>
      <c r="AA101" s="228">
        <v>1</v>
      </c>
      <c r="AB101" s="228">
        <v>1</v>
      </c>
      <c r="AC101" s="228">
        <v>1</v>
      </c>
      <c r="AZ101" s="228">
        <v>1</v>
      </c>
      <c r="BA101" s="228">
        <f>IF(AZ101=1,G101,0)</f>
        <v>0</v>
      </c>
      <c r="BB101" s="228">
        <f>IF(AZ101=2,G101,0)</f>
        <v>0</v>
      </c>
      <c r="BC101" s="228">
        <f>IF(AZ101=3,G101,0)</f>
        <v>0</v>
      </c>
      <c r="BD101" s="228">
        <f>IF(AZ101=4,G101,0)</f>
        <v>0</v>
      </c>
      <c r="BE101" s="228">
        <f>IF(AZ101=5,G101,0)</f>
        <v>0</v>
      </c>
      <c r="CA101" s="255">
        <v>1</v>
      </c>
      <c r="CB101" s="255">
        <v>1</v>
      </c>
    </row>
    <row r="102" spans="1:15" ht="12.75">
      <c r="A102" s="264"/>
      <c r="B102" s="268"/>
      <c r="C102" s="440" t="s">
        <v>707</v>
      </c>
      <c r="D102" s="441"/>
      <c r="E102" s="269">
        <v>1</v>
      </c>
      <c r="F102" s="270"/>
      <c r="G102" s="271"/>
      <c r="H102" s="272"/>
      <c r="I102" s="266"/>
      <c r="J102" s="273"/>
      <c r="K102" s="266"/>
      <c r="M102" s="267" t="s">
        <v>707</v>
      </c>
      <c r="O102" s="255"/>
    </row>
    <row r="103" spans="1:80" ht="12.75">
      <c r="A103" s="256">
        <v>37</v>
      </c>
      <c r="B103" s="257" t="s">
        <v>708</v>
      </c>
      <c r="C103" s="258" t="s">
        <v>709</v>
      </c>
      <c r="D103" s="259" t="s">
        <v>110</v>
      </c>
      <c r="E103" s="260">
        <v>427.8</v>
      </c>
      <c r="F103" s="260"/>
      <c r="G103" s="261">
        <f>E103*F103</f>
        <v>0</v>
      </c>
      <c r="H103" s="262">
        <v>0</v>
      </c>
      <c r="I103" s="263">
        <f>E103*H103</f>
        <v>0</v>
      </c>
      <c r="J103" s="262">
        <v>0</v>
      </c>
      <c r="K103" s="263">
        <f>E103*J103</f>
        <v>0</v>
      </c>
      <c r="O103" s="255">
        <v>2</v>
      </c>
      <c r="AA103" s="228">
        <v>1</v>
      </c>
      <c r="AB103" s="228">
        <v>0</v>
      </c>
      <c r="AC103" s="228">
        <v>0</v>
      </c>
      <c r="AZ103" s="228">
        <v>1</v>
      </c>
      <c r="BA103" s="228">
        <f>IF(AZ103=1,G103,0)</f>
        <v>0</v>
      </c>
      <c r="BB103" s="228">
        <f>IF(AZ103=2,G103,0)</f>
        <v>0</v>
      </c>
      <c r="BC103" s="228">
        <f>IF(AZ103=3,G103,0)</f>
        <v>0</v>
      </c>
      <c r="BD103" s="228">
        <f>IF(AZ103=4,G103,0)</f>
        <v>0</v>
      </c>
      <c r="BE103" s="228">
        <f>IF(AZ103=5,G103,0)</f>
        <v>0</v>
      </c>
      <c r="CA103" s="255">
        <v>1</v>
      </c>
      <c r="CB103" s="255">
        <v>0</v>
      </c>
    </row>
    <row r="104" spans="1:15" ht="12.75">
      <c r="A104" s="264"/>
      <c r="B104" s="268"/>
      <c r="C104" s="440" t="s">
        <v>710</v>
      </c>
      <c r="D104" s="441"/>
      <c r="E104" s="269">
        <v>427.8</v>
      </c>
      <c r="F104" s="270"/>
      <c r="G104" s="271"/>
      <c r="H104" s="272"/>
      <c r="I104" s="266"/>
      <c r="J104" s="273"/>
      <c r="K104" s="266"/>
      <c r="M104" s="267" t="s">
        <v>710</v>
      </c>
      <c r="O104" s="255"/>
    </row>
    <row r="105" spans="1:80" ht="12.75">
      <c r="A105" s="256">
        <v>38</v>
      </c>
      <c r="B105" s="257" t="s">
        <v>711</v>
      </c>
      <c r="C105" s="258" t="s">
        <v>712</v>
      </c>
      <c r="D105" s="259" t="s">
        <v>268</v>
      </c>
      <c r="E105" s="260">
        <v>3</v>
      </c>
      <c r="F105" s="260"/>
      <c r="G105" s="261">
        <f>E105*F105</f>
        <v>0</v>
      </c>
      <c r="H105" s="262">
        <v>0.03613</v>
      </c>
      <c r="I105" s="263">
        <f>E105*H105</f>
        <v>0.10839000000000001</v>
      </c>
      <c r="J105" s="262">
        <v>0</v>
      </c>
      <c r="K105" s="263">
        <f>E105*J105</f>
        <v>0</v>
      </c>
      <c r="O105" s="255">
        <v>2</v>
      </c>
      <c r="AA105" s="228">
        <v>1</v>
      </c>
      <c r="AB105" s="228">
        <v>0</v>
      </c>
      <c r="AC105" s="228">
        <v>0</v>
      </c>
      <c r="AZ105" s="228">
        <v>1</v>
      </c>
      <c r="BA105" s="228">
        <f>IF(AZ105=1,G105,0)</f>
        <v>0</v>
      </c>
      <c r="BB105" s="228">
        <f>IF(AZ105=2,G105,0)</f>
        <v>0</v>
      </c>
      <c r="BC105" s="228">
        <f>IF(AZ105=3,G105,0)</f>
        <v>0</v>
      </c>
      <c r="BD105" s="228">
        <f>IF(AZ105=4,G105,0)</f>
        <v>0</v>
      </c>
      <c r="BE105" s="228">
        <f>IF(AZ105=5,G105,0)</f>
        <v>0</v>
      </c>
      <c r="CA105" s="255">
        <v>1</v>
      </c>
      <c r="CB105" s="255">
        <v>0</v>
      </c>
    </row>
    <row r="106" spans="1:15" ht="12.75">
      <c r="A106" s="264"/>
      <c r="B106" s="268"/>
      <c r="C106" s="440" t="s">
        <v>713</v>
      </c>
      <c r="D106" s="441"/>
      <c r="E106" s="269">
        <v>3</v>
      </c>
      <c r="F106" s="270"/>
      <c r="G106" s="271"/>
      <c r="H106" s="272"/>
      <c r="I106" s="266"/>
      <c r="J106" s="273"/>
      <c r="K106" s="266"/>
      <c r="M106" s="267" t="s">
        <v>713</v>
      </c>
      <c r="O106" s="255"/>
    </row>
    <row r="107" spans="1:80" ht="22.5">
      <c r="A107" s="256">
        <v>39</v>
      </c>
      <c r="B107" s="257" t="s">
        <v>714</v>
      </c>
      <c r="C107" s="258" t="s">
        <v>715</v>
      </c>
      <c r="D107" s="259" t="s">
        <v>259</v>
      </c>
      <c r="E107" s="260">
        <v>2</v>
      </c>
      <c r="F107" s="260"/>
      <c r="G107" s="261">
        <f>E107*F107</f>
        <v>0</v>
      </c>
      <c r="H107" s="262">
        <v>0</v>
      </c>
      <c r="I107" s="263">
        <f>E107*H107</f>
        <v>0</v>
      </c>
      <c r="J107" s="262">
        <v>0</v>
      </c>
      <c r="K107" s="263">
        <f>E107*J107</f>
        <v>0</v>
      </c>
      <c r="O107" s="255">
        <v>2</v>
      </c>
      <c r="AA107" s="228">
        <v>1</v>
      </c>
      <c r="AB107" s="228">
        <v>1</v>
      </c>
      <c r="AC107" s="228">
        <v>1</v>
      </c>
      <c r="AZ107" s="228">
        <v>1</v>
      </c>
      <c r="BA107" s="228">
        <f>IF(AZ107=1,G107,0)</f>
        <v>0</v>
      </c>
      <c r="BB107" s="228">
        <f>IF(AZ107=2,G107,0)</f>
        <v>0</v>
      </c>
      <c r="BC107" s="228">
        <f>IF(AZ107=3,G107,0)</f>
        <v>0</v>
      </c>
      <c r="BD107" s="228">
        <f>IF(AZ107=4,G107,0)</f>
        <v>0</v>
      </c>
      <c r="BE107" s="228">
        <f>IF(AZ107=5,G107,0)</f>
        <v>0</v>
      </c>
      <c r="CA107" s="255">
        <v>1</v>
      </c>
      <c r="CB107" s="255">
        <v>1</v>
      </c>
    </row>
    <row r="108" spans="1:15" ht="12.75">
      <c r="A108" s="264"/>
      <c r="B108" s="268"/>
      <c r="C108" s="440" t="s">
        <v>716</v>
      </c>
      <c r="D108" s="441"/>
      <c r="E108" s="269">
        <v>2</v>
      </c>
      <c r="F108" s="270"/>
      <c r="G108" s="271"/>
      <c r="H108" s="272"/>
      <c r="I108" s="266"/>
      <c r="J108" s="273"/>
      <c r="K108" s="266"/>
      <c r="M108" s="267" t="s">
        <v>716</v>
      </c>
      <c r="O108" s="255"/>
    </row>
    <row r="109" spans="1:80" ht="22.5">
      <c r="A109" s="256">
        <v>40</v>
      </c>
      <c r="B109" s="257" t="s">
        <v>717</v>
      </c>
      <c r="C109" s="258" t="s">
        <v>718</v>
      </c>
      <c r="D109" s="259" t="s">
        <v>259</v>
      </c>
      <c r="E109" s="260">
        <v>4</v>
      </c>
      <c r="F109" s="260"/>
      <c r="G109" s="261">
        <f>E109*F109</f>
        <v>0</v>
      </c>
      <c r="H109" s="262">
        <v>0</v>
      </c>
      <c r="I109" s="263">
        <f>E109*H109</f>
        <v>0</v>
      </c>
      <c r="J109" s="262">
        <v>0</v>
      </c>
      <c r="K109" s="263">
        <f>E109*J109</f>
        <v>0</v>
      </c>
      <c r="O109" s="255">
        <v>2</v>
      </c>
      <c r="AA109" s="228">
        <v>1</v>
      </c>
      <c r="AB109" s="228">
        <v>1</v>
      </c>
      <c r="AC109" s="228">
        <v>1</v>
      </c>
      <c r="AZ109" s="228">
        <v>1</v>
      </c>
      <c r="BA109" s="228">
        <f>IF(AZ109=1,G109,0)</f>
        <v>0</v>
      </c>
      <c r="BB109" s="228">
        <f>IF(AZ109=2,G109,0)</f>
        <v>0</v>
      </c>
      <c r="BC109" s="228">
        <f>IF(AZ109=3,G109,0)</f>
        <v>0</v>
      </c>
      <c r="BD109" s="228">
        <f>IF(AZ109=4,G109,0)</f>
        <v>0</v>
      </c>
      <c r="BE109" s="228">
        <f>IF(AZ109=5,G109,0)</f>
        <v>0</v>
      </c>
      <c r="CA109" s="255">
        <v>1</v>
      </c>
      <c r="CB109" s="255">
        <v>1</v>
      </c>
    </row>
    <row r="110" spans="1:15" ht="12.75">
      <c r="A110" s="264"/>
      <c r="B110" s="268"/>
      <c r="C110" s="440" t="s">
        <v>719</v>
      </c>
      <c r="D110" s="441"/>
      <c r="E110" s="269">
        <v>4</v>
      </c>
      <c r="F110" s="270"/>
      <c r="G110" s="271"/>
      <c r="H110" s="272"/>
      <c r="I110" s="266"/>
      <c r="J110" s="273"/>
      <c r="K110" s="266"/>
      <c r="M110" s="267" t="s">
        <v>719</v>
      </c>
      <c r="O110" s="255"/>
    </row>
    <row r="111" spans="1:80" ht="22.5">
      <c r="A111" s="256">
        <v>41</v>
      </c>
      <c r="B111" s="257" t="s">
        <v>720</v>
      </c>
      <c r="C111" s="258" t="s">
        <v>721</v>
      </c>
      <c r="D111" s="259" t="s">
        <v>259</v>
      </c>
      <c r="E111" s="260">
        <v>2</v>
      </c>
      <c r="F111" s="260"/>
      <c r="G111" s="261">
        <f>E111*F111</f>
        <v>0</v>
      </c>
      <c r="H111" s="262">
        <v>0</v>
      </c>
      <c r="I111" s="263">
        <f>E111*H111</f>
        <v>0</v>
      </c>
      <c r="J111" s="262">
        <v>0</v>
      </c>
      <c r="K111" s="263">
        <f>E111*J111</f>
        <v>0</v>
      </c>
      <c r="O111" s="255">
        <v>2</v>
      </c>
      <c r="AA111" s="228">
        <v>1</v>
      </c>
      <c r="AB111" s="228">
        <v>1</v>
      </c>
      <c r="AC111" s="228">
        <v>1</v>
      </c>
      <c r="AZ111" s="228">
        <v>1</v>
      </c>
      <c r="BA111" s="228">
        <f>IF(AZ111=1,G111,0)</f>
        <v>0</v>
      </c>
      <c r="BB111" s="228">
        <f>IF(AZ111=2,G111,0)</f>
        <v>0</v>
      </c>
      <c r="BC111" s="228">
        <f>IF(AZ111=3,G111,0)</f>
        <v>0</v>
      </c>
      <c r="BD111" s="228">
        <f>IF(AZ111=4,G111,0)</f>
        <v>0</v>
      </c>
      <c r="BE111" s="228">
        <f>IF(AZ111=5,G111,0)</f>
        <v>0</v>
      </c>
      <c r="CA111" s="255">
        <v>1</v>
      </c>
      <c r="CB111" s="255">
        <v>1</v>
      </c>
    </row>
    <row r="112" spans="1:15" ht="12.75">
      <c r="A112" s="264"/>
      <c r="B112" s="268"/>
      <c r="C112" s="440" t="s">
        <v>722</v>
      </c>
      <c r="D112" s="441"/>
      <c r="E112" s="269">
        <v>2</v>
      </c>
      <c r="F112" s="270"/>
      <c r="G112" s="271"/>
      <c r="H112" s="272"/>
      <c r="I112" s="266"/>
      <c r="J112" s="273"/>
      <c r="K112" s="266"/>
      <c r="M112" s="267" t="s">
        <v>722</v>
      </c>
      <c r="O112" s="255"/>
    </row>
    <row r="113" spans="1:80" ht="12.75">
      <c r="A113" s="256">
        <v>42</v>
      </c>
      <c r="B113" s="257" t="s">
        <v>299</v>
      </c>
      <c r="C113" s="258" t="s">
        <v>300</v>
      </c>
      <c r="D113" s="259" t="s">
        <v>259</v>
      </c>
      <c r="E113" s="260">
        <v>2</v>
      </c>
      <c r="F113" s="260"/>
      <c r="G113" s="261">
        <f>E113*F113</f>
        <v>0</v>
      </c>
      <c r="H113" s="262">
        <v>0.00702</v>
      </c>
      <c r="I113" s="263">
        <f>E113*H113</f>
        <v>0.01404</v>
      </c>
      <c r="J113" s="262">
        <v>0</v>
      </c>
      <c r="K113" s="263">
        <f>E113*J113</f>
        <v>0</v>
      </c>
      <c r="O113" s="255">
        <v>2</v>
      </c>
      <c r="AA113" s="228">
        <v>1</v>
      </c>
      <c r="AB113" s="228">
        <v>1</v>
      </c>
      <c r="AC113" s="228">
        <v>1</v>
      </c>
      <c r="AZ113" s="228">
        <v>1</v>
      </c>
      <c r="BA113" s="228">
        <f>IF(AZ113=1,G113,0)</f>
        <v>0</v>
      </c>
      <c r="BB113" s="228">
        <f>IF(AZ113=2,G113,0)</f>
        <v>0</v>
      </c>
      <c r="BC113" s="228">
        <f>IF(AZ113=3,G113,0)</f>
        <v>0</v>
      </c>
      <c r="BD113" s="228">
        <f>IF(AZ113=4,G113,0)</f>
        <v>0</v>
      </c>
      <c r="BE113" s="228">
        <f>IF(AZ113=5,G113,0)</f>
        <v>0</v>
      </c>
      <c r="CA113" s="255">
        <v>1</v>
      </c>
      <c r="CB113" s="255">
        <v>1</v>
      </c>
    </row>
    <row r="114" spans="1:15" ht="12.75">
      <c r="A114" s="264"/>
      <c r="B114" s="268"/>
      <c r="C114" s="440" t="s">
        <v>723</v>
      </c>
      <c r="D114" s="441"/>
      <c r="E114" s="269">
        <v>2</v>
      </c>
      <c r="F114" s="270"/>
      <c r="G114" s="271"/>
      <c r="H114" s="272"/>
      <c r="I114" s="266"/>
      <c r="J114" s="273"/>
      <c r="K114" s="266"/>
      <c r="M114" s="267" t="s">
        <v>723</v>
      </c>
      <c r="O114" s="255"/>
    </row>
    <row r="115" spans="1:80" ht="12.75">
      <c r="A115" s="256">
        <v>43</v>
      </c>
      <c r="B115" s="257" t="s">
        <v>724</v>
      </c>
      <c r="C115" s="258" t="s">
        <v>725</v>
      </c>
      <c r="D115" s="259" t="s">
        <v>259</v>
      </c>
      <c r="E115" s="260">
        <v>4</v>
      </c>
      <c r="F115" s="260"/>
      <c r="G115" s="261">
        <f>E115*F115</f>
        <v>0</v>
      </c>
      <c r="H115" s="262">
        <v>0.11178</v>
      </c>
      <c r="I115" s="263">
        <f>E115*H115</f>
        <v>0.44712</v>
      </c>
      <c r="J115" s="262">
        <v>0</v>
      </c>
      <c r="K115" s="263">
        <f>E115*J115</f>
        <v>0</v>
      </c>
      <c r="O115" s="255">
        <v>2</v>
      </c>
      <c r="AA115" s="228">
        <v>1</v>
      </c>
      <c r="AB115" s="228">
        <v>1</v>
      </c>
      <c r="AC115" s="228">
        <v>1</v>
      </c>
      <c r="AZ115" s="228">
        <v>1</v>
      </c>
      <c r="BA115" s="228">
        <f>IF(AZ115=1,G115,0)</f>
        <v>0</v>
      </c>
      <c r="BB115" s="228">
        <f>IF(AZ115=2,G115,0)</f>
        <v>0</v>
      </c>
      <c r="BC115" s="228">
        <f>IF(AZ115=3,G115,0)</f>
        <v>0</v>
      </c>
      <c r="BD115" s="228">
        <f>IF(AZ115=4,G115,0)</f>
        <v>0</v>
      </c>
      <c r="BE115" s="228">
        <f>IF(AZ115=5,G115,0)</f>
        <v>0</v>
      </c>
      <c r="CA115" s="255">
        <v>1</v>
      </c>
      <c r="CB115" s="255">
        <v>1</v>
      </c>
    </row>
    <row r="116" spans="1:15" ht="12.75">
      <c r="A116" s="264"/>
      <c r="B116" s="268"/>
      <c r="C116" s="440" t="s">
        <v>726</v>
      </c>
      <c r="D116" s="441"/>
      <c r="E116" s="269">
        <v>4</v>
      </c>
      <c r="F116" s="270"/>
      <c r="G116" s="271"/>
      <c r="H116" s="272"/>
      <c r="I116" s="266"/>
      <c r="J116" s="273"/>
      <c r="K116" s="266"/>
      <c r="M116" s="267" t="s">
        <v>726</v>
      </c>
      <c r="O116" s="255"/>
    </row>
    <row r="117" spans="1:80" ht="12.75">
      <c r="A117" s="256">
        <v>44</v>
      </c>
      <c r="B117" s="257" t="s">
        <v>727</v>
      </c>
      <c r="C117" s="258" t="s">
        <v>728</v>
      </c>
      <c r="D117" s="259" t="s">
        <v>259</v>
      </c>
      <c r="E117" s="260">
        <v>2</v>
      </c>
      <c r="F117" s="260"/>
      <c r="G117" s="261">
        <f>E117*F117</f>
        <v>0</v>
      </c>
      <c r="H117" s="262">
        <v>0.00024</v>
      </c>
      <c r="I117" s="263">
        <f>E117*H117</f>
        <v>0.00048</v>
      </c>
      <c r="J117" s="262">
        <v>0</v>
      </c>
      <c r="K117" s="263">
        <f>E117*J117</f>
        <v>0</v>
      </c>
      <c r="O117" s="255">
        <v>2</v>
      </c>
      <c r="AA117" s="228">
        <v>1</v>
      </c>
      <c r="AB117" s="228">
        <v>1</v>
      </c>
      <c r="AC117" s="228">
        <v>1</v>
      </c>
      <c r="AZ117" s="228">
        <v>1</v>
      </c>
      <c r="BA117" s="228">
        <f>IF(AZ117=1,G117,0)</f>
        <v>0</v>
      </c>
      <c r="BB117" s="228">
        <f>IF(AZ117=2,G117,0)</f>
        <v>0</v>
      </c>
      <c r="BC117" s="228">
        <f>IF(AZ117=3,G117,0)</f>
        <v>0</v>
      </c>
      <c r="BD117" s="228">
        <f>IF(AZ117=4,G117,0)</f>
        <v>0</v>
      </c>
      <c r="BE117" s="228">
        <f>IF(AZ117=5,G117,0)</f>
        <v>0</v>
      </c>
      <c r="CA117" s="255">
        <v>1</v>
      </c>
      <c r="CB117" s="255">
        <v>1</v>
      </c>
    </row>
    <row r="118" spans="1:15" ht="12.75">
      <c r="A118" s="264"/>
      <c r="B118" s="268"/>
      <c r="C118" s="440" t="s">
        <v>729</v>
      </c>
      <c r="D118" s="441"/>
      <c r="E118" s="269">
        <v>2</v>
      </c>
      <c r="F118" s="270"/>
      <c r="G118" s="271"/>
      <c r="H118" s="272"/>
      <c r="I118" s="266"/>
      <c r="J118" s="273"/>
      <c r="K118" s="266"/>
      <c r="M118" s="267" t="s">
        <v>729</v>
      </c>
      <c r="O118" s="255"/>
    </row>
    <row r="119" spans="1:80" ht="12.75">
      <c r="A119" s="256">
        <v>45</v>
      </c>
      <c r="B119" s="257" t="s">
        <v>303</v>
      </c>
      <c r="C119" s="258" t="s">
        <v>304</v>
      </c>
      <c r="D119" s="259" t="s">
        <v>110</v>
      </c>
      <c r="E119" s="260">
        <v>427.8</v>
      </c>
      <c r="F119" s="260"/>
      <c r="G119" s="261">
        <f>E119*F119</f>
        <v>0</v>
      </c>
      <c r="H119" s="262">
        <v>0</v>
      </c>
      <c r="I119" s="263">
        <f>E119*H119</f>
        <v>0</v>
      </c>
      <c r="J119" s="262">
        <v>0</v>
      </c>
      <c r="K119" s="263">
        <f>E119*J119</f>
        <v>0</v>
      </c>
      <c r="O119" s="255">
        <v>2</v>
      </c>
      <c r="AA119" s="228">
        <v>1</v>
      </c>
      <c r="AB119" s="228">
        <v>1</v>
      </c>
      <c r="AC119" s="228">
        <v>1</v>
      </c>
      <c r="AZ119" s="228">
        <v>1</v>
      </c>
      <c r="BA119" s="228">
        <f>IF(AZ119=1,G119,0)</f>
        <v>0</v>
      </c>
      <c r="BB119" s="228">
        <f>IF(AZ119=2,G119,0)</f>
        <v>0</v>
      </c>
      <c r="BC119" s="228">
        <f>IF(AZ119=3,G119,0)</f>
        <v>0</v>
      </c>
      <c r="BD119" s="228">
        <f>IF(AZ119=4,G119,0)</f>
        <v>0</v>
      </c>
      <c r="BE119" s="228">
        <f>IF(AZ119=5,G119,0)</f>
        <v>0</v>
      </c>
      <c r="CA119" s="255">
        <v>1</v>
      </c>
      <c r="CB119" s="255">
        <v>1</v>
      </c>
    </row>
    <row r="120" spans="1:15" ht="12.75">
      <c r="A120" s="264"/>
      <c r="B120" s="268"/>
      <c r="C120" s="440" t="s">
        <v>688</v>
      </c>
      <c r="D120" s="441"/>
      <c r="E120" s="269">
        <v>0</v>
      </c>
      <c r="F120" s="270"/>
      <c r="G120" s="271"/>
      <c r="H120" s="272"/>
      <c r="I120" s="266"/>
      <c r="J120" s="273"/>
      <c r="K120" s="266"/>
      <c r="M120" s="267" t="s">
        <v>688</v>
      </c>
      <c r="O120" s="255"/>
    </row>
    <row r="121" spans="1:15" ht="12.75">
      <c r="A121" s="264"/>
      <c r="B121" s="268"/>
      <c r="C121" s="440" t="s">
        <v>730</v>
      </c>
      <c r="D121" s="441"/>
      <c r="E121" s="269">
        <v>427.8</v>
      </c>
      <c r="F121" s="270"/>
      <c r="G121" s="271"/>
      <c r="H121" s="272"/>
      <c r="I121" s="266"/>
      <c r="J121" s="273"/>
      <c r="K121" s="266"/>
      <c r="M121" s="267" t="s">
        <v>730</v>
      </c>
      <c r="O121" s="255"/>
    </row>
    <row r="122" spans="1:80" ht="12.75">
      <c r="A122" s="256">
        <v>46</v>
      </c>
      <c r="B122" s="257" t="s">
        <v>731</v>
      </c>
      <c r="C122" s="258" t="s">
        <v>732</v>
      </c>
      <c r="D122" s="259" t="s">
        <v>110</v>
      </c>
      <c r="E122" s="260">
        <v>434.2</v>
      </c>
      <c r="F122" s="260"/>
      <c r="G122" s="261">
        <f>E122*F122</f>
        <v>0</v>
      </c>
      <c r="H122" s="262">
        <v>0.00017</v>
      </c>
      <c r="I122" s="263">
        <f>E122*H122</f>
        <v>0.073814</v>
      </c>
      <c r="J122" s="262">
        <v>0</v>
      </c>
      <c r="K122" s="263">
        <f>E122*J122</f>
        <v>0</v>
      </c>
      <c r="O122" s="255">
        <v>2</v>
      </c>
      <c r="AA122" s="228">
        <v>1</v>
      </c>
      <c r="AB122" s="228">
        <v>0</v>
      </c>
      <c r="AC122" s="228">
        <v>0</v>
      </c>
      <c r="AZ122" s="228">
        <v>1</v>
      </c>
      <c r="BA122" s="228">
        <f>IF(AZ122=1,G122,0)</f>
        <v>0</v>
      </c>
      <c r="BB122" s="228">
        <f>IF(AZ122=2,G122,0)</f>
        <v>0</v>
      </c>
      <c r="BC122" s="228">
        <f>IF(AZ122=3,G122,0)</f>
        <v>0</v>
      </c>
      <c r="BD122" s="228">
        <f>IF(AZ122=4,G122,0)</f>
        <v>0</v>
      </c>
      <c r="BE122" s="228">
        <f>IF(AZ122=5,G122,0)</f>
        <v>0</v>
      </c>
      <c r="CA122" s="255">
        <v>1</v>
      </c>
      <c r="CB122" s="255">
        <v>0</v>
      </c>
    </row>
    <row r="123" spans="1:15" ht="12.75">
      <c r="A123" s="264"/>
      <c r="B123" s="268"/>
      <c r="C123" s="440" t="s">
        <v>688</v>
      </c>
      <c r="D123" s="441"/>
      <c r="E123" s="269">
        <v>0</v>
      </c>
      <c r="F123" s="270"/>
      <c r="G123" s="271"/>
      <c r="H123" s="272"/>
      <c r="I123" s="266"/>
      <c r="J123" s="273"/>
      <c r="K123" s="266"/>
      <c r="M123" s="267" t="s">
        <v>688</v>
      </c>
      <c r="O123" s="255"/>
    </row>
    <row r="124" spans="1:15" ht="12.75">
      <c r="A124" s="264"/>
      <c r="B124" s="268"/>
      <c r="C124" s="440" t="s">
        <v>733</v>
      </c>
      <c r="D124" s="441"/>
      <c r="E124" s="269">
        <v>434.2</v>
      </c>
      <c r="F124" s="270"/>
      <c r="G124" s="271"/>
      <c r="H124" s="272"/>
      <c r="I124" s="266"/>
      <c r="J124" s="273"/>
      <c r="K124" s="266"/>
      <c r="M124" s="267" t="s">
        <v>733</v>
      </c>
      <c r="O124" s="255"/>
    </row>
    <row r="125" spans="1:80" ht="12.75">
      <c r="A125" s="356">
        <v>47</v>
      </c>
      <c r="B125" s="357" t="s">
        <v>734</v>
      </c>
      <c r="C125" s="358" t="s">
        <v>735</v>
      </c>
      <c r="D125" s="359" t="s">
        <v>110</v>
      </c>
      <c r="E125" s="360">
        <v>0.3</v>
      </c>
      <c r="F125" s="360"/>
      <c r="G125" s="361">
        <f>E125*F125</f>
        <v>0</v>
      </c>
      <c r="H125" s="262">
        <v>0.00198</v>
      </c>
      <c r="I125" s="263">
        <f>E125*H125</f>
        <v>0.000594</v>
      </c>
      <c r="J125" s="262"/>
      <c r="K125" s="263">
        <f>E125*J125</f>
        <v>0</v>
      </c>
      <c r="O125" s="255">
        <v>2</v>
      </c>
      <c r="AA125" s="228">
        <v>3</v>
      </c>
      <c r="AB125" s="228">
        <v>1</v>
      </c>
      <c r="AC125" s="228" t="s">
        <v>734</v>
      </c>
      <c r="AZ125" s="228">
        <v>1</v>
      </c>
      <c r="BA125" s="228">
        <f>IF(AZ125=1,G125,0)</f>
        <v>0</v>
      </c>
      <c r="BB125" s="228">
        <f>IF(AZ125=2,G125,0)</f>
        <v>0</v>
      </c>
      <c r="BC125" s="228">
        <f>IF(AZ125=3,G125,0)</f>
        <v>0</v>
      </c>
      <c r="BD125" s="228">
        <f>IF(AZ125=4,G125,0)</f>
        <v>0</v>
      </c>
      <c r="BE125" s="228">
        <f>IF(AZ125=5,G125,0)</f>
        <v>0</v>
      </c>
      <c r="CA125" s="255">
        <v>3</v>
      </c>
      <c r="CB125" s="255">
        <v>1</v>
      </c>
    </row>
    <row r="126" spans="1:15" ht="12.75">
      <c r="A126" s="362"/>
      <c r="B126" s="363"/>
      <c r="C126" s="444" t="s">
        <v>736</v>
      </c>
      <c r="D126" s="445"/>
      <c r="E126" s="364">
        <v>0.3</v>
      </c>
      <c r="F126" s="365"/>
      <c r="G126" s="366"/>
      <c r="H126" s="272"/>
      <c r="I126" s="266"/>
      <c r="J126" s="273"/>
      <c r="K126" s="266"/>
      <c r="M126" s="267" t="s">
        <v>736</v>
      </c>
      <c r="O126" s="255"/>
    </row>
    <row r="127" spans="1:80" ht="12.75">
      <c r="A127" s="356">
        <v>48</v>
      </c>
      <c r="B127" s="357" t="s">
        <v>737</v>
      </c>
      <c r="C127" s="358" t="s">
        <v>738</v>
      </c>
      <c r="D127" s="359" t="s">
        <v>259</v>
      </c>
      <c r="E127" s="360">
        <v>8.12</v>
      </c>
      <c r="F127" s="360"/>
      <c r="G127" s="361">
        <f>E127*F127</f>
        <v>0</v>
      </c>
      <c r="H127" s="262">
        <v>0</v>
      </c>
      <c r="I127" s="263">
        <f>E127*H127</f>
        <v>0</v>
      </c>
      <c r="J127" s="262"/>
      <c r="K127" s="263">
        <f>E127*J127</f>
        <v>0</v>
      </c>
      <c r="O127" s="255">
        <v>2</v>
      </c>
      <c r="AA127" s="228">
        <v>3</v>
      </c>
      <c r="AB127" s="228">
        <v>1</v>
      </c>
      <c r="AC127" s="228" t="s">
        <v>737</v>
      </c>
      <c r="AZ127" s="228">
        <v>1</v>
      </c>
      <c r="BA127" s="228">
        <f>IF(AZ127=1,G127,0)</f>
        <v>0</v>
      </c>
      <c r="BB127" s="228">
        <f>IF(AZ127=2,G127,0)</f>
        <v>0</v>
      </c>
      <c r="BC127" s="228">
        <f>IF(AZ127=3,G127,0)</f>
        <v>0</v>
      </c>
      <c r="BD127" s="228">
        <f>IF(AZ127=4,G127,0)</f>
        <v>0</v>
      </c>
      <c r="BE127" s="228">
        <f>IF(AZ127=5,G127,0)</f>
        <v>0</v>
      </c>
      <c r="CA127" s="255">
        <v>3</v>
      </c>
      <c r="CB127" s="255">
        <v>1</v>
      </c>
    </row>
    <row r="128" spans="1:15" ht="12.75">
      <c r="A128" s="362"/>
      <c r="B128" s="363"/>
      <c r="C128" s="444" t="s">
        <v>739</v>
      </c>
      <c r="D128" s="445"/>
      <c r="E128" s="364">
        <v>8.12</v>
      </c>
      <c r="F128" s="365"/>
      <c r="G128" s="366"/>
      <c r="H128" s="272"/>
      <c r="I128" s="266"/>
      <c r="J128" s="273"/>
      <c r="K128" s="266"/>
      <c r="M128" s="267" t="s">
        <v>739</v>
      </c>
      <c r="O128" s="255"/>
    </row>
    <row r="129" spans="1:80" ht="12.75">
      <c r="A129" s="356">
        <v>49</v>
      </c>
      <c r="B129" s="357" t="s">
        <v>740</v>
      </c>
      <c r="C129" s="358" t="s">
        <v>741</v>
      </c>
      <c r="D129" s="359" t="s">
        <v>110</v>
      </c>
      <c r="E129" s="360">
        <v>434.217</v>
      </c>
      <c r="F129" s="360"/>
      <c r="G129" s="361">
        <f>E129*F129</f>
        <v>0</v>
      </c>
      <c r="H129" s="262">
        <v>0.00106</v>
      </c>
      <c r="I129" s="263">
        <f>E129*H129</f>
        <v>0.46027001999999995</v>
      </c>
      <c r="J129" s="262"/>
      <c r="K129" s="263">
        <f>E129*J129</f>
        <v>0</v>
      </c>
      <c r="O129" s="255">
        <v>2</v>
      </c>
      <c r="AA129" s="228">
        <v>3</v>
      </c>
      <c r="AB129" s="228">
        <v>1</v>
      </c>
      <c r="AC129" s="228">
        <v>286136752</v>
      </c>
      <c r="AZ129" s="228">
        <v>1</v>
      </c>
      <c r="BA129" s="228">
        <f>IF(AZ129=1,G129,0)</f>
        <v>0</v>
      </c>
      <c r="BB129" s="228">
        <f>IF(AZ129=2,G129,0)</f>
        <v>0</v>
      </c>
      <c r="BC129" s="228">
        <f>IF(AZ129=3,G129,0)</f>
        <v>0</v>
      </c>
      <c r="BD129" s="228">
        <f>IF(AZ129=4,G129,0)</f>
        <v>0</v>
      </c>
      <c r="BE129" s="228">
        <f>IF(AZ129=5,G129,0)</f>
        <v>0</v>
      </c>
      <c r="CA129" s="255">
        <v>3</v>
      </c>
      <c r="CB129" s="255">
        <v>1</v>
      </c>
    </row>
    <row r="130" spans="1:15" ht="45" customHeight="1">
      <c r="A130" s="362"/>
      <c r="B130" s="367"/>
      <c r="C130" s="446" t="s">
        <v>742</v>
      </c>
      <c r="D130" s="447"/>
      <c r="E130" s="447"/>
      <c r="F130" s="447"/>
      <c r="G130" s="448"/>
      <c r="I130" s="266"/>
      <c r="K130" s="266"/>
      <c r="L130" s="267" t="s">
        <v>742</v>
      </c>
      <c r="O130" s="255">
        <v>3</v>
      </c>
    </row>
    <row r="131" spans="1:15" ht="12.75">
      <c r="A131" s="362"/>
      <c r="B131" s="363"/>
      <c r="C131" s="444" t="s">
        <v>743</v>
      </c>
      <c r="D131" s="445"/>
      <c r="E131" s="364">
        <v>434.217</v>
      </c>
      <c r="F131" s="365"/>
      <c r="G131" s="366"/>
      <c r="H131" s="272"/>
      <c r="I131" s="266"/>
      <c r="J131" s="273"/>
      <c r="K131" s="266"/>
      <c r="M131" s="267" t="s">
        <v>743</v>
      </c>
      <c r="O131" s="255"/>
    </row>
    <row r="132" spans="1:80" ht="12.75">
      <c r="A132" s="356">
        <v>50</v>
      </c>
      <c r="B132" s="357" t="s">
        <v>744</v>
      </c>
      <c r="C132" s="358" t="s">
        <v>745</v>
      </c>
      <c r="D132" s="359" t="s">
        <v>259</v>
      </c>
      <c r="E132" s="360">
        <v>8.12</v>
      </c>
      <c r="F132" s="360"/>
      <c r="G132" s="361">
        <f>E132*F132</f>
        <v>0</v>
      </c>
      <c r="H132" s="262">
        <v>0.00027</v>
      </c>
      <c r="I132" s="263">
        <f>E132*H132</f>
        <v>0.0021923999999999997</v>
      </c>
      <c r="J132" s="262"/>
      <c r="K132" s="263">
        <f>E132*J132</f>
        <v>0</v>
      </c>
      <c r="O132" s="255">
        <v>2</v>
      </c>
      <c r="AA132" s="228">
        <v>3</v>
      </c>
      <c r="AB132" s="228">
        <v>1</v>
      </c>
      <c r="AC132" s="228" t="s">
        <v>744</v>
      </c>
      <c r="AZ132" s="228">
        <v>1</v>
      </c>
      <c r="BA132" s="228">
        <f>IF(AZ132=1,G132,0)</f>
        <v>0</v>
      </c>
      <c r="BB132" s="228">
        <f>IF(AZ132=2,G132,0)</f>
        <v>0</v>
      </c>
      <c r="BC132" s="228">
        <f>IF(AZ132=3,G132,0)</f>
        <v>0</v>
      </c>
      <c r="BD132" s="228">
        <f>IF(AZ132=4,G132,0)</f>
        <v>0</v>
      </c>
      <c r="BE132" s="228">
        <f>IF(AZ132=5,G132,0)</f>
        <v>0</v>
      </c>
      <c r="CA132" s="255">
        <v>3</v>
      </c>
      <c r="CB132" s="255">
        <v>1</v>
      </c>
    </row>
    <row r="133" spans="1:15" ht="12.75">
      <c r="A133" s="362"/>
      <c r="B133" s="363"/>
      <c r="C133" s="444" t="s">
        <v>746</v>
      </c>
      <c r="D133" s="445"/>
      <c r="E133" s="364">
        <v>0</v>
      </c>
      <c r="F133" s="365"/>
      <c r="G133" s="366"/>
      <c r="H133" s="272"/>
      <c r="I133" s="266"/>
      <c r="J133" s="273"/>
      <c r="K133" s="266"/>
      <c r="M133" s="267" t="s">
        <v>746</v>
      </c>
      <c r="O133" s="255"/>
    </row>
    <row r="134" spans="1:15" ht="12.75">
      <c r="A134" s="362"/>
      <c r="B134" s="363"/>
      <c r="C134" s="444" t="s">
        <v>747</v>
      </c>
      <c r="D134" s="445"/>
      <c r="E134" s="364">
        <v>5.075</v>
      </c>
      <c r="F134" s="365"/>
      <c r="G134" s="366"/>
      <c r="H134" s="272"/>
      <c r="I134" s="266"/>
      <c r="J134" s="273"/>
      <c r="K134" s="266"/>
      <c r="M134" s="267" t="s">
        <v>747</v>
      </c>
      <c r="O134" s="255"/>
    </row>
    <row r="135" spans="1:15" ht="12.75">
      <c r="A135" s="362"/>
      <c r="B135" s="363"/>
      <c r="C135" s="444" t="s">
        <v>748</v>
      </c>
      <c r="D135" s="445"/>
      <c r="E135" s="364">
        <v>3.045</v>
      </c>
      <c r="F135" s="365"/>
      <c r="G135" s="366"/>
      <c r="H135" s="272"/>
      <c r="I135" s="266"/>
      <c r="J135" s="273"/>
      <c r="K135" s="266"/>
      <c r="M135" s="267" t="s">
        <v>748</v>
      </c>
      <c r="O135" s="255"/>
    </row>
    <row r="136" spans="1:80" ht="12.75">
      <c r="A136" s="356">
        <v>51</v>
      </c>
      <c r="B136" s="357" t="s">
        <v>749</v>
      </c>
      <c r="C136" s="358" t="s">
        <v>750</v>
      </c>
      <c r="D136" s="359" t="s">
        <v>259</v>
      </c>
      <c r="E136" s="360">
        <v>1.01</v>
      </c>
      <c r="F136" s="360"/>
      <c r="G136" s="361">
        <f>E136*F136</f>
        <v>0</v>
      </c>
      <c r="H136" s="262">
        <v>0.00024</v>
      </c>
      <c r="I136" s="263">
        <f>E136*H136</f>
        <v>0.0002424</v>
      </c>
      <c r="J136" s="262"/>
      <c r="K136" s="263">
        <f>E136*J136</f>
        <v>0</v>
      </c>
      <c r="O136" s="255">
        <v>2</v>
      </c>
      <c r="AA136" s="228">
        <v>3</v>
      </c>
      <c r="AB136" s="228">
        <v>1</v>
      </c>
      <c r="AC136" s="228" t="s">
        <v>749</v>
      </c>
      <c r="AZ136" s="228">
        <v>1</v>
      </c>
      <c r="BA136" s="228">
        <f>IF(AZ136=1,G136,0)</f>
        <v>0</v>
      </c>
      <c r="BB136" s="228">
        <f>IF(AZ136=2,G136,0)</f>
        <v>0</v>
      </c>
      <c r="BC136" s="228">
        <f>IF(AZ136=3,G136,0)</f>
        <v>0</v>
      </c>
      <c r="BD136" s="228">
        <f>IF(AZ136=4,G136,0)</f>
        <v>0</v>
      </c>
      <c r="BE136" s="228">
        <f>IF(AZ136=5,G136,0)</f>
        <v>0</v>
      </c>
      <c r="CA136" s="255">
        <v>3</v>
      </c>
      <c r="CB136" s="255">
        <v>1</v>
      </c>
    </row>
    <row r="137" spans="1:15" ht="12.75">
      <c r="A137" s="362"/>
      <c r="B137" s="363"/>
      <c r="C137" s="444" t="s">
        <v>751</v>
      </c>
      <c r="D137" s="445"/>
      <c r="E137" s="364">
        <v>1.01</v>
      </c>
      <c r="F137" s="365"/>
      <c r="G137" s="366"/>
      <c r="H137" s="272"/>
      <c r="I137" s="266"/>
      <c r="J137" s="273"/>
      <c r="K137" s="266"/>
      <c r="M137" s="267" t="s">
        <v>751</v>
      </c>
      <c r="O137" s="255"/>
    </row>
    <row r="138" spans="1:80" ht="22.5">
      <c r="A138" s="356">
        <v>52</v>
      </c>
      <c r="B138" s="357" t="s">
        <v>752</v>
      </c>
      <c r="C138" s="358" t="s">
        <v>753</v>
      </c>
      <c r="D138" s="359" t="s">
        <v>259</v>
      </c>
      <c r="E138" s="360">
        <v>1.01</v>
      </c>
      <c r="F138" s="360"/>
      <c r="G138" s="361">
        <f>E138*F138</f>
        <v>0</v>
      </c>
      <c r="H138" s="262">
        <v>0.0024</v>
      </c>
      <c r="I138" s="263">
        <f>E138*H138</f>
        <v>0.002424</v>
      </c>
      <c r="J138" s="262"/>
      <c r="K138" s="263">
        <f>E138*J138</f>
        <v>0</v>
      </c>
      <c r="O138" s="255">
        <v>2</v>
      </c>
      <c r="AA138" s="228">
        <v>3</v>
      </c>
      <c r="AB138" s="228">
        <v>1</v>
      </c>
      <c r="AC138" s="228" t="s">
        <v>752</v>
      </c>
      <c r="AZ138" s="228">
        <v>1</v>
      </c>
      <c r="BA138" s="228">
        <f>IF(AZ138=1,G138,0)</f>
        <v>0</v>
      </c>
      <c r="BB138" s="228">
        <f>IF(AZ138=2,G138,0)</f>
        <v>0</v>
      </c>
      <c r="BC138" s="228">
        <f>IF(AZ138=3,G138,0)</f>
        <v>0</v>
      </c>
      <c r="BD138" s="228">
        <f>IF(AZ138=4,G138,0)</f>
        <v>0</v>
      </c>
      <c r="BE138" s="228">
        <f>IF(AZ138=5,G138,0)</f>
        <v>0</v>
      </c>
      <c r="CA138" s="255">
        <v>3</v>
      </c>
      <c r="CB138" s="255">
        <v>1</v>
      </c>
    </row>
    <row r="139" spans="1:15" ht="12.75">
      <c r="A139" s="362"/>
      <c r="B139" s="363"/>
      <c r="C139" s="444" t="s">
        <v>751</v>
      </c>
      <c r="D139" s="445"/>
      <c r="E139" s="364">
        <v>1.01</v>
      </c>
      <c r="F139" s="365"/>
      <c r="G139" s="366"/>
      <c r="H139" s="272"/>
      <c r="I139" s="266"/>
      <c r="J139" s="273"/>
      <c r="K139" s="266"/>
      <c r="M139" s="267" t="s">
        <v>751</v>
      </c>
      <c r="O139" s="255"/>
    </row>
    <row r="140" spans="1:80" ht="12.75">
      <c r="A140" s="356">
        <v>53</v>
      </c>
      <c r="B140" s="357" t="s">
        <v>754</v>
      </c>
      <c r="C140" s="358" t="s">
        <v>755</v>
      </c>
      <c r="D140" s="359" t="s">
        <v>110</v>
      </c>
      <c r="E140" s="360">
        <v>436.724</v>
      </c>
      <c r="F140" s="360"/>
      <c r="G140" s="361">
        <f>E140*F140</f>
        <v>0</v>
      </c>
      <c r="H140" s="262">
        <v>4E-05</v>
      </c>
      <c r="I140" s="263">
        <f>E140*H140</f>
        <v>0.017468960000000002</v>
      </c>
      <c r="J140" s="262"/>
      <c r="K140" s="263">
        <f>E140*J140</f>
        <v>0</v>
      </c>
      <c r="O140" s="255">
        <v>2</v>
      </c>
      <c r="AA140" s="228">
        <v>3</v>
      </c>
      <c r="AB140" s="228">
        <v>1</v>
      </c>
      <c r="AC140" s="228">
        <v>34140885</v>
      </c>
      <c r="AZ140" s="228">
        <v>1</v>
      </c>
      <c r="BA140" s="228">
        <f>IF(AZ140=1,G140,0)</f>
        <v>0</v>
      </c>
      <c r="BB140" s="228">
        <f>IF(AZ140=2,G140,0)</f>
        <v>0</v>
      </c>
      <c r="BC140" s="228">
        <f>IF(AZ140=3,G140,0)</f>
        <v>0</v>
      </c>
      <c r="BD140" s="228">
        <f>IF(AZ140=4,G140,0)</f>
        <v>0</v>
      </c>
      <c r="BE140" s="228">
        <f>IF(AZ140=5,G140,0)</f>
        <v>0</v>
      </c>
      <c r="CA140" s="255">
        <v>3</v>
      </c>
      <c r="CB140" s="255">
        <v>1</v>
      </c>
    </row>
    <row r="141" spans="1:15" ht="12.75">
      <c r="A141" s="362"/>
      <c r="B141" s="363"/>
      <c r="C141" s="444" t="s">
        <v>756</v>
      </c>
      <c r="D141" s="445"/>
      <c r="E141" s="364">
        <v>436.724</v>
      </c>
      <c r="F141" s="365"/>
      <c r="G141" s="366"/>
      <c r="H141" s="272"/>
      <c r="I141" s="266"/>
      <c r="J141" s="273"/>
      <c r="K141" s="266"/>
      <c r="M141" s="267" t="s">
        <v>756</v>
      </c>
      <c r="O141" s="255"/>
    </row>
    <row r="142" spans="1:80" ht="22.5">
      <c r="A142" s="356">
        <v>54</v>
      </c>
      <c r="B142" s="357" t="s">
        <v>757</v>
      </c>
      <c r="C142" s="358" t="s">
        <v>758</v>
      </c>
      <c r="D142" s="359" t="s">
        <v>110</v>
      </c>
      <c r="E142" s="360">
        <v>5</v>
      </c>
      <c r="F142" s="360"/>
      <c r="G142" s="361">
        <f>E142*F142</f>
        <v>0</v>
      </c>
      <c r="H142" s="262">
        <v>0.002</v>
      </c>
      <c r="I142" s="263">
        <f>E142*H142</f>
        <v>0.01</v>
      </c>
      <c r="J142" s="262"/>
      <c r="K142" s="263">
        <f>E142*J142</f>
        <v>0</v>
      </c>
      <c r="O142" s="255">
        <v>2</v>
      </c>
      <c r="AA142" s="228">
        <v>3</v>
      </c>
      <c r="AB142" s="228">
        <v>1</v>
      </c>
      <c r="AC142" s="228">
        <v>40445960</v>
      </c>
      <c r="AZ142" s="228">
        <v>1</v>
      </c>
      <c r="BA142" s="228">
        <f>IF(AZ142=1,G142,0)</f>
        <v>0</v>
      </c>
      <c r="BB142" s="228">
        <f>IF(AZ142=2,G142,0)</f>
        <v>0</v>
      </c>
      <c r="BC142" s="228">
        <f>IF(AZ142=3,G142,0)</f>
        <v>0</v>
      </c>
      <c r="BD142" s="228">
        <f>IF(AZ142=4,G142,0)</f>
        <v>0</v>
      </c>
      <c r="BE142" s="228">
        <f>IF(AZ142=5,G142,0)</f>
        <v>0</v>
      </c>
      <c r="CA142" s="255">
        <v>3</v>
      </c>
      <c r="CB142" s="255">
        <v>1</v>
      </c>
    </row>
    <row r="143" spans="1:15" ht="12.75">
      <c r="A143" s="362"/>
      <c r="B143" s="363"/>
      <c r="C143" s="444" t="s">
        <v>759</v>
      </c>
      <c r="D143" s="445"/>
      <c r="E143" s="364">
        <v>5</v>
      </c>
      <c r="F143" s="365"/>
      <c r="G143" s="366"/>
      <c r="H143" s="272"/>
      <c r="I143" s="266"/>
      <c r="J143" s="273"/>
      <c r="K143" s="266"/>
      <c r="M143" s="267" t="s">
        <v>759</v>
      </c>
      <c r="O143" s="255"/>
    </row>
    <row r="144" spans="1:80" ht="22.5">
      <c r="A144" s="356">
        <v>55</v>
      </c>
      <c r="B144" s="357" t="s">
        <v>760</v>
      </c>
      <c r="C144" s="358" t="s">
        <v>761</v>
      </c>
      <c r="D144" s="359" t="s">
        <v>259</v>
      </c>
      <c r="E144" s="360">
        <v>4</v>
      </c>
      <c r="F144" s="360"/>
      <c r="G144" s="361">
        <f>E144*F144</f>
        <v>0</v>
      </c>
      <c r="H144" s="262">
        <v>0.0095</v>
      </c>
      <c r="I144" s="263">
        <f>E144*H144</f>
        <v>0.038</v>
      </c>
      <c r="J144" s="262"/>
      <c r="K144" s="263">
        <f>E144*J144</f>
        <v>0</v>
      </c>
      <c r="O144" s="255">
        <v>2</v>
      </c>
      <c r="AA144" s="228">
        <v>3</v>
      </c>
      <c r="AB144" s="228">
        <v>1</v>
      </c>
      <c r="AC144" s="228" t="s">
        <v>760</v>
      </c>
      <c r="AZ144" s="228">
        <v>1</v>
      </c>
      <c r="BA144" s="228">
        <f>IF(AZ144=1,G144,0)</f>
        <v>0</v>
      </c>
      <c r="BB144" s="228">
        <f>IF(AZ144=2,G144,0)</f>
        <v>0</v>
      </c>
      <c r="BC144" s="228">
        <f>IF(AZ144=3,G144,0)</f>
        <v>0</v>
      </c>
      <c r="BD144" s="228">
        <f>IF(AZ144=4,G144,0)</f>
        <v>0</v>
      </c>
      <c r="BE144" s="228">
        <f>IF(AZ144=5,G144,0)</f>
        <v>0</v>
      </c>
      <c r="CA144" s="255">
        <v>3</v>
      </c>
      <c r="CB144" s="255">
        <v>1</v>
      </c>
    </row>
    <row r="145" spans="1:15" ht="12.75">
      <c r="A145" s="362"/>
      <c r="B145" s="363"/>
      <c r="C145" s="444" t="s">
        <v>762</v>
      </c>
      <c r="D145" s="445"/>
      <c r="E145" s="364">
        <v>4</v>
      </c>
      <c r="F145" s="365"/>
      <c r="G145" s="366"/>
      <c r="H145" s="272"/>
      <c r="I145" s="266"/>
      <c r="J145" s="273"/>
      <c r="K145" s="266"/>
      <c r="M145" s="267" t="s">
        <v>762</v>
      </c>
      <c r="O145" s="255"/>
    </row>
    <row r="146" spans="1:80" ht="12.75">
      <c r="A146" s="356">
        <v>56</v>
      </c>
      <c r="B146" s="357" t="s">
        <v>763</v>
      </c>
      <c r="C146" s="358" t="s">
        <v>764</v>
      </c>
      <c r="D146" s="359" t="s">
        <v>259</v>
      </c>
      <c r="E146" s="360">
        <v>2.02</v>
      </c>
      <c r="F146" s="360"/>
      <c r="G146" s="361">
        <f>E146*F146</f>
        <v>0</v>
      </c>
      <c r="H146" s="262">
        <v>0.001</v>
      </c>
      <c r="I146" s="263">
        <f>E146*H146</f>
        <v>0.00202</v>
      </c>
      <c r="J146" s="262"/>
      <c r="K146" s="263">
        <f>E146*J146</f>
        <v>0</v>
      </c>
      <c r="O146" s="255">
        <v>2</v>
      </c>
      <c r="AA146" s="228">
        <v>3</v>
      </c>
      <c r="AB146" s="228">
        <v>1</v>
      </c>
      <c r="AC146" s="228" t="s">
        <v>763</v>
      </c>
      <c r="AZ146" s="228">
        <v>1</v>
      </c>
      <c r="BA146" s="228">
        <f>IF(AZ146=1,G146,0)</f>
        <v>0</v>
      </c>
      <c r="BB146" s="228">
        <f>IF(AZ146=2,G146,0)</f>
        <v>0</v>
      </c>
      <c r="BC146" s="228">
        <f>IF(AZ146=3,G146,0)</f>
        <v>0</v>
      </c>
      <c r="BD146" s="228">
        <f>IF(AZ146=4,G146,0)</f>
        <v>0</v>
      </c>
      <c r="BE146" s="228">
        <f>IF(AZ146=5,G146,0)</f>
        <v>0</v>
      </c>
      <c r="CA146" s="255">
        <v>3</v>
      </c>
      <c r="CB146" s="255">
        <v>1</v>
      </c>
    </row>
    <row r="147" spans="1:15" ht="12.75">
      <c r="A147" s="362"/>
      <c r="B147" s="363"/>
      <c r="C147" s="444" t="s">
        <v>765</v>
      </c>
      <c r="D147" s="445"/>
      <c r="E147" s="364">
        <v>2.02</v>
      </c>
      <c r="F147" s="365"/>
      <c r="G147" s="366"/>
      <c r="H147" s="272"/>
      <c r="I147" s="266"/>
      <c r="J147" s="273"/>
      <c r="K147" s="266"/>
      <c r="M147" s="267" t="s">
        <v>765</v>
      </c>
      <c r="O147" s="255"/>
    </row>
    <row r="148" spans="1:80" ht="22.5">
      <c r="A148" s="356">
        <v>57</v>
      </c>
      <c r="B148" s="357" t="s">
        <v>766</v>
      </c>
      <c r="C148" s="358" t="s">
        <v>767</v>
      </c>
      <c r="D148" s="359" t="s">
        <v>259</v>
      </c>
      <c r="E148" s="360">
        <v>1.01</v>
      </c>
      <c r="F148" s="360"/>
      <c r="G148" s="361">
        <f>E148*F148</f>
        <v>0</v>
      </c>
      <c r="H148" s="262">
        <v>0.017</v>
      </c>
      <c r="I148" s="263">
        <f>E148*H148</f>
        <v>0.01717</v>
      </c>
      <c r="J148" s="262"/>
      <c r="K148" s="263">
        <f>E148*J148</f>
        <v>0</v>
      </c>
      <c r="O148" s="255">
        <v>2</v>
      </c>
      <c r="AA148" s="228">
        <v>3</v>
      </c>
      <c r="AB148" s="228">
        <v>1</v>
      </c>
      <c r="AC148" s="228" t="s">
        <v>766</v>
      </c>
      <c r="AZ148" s="228">
        <v>1</v>
      </c>
      <c r="BA148" s="228">
        <f>IF(AZ148=1,G148,0)</f>
        <v>0</v>
      </c>
      <c r="BB148" s="228">
        <f>IF(AZ148=2,G148,0)</f>
        <v>0</v>
      </c>
      <c r="BC148" s="228">
        <f>IF(AZ148=3,G148,0)</f>
        <v>0</v>
      </c>
      <c r="BD148" s="228">
        <f>IF(AZ148=4,G148,0)</f>
        <v>0</v>
      </c>
      <c r="BE148" s="228">
        <f>IF(AZ148=5,G148,0)</f>
        <v>0</v>
      </c>
      <c r="CA148" s="255">
        <v>3</v>
      </c>
      <c r="CB148" s="255">
        <v>1</v>
      </c>
    </row>
    <row r="149" spans="1:15" ht="22.5">
      <c r="A149" s="362"/>
      <c r="B149" s="367"/>
      <c r="C149" s="446" t="s">
        <v>768</v>
      </c>
      <c r="D149" s="447"/>
      <c r="E149" s="447"/>
      <c r="F149" s="447"/>
      <c r="G149" s="448"/>
      <c r="I149" s="266"/>
      <c r="K149" s="266"/>
      <c r="L149" s="267" t="s">
        <v>768</v>
      </c>
      <c r="O149" s="255">
        <v>3</v>
      </c>
    </row>
    <row r="150" spans="1:15" ht="12.75">
      <c r="A150" s="362"/>
      <c r="B150" s="363"/>
      <c r="C150" s="444" t="s">
        <v>751</v>
      </c>
      <c r="D150" s="445"/>
      <c r="E150" s="364">
        <v>1.01</v>
      </c>
      <c r="F150" s="365"/>
      <c r="G150" s="366"/>
      <c r="H150" s="272"/>
      <c r="I150" s="266"/>
      <c r="J150" s="273"/>
      <c r="K150" s="266"/>
      <c r="M150" s="267" t="s">
        <v>751</v>
      </c>
      <c r="O150" s="255"/>
    </row>
    <row r="151" spans="1:80" ht="12.75">
      <c r="A151" s="356">
        <v>58</v>
      </c>
      <c r="B151" s="357" t="s">
        <v>769</v>
      </c>
      <c r="C151" s="358" t="s">
        <v>770</v>
      </c>
      <c r="D151" s="359" t="s">
        <v>259</v>
      </c>
      <c r="E151" s="360">
        <v>4.04</v>
      </c>
      <c r="F151" s="360"/>
      <c r="G151" s="361">
        <f>E151*F151</f>
        <v>0</v>
      </c>
      <c r="H151" s="262">
        <v>0.012</v>
      </c>
      <c r="I151" s="263">
        <f>E151*H151</f>
        <v>0.04848</v>
      </c>
      <c r="J151" s="262"/>
      <c r="K151" s="263">
        <f>E151*J151</f>
        <v>0</v>
      </c>
      <c r="O151" s="255">
        <v>2</v>
      </c>
      <c r="AA151" s="228">
        <v>3</v>
      </c>
      <c r="AB151" s="228">
        <v>1</v>
      </c>
      <c r="AC151" s="228" t="s">
        <v>769</v>
      </c>
      <c r="AZ151" s="228">
        <v>1</v>
      </c>
      <c r="BA151" s="228">
        <f>IF(AZ151=1,G151,0)</f>
        <v>0</v>
      </c>
      <c r="BB151" s="228">
        <f>IF(AZ151=2,G151,0)</f>
        <v>0</v>
      </c>
      <c r="BC151" s="228">
        <f>IF(AZ151=3,G151,0)</f>
        <v>0</v>
      </c>
      <c r="BD151" s="228">
        <f>IF(AZ151=4,G151,0)</f>
        <v>0</v>
      </c>
      <c r="BE151" s="228">
        <f>IF(AZ151=5,G151,0)</f>
        <v>0</v>
      </c>
      <c r="CA151" s="255">
        <v>3</v>
      </c>
      <c r="CB151" s="255">
        <v>1</v>
      </c>
    </row>
    <row r="152" spans="1:15" ht="12.75">
      <c r="A152" s="362"/>
      <c r="B152" s="363"/>
      <c r="C152" s="444" t="s">
        <v>771</v>
      </c>
      <c r="D152" s="445"/>
      <c r="E152" s="364">
        <v>4.04</v>
      </c>
      <c r="F152" s="365"/>
      <c r="G152" s="366"/>
      <c r="H152" s="272"/>
      <c r="I152" s="266"/>
      <c r="J152" s="273"/>
      <c r="K152" s="266"/>
      <c r="M152" s="267" t="s">
        <v>771</v>
      </c>
      <c r="O152" s="255"/>
    </row>
    <row r="153" spans="1:80" ht="12.75">
      <c r="A153" s="356">
        <v>59</v>
      </c>
      <c r="B153" s="357" t="s">
        <v>772</v>
      </c>
      <c r="C153" s="358" t="s">
        <v>773</v>
      </c>
      <c r="D153" s="359" t="s">
        <v>259</v>
      </c>
      <c r="E153" s="360">
        <v>2.02</v>
      </c>
      <c r="F153" s="360"/>
      <c r="G153" s="361">
        <f>E153*F153</f>
        <v>0</v>
      </c>
      <c r="H153" s="262">
        <v>0.0082</v>
      </c>
      <c r="I153" s="263">
        <f>E153*H153</f>
        <v>0.016564000000000002</v>
      </c>
      <c r="J153" s="262"/>
      <c r="K153" s="263">
        <f>E153*J153</f>
        <v>0</v>
      </c>
      <c r="O153" s="255">
        <v>2</v>
      </c>
      <c r="AA153" s="228">
        <v>3</v>
      </c>
      <c r="AB153" s="228">
        <v>1</v>
      </c>
      <c r="AC153" s="228" t="s">
        <v>772</v>
      </c>
      <c r="AZ153" s="228">
        <v>1</v>
      </c>
      <c r="BA153" s="228">
        <f>IF(AZ153=1,G153,0)</f>
        <v>0</v>
      </c>
      <c r="BB153" s="228">
        <f>IF(AZ153=2,G153,0)</f>
        <v>0</v>
      </c>
      <c r="BC153" s="228">
        <f>IF(AZ153=3,G153,0)</f>
        <v>0</v>
      </c>
      <c r="BD153" s="228">
        <f>IF(AZ153=4,G153,0)</f>
        <v>0</v>
      </c>
      <c r="BE153" s="228">
        <f>IF(AZ153=5,G153,0)</f>
        <v>0</v>
      </c>
      <c r="CA153" s="255">
        <v>3</v>
      </c>
      <c r="CB153" s="255">
        <v>1</v>
      </c>
    </row>
    <row r="154" spans="1:15" ht="12.75">
      <c r="A154" s="362"/>
      <c r="B154" s="363"/>
      <c r="C154" s="444" t="s">
        <v>765</v>
      </c>
      <c r="D154" s="445"/>
      <c r="E154" s="364">
        <v>2.02</v>
      </c>
      <c r="F154" s="365"/>
      <c r="G154" s="366"/>
      <c r="H154" s="272"/>
      <c r="I154" s="266"/>
      <c r="J154" s="273"/>
      <c r="K154" s="266"/>
      <c r="M154" s="267" t="s">
        <v>765</v>
      </c>
      <c r="O154" s="255"/>
    </row>
    <row r="155" spans="1:80" ht="12.75">
      <c r="A155" s="356">
        <v>60</v>
      </c>
      <c r="B155" s="357" t="s">
        <v>774</v>
      </c>
      <c r="C155" s="358" t="s">
        <v>775</v>
      </c>
      <c r="D155" s="359" t="s">
        <v>259</v>
      </c>
      <c r="E155" s="360">
        <v>4</v>
      </c>
      <c r="F155" s="360"/>
      <c r="G155" s="361">
        <f>E155*F155</f>
        <v>0</v>
      </c>
      <c r="H155" s="262">
        <v>0.0009</v>
      </c>
      <c r="I155" s="263">
        <f>E155*H155</f>
        <v>0.0036</v>
      </c>
      <c r="J155" s="262"/>
      <c r="K155" s="263">
        <f>E155*J155</f>
        <v>0</v>
      </c>
      <c r="O155" s="255">
        <v>2</v>
      </c>
      <c r="AA155" s="228">
        <v>3</v>
      </c>
      <c r="AB155" s="228">
        <v>1</v>
      </c>
      <c r="AC155" s="228" t="s">
        <v>774</v>
      </c>
      <c r="AZ155" s="228">
        <v>1</v>
      </c>
      <c r="BA155" s="228">
        <f>IF(AZ155=1,G155,0)</f>
        <v>0</v>
      </c>
      <c r="BB155" s="228">
        <f>IF(AZ155=2,G155,0)</f>
        <v>0</v>
      </c>
      <c r="BC155" s="228">
        <f>IF(AZ155=3,G155,0)</f>
        <v>0</v>
      </c>
      <c r="BD155" s="228">
        <f>IF(AZ155=4,G155,0)</f>
        <v>0</v>
      </c>
      <c r="BE155" s="228">
        <f>IF(AZ155=5,G155,0)</f>
        <v>0</v>
      </c>
      <c r="CA155" s="255">
        <v>3</v>
      </c>
      <c r="CB155" s="255">
        <v>1</v>
      </c>
    </row>
    <row r="156" spans="1:15" ht="12.75">
      <c r="A156" s="362"/>
      <c r="B156" s="363"/>
      <c r="C156" s="444" t="s">
        <v>762</v>
      </c>
      <c r="D156" s="445"/>
      <c r="E156" s="364">
        <v>4</v>
      </c>
      <c r="F156" s="365"/>
      <c r="G156" s="366"/>
      <c r="H156" s="272"/>
      <c r="I156" s="266"/>
      <c r="J156" s="273"/>
      <c r="K156" s="266"/>
      <c r="M156" s="267" t="s">
        <v>762</v>
      </c>
      <c r="O156" s="255"/>
    </row>
    <row r="157" spans="1:80" ht="12.75">
      <c r="A157" s="356">
        <v>61</v>
      </c>
      <c r="B157" s="357" t="s">
        <v>776</v>
      </c>
      <c r="C157" s="358" t="s">
        <v>777</v>
      </c>
      <c r="D157" s="359" t="s">
        <v>259</v>
      </c>
      <c r="E157" s="360">
        <v>4</v>
      </c>
      <c r="F157" s="360"/>
      <c r="G157" s="361">
        <f>E157*F157</f>
        <v>0</v>
      </c>
      <c r="H157" s="262">
        <v>0.0073</v>
      </c>
      <c r="I157" s="263">
        <f>E157*H157</f>
        <v>0.0292</v>
      </c>
      <c r="J157" s="262"/>
      <c r="K157" s="263">
        <f>E157*J157</f>
        <v>0</v>
      </c>
      <c r="O157" s="255">
        <v>2</v>
      </c>
      <c r="AA157" s="228">
        <v>3</v>
      </c>
      <c r="AB157" s="228">
        <v>1</v>
      </c>
      <c r="AC157" s="228">
        <v>42293250</v>
      </c>
      <c r="AZ157" s="228">
        <v>1</v>
      </c>
      <c r="BA157" s="228">
        <f>IF(AZ157=1,G157,0)</f>
        <v>0</v>
      </c>
      <c r="BB157" s="228">
        <f>IF(AZ157=2,G157,0)</f>
        <v>0</v>
      </c>
      <c r="BC157" s="228">
        <f>IF(AZ157=3,G157,0)</f>
        <v>0</v>
      </c>
      <c r="BD157" s="228">
        <f>IF(AZ157=4,G157,0)</f>
        <v>0</v>
      </c>
      <c r="BE157" s="228">
        <f>IF(AZ157=5,G157,0)</f>
        <v>0</v>
      </c>
      <c r="CA157" s="255">
        <v>3</v>
      </c>
      <c r="CB157" s="255">
        <v>1</v>
      </c>
    </row>
    <row r="158" spans="1:15" ht="12.75">
      <c r="A158" s="362"/>
      <c r="B158" s="363"/>
      <c r="C158" s="444" t="s">
        <v>762</v>
      </c>
      <c r="D158" s="445"/>
      <c r="E158" s="364">
        <v>4</v>
      </c>
      <c r="F158" s="365"/>
      <c r="G158" s="366"/>
      <c r="H158" s="272"/>
      <c r="I158" s="266"/>
      <c r="J158" s="273"/>
      <c r="K158" s="266"/>
      <c r="M158" s="267" t="s">
        <v>762</v>
      </c>
      <c r="O158" s="255"/>
    </row>
    <row r="159" spans="1:80" ht="12.75">
      <c r="A159" s="356">
        <v>62</v>
      </c>
      <c r="B159" s="357" t="s">
        <v>778</v>
      </c>
      <c r="C159" s="358" t="s">
        <v>779</v>
      </c>
      <c r="D159" s="359" t="s">
        <v>259</v>
      </c>
      <c r="E159" s="360">
        <v>1.01</v>
      </c>
      <c r="F159" s="360"/>
      <c r="G159" s="361">
        <f>E159*F159</f>
        <v>0</v>
      </c>
      <c r="H159" s="262">
        <v>0.00085</v>
      </c>
      <c r="I159" s="263">
        <f>E159*H159</f>
        <v>0.0008585</v>
      </c>
      <c r="J159" s="262"/>
      <c r="K159" s="263">
        <f>E159*J159</f>
        <v>0</v>
      </c>
      <c r="O159" s="255">
        <v>2</v>
      </c>
      <c r="AA159" s="228">
        <v>3</v>
      </c>
      <c r="AB159" s="228">
        <v>0</v>
      </c>
      <c r="AC159" s="228" t="s">
        <v>778</v>
      </c>
      <c r="AZ159" s="228">
        <v>1</v>
      </c>
      <c r="BA159" s="228">
        <f>IF(AZ159=1,G159,0)</f>
        <v>0</v>
      </c>
      <c r="BB159" s="228">
        <f>IF(AZ159=2,G159,0)</f>
        <v>0</v>
      </c>
      <c r="BC159" s="228">
        <f>IF(AZ159=3,G159,0)</f>
        <v>0</v>
      </c>
      <c r="BD159" s="228">
        <f>IF(AZ159=4,G159,0)</f>
        <v>0</v>
      </c>
      <c r="BE159" s="228">
        <f>IF(AZ159=5,G159,0)</f>
        <v>0</v>
      </c>
      <c r="CA159" s="255">
        <v>3</v>
      </c>
      <c r="CB159" s="255">
        <v>0</v>
      </c>
    </row>
    <row r="160" spans="1:15" ht="12.75">
      <c r="A160" s="362"/>
      <c r="B160" s="363"/>
      <c r="C160" s="444" t="s">
        <v>751</v>
      </c>
      <c r="D160" s="445"/>
      <c r="E160" s="364">
        <v>1.01</v>
      </c>
      <c r="F160" s="365"/>
      <c r="G160" s="366"/>
      <c r="H160" s="272"/>
      <c r="I160" s="266"/>
      <c r="J160" s="273"/>
      <c r="K160" s="266"/>
      <c r="M160" s="267" t="s">
        <v>751</v>
      </c>
      <c r="O160" s="255"/>
    </row>
    <row r="161" spans="1:80" ht="22.5">
      <c r="A161" s="356">
        <v>63</v>
      </c>
      <c r="B161" s="357" t="s">
        <v>780</v>
      </c>
      <c r="C161" s="358" t="s">
        <v>781</v>
      </c>
      <c r="D161" s="359" t="s">
        <v>259</v>
      </c>
      <c r="E161" s="360">
        <v>2.02</v>
      </c>
      <c r="F161" s="360"/>
      <c r="G161" s="361">
        <f>E161*F161</f>
        <v>0</v>
      </c>
      <c r="H161" s="262">
        <v>0.0105</v>
      </c>
      <c r="I161" s="263">
        <f>E161*H161</f>
        <v>0.021210000000000003</v>
      </c>
      <c r="J161" s="262"/>
      <c r="K161" s="263">
        <f>E161*J161</f>
        <v>0</v>
      </c>
      <c r="O161" s="255">
        <v>2</v>
      </c>
      <c r="AA161" s="228">
        <v>3</v>
      </c>
      <c r="AB161" s="228">
        <v>1</v>
      </c>
      <c r="AC161" s="228" t="s">
        <v>780</v>
      </c>
      <c r="AZ161" s="228">
        <v>1</v>
      </c>
      <c r="BA161" s="228">
        <f>IF(AZ161=1,G161,0)</f>
        <v>0</v>
      </c>
      <c r="BB161" s="228">
        <f>IF(AZ161=2,G161,0)</f>
        <v>0</v>
      </c>
      <c r="BC161" s="228">
        <f>IF(AZ161=3,G161,0)</f>
        <v>0</v>
      </c>
      <c r="BD161" s="228">
        <f>IF(AZ161=4,G161,0)</f>
        <v>0</v>
      </c>
      <c r="BE161" s="228">
        <f>IF(AZ161=5,G161,0)</f>
        <v>0</v>
      </c>
      <c r="CA161" s="255">
        <v>3</v>
      </c>
      <c r="CB161" s="255">
        <v>1</v>
      </c>
    </row>
    <row r="162" spans="1:15" ht="12.75">
      <c r="A162" s="362"/>
      <c r="B162" s="363"/>
      <c r="C162" s="444" t="s">
        <v>765</v>
      </c>
      <c r="D162" s="445"/>
      <c r="E162" s="364">
        <v>2.02</v>
      </c>
      <c r="F162" s="365"/>
      <c r="G162" s="366"/>
      <c r="H162" s="272"/>
      <c r="I162" s="266"/>
      <c r="J162" s="273"/>
      <c r="K162" s="266"/>
      <c r="M162" s="267" t="s">
        <v>765</v>
      </c>
      <c r="O162" s="255"/>
    </row>
    <row r="163" spans="1:80" ht="12.75">
      <c r="A163" s="356">
        <v>64</v>
      </c>
      <c r="B163" s="357" t="s">
        <v>782</v>
      </c>
      <c r="C163" s="358" t="s">
        <v>783</v>
      </c>
      <c r="D163" s="359" t="s">
        <v>259</v>
      </c>
      <c r="E163" s="360">
        <v>1.01</v>
      </c>
      <c r="F163" s="360"/>
      <c r="G163" s="361">
        <f>E163*F163</f>
        <v>0</v>
      </c>
      <c r="H163" s="262">
        <v>0.0036</v>
      </c>
      <c r="I163" s="263">
        <f>E163*H163</f>
        <v>0.003636</v>
      </c>
      <c r="J163" s="262"/>
      <c r="K163" s="263">
        <f>E163*J163</f>
        <v>0</v>
      </c>
      <c r="O163" s="255">
        <v>2</v>
      </c>
      <c r="AA163" s="228">
        <v>3</v>
      </c>
      <c r="AB163" s="228">
        <v>1</v>
      </c>
      <c r="AC163" s="228" t="s">
        <v>782</v>
      </c>
      <c r="AZ163" s="228">
        <v>1</v>
      </c>
      <c r="BA163" s="228">
        <f>IF(AZ163=1,G163,0)</f>
        <v>0</v>
      </c>
      <c r="BB163" s="228">
        <f>IF(AZ163=2,G163,0)</f>
        <v>0</v>
      </c>
      <c r="BC163" s="228">
        <f>IF(AZ163=3,G163,0)</f>
        <v>0</v>
      </c>
      <c r="BD163" s="228">
        <f>IF(AZ163=4,G163,0)</f>
        <v>0</v>
      </c>
      <c r="BE163" s="228">
        <f>IF(AZ163=5,G163,0)</f>
        <v>0</v>
      </c>
      <c r="CA163" s="255">
        <v>3</v>
      </c>
      <c r="CB163" s="255">
        <v>1</v>
      </c>
    </row>
    <row r="164" spans="1:15" ht="12.75">
      <c r="A164" s="362"/>
      <c r="B164" s="363"/>
      <c r="C164" s="444" t="s">
        <v>751</v>
      </c>
      <c r="D164" s="445"/>
      <c r="E164" s="364">
        <v>1.01</v>
      </c>
      <c r="F164" s="365"/>
      <c r="G164" s="366"/>
      <c r="H164" s="272"/>
      <c r="I164" s="266"/>
      <c r="J164" s="273"/>
      <c r="K164" s="266"/>
      <c r="M164" s="267" t="s">
        <v>751</v>
      </c>
      <c r="O164" s="255"/>
    </row>
    <row r="165" spans="1:80" ht="12.75" customHeight="1">
      <c r="A165" s="356">
        <v>65</v>
      </c>
      <c r="B165" s="357" t="s">
        <v>325</v>
      </c>
      <c r="C165" s="358" t="s">
        <v>326</v>
      </c>
      <c r="D165" s="359" t="s">
        <v>259</v>
      </c>
      <c r="E165" s="360">
        <v>2.02</v>
      </c>
      <c r="F165" s="360"/>
      <c r="G165" s="361">
        <f>E165*F165</f>
        <v>0</v>
      </c>
      <c r="H165" s="262">
        <v>0.165</v>
      </c>
      <c r="I165" s="263">
        <f>E165*H165</f>
        <v>0.33330000000000004</v>
      </c>
      <c r="J165" s="262"/>
      <c r="K165" s="263">
        <f>E165*J165</f>
        <v>0</v>
      </c>
      <c r="O165" s="255">
        <v>2</v>
      </c>
      <c r="AA165" s="228">
        <v>3</v>
      </c>
      <c r="AB165" s="228">
        <v>1</v>
      </c>
      <c r="AC165" s="228">
        <v>55340322</v>
      </c>
      <c r="AZ165" s="228">
        <v>1</v>
      </c>
      <c r="BA165" s="228">
        <f>IF(AZ165=1,G165,0)</f>
        <v>0</v>
      </c>
      <c r="BB165" s="228">
        <f>IF(AZ165=2,G165,0)</f>
        <v>0</v>
      </c>
      <c r="BC165" s="228">
        <f>IF(AZ165=3,G165,0)</f>
        <v>0</v>
      </c>
      <c r="BD165" s="228">
        <f>IF(AZ165=4,G165,0)</f>
        <v>0</v>
      </c>
      <c r="BE165" s="228">
        <f>IF(AZ165=5,G165,0)</f>
        <v>0</v>
      </c>
      <c r="CA165" s="255">
        <v>3</v>
      </c>
      <c r="CB165" s="255">
        <v>1</v>
      </c>
    </row>
    <row r="166" spans="1:15" ht="34.5" customHeight="1">
      <c r="A166" s="362"/>
      <c r="B166" s="367"/>
      <c r="C166" s="446" t="s">
        <v>327</v>
      </c>
      <c r="D166" s="447"/>
      <c r="E166" s="447"/>
      <c r="F166" s="447"/>
      <c r="G166" s="448"/>
      <c r="I166" s="266"/>
      <c r="K166" s="266"/>
      <c r="L166" s="267" t="s">
        <v>327</v>
      </c>
      <c r="O166" s="255">
        <v>3</v>
      </c>
    </row>
    <row r="167" spans="1:15" ht="12.75">
      <c r="A167" s="362"/>
      <c r="B167" s="363"/>
      <c r="C167" s="444" t="s">
        <v>784</v>
      </c>
      <c r="D167" s="445"/>
      <c r="E167" s="364">
        <v>0</v>
      </c>
      <c r="F167" s="365"/>
      <c r="G167" s="366"/>
      <c r="H167" s="272"/>
      <c r="I167" s="266"/>
      <c r="J167" s="273"/>
      <c r="K167" s="266"/>
      <c r="M167" s="267" t="s">
        <v>784</v>
      </c>
      <c r="O167" s="255"/>
    </row>
    <row r="168" spans="1:15" ht="12.75">
      <c r="A168" s="362"/>
      <c r="B168" s="363"/>
      <c r="C168" s="444" t="s">
        <v>785</v>
      </c>
      <c r="D168" s="445"/>
      <c r="E168" s="364">
        <v>1.01</v>
      </c>
      <c r="F168" s="365"/>
      <c r="G168" s="366"/>
      <c r="H168" s="272"/>
      <c r="I168" s="266"/>
      <c r="J168" s="273"/>
      <c r="K168" s="266"/>
      <c r="M168" s="267" t="s">
        <v>785</v>
      </c>
      <c r="O168" s="255"/>
    </row>
    <row r="169" spans="1:15" ht="12.75">
      <c r="A169" s="362"/>
      <c r="B169" s="363"/>
      <c r="C169" s="444" t="s">
        <v>786</v>
      </c>
      <c r="D169" s="445"/>
      <c r="E169" s="364">
        <v>1.01</v>
      </c>
      <c r="F169" s="365"/>
      <c r="G169" s="366"/>
      <c r="H169" s="272"/>
      <c r="I169" s="266"/>
      <c r="J169" s="273"/>
      <c r="K169" s="266"/>
      <c r="M169" s="267" t="s">
        <v>786</v>
      </c>
      <c r="O169" s="255"/>
    </row>
    <row r="170" spans="1:80" ht="12.75">
      <c r="A170" s="356">
        <v>66</v>
      </c>
      <c r="B170" s="357" t="s">
        <v>335</v>
      </c>
      <c r="C170" s="358" t="s">
        <v>336</v>
      </c>
      <c r="D170" s="359" t="s">
        <v>259</v>
      </c>
      <c r="E170" s="360">
        <v>2.02</v>
      </c>
      <c r="F170" s="360"/>
      <c r="G170" s="361">
        <f>E170*F170</f>
        <v>0</v>
      </c>
      <c r="H170" s="262">
        <v>0.068</v>
      </c>
      <c r="I170" s="263">
        <f>E170*H170</f>
        <v>0.13736</v>
      </c>
      <c r="J170" s="262"/>
      <c r="K170" s="263">
        <f>E170*J170</f>
        <v>0</v>
      </c>
      <c r="O170" s="255">
        <v>2</v>
      </c>
      <c r="AA170" s="228">
        <v>3</v>
      </c>
      <c r="AB170" s="228">
        <v>0</v>
      </c>
      <c r="AC170" s="228" t="s">
        <v>335</v>
      </c>
      <c r="AZ170" s="228">
        <v>1</v>
      </c>
      <c r="BA170" s="228">
        <f>IF(AZ170=1,G170,0)</f>
        <v>0</v>
      </c>
      <c r="BB170" s="228">
        <f>IF(AZ170=2,G170,0)</f>
        <v>0</v>
      </c>
      <c r="BC170" s="228">
        <f>IF(AZ170=3,G170,0)</f>
        <v>0</v>
      </c>
      <c r="BD170" s="228">
        <f>IF(AZ170=4,G170,0)</f>
        <v>0</v>
      </c>
      <c r="BE170" s="228">
        <f>IF(AZ170=5,G170,0)</f>
        <v>0</v>
      </c>
      <c r="CA170" s="255">
        <v>3</v>
      </c>
      <c r="CB170" s="255">
        <v>0</v>
      </c>
    </row>
    <row r="171" spans="1:15" ht="12.75">
      <c r="A171" s="362"/>
      <c r="B171" s="363"/>
      <c r="C171" s="444" t="s">
        <v>784</v>
      </c>
      <c r="D171" s="445"/>
      <c r="E171" s="364">
        <v>0</v>
      </c>
      <c r="F171" s="365"/>
      <c r="G171" s="366"/>
      <c r="H171" s="272"/>
      <c r="I171" s="266"/>
      <c r="J171" s="273"/>
      <c r="K171" s="266"/>
      <c r="M171" s="267" t="s">
        <v>784</v>
      </c>
      <c r="O171" s="255"/>
    </row>
    <row r="172" spans="1:15" ht="12.75">
      <c r="A172" s="362"/>
      <c r="B172" s="363"/>
      <c r="C172" s="444" t="s">
        <v>785</v>
      </c>
      <c r="D172" s="445"/>
      <c r="E172" s="364">
        <v>1.01</v>
      </c>
      <c r="F172" s="365"/>
      <c r="G172" s="366"/>
      <c r="H172" s="272"/>
      <c r="I172" s="266"/>
      <c r="J172" s="273"/>
      <c r="K172" s="266"/>
      <c r="M172" s="267" t="s">
        <v>785</v>
      </c>
      <c r="O172" s="255"/>
    </row>
    <row r="173" spans="1:15" ht="12.75">
      <c r="A173" s="362"/>
      <c r="B173" s="363"/>
      <c r="C173" s="444" t="s">
        <v>786</v>
      </c>
      <c r="D173" s="445"/>
      <c r="E173" s="364">
        <v>1.01</v>
      </c>
      <c r="F173" s="365"/>
      <c r="G173" s="366"/>
      <c r="H173" s="272"/>
      <c r="I173" s="266"/>
      <c r="J173" s="273"/>
      <c r="K173" s="266"/>
      <c r="M173" s="267" t="s">
        <v>786</v>
      </c>
      <c r="O173" s="255"/>
    </row>
    <row r="174" spans="1:80" ht="12.75">
      <c r="A174" s="356">
        <v>67</v>
      </c>
      <c r="B174" s="357" t="s">
        <v>341</v>
      </c>
      <c r="C174" s="358" t="s">
        <v>342</v>
      </c>
      <c r="D174" s="359" t="s">
        <v>259</v>
      </c>
      <c r="E174" s="360">
        <v>2.02</v>
      </c>
      <c r="F174" s="360"/>
      <c r="G174" s="361">
        <f>E174*F174</f>
        <v>0</v>
      </c>
      <c r="H174" s="262">
        <v>0.585</v>
      </c>
      <c r="I174" s="263">
        <f>E174*H174</f>
        <v>1.1817</v>
      </c>
      <c r="J174" s="262"/>
      <c r="K174" s="263">
        <f>E174*J174</f>
        <v>0</v>
      </c>
      <c r="O174" s="255">
        <v>2</v>
      </c>
      <c r="AA174" s="228">
        <v>3</v>
      </c>
      <c r="AB174" s="228">
        <v>1</v>
      </c>
      <c r="AC174" s="228" t="s">
        <v>341</v>
      </c>
      <c r="AZ174" s="228">
        <v>1</v>
      </c>
      <c r="BA174" s="228">
        <f>IF(AZ174=1,G174,0)</f>
        <v>0</v>
      </c>
      <c r="BB174" s="228">
        <f>IF(AZ174=2,G174,0)</f>
        <v>0</v>
      </c>
      <c r="BC174" s="228">
        <f>IF(AZ174=3,G174,0)</f>
        <v>0</v>
      </c>
      <c r="BD174" s="228">
        <f>IF(AZ174=4,G174,0)</f>
        <v>0</v>
      </c>
      <c r="BE174" s="228">
        <f>IF(AZ174=5,G174,0)</f>
        <v>0</v>
      </c>
      <c r="CA174" s="255">
        <v>3</v>
      </c>
      <c r="CB174" s="255">
        <v>1</v>
      </c>
    </row>
    <row r="175" spans="1:15" ht="12.75">
      <c r="A175" s="362"/>
      <c r="B175" s="363"/>
      <c r="C175" s="444" t="s">
        <v>784</v>
      </c>
      <c r="D175" s="445"/>
      <c r="E175" s="364">
        <v>0</v>
      </c>
      <c r="F175" s="365"/>
      <c r="G175" s="366"/>
      <c r="H175" s="272"/>
      <c r="I175" s="266"/>
      <c r="J175" s="273"/>
      <c r="K175" s="266"/>
      <c r="M175" s="267" t="s">
        <v>784</v>
      </c>
      <c r="O175" s="255"/>
    </row>
    <row r="176" spans="1:15" ht="12.75">
      <c r="A176" s="362"/>
      <c r="B176" s="363"/>
      <c r="C176" s="444" t="s">
        <v>785</v>
      </c>
      <c r="D176" s="445"/>
      <c r="E176" s="364">
        <v>1.01</v>
      </c>
      <c r="F176" s="365"/>
      <c r="G176" s="366"/>
      <c r="H176" s="272"/>
      <c r="I176" s="266"/>
      <c r="J176" s="273"/>
      <c r="K176" s="266"/>
      <c r="M176" s="267" t="s">
        <v>785</v>
      </c>
      <c r="O176" s="255"/>
    </row>
    <row r="177" spans="1:15" ht="12.75">
      <c r="A177" s="362"/>
      <c r="B177" s="363"/>
      <c r="C177" s="444" t="s">
        <v>786</v>
      </c>
      <c r="D177" s="445"/>
      <c r="E177" s="364">
        <v>1.01</v>
      </c>
      <c r="F177" s="365"/>
      <c r="G177" s="366"/>
      <c r="H177" s="272"/>
      <c r="I177" s="266"/>
      <c r="J177" s="273"/>
      <c r="K177" s="266"/>
      <c r="M177" s="267" t="s">
        <v>786</v>
      </c>
      <c r="O177" s="255"/>
    </row>
    <row r="178" spans="1:80" ht="12.75">
      <c r="A178" s="356">
        <v>68</v>
      </c>
      <c r="B178" s="357" t="s">
        <v>344</v>
      </c>
      <c r="C178" s="358" t="s">
        <v>345</v>
      </c>
      <c r="D178" s="359" t="s">
        <v>259</v>
      </c>
      <c r="E178" s="360">
        <v>2.02</v>
      </c>
      <c r="F178" s="360"/>
      <c r="G178" s="361">
        <f>E178*F178</f>
        <v>0</v>
      </c>
      <c r="H178" s="262">
        <v>0.25</v>
      </c>
      <c r="I178" s="263">
        <f>E178*H178</f>
        <v>0.505</v>
      </c>
      <c r="J178" s="262"/>
      <c r="K178" s="263">
        <f>E178*J178</f>
        <v>0</v>
      </c>
      <c r="O178" s="255">
        <v>2</v>
      </c>
      <c r="AA178" s="228">
        <v>3</v>
      </c>
      <c r="AB178" s="228">
        <v>1</v>
      </c>
      <c r="AC178" s="228" t="s">
        <v>344</v>
      </c>
      <c r="AZ178" s="228">
        <v>1</v>
      </c>
      <c r="BA178" s="228">
        <f>IF(AZ178=1,G178,0)</f>
        <v>0</v>
      </c>
      <c r="BB178" s="228">
        <f>IF(AZ178=2,G178,0)</f>
        <v>0</v>
      </c>
      <c r="BC178" s="228">
        <f>IF(AZ178=3,G178,0)</f>
        <v>0</v>
      </c>
      <c r="BD178" s="228">
        <f>IF(AZ178=4,G178,0)</f>
        <v>0</v>
      </c>
      <c r="BE178" s="228">
        <f>IF(AZ178=5,G178,0)</f>
        <v>0</v>
      </c>
      <c r="CA178" s="255">
        <v>3</v>
      </c>
      <c r="CB178" s="255">
        <v>1</v>
      </c>
    </row>
    <row r="179" spans="1:15" ht="12.75">
      <c r="A179" s="362"/>
      <c r="B179" s="363"/>
      <c r="C179" s="444" t="s">
        <v>784</v>
      </c>
      <c r="D179" s="445"/>
      <c r="E179" s="364">
        <v>0</v>
      </c>
      <c r="F179" s="365"/>
      <c r="G179" s="366"/>
      <c r="H179" s="272"/>
      <c r="I179" s="266"/>
      <c r="J179" s="273"/>
      <c r="K179" s="266"/>
      <c r="M179" s="267" t="s">
        <v>784</v>
      </c>
      <c r="O179" s="255"/>
    </row>
    <row r="180" spans="1:15" ht="12.75">
      <c r="A180" s="362"/>
      <c r="B180" s="363"/>
      <c r="C180" s="444" t="s">
        <v>785</v>
      </c>
      <c r="D180" s="445"/>
      <c r="E180" s="364">
        <v>1.01</v>
      </c>
      <c r="F180" s="365"/>
      <c r="G180" s="366"/>
      <c r="H180" s="272"/>
      <c r="I180" s="266"/>
      <c r="J180" s="273"/>
      <c r="K180" s="266"/>
      <c r="M180" s="267" t="s">
        <v>785</v>
      </c>
      <c r="O180" s="255"/>
    </row>
    <row r="181" spans="1:15" ht="12.75">
      <c r="A181" s="362"/>
      <c r="B181" s="363"/>
      <c r="C181" s="444" t="s">
        <v>786</v>
      </c>
      <c r="D181" s="445"/>
      <c r="E181" s="364">
        <v>1.01</v>
      </c>
      <c r="F181" s="365"/>
      <c r="G181" s="366"/>
      <c r="H181" s="272"/>
      <c r="I181" s="266"/>
      <c r="J181" s="273"/>
      <c r="K181" s="266"/>
      <c r="M181" s="267" t="s">
        <v>786</v>
      </c>
      <c r="O181" s="255"/>
    </row>
    <row r="182" spans="1:80" ht="12.75">
      <c r="A182" s="356">
        <v>69</v>
      </c>
      <c r="B182" s="357" t="s">
        <v>350</v>
      </c>
      <c r="C182" s="358" t="s">
        <v>351</v>
      </c>
      <c r="D182" s="359" t="s">
        <v>259</v>
      </c>
      <c r="E182" s="360">
        <v>2.02</v>
      </c>
      <c r="F182" s="360"/>
      <c r="G182" s="361">
        <f>E182*F182</f>
        <v>0</v>
      </c>
      <c r="H182" s="262">
        <v>1</v>
      </c>
      <c r="I182" s="263">
        <f>E182*H182</f>
        <v>2.02</v>
      </c>
      <c r="J182" s="262"/>
      <c r="K182" s="263">
        <f>E182*J182</f>
        <v>0</v>
      </c>
      <c r="O182" s="255">
        <v>2</v>
      </c>
      <c r="AA182" s="228">
        <v>3</v>
      </c>
      <c r="AB182" s="228">
        <v>1</v>
      </c>
      <c r="AC182" s="228" t="s">
        <v>350</v>
      </c>
      <c r="AZ182" s="228">
        <v>1</v>
      </c>
      <c r="BA182" s="228">
        <f>IF(AZ182=1,G182,0)</f>
        <v>0</v>
      </c>
      <c r="BB182" s="228">
        <f>IF(AZ182=2,G182,0)</f>
        <v>0</v>
      </c>
      <c r="BC182" s="228">
        <f>IF(AZ182=3,G182,0)</f>
        <v>0</v>
      </c>
      <c r="BD182" s="228">
        <f>IF(AZ182=4,G182,0)</f>
        <v>0</v>
      </c>
      <c r="BE182" s="228">
        <f>IF(AZ182=5,G182,0)</f>
        <v>0</v>
      </c>
      <c r="CA182" s="255">
        <v>3</v>
      </c>
      <c r="CB182" s="255">
        <v>1</v>
      </c>
    </row>
    <row r="183" spans="1:15" ht="12.75">
      <c r="A183" s="362"/>
      <c r="B183" s="363"/>
      <c r="C183" s="444" t="s">
        <v>784</v>
      </c>
      <c r="D183" s="445"/>
      <c r="E183" s="364">
        <v>0</v>
      </c>
      <c r="F183" s="365"/>
      <c r="G183" s="366"/>
      <c r="H183" s="272"/>
      <c r="I183" s="266"/>
      <c r="J183" s="273"/>
      <c r="K183" s="266"/>
      <c r="M183" s="267" t="s">
        <v>784</v>
      </c>
      <c r="O183" s="255"/>
    </row>
    <row r="184" spans="1:15" ht="12.75">
      <c r="A184" s="362"/>
      <c r="B184" s="363"/>
      <c r="C184" s="444" t="s">
        <v>785</v>
      </c>
      <c r="D184" s="445"/>
      <c r="E184" s="364">
        <v>1.01</v>
      </c>
      <c r="F184" s="365"/>
      <c r="G184" s="366"/>
      <c r="H184" s="272"/>
      <c r="I184" s="266"/>
      <c r="J184" s="273"/>
      <c r="K184" s="266"/>
      <c r="M184" s="267" t="s">
        <v>785</v>
      </c>
      <c r="O184" s="255"/>
    </row>
    <row r="185" spans="1:15" ht="12.75">
      <c r="A185" s="362"/>
      <c r="B185" s="363"/>
      <c r="C185" s="444" t="s">
        <v>786</v>
      </c>
      <c r="D185" s="445"/>
      <c r="E185" s="364">
        <v>1.01</v>
      </c>
      <c r="F185" s="365"/>
      <c r="G185" s="366"/>
      <c r="H185" s="272"/>
      <c r="I185" s="266"/>
      <c r="J185" s="273"/>
      <c r="K185" s="266"/>
      <c r="M185" s="267" t="s">
        <v>786</v>
      </c>
      <c r="O185" s="255"/>
    </row>
    <row r="186" spans="1:80" ht="12.75">
      <c r="A186" s="356">
        <v>70</v>
      </c>
      <c r="B186" s="357" t="s">
        <v>359</v>
      </c>
      <c r="C186" s="358" t="s">
        <v>360</v>
      </c>
      <c r="D186" s="359" t="s">
        <v>259</v>
      </c>
      <c r="E186" s="360">
        <v>6.06</v>
      </c>
      <c r="F186" s="360"/>
      <c r="G186" s="361">
        <f>E186*F186</f>
        <v>0</v>
      </c>
      <c r="H186" s="262">
        <v>0.002</v>
      </c>
      <c r="I186" s="263">
        <f>E186*H186</f>
        <v>0.012119999999999999</v>
      </c>
      <c r="J186" s="262"/>
      <c r="K186" s="263">
        <f>E186*J186</f>
        <v>0</v>
      </c>
      <c r="O186" s="255">
        <v>2</v>
      </c>
      <c r="AA186" s="228">
        <v>3</v>
      </c>
      <c r="AB186" s="228">
        <v>1</v>
      </c>
      <c r="AC186" s="228" t="s">
        <v>359</v>
      </c>
      <c r="AZ186" s="228">
        <v>1</v>
      </c>
      <c r="BA186" s="228">
        <f>IF(AZ186=1,G186,0)</f>
        <v>0</v>
      </c>
      <c r="BB186" s="228">
        <f>IF(AZ186=2,G186,0)</f>
        <v>0</v>
      </c>
      <c r="BC186" s="228">
        <f>IF(AZ186=3,G186,0)</f>
        <v>0</v>
      </c>
      <c r="BD186" s="228">
        <f>IF(AZ186=4,G186,0)</f>
        <v>0</v>
      </c>
      <c r="BE186" s="228">
        <f>IF(AZ186=5,G186,0)</f>
        <v>0</v>
      </c>
      <c r="CA186" s="255">
        <v>3</v>
      </c>
      <c r="CB186" s="255">
        <v>1</v>
      </c>
    </row>
    <row r="187" spans="1:15" ht="12.75">
      <c r="A187" s="362"/>
      <c r="B187" s="363"/>
      <c r="C187" s="444" t="s">
        <v>784</v>
      </c>
      <c r="D187" s="445"/>
      <c r="E187" s="364">
        <v>0</v>
      </c>
      <c r="F187" s="365"/>
      <c r="G187" s="366"/>
      <c r="H187" s="272"/>
      <c r="I187" s="266"/>
      <c r="J187" s="273"/>
      <c r="K187" s="266"/>
      <c r="M187" s="267" t="s">
        <v>784</v>
      </c>
      <c r="O187" s="255"/>
    </row>
    <row r="188" spans="1:15" ht="12.75">
      <c r="A188" s="362"/>
      <c r="B188" s="363"/>
      <c r="C188" s="444" t="s">
        <v>787</v>
      </c>
      <c r="D188" s="445"/>
      <c r="E188" s="364">
        <v>3.03</v>
      </c>
      <c r="F188" s="365"/>
      <c r="G188" s="366"/>
      <c r="H188" s="272"/>
      <c r="I188" s="266"/>
      <c r="J188" s="273"/>
      <c r="K188" s="266"/>
      <c r="M188" s="267" t="s">
        <v>787</v>
      </c>
      <c r="O188" s="255"/>
    </row>
    <row r="189" spans="1:15" ht="12.75">
      <c r="A189" s="362"/>
      <c r="B189" s="363"/>
      <c r="C189" s="444" t="s">
        <v>788</v>
      </c>
      <c r="D189" s="445"/>
      <c r="E189" s="364">
        <v>3.03</v>
      </c>
      <c r="F189" s="365"/>
      <c r="G189" s="366"/>
      <c r="H189" s="272"/>
      <c r="I189" s="266"/>
      <c r="J189" s="273"/>
      <c r="K189" s="266"/>
      <c r="M189" s="267" t="s">
        <v>788</v>
      </c>
      <c r="O189" s="255"/>
    </row>
    <row r="190" spans="1:57" ht="12.75">
      <c r="A190" s="274"/>
      <c r="B190" s="275" t="s">
        <v>103</v>
      </c>
      <c r="C190" s="276" t="s">
        <v>253</v>
      </c>
      <c r="D190" s="277"/>
      <c r="E190" s="278"/>
      <c r="F190" s="279"/>
      <c r="G190" s="280">
        <f>SUM(G85:G189)</f>
        <v>0</v>
      </c>
      <c r="H190" s="281"/>
      <c r="I190" s="282">
        <f>SUM(I85:I189)</f>
        <v>5.50878428</v>
      </c>
      <c r="J190" s="281"/>
      <c r="K190" s="282">
        <f>SUM(K85:K189)</f>
        <v>0</v>
      </c>
      <c r="O190" s="255">
        <v>4</v>
      </c>
      <c r="BA190" s="283">
        <f>SUM(BA85:BA189)</f>
        <v>0</v>
      </c>
      <c r="BB190" s="283">
        <f>SUM(BB85:BB189)</f>
        <v>0</v>
      </c>
      <c r="BC190" s="283">
        <f>SUM(BC85:BC189)</f>
        <v>0</v>
      </c>
      <c r="BD190" s="283">
        <f>SUM(BD85:BD189)</f>
        <v>0</v>
      </c>
      <c r="BE190" s="283">
        <f>SUM(BE85:BE189)</f>
        <v>0</v>
      </c>
    </row>
    <row r="191" spans="1:15" ht="12.75">
      <c r="A191" s="245" t="s">
        <v>98</v>
      </c>
      <c r="B191" s="246" t="s">
        <v>362</v>
      </c>
      <c r="C191" s="247" t="s">
        <v>363</v>
      </c>
      <c r="D191" s="248"/>
      <c r="E191" s="249"/>
      <c r="F191" s="249"/>
      <c r="G191" s="250"/>
      <c r="H191" s="251"/>
      <c r="I191" s="252"/>
      <c r="J191" s="253"/>
      <c r="K191" s="254"/>
      <c r="O191" s="255">
        <v>1</v>
      </c>
    </row>
    <row r="192" spans="1:80" ht="12.75">
      <c r="A192" s="256">
        <v>71</v>
      </c>
      <c r="B192" s="257" t="s">
        <v>365</v>
      </c>
      <c r="C192" s="258" t="s">
        <v>366</v>
      </c>
      <c r="D192" s="259" t="s">
        <v>110</v>
      </c>
      <c r="E192" s="260">
        <v>1.0996</v>
      </c>
      <c r="F192" s="260"/>
      <c r="G192" s="261">
        <f>E192*F192</f>
        <v>0</v>
      </c>
      <c r="H192" s="262">
        <v>0.00074</v>
      </c>
      <c r="I192" s="263">
        <f>E192*H192</f>
        <v>0.000813704</v>
      </c>
      <c r="J192" s="262">
        <v>0</v>
      </c>
      <c r="K192" s="263">
        <f>E192*J192</f>
        <v>0</v>
      </c>
      <c r="O192" s="255">
        <v>2</v>
      </c>
      <c r="AA192" s="228">
        <v>1</v>
      </c>
      <c r="AB192" s="228">
        <v>1</v>
      </c>
      <c r="AC192" s="228">
        <v>1</v>
      </c>
      <c r="AZ192" s="228">
        <v>1</v>
      </c>
      <c r="BA192" s="228">
        <f>IF(AZ192=1,G192,0)</f>
        <v>0</v>
      </c>
      <c r="BB192" s="228">
        <f>IF(AZ192=2,G192,0)</f>
        <v>0</v>
      </c>
      <c r="BC192" s="228">
        <f>IF(AZ192=3,G192,0)</f>
        <v>0</v>
      </c>
      <c r="BD192" s="228">
        <f>IF(AZ192=4,G192,0)</f>
        <v>0</v>
      </c>
      <c r="BE192" s="228">
        <f>IF(AZ192=5,G192,0)</f>
        <v>0</v>
      </c>
      <c r="CA192" s="255">
        <v>1</v>
      </c>
      <c r="CB192" s="255">
        <v>1</v>
      </c>
    </row>
    <row r="193" spans="1:15" ht="12.75" customHeight="1">
      <c r="A193" s="264"/>
      <c r="B193" s="265"/>
      <c r="C193" s="449" t="s">
        <v>367</v>
      </c>
      <c r="D193" s="450"/>
      <c r="E193" s="450"/>
      <c r="F193" s="450"/>
      <c r="G193" s="451"/>
      <c r="I193" s="266"/>
      <c r="K193" s="266"/>
      <c r="L193" s="267" t="s">
        <v>367</v>
      </c>
      <c r="O193" s="255">
        <v>3</v>
      </c>
    </row>
    <row r="194" spans="1:15" ht="12.75">
      <c r="A194" s="264"/>
      <c r="B194" s="268"/>
      <c r="C194" s="440" t="s">
        <v>789</v>
      </c>
      <c r="D194" s="441"/>
      <c r="E194" s="269">
        <v>0.8796</v>
      </c>
      <c r="F194" s="270"/>
      <c r="G194" s="271"/>
      <c r="H194" s="272"/>
      <c r="I194" s="266"/>
      <c r="J194" s="273"/>
      <c r="K194" s="266"/>
      <c r="M194" s="267" t="s">
        <v>789</v>
      </c>
      <c r="O194" s="255"/>
    </row>
    <row r="195" spans="1:15" ht="12.75">
      <c r="A195" s="264"/>
      <c r="B195" s="268"/>
      <c r="C195" s="440" t="s">
        <v>790</v>
      </c>
      <c r="D195" s="441"/>
      <c r="E195" s="269">
        <v>0.2199</v>
      </c>
      <c r="F195" s="270"/>
      <c r="G195" s="271"/>
      <c r="H195" s="272"/>
      <c r="I195" s="266"/>
      <c r="J195" s="273"/>
      <c r="K195" s="266"/>
      <c r="M195" s="267" t="s">
        <v>790</v>
      </c>
      <c r="O195" s="255"/>
    </row>
    <row r="196" spans="1:57" ht="12.75">
      <c r="A196" s="274"/>
      <c r="B196" s="275" t="s">
        <v>103</v>
      </c>
      <c r="C196" s="276" t="s">
        <v>364</v>
      </c>
      <c r="D196" s="277"/>
      <c r="E196" s="278"/>
      <c r="F196" s="279"/>
      <c r="G196" s="280">
        <f>SUM(G191:G195)</f>
        <v>0</v>
      </c>
      <c r="H196" s="281"/>
      <c r="I196" s="282">
        <f>SUM(I191:I195)</f>
        <v>0.000813704</v>
      </c>
      <c r="J196" s="281"/>
      <c r="K196" s="282">
        <f>SUM(K191:K195)</f>
        <v>0</v>
      </c>
      <c r="O196" s="255">
        <v>4</v>
      </c>
      <c r="BA196" s="283">
        <f>SUM(BA191:BA195)</f>
        <v>0</v>
      </c>
      <c r="BB196" s="283">
        <f>SUM(BB191:BB195)</f>
        <v>0</v>
      </c>
      <c r="BC196" s="283">
        <f>SUM(BC191:BC195)</f>
        <v>0</v>
      </c>
      <c r="BD196" s="283">
        <f>SUM(BD191:BD195)</f>
        <v>0</v>
      </c>
      <c r="BE196" s="283">
        <f>SUM(BE191:BE195)</f>
        <v>0</v>
      </c>
    </row>
    <row r="197" spans="1:15" ht="12.75">
      <c r="A197" s="245" t="s">
        <v>98</v>
      </c>
      <c r="B197" s="246" t="s">
        <v>369</v>
      </c>
      <c r="C197" s="247" t="s">
        <v>370</v>
      </c>
      <c r="D197" s="248"/>
      <c r="E197" s="249"/>
      <c r="F197" s="249"/>
      <c r="G197" s="250"/>
      <c r="H197" s="251"/>
      <c r="I197" s="252"/>
      <c r="J197" s="253"/>
      <c r="K197" s="254"/>
      <c r="O197" s="255">
        <v>1</v>
      </c>
    </row>
    <row r="198" spans="1:80" ht="12.75">
      <c r="A198" s="256">
        <v>72</v>
      </c>
      <c r="B198" s="257" t="s">
        <v>791</v>
      </c>
      <c r="C198" s="258" t="s">
        <v>792</v>
      </c>
      <c r="D198" s="259" t="s">
        <v>110</v>
      </c>
      <c r="E198" s="260">
        <v>0.6</v>
      </c>
      <c r="F198" s="260"/>
      <c r="G198" s="261">
        <f>E198*F198</f>
        <v>0</v>
      </c>
      <c r="H198" s="262">
        <v>0</v>
      </c>
      <c r="I198" s="263">
        <f>E198*H198</f>
        <v>0</v>
      </c>
      <c r="J198" s="262">
        <v>-0.00287</v>
      </c>
      <c r="K198" s="263">
        <f>E198*J198</f>
        <v>-0.001722</v>
      </c>
      <c r="O198" s="255">
        <v>2</v>
      </c>
      <c r="AA198" s="228">
        <v>1</v>
      </c>
      <c r="AB198" s="228">
        <v>1</v>
      </c>
      <c r="AC198" s="228">
        <v>1</v>
      </c>
      <c r="AZ198" s="228">
        <v>1</v>
      </c>
      <c r="BA198" s="228">
        <f>IF(AZ198=1,G198,0)</f>
        <v>0</v>
      </c>
      <c r="BB198" s="228">
        <f>IF(AZ198=2,G198,0)</f>
        <v>0</v>
      </c>
      <c r="BC198" s="228">
        <f>IF(AZ198=3,G198,0)</f>
        <v>0</v>
      </c>
      <c r="BD198" s="228">
        <f>IF(AZ198=4,G198,0)</f>
        <v>0</v>
      </c>
      <c r="BE198" s="228">
        <f>IF(AZ198=5,G198,0)</f>
        <v>0</v>
      </c>
      <c r="CA198" s="255">
        <v>1</v>
      </c>
      <c r="CB198" s="255">
        <v>1</v>
      </c>
    </row>
    <row r="199" spans="1:15" ht="12.75">
      <c r="A199" s="264"/>
      <c r="B199" s="268"/>
      <c r="C199" s="440" t="s">
        <v>793</v>
      </c>
      <c r="D199" s="441"/>
      <c r="E199" s="269">
        <v>0.48</v>
      </c>
      <c r="F199" s="270"/>
      <c r="G199" s="271"/>
      <c r="H199" s="272"/>
      <c r="I199" s="266"/>
      <c r="J199" s="273"/>
      <c r="K199" s="266"/>
      <c r="M199" s="267" t="s">
        <v>793</v>
      </c>
      <c r="O199" s="255"/>
    </row>
    <row r="200" spans="1:15" ht="12.75">
      <c r="A200" s="264"/>
      <c r="B200" s="268"/>
      <c r="C200" s="440" t="s">
        <v>794</v>
      </c>
      <c r="D200" s="441"/>
      <c r="E200" s="269">
        <v>0.12</v>
      </c>
      <c r="F200" s="270"/>
      <c r="G200" s="271"/>
      <c r="H200" s="272"/>
      <c r="I200" s="266"/>
      <c r="J200" s="273"/>
      <c r="K200" s="266"/>
      <c r="M200" s="267" t="s">
        <v>794</v>
      </c>
      <c r="O200" s="255"/>
    </row>
    <row r="201" spans="1:80" ht="12.75">
      <c r="A201" s="256">
        <v>73</v>
      </c>
      <c r="B201" s="257" t="s">
        <v>795</v>
      </c>
      <c r="C201" s="258" t="s">
        <v>796</v>
      </c>
      <c r="D201" s="259" t="s">
        <v>110</v>
      </c>
      <c r="E201" s="260">
        <v>0.6</v>
      </c>
      <c r="F201" s="260"/>
      <c r="G201" s="261">
        <f>E201*F201</f>
        <v>0</v>
      </c>
      <c r="H201" s="262">
        <v>1E-05</v>
      </c>
      <c r="I201" s="263">
        <f>E201*H201</f>
        <v>6E-06</v>
      </c>
      <c r="J201" s="262">
        <v>0</v>
      </c>
      <c r="K201" s="263">
        <f>E201*J201</f>
        <v>0</v>
      </c>
      <c r="O201" s="255">
        <v>2</v>
      </c>
      <c r="AA201" s="228">
        <v>1</v>
      </c>
      <c r="AB201" s="228">
        <v>1</v>
      </c>
      <c r="AC201" s="228">
        <v>1</v>
      </c>
      <c r="AZ201" s="228">
        <v>1</v>
      </c>
      <c r="BA201" s="228">
        <f>IF(AZ201=1,G201,0)</f>
        <v>0</v>
      </c>
      <c r="BB201" s="228">
        <f>IF(AZ201=2,G201,0)</f>
        <v>0</v>
      </c>
      <c r="BC201" s="228">
        <f>IF(AZ201=3,G201,0)</f>
        <v>0</v>
      </c>
      <c r="BD201" s="228">
        <f>IF(AZ201=4,G201,0)</f>
        <v>0</v>
      </c>
      <c r="BE201" s="228">
        <f>IF(AZ201=5,G201,0)</f>
        <v>0</v>
      </c>
      <c r="CA201" s="255">
        <v>1</v>
      </c>
      <c r="CB201" s="255">
        <v>1</v>
      </c>
    </row>
    <row r="202" spans="1:57" ht="12.75">
      <c r="A202" s="274"/>
      <c r="B202" s="275" t="s">
        <v>103</v>
      </c>
      <c r="C202" s="276" t="s">
        <v>371</v>
      </c>
      <c r="D202" s="277"/>
      <c r="E202" s="278"/>
      <c r="F202" s="279"/>
      <c r="G202" s="280">
        <f>SUM(G197:G201)</f>
        <v>0</v>
      </c>
      <c r="H202" s="281"/>
      <c r="I202" s="282">
        <f>SUM(I197:I201)</f>
        <v>6E-06</v>
      </c>
      <c r="J202" s="281"/>
      <c r="K202" s="282">
        <f>SUM(K197:K201)</f>
        <v>-0.001722</v>
      </c>
      <c r="O202" s="255">
        <v>4</v>
      </c>
      <c r="BA202" s="283">
        <f>SUM(BA197:BA201)</f>
        <v>0</v>
      </c>
      <c r="BB202" s="283">
        <f>SUM(BB197:BB201)</f>
        <v>0</v>
      </c>
      <c r="BC202" s="283">
        <f>SUM(BC197:BC201)</f>
        <v>0</v>
      </c>
      <c r="BD202" s="283">
        <f>SUM(BD197:BD201)</f>
        <v>0</v>
      </c>
      <c r="BE202" s="283">
        <f>SUM(BE197:BE201)</f>
        <v>0</v>
      </c>
    </row>
    <row r="203" spans="1:15" ht="12.75">
      <c r="A203" s="245" t="s">
        <v>98</v>
      </c>
      <c r="B203" s="246" t="s">
        <v>377</v>
      </c>
      <c r="C203" s="247" t="s">
        <v>378</v>
      </c>
      <c r="D203" s="248"/>
      <c r="E203" s="249"/>
      <c r="F203" s="249"/>
      <c r="G203" s="250"/>
      <c r="H203" s="251"/>
      <c r="I203" s="252"/>
      <c r="J203" s="253"/>
      <c r="K203" s="254"/>
      <c r="O203" s="255">
        <v>1</v>
      </c>
    </row>
    <row r="204" spans="1:80" ht="12.75">
      <c r="A204" s="256">
        <v>74</v>
      </c>
      <c r="B204" s="257" t="s">
        <v>380</v>
      </c>
      <c r="C204" s="258" t="s">
        <v>381</v>
      </c>
      <c r="D204" s="259" t="s">
        <v>382</v>
      </c>
      <c r="E204" s="260">
        <v>64.479164416</v>
      </c>
      <c r="F204" s="260"/>
      <c r="G204" s="261">
        <f>E204*F204</f>
        <v>0</v>
      </c>
      <c r="H204" s="262">
        <v>0</v>
      </c>
      <c r="I204" s="263">
        <f>E204*H204</f>
        <v>0</v>
      </c>
      <c r="J204" s="262"/>
      <c r="K204" s="263">
        <f>E204*J204</f>
        <v>0</v>
      </c>
      <c r="O204" s="255">
        <v>2</v>
      </c>
      <c r="AA204" s="228">
        <v>7</v>
      </c>
      <c r="AB204" s="228">
        <v>1</v>
      </c>
      <c r="AC204" s="228">
        <v>2</v>
      </c>
      <c r="AZ204" s="228">
        <v>1</v>
      </c>
      <c r="BA204" s="228">
        <f>IF(AZ204=1,G204,0)</f>
        <v>0</v>
      </c>
      <c r="BB204" s="228">
        <f>IF(AZ204=2,G204,0)</f>
        <v>0</v>
      </c>
      <c r="BC204" s="228">
        <f>IF(AZ204=3,G204,0)</f>
        <v>0</v>
      </c>
      <c r="BD204" s="228">
        <f>IF(AZ204=4,G204,0)</f>
        <v>0</v>
      </c>
      <c r="BE204" s="228">
        <f>IF(AZ204=5,G204,0)</f>
        <v>0</v>
      </c>
      <c r="CA204" s="255">
        <v>7</v>
      </c>
      <c r="CB204" s="255">
        <v>1</v>
      </c>
    </row>
    <row r="205" spans="1:57" ht="12.75">
      <c r="A205" s="274"/>
      <c r="B205" s="275" t="s">
        <v>103</v>
      </c>
      <c r="C205" s="276" t="s">
        <v>379</v>
      </c>
      <c r="D205" s="277"/>
      <c r="E205" s="278"/>
      <c r="F205" s="279"/>
      <c r="G205" s="280">
        <f>SUM(G203:G204)</f>
        <v>0</v>
      </c>
      <c r="H205" s="281"/>
      <c r="I205" s="282">
        <f>SUM(I203:I204)</f>
        <v>0</v>
      </c>
      <c r="J205" s="281"/>
      <c r="K205" s="282">
        <f>SUM(K203:K204)</f>
        <v>0</v>
      </c>
      <c r="O205" s="255">
        <v>4</v>
      </c>
      <c r="BA205" s="283">
        <f>SUM(BA203:BA204)</f>
        <v>0</v>
      </c>
      <c r="BB205" s="283">
        <f>SUM(BB203:BB204)</f>
        <v>0</v>
      </c>
      <c r="BC205" s="283">
        <f>SUM(BC203:BC204)</f>
        <v>0</v>
      </c>
      <c r="BD205" s="283">
        <f>SUM(BD203:BD204)</f>
        <v>0</v>
      </c>
      <c r="BE205" s="283">
        <f>SUM(BE203:BE204)</f>
        <v>0</v>
      </c>
    </row>
    <row r="206" ht="12.75">
      <c r="E206" s="228"/>
    </row>
    <row r="207" ht="12.75">
      <c r="E207" s="228"/>
    </row>
    <row r="208" ht="12.75">
      <c r="E208" s="228"/>
    </row>
    <row r="209" ht="12.75">
      <c r="E209" s="228"/>
    </row>
    <row r="210" ht="12.75">
      <c r="E210" s="228"/>
    </row>
    <row r="211" ht="12.75">
      <c r="E211" s="228"/>
    </row>
    <row r="212" ht="12.75">
      <c r="E212" s="228"/>
    </row>
    <row r="213" ht="12.75">
      <c r="E213" s="228"/>
    </row>
    <row r="214" ht="12.75">
      <c r="E214" s="228"/>
    </row>
    <row r="215" ht="12.75">
      <c r="E215" s="228"/>
    </row>
    <row r="216" ht="12.75">
      <c r="E216" s="228"/>
    </row>
    <row r="217" ht="12.75">
      <c r="E217" s="228"/>
    </row>
    <row r="218" ht="12.75">
      <c r="E218" s="228"/>
    </row>
    <row r="219" ht="12.75">
      <c r="E219" s="228"/>
    </row>
    <row r="220" ht="12.75">
      <c r="E220" s="228"/>
    </row>
    <row r="221" ht="12.75">
      <c r="E221" s="228"/>
    </row>
    <row r="222" ht="12.75">
      <c r="E222" s="228"/>
    </row>
    <row r="223" ht="12.75">
      <c r="E223" s="228"/>
    </row>
    <row r="224" ht="12.75">
      <c r="E224" s="228"/>
    </row>
    <row r="225" ht="12.75">
      <c r="E225" s="228"/>
    </row>
    <row r="226" ht="12.75">
      <c r="E226" s="228"/>
    </row>
    <row r="227" ht="12.75">
      <c r="E227" s="228"/>
    </row>
    <row r="228" ht="12.75">
      <c r="E228" s="228"/>
    </row>
    <row r="229" spans="1:7" ht="12.75">
      <c r="A229" s="273"/>
      <c r="B229" s="273"/>
      <c r="C229" s="273"/>
      <c r="D229" s="273"/>
      <c r="E229" s="273"/>
      <c r="F229" s="273"/>
      <c r="G229" s="273"/>
    </row>
    <row r="230" spans="1:7" ht="12.75">
      <c r="A230" s="273"/>
      <c r="B230" s="273"/>
      <c r="C230" s="273"/>
      <c r="D230" s="273"/>
      <c r="E230" s="273"/>
      <c r="F230" s="273"/>
      <c r="G230" s="273"/>
    </row>
    <row r="231" spans="1:7" ht="12.75">
      <c r="A231" s="273"/>
      <c r="B231" s="273"/>
      <c r="C231" s="273"/>
      <c r="D231" s="273"/>
      <c r="E231" s="273"/>
      <c r="F231" s="273"/>
      <c r="G231" s="273"/>
    </row>
    <row r="232" spans="1:7" ht="12.75">
      <c r="A232" s="273"/>
      <c r="B232" s="273"/>
      <c r="C232" s="273"/>
      <c r="D232" s="273"/>
      <c r="E232" s="273"/>
      <c r="F232" s="273"/>
      <c r="G232" s="273"/>
    </row>
    <row r="233" ht="12.75">
      <c r="E233" s="228"/>
    </row>
    <row r="234" ht="12.75">
      <c r="E234" s="228"/>
    </row>
    <row r="235" ht="12.75">
      <c r="E235" s="228"/>
    </row>
    <row r="236" ht="12.75">
      <c r="E236" s="228"/>
    </row>
    <row r="237" ht="12.75">
      <c r="E237" s="228"/>
    </row>
    <row r="238" ht="12.75">
      <c r="E238" s="228"/>
    </row>
    <row r="239" ht="12.75">
      <c r="E239" s="228"/>
    </row>
    <row r="240" ht="12.75">
      <c r="E240" s="228"/>
    </row>
    <row r="241" ht="12.75">
      <c r="E241" s="228"/>
    </row>
    <row r="242" ht="12.75">
      <c r="E242" s="228"/>
    </row>
    <row r="243" ht="12.75">
      <c r="E243" s="228"/>
    </row>
    <row r="244" ht="12.75">
      <c r="E244" s="228"/>
    </row>
    <row r="245" ht="12.75">
      <c r="E245" s="228"/>
    </row>
    <row r="246" ht="12.75">
      <c r="E246" s="228"/>
    </row>
    <row r="247" ht="12.75">
      <c r="E247" s="228"/>
    </row>
    <row r="248" ht="12.75">
      <c r="E248" s="228"/>
    </row>
    <row r="249" ht="12.75">
      <c r="E249" s="228"/>
    </row>
    <row r="250" ht="12.75">
      <c r="E250" s="228"/>
    </row>
    <row r="251" ht="12.75">
      <c r="E251" s="228"/>
    </row>
    <row r="252" ht="12.75">
      <c r="E252" s="228"/>
    </row>
    <row r="253" ht="12.75">
      <c r="E253" s="228"/>
    </row>
    <row r="254" ht="12.75">
      <c r="E254" s="228"/>
    </row>
    <row r="255" ht="12.75">
      <c r="E255" s="228"/>
    </row>
    <row r="256" ht="12.75">
      <c r="E256" s="228"/>
    </row>
    <row r="257" ht="12.75">
      <c r="E257" s="228"/>
    </row>
    <row r="258" ht="12.75">
      <c r="E258" s="228"/>
    </row>
    <row r="259" ht="12.75">
      <c r="E259" s="228"/>
    </row>
    <row r="260" ht="12.75">
      <c r="E260" s="228"/>
    </row>
    <row r="261" ht="12.75">
      <c r="E261" s="228"/>
    </row>
    <row r="262" ht="12.75">
      <c r="E262" s="228"/>
    </row>
    <row r="263" ht="12.75">
      <c r="E263" s="228"/>
    </row>
    <row r="264" spans="1:2" ht="12.75">
      <c r="A264" s="284"/>
      <c r="B264" s="284"/>
    </row>
    <row r="265" spans="1:7" ht="12.75">
      <c r="A265" s="273"/>
      <c r="B265" s="273"/>
      <c r="C265" s="285"/>
      <c r="D265" s="285"/>
      <c r="E265" s="286"/>
      <c r="F265" s="285"/>
      <c r="G265" s="287"/>
    </row>
    <row r="266" spans="1:7" ht="12.75">
      <c r="A266" s="288"/>
      <c r="B266" s="288"/>
      <c r="C266" s="273"/>
      <c r="D266" s="273"/>
      <c r="E266" s="289"/>
      <c r="F266" s="273"/>
      <c r="G266" s="273"/>
    </row>
    <row r="267" spans="1:7" ht="12.75">
      <c r="A267" s="273"/>
      <c r="B267" s="273"/>
      <c r="C267" s="273"/>
      <c r="D267" s="273"/>
      <c r="E267" s="289"/>
      <c r="F267" s="273"/>
      <c r="G267" s="273"/>
    </row>
    <row r="268" spans="1:7" ht="12.75">
      <c r="A268" s="273"/>
      <c r="B268" s="273"/>
      <c r="C268" s="273"/>
      <c r="D268" s="273"/>
      <c r="E268" s="289"/>
      <c r="F268" s="273"/>
      <c r="G268" s="273"/>
    </row>
    <row r="269" spans="1:7" ht="12.75">
      <c r="A269" s="273"/>
      <c r="B269" s="273"/>
      <c r="C269" s="273"/>
      <c r="D269" s="273"/>
      <c r="E269" s="289"/>
      <c r="F269" s="273"/>
      <c r="G269" s="273"/>
    </row>
    <row r="270" spans="1:7" ht="12.75">
      <c r="A270" s="273"/>
      <c r="B270" s="273"/>
      <c r="C270" s="273"/>
      <c r="D270" s="273"/>
      <c r="E270" s="289"/>
      <c r="F270" s="273"/>
      <c r="G270" s="273"/>
    </row>
    <row r="271" spans="1:7" ht="12.75">
      <c r="A271" s="273"/>
      <c r="B271" s="273"/>
      <c r="C271" s="273"/>
      <c r="D271" s="273"/>
      <c r="E271" s="289"/>
      <c r="F271" s="273"/>
      <c r="G271" s="273"/>
    </row>
    <row r="272" spans="1:7" ht="12.75">
      <c r="A272" s="273"/>
      <c r="B272" s="273"/>
      <c r="C272" s="273"/>
      <c r="D272" s="273"/>
      <c r="E272" s="289"/>
      <c r="F272" s="273"/>
      <c r="G272" s="273"/>
    </row>
    <row r="273" spans="1:7" ht="12.75">
      <c r="A273" s="273"/>
      <c r="B273" s="273"/>
      <c r="C273" s="273"/>
      <c r="D273" s="273"/>
      <c r="E273" s="289"/>
      <c r="F273" s="273"/>
      <c r="G273" s="273"/>
    </row>
    <row r="274" spans="1:7" ht="12.75">
      <c r="A274" s="273"/>
      <c r="B274" s="273"/>
      <c r="C274" s="273"/>
      <c r="D274" s="273"/>
      <c r="E274" s="289"/>
      <c r="F274" s="273"/>
      <c r="G274" s="273"/>
    </row>
    <row r="275" spans="1:7" ht="12.75">
      <c r="A275" s="273"/>
      <c r="B275" s="273"/>
      <c r="C275" s="273"/>
      <c r="D275" s="273"/>
      <c r="E275" s="289"/>
      <c r="F275" s="273"/>
      <c r="G275" s="273"/>
    </row>
    <row r="276" spans="1:7" ht="12.75">
      <c r="A276" s="273"/>
      <c r="B276" s="273"/>
      <c r="C276" s="273"/>
      <c r="D276" s="273"/>
      <c r="E276" s="289"/>
      <c r="F276" s="273"/>
      <c r="G276" s="273"/>
    </row>
    <row r="277" spans="1:7" ht="12.75">
      <c r="A277" s="273"/>
      <c r="B277" s="273"/>
      <c r="C277" s="273"/>
      <c r="D277" s="273"/>
      <c r="E277" s="289"/>
      <c r="F277" s="273"/>
      <c r="G277" s="273"/>
    </row>
    <row r="278" spans="1:7" ht="12.75">
      <c r="A278" s="273"/>
      <c r="B278" s="273"/>
      <c r="C278" s="273"/>
      <c r="D278" s="273"/>
      <c r="E278" s="289"/>
      <c r="F278" s="273"/>
      <c r="G278" s="273"/>
    </row>
  </sheetData>
  <mergeCells count="115">
    <mergeCell ref="C199:D199"/>
    <mergeCell ref="C200:D200"/>
    <mergeCell ref="C187:D187"/>
    <mergeCell ref="C188:D188"/>
    <mergeCell ref="C189:D189"/>
    <mergeCell ref="C193:G193"/>
    <mergeCell ref="C194:D194"/>
    <mergeCell ref="C195:D195"/>
    <mergeCell ref="C179:D179"/>
    <mergeCell ref="C180:D180"/>
    <mergeCell ref="C181:D181"/>
    <mergeCell ref="C183:D183"/>
    <mergeCell ref="C184:D184"/>
    <mergeCell ref="C185:D185"/>
    <mergeCell ref="C171:D171"/>
    <mergeCell ref="C172:D172"/>
    <mergeCell ref="C173:D173"/>
    <mergeCell ref="C175:D175"/>
    <mergeCell ref="C176:D176"/>
    <mergeCell ref="C177:D177"/>
    <mergeCell ref="C162:D162"/>
    <mergeCell ref="C164:D164"/>
    <mergeCell ref="C166:G166"/>
    <mergeCell ref="C167:D167"/>
    <mergeCell ref="C168:D168"/>
    <mergeCell ref="C169:D169"/>
    <mergeCell ref="C150:D150"/>
    <mergeCell ref="C152:D152"/>
    <mergeCell ref="C154:D154"/>
    <mergeCell ref="C156:D156"/>
    <mergeCell ref="C158:D158"/>
    <mergeCell ref="C160:D160"/>
    <mergeCell ref="C141:D141"/>
    <mergeCell ref="C143:D143"/>
    <mergeCell ref="C145:D145"/>
    <mergeCell ref="C147:D147"/>
    <mergeCell ref="C149:G149"/>
    <mergeCell ref="C131:D131"/>
    <mergeCell ref="C133:D133"/>
    <mergeCell ref="C134:D134"/>
    <mergeCell ref="C135:D135"/>
    <mergeCell ref="C137:D137"/>
    <mergeCell ref="C139:D139"/>
    <mergeCell ref="C123:D123"/>
    <mergeCell ref="C124:D124"/>
    <mergeCell ref="C126:D126"/>
    <mergeCell ref="C128:D128"/>
    <mergeCell ref="C130:G130"/>
    <mergeCell ref="C114:D114"/>
    <mergeCell ref="C116:D116"/>
    <mergeCell ref="C118:D118"/>
    <mergeCell ref="C120:D120"/>
    <mergeCell ref="C121:D121"/>
    <mergeCell ref="C102:D102"/>
    <mergeCell ref="C104:D104"/>
    <mergeCell ref="C106:D106"/>
    <mergeCell ref="C108:D108"/>
    <mergeCell ref="C110:D110"/>
    <mergeCell ref="C112:D112"/>
    <mergeCell ref="C87:D87"/>
    <mergeCell ref="C89:D89"/>
    <mergeCell ref="C90:D90"/>
    <mergeCell ref="C92:D92"/>
    <mergeCell ref="C94:D94"/>
    <mergeCell ref="C96:D96"/>
    <mergeCell ref="C98:D98"/>
    <mergeCell ref="C100:D100"/>
    <mergeCell ref="C71:D71"/>
    <mergeCell ref="C75:D75"/>
    <mergeCell ref="C79:D79"/>
    <mergeCell ref="C81:D81"/>
    <mergeCell ref="C83:D83"/>
    <mergeCell ref="C59:D59"/>
    <mergeCell ref="C62:D62"/>
    <mergeCell ref="C64:D64"/>
    <mergeCell ref="C66:D66"/>
    <mergeCell ref="C69:D69"/>
    <mergeCell ref="C49:D49"/>
    <mergeCell ref="C51:D51"/>
    <mergeCell ref="C52:D52"/>
    <mergeCell ref="C54:D54"/>
    <mergeCell ref="C57:D57"/>
    <mergeCell ref="C58:D58"/>
    <mergeCell ref="C37:D37"/>
    <mergeCell ref="C39:D39"/>
    <mergeCell ref="C40:D40"/>
    <mergeCell ref="C42:D42"/>
    <mergeCell ref="C45:D45"/>
    <mergeCell ref="C47:D47"/>
    <mergeCell ref="C31:D31"/>
    <mergeCell ref="C32:D32"/>
    <mergeCell ref="C33:D33"/>
    <mergeCell ref="C34:D34"/>
    <mergeCell ref="C35:D35"/>
    <mergeCell ref="C36:D36"/>
    <mergeCell ref="C22:D22"/>
    <mergeCell ref="C24:D24"/>
    <mergeCell ref="C26:D26"/>
    <mergeCell ref="C27:D27"/>
    <mergeCell ref="C29:D29"/>
    <mergeCell ref="C15:D15"/>
    <mergeCell ref="C16:D16"/>
    <mergeCell ref="C17:D17"/>
    <mergeCell ref="C18:D18"/>
    <mergeCell ref="C19:D19"/>
    <mergeCell ref="C20:D20"/>
    <mergeCell ref="A1:G1"/>
    <mergeCell ref="A3:B3"/>
    <mergeCell ref="A4:B4"/>
    <mergeCell ref="E4:G4"/>
    <mergeCell ref="C9:D9"/>
    <mergeCell ref="C11:D11"/>
    <mergeCell ref="C13:D13"/>
    <mergeCell ref="C14:D14"/>
    <mergeCell ref="C21:D21"/>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2132</v>
      </c>
      <c r="D2" s="93" t="s">
        <v>797</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107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 SO 10.1.3.1 Rek'!E18</f>
        <v>0</v>
      </c>
      <c r="D15" s="145" t="str">
        <f>'SO 10.1 SO 10.1.3.1 Rek'!A23</f>
        <v>Ztížené výrobní podmínky</v>
      </c>
      <c r="E15" s="146"/>
      <c r="F15" s="147"/>
      <c r="G15" s="144">
        <f>'SO 10.1 SO 10.1.3.1 Rek'!I23</f>
        <v>0</v>
      </c>
    </row>
    <row r="16" spans="1:7" ht="15.95" customHeight="1">
      <c r="A16" s="142" t="s">
        <v>52</v>
      </c>
      <c r="B16" s="143" t="s">
        <v>53</v>
      </c>
      <c r="C16" s="144">
        <f>'SO 10.1 SO 10.1.3.1 Rek'!F18</f>
        <v>0</v>
      </c>
      <c r="D16" s="97" t="str">
        <f>'SO 10.1 SO 10.1.3.1 Rek'!A24</f>
        <v>Zařízení staveniště</v>
      </c>
      <c r="E16" s="148"/>
      <c r="F16" s="149"/>
      <c r="G16" s="144">
        <f>'SO 10.1 SO 10.1.3.1 Rek'!I24</f>
        <v>0</v>
      </c>
    </row>
    <row r="17" spans="1:7" ht="15.95" customHeight="1">
      <c r="A17" s="142" t="s">
        <v>54</v>
      </c>
      <c r="B17" s="143" t="s">
        <v>55</v>
      </c>
      <c r="C17" s="144">
        <f>'SO 10.1 SO 10.1.3.1 Rek'!H18</f>
        <v>0</v>
      </c>
      <c r="D17" s="97"/>
      <c r="E17" s="148"/>
      <c r="F17" s="149"/>
      <c r="G17" s="144"/>
    </row>
    <row r="18" spans="1:7" ht="15.95" customHeight="1">
      <c r="A18" s="150" t="s">
        <v>56</v>
      </c>
      <c r="B18" s="151" t="s">
        <v>57</v>
      </c>
      <c r="C18" s="144">
        <f>'SO 10.1 SO 10.1.3.1 Rek'!G18</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10.1 SO 10.1.3.1 Rek'!I18</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 SO 10.1.3.1 Rek'!H26</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7"/>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2132</v>
      </c>
      <c r="I1" s="187"/>
    </row>
    <row r="2" spans="1:9" ht="13.5" thickBot="1">
      <c r="A2" s="428" t="s">
        <v>76</v>
      </c>
      <c r="B2" s="429"/>
      <c r="C2" s="188" t="s">
        <v>108</v>
      </c>
      <c r="D2" s="189"/>
      <c r="E2" s="190"/>
      <c r="F2" s="189"/>
      <c r="G2" s="430" t="s">
        <v>797</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10.1 SO 10.1.3.1 Pol'!B7</f>
        <v>1</v>
      </c>
      <c r="B7" s="62" t="str">
        <f>'SO 10.1 SO 10.1.3.1 Pol'!C7</f>
        <v>Zemní práce</v>
      </c>
      <c r="D7" s="200"/>
      <c r="E7" s="291">
        <f>'SO 10.1 SO 10.1.3.1 Pol'!BA57</f>
        <v>0</v>
      </c>
      <c r="F7" s="292">
        <f>'SO 10.1 SO 10.1.3.1 Pol'!BB57</f>
        <v>0</v>
      </c>
      <c r="G7" s="292">
        <f>'SO 10.1 SO 10.1.3.1 Pol'!BC57</f>
        <v>0</v>
      </c>
      <c r="H7" s="292">
        <f>'SO 10.1 SO 10.1.3.1 Pol'!BD57</f>
        <v>0</v>
      </c>
      <c r="I7" s="293">
        <f>'SO 10.1 SO 10.1.3.1 Pol'!BE57</f>
        <v>0</v>
      </c>
    </row>
    <row r="8" spans="1:9" s="123" customFormat="1" ht="12.75">
      <c r="A8" s="290" t="str">
        <f>'SO 10.1 SO 10.1.3.1 Pol'!B58</f>
        <v>2</v>
      </c>
      <c r="B8" s="62" t="str">
        <f>'SO 10.1 SO 10.1.3.1 Pol'!C58</f>
        <v>Základy a zvláštní zakládání</v>
      </c>
      <c r="D8" s="200"/>
      <c r="E8" s="291">
        <f>'SO 10.1 SO 10.1.3.1 Pol'!BA74</f>
        <v>0</v>
      </c>
      <c r="F8" s="292">
        <f>'SO 10.1 SO 10.1.3.1 Pol'!BB74</f>
        <v>0</v>
      </c>
      <c r="G8" s="292">
        <f>'SO 10.1 SO 10.1.3.1 Pol'!BC74</f>
        <v>0</v>
      </c>
      <c r="H8" s="292">
        <f>'SO 10.1 SO 10.1.3.1 Pol'!BD74</f>
        <v>0</v>
      </c>
      <c r="I8" s="293">
        <f>'SO 10.1 SO 10.1.3.1 Pol'!BE74</f>
        <v>0</v>
      </c>
    </row>
    <row r="9" spans="1:9" s="123" customFormat="1" ht="12.75">
      <c r="A9" s="290" t="str">
        <f>'SO 10.1 SO 10.1.3.1 Pol'!B75</f>
        <v>3</v>
      </c>
      <c r="B9" s="62" t="str">
        <f>'SO 10.1 SO 10.1.3.1 Pol'!C75</f>
        <v>Svislé a kompletní konstrukce</v>
      </c>
      <c r="D9" s="200"/>
      <c r="E9" s="291">
        <f>'SO 10.1 SO 10.1.3.1 Pol'!BA91</f>
        <v>0</v>
      </c>
      <c r="F9" s="292">
        <f>'SO 10.1 SO 10.1.3.1 Pol'!BB91</f>
        <v>0</v>
      </c>
      <c r="G9" s="292">
        <f>'SO 10.1 SO 10.1.3.1 Pol'!BC91</f>
        <v>0</v>
      </c>
      <c r="H9" s="292">
        <f>'SO 10.1 SO 10.1.3.1 Pol'!BD91</f>
        <v>0</v>
      </c>
      <c r="I9" s="293">
        <f>'SO 10.1 SO 10.1.3.1 Pol'!BE91</f>
        <v>0</v>
      </c>
    </row>
    <row r="10" spans="1:9" s="123" customFormat="1" ht="12.75">
      <c r="A10" s="290" t="str">
        <f>'SO 10.1 SO 10.1.3.1 Pol'!B92</f>
        <v>4</v>
      </c>
      <c r="B10" s="62" t="str">
        <f>'SO 10.1 SO 10.1.3.1 Pol'!C92</f>
        <v>Vodorovné konstrukce</v>
      </c>
      <c r="D10" s="200"/>
      <c r="E10" s="291">
        <f>'SO 10.1 SO 10.1.3.1 Pol'!BA113</f>
        <v>0</v>
      </c>
      <c r="F10" s="292">
        <f>'SO 10.1 SO 10.1.3.1 Pol'!BB113</f>
        <v>0</v>
      </c>
      <c r="G10" s="292">
        <f>'SO 10.1 SO 10.1.3.1 Pol'!BC113</f>
        <v>0</v>
      </c>
      <c r="H10" s="292">
        <f>'SO 10.1 SO 10.1.3.1 Pol'!BD113</f>
        <v>0</v>
      </c>
      <c r="I10" s="293">
        <f>'SO 10.1 SO 10.1.3.1 Pol'!BE113</f>
        <v>0</v>
      </c>
    </row>
    <row r="11" spans="1:9" s="123" customFormat="1" ht="12.75">
      <c r="A11" s="290" t="str">
        <f>'SO 10.1 SO 10.1.3.1 Pol'!B114</f>
        <v>5</v>
      </c>
      <c r="B11" s="62" t="str">
        <f>'SO 10.1 SO 10.1.3.1 Pol'!C114</f>
        <v>Komunikace</v>
      </c>
      <c r="D11" s="200"/>
      <c r="E11" s="291">
        <f>'SO 10.1 SO 10.1.3.1 Pol'!BA121</f>
        <v>0</v>
      </c>
      <c r="F11" s="292">
        <f>'SO 10.1 SO 10.1.3.1 Pol'!BB121</f>
        <v>0</v>
      </c>
      <c r="G11" s="292">
        <f>'SO 10.1 SO 10.1.3.1 Pol'!BC121</f>
        <v>0</v>
      </c>
      <c r="H11" s="292">
        <f>'SO 10.1 SO 10.1.3.1 Pol'!BD121</f>
        <v>0</v>
      </c>
      <c r="I11" s="293">
        <f>'SO 10.1 SO 10.1.3.1 Pol'!BE121</f>
        <v>0</v>
      </c>
    </row>
    <row r="12" spans="1:9" s="123" customFormat="1" ht="12.75">
      <c r="A12" s="290" t="str">
        <f>'SO 10.1 SO 10.1.3.1 Pol'!B122</f>
        <v>8</v>
      </c>
      <c r="B12" s="62" t="str">
        <f>'SO 10.1 SO 10.1.3.1 Pol'!C122</f>
        <v>Trubní vedení</v>
      </c>
      <c r="D12" s="200"/>
      <c r="E12" s="291">
        <f>'SO 10.1 SO 10.1.3.1 Pol'!BA173</f>
        <v>0</v>
      </c>
      <c r="F12" s="292">
        <f>'SO 10.1 SO 10.1.3.1 Pol'!BB173</f>
        <v>0</v>
      </c>
      <c r="G12" s="292">
        <f>'SO 10.1 SO 10.1.3.1 Pol'!BC173</f>
        <v>0</v>
      </c>
      <c r="H12" s="292">
        <f>'SO 10.1 SO 10.1.3.1 Pol'!BD173</f>
        <v>0</v>
      </c>
      <c r="I12" s="293">
        <f>'SO 10.1 SO 10.1.3.1 Pol'!BE173</f>
        <v>0</v>
      </c>
    </row>
    <row r="13" spans="1:9" s="123" customFormat="1" ht="12.75">
      <c r="A13" s="290" t="str">
        <f>'SO 10.1 SO 10.1.3.1 Pol'!B174</f>
        <v>93</v>
      </c>
      <c r="B13" s="62" t="str">
        <f>'SO 10.1 SO 10.1.3.1 Pol'!C174</f>
        <v>Dokončovací práce inženýrských staveb</v>
      </c>
      <c r="D13" s="200"/>
      <c r="E13" s="291">
        <f>'SO 10.1 SO 10.1.3.1 Pol'!BA178</f>
        <v>0</v>
      </c>
      <c r="F13" s="292">
        <f>'SO 10.1 SO 10.1.3.1 Pol'!BB178</f>
        <v>0</v>
      </c>
      <c r="G13" s="292">
        <f>'SO 10.1 SO 10.1.3.1 Pol'!BC178</f>
        <v>0</v>
      </c>
      <c r="H13" s="292">
        <f>'SO 10.1 SO 10.1.3.1 Pol'!BD178</f>
        <v>0</v>
      </c>
      <c r="I13" s="293">
        <f>'SO 10.1 SO 10.1.3.1 Pol'!BE178</f>
        <v>0</v>
      </c>
    </row>
    <row r="14" spans="1:9" s="123" customFormat="1" ht="12.75">
      <c r="A14" s="290" t="str">
        <f>'SO 10.1 SO 10.1.3.1 Pol'!B179</f>
        <v>95</v>
      </c>
      <c r="B14" s="62" t="str">
        <f>'SO 10.1 SO 10.1.3.1 Pol'!C179</f>
        <v>Dokončovací konstrukce na pozemních stavbách</v>
      </c>
      <c r="D14" s="200"/>
      <c r="E14" s="291">
        <f>'SO 10.1 SO 10.1.3.1 Pol'!BA182</f>
        <v>0</v>
      </c>
      <c r="F14" s="292">
        <f>'SO 10.1 SO 10.1.3.1 Pol'!BB182</f>
        <v>0</v>
      </c>
      <c r="G14" s="292">
        <f>'SO 10.1 SO 10.1.3.1 Pol'!BC182</f>
        <v>0</v>
      </c>
      <c r="H14" s="292">
        <f>'SO 10.1 SO 10.1.3.1 Pol'!BD182</f>
        <v>0</v>
      </c>
      <c r="I14" s="293">
        <f>'SO 10.1 SO 10.1.3.1 Pol'!BE182</f>
        <v>0</v>
      </c>
    </row>
    <row r="15" spans="1:9" s="123" customFormat="1" ht="12.75">
      <c r="A15" s="290" t="str">
        <f>'SO 10.1 SO 10.1.3.1 Pol'!B183</f>
        <v>97</v>
      </c>
      <c r="B15" s="62" t="str">
        <f>'SO 10.1 SO 10.1.3.1 Pol'!C183</f>
        <v>Prorážení otvorů</v>
      </c>
      <c r="D15" s="200"/>
      <c r="E15" s="291">
        <f>'SO 10.1 SO 10.1.3.1 Pol'!BA210</f>
        <v>0</v>
      </c>
      <c r="F15" s="292">
        <f>'SO 10.1 SO 10.1.3.1 Pol'!BB210</f>
        <v>0</v>
      </c>
      <c r="G15" s="292">
        <f>'SO 10.1 SO 10.1.3.1 Pol'!BC210</f>
        <v>0</v>
      </c>
      <c r="H15" s="292">
        <f>'SO 10.1 SO 10.1.3.1 Pol'!BD210</f>
        <v>0</v>
      </c>
      <c r="I15" s="293">
        <f>'SO 10.1 SO 10.1.3.1 Pol'!BE210</f>
        <v>0</v>
      </c>
    </row>
    <row r="16" spans="1:9" s="123" customFormat="1" ht="12.75">
      <c r="A16" s="290" t="str">
        <f>'SO 10.1 SO 10.1.3.1 Pol'!B211</f>
        <v>99</v>
      </c>
      <c r="B16" s="62" t="str">
        <f>'SO 10.1 SO 10.1.3.1 Pol'!C211</f>
        <v>Staveništní přesun hmot</v>
      </c>
      <c r="D16" s="200"/>
      <c r="E16" s="291">
        <f>'SO 10.1 SO 10.1.3.1 Pol'!BA213</f>
        <v>0</v>
      </c>
      <c r="F16" s="292">
        <f>'SO 10.1 SO 10.1.3.1 Pol'!BB213</f>
        <v>0</v>
      </c>
      <c r="G16" s="292">
        <f>'SO 10.1 SO 10.1.3.1 Pol'!BC213</f>
        <v>0</v>
      </c>
      <c r="H16" s="292">
        <f>'SO 10.1 SO 10.1.3.1 Pol'!BD213</f>
        <v>0</v>
      </c>
      <c r="I16" s="293">
        <f>'SO 10.1 SO 10.1.3.1 Pol'!BE213</f>
        <v>0</v>
      </c>
    </row>
    <row r="17" spans="1:9" s="123" customFormat="1" ht="13.5" thickBot="1">
      <c r="A17" s="290" t="str">
        <f>'SO 10.1 SO 10.1.3.1 Pol'!B214</f>
        <v>767</v>
      </c>
      <c r="B17" s="62" t="str">
        <f>'SO 10.1 SO 10.1.3.1 Pol'!C214</f>
        <v>Konstrukce zámečnické</v>
      </c>
      <c r="D17" s="200"/>
      <c r="E17" s="291">
        <f>'SO 10.1 SO 10.1.3.1 Pol'!BA240</f>
        <v>0</v>
      </c>
      <c r="F17" s="292">
        <f>'SO 10.1 SO 10.1.3.1 Pol'!BB240</f>
        <v>0</v>
      </c>
      <c r="G17" s="292">
        <f>'SO 10.1 SO 10.1.3.1 Pol'!BC240</f>
        <v>0</v>
      </c>
      <c r="H17" s="292">
        <f>'SO 10.1 SO 10.1.3.1 Pol'!BD240</f>
        <v>0</v>
      </c>
      <c r="I17" s="293">
        <f>'SO 10.1 SO 10.1.3.1 Pol'!BE240</f>
        <v>0</v>
      </c>
    </row>
    <row r="18" spans="1:9" s="14" customFormat="1" ht="13.5" thickBot="1">
      <c r="A18" s="201"/>
      <c r="B18" s="202" t="s">
        <v>79</v>
      </c>
      <c r="C18" s="202"/>
      <c r="D18" s="203"/>
      <c r="E18" s="204">
        <f>SUM(E7:E17)</f>
        <v>0</v>
      </c>
      <c r="F18" s="205">
        <f>SUM(F7:F17)</f>
        <v>0</v>
      </c>
      <c r="G18" s="205">
        <f>SUM(G7:G17)</f>
        <v>0</v>
      </c>
      <c r="H18" s="205">
        <f>SUM(H7:H17)</f>
        <v>0</v>
      </c>
      <c r="I18" s="206">
        <f>SUM(I7:I17)</f>
        <v>0</v>
      </c>
    </row>
    <row r="19" spans="1:9" ht="12.75">
      <c r="A19" s="123"/>
      <c r="B19" s="123"/>
      <c r="C19" s="123"/>
      <c r="D19" s="123"/>
      <c r="E19" s="123"/>
      <c r="F19" s="123"/>
      <c r="G19" s="123"/>
      <c r="H19" s="123"/>
      <c r="I19" s="123"/>
    </row>
    <row r="20" spans="1:57" ht="19.5" customHeight="1">
      <c r="A20" s="192" t="s">
        <v>80</v>
      </c>
      <c r="B20" s="192"/>
      <c r="C20" s="192"/>
      <c r="D20" s="192"/>
      <c r="E20" s="192"/>
      <c r="F20" s="192"/>
      <c r="G20" s="207"/>
      <c r="H20" s="192"/>
      <c r="I20" s="192"/>
      <c r="BA20" s="129"/>
      <c r="BB20" s="129"/>
      <c r="BC20" s="129"/>
      <c r="BD20" s="129"/>
      <c r="BE20" s="129"/>
    </row>
    <row r="21" ht="13.5" thickBot="1"/>
    <row r="22" spans="1:9" ht="12.75">
      <c r="A22" s="158" t="s">
        <v>81</v>
      </c>
      <c r="B22" s="159"/>
      <c r="C22" s="159"/>
      <c r="D22" s="208"/>
      <c r="E22" s="209" t="s">
        <v>82</v>
      </c>
      <c r="F22" s="210" t="s">
        <v>13</v>
      </c>
      <c r="G22" s="211" t="s">
        <v>83</v>
      </c>
      <c r="H22" s="212"/>
      <c r="I22" s="213" t="s">
        <v>82</v>
      </c>
    </row>
    <row r="23" spans="1:53" ht="12.75">
      <c r="A23" s="152" t="s">
        <v>383</v>
      </c>
      <c r="B23" s="143"/>
      <c r="C23" s="143"/>
      <c r="D23" s="214"/>
      <c r="E23" s="215">
        <v>0</v>
      </c>
      <c r="F23" s="216">
        <v>0</v>
      </c>
      <c r="G23" s="217">
        <f>SUM(E18:I18)</f>
        <v>0</v>
      </c>
      <c r="H23" s="218"/>
      <c r="I23" s="219">
        <f aca="true" t="shared" si="0" ref="I23:I25">E23+F23*G23/100</f>
        <v>0</v>
      </c>
      <c r="BA23" s="1">
        <v>0</v>
      </c>
    </row>
    <row r="24" spans="1:53" ht="12.75">
      <c r="A24" s="152" t="s">
        <v>384</v>
      </c>
      <c r="B24" s="143"/>
      <c r="C24" s="143"/>
      <c r="D24" s="214"/>
      <c r="E24" s="215">
        <v>0</v>
      </c>
      <c r="F24" s="216">
        <v>0</v>
      </c>
      <c r="G24" s="217">
        <f>SUM(G23)</f>
        <v>0</v>
      </c>
      <c r="H24" s="218"/>
      <c r="I24" s="219">
        <f t="shared" si="0"/>
        <v>0</v>
      </c>
      <c r="BA24" s="1">
        <v>0</v>
      </c>
    </row>
    <row r="25" spans="1:53" ht="12.75">
      <c r="A25" s="152" t="s">
        <v>2151</v>
      </c>
      <c r="B25" s="143"/>
      <c r="C25" s="143"/>
      <c r="D25" s="214"/>
      <c r="E25" s="215">
        <v>0</v>
      </c>
      <c r="F25" s="216">
        <v>0</v>
      </c>
      <c r="G25" s="217">
        <f>SUM(G24)</f>
        <v>0</v>
      </c>
      <c r="H25" s="218"/>
      <c r="I25" s="219">
        <f t="shared" si="0"/>
        <v>0</v>
      </c>
      <c r="BA25" s="1">
        <v>2</v>
      </c>
    </row>
    <row r="26" spans="1:9" ht="13.5" thickBot="1">
      <c r="A26" s="220"/>
      <c r="B26" s="221" t="s">
        <v>84</v>
      </c>
      <c r="C26" s="222"/>
      <c r="D26" s="223"/>
      <c r="E26" s="224"/>
      <c r="F26" s="225"/>
      <c r="G26" s="225"/>
      <c r="H26" s="433">
        <f>SUM(I23:I25)</f>
        <v>0</v>
      </c>
      <c r="I26" s="434"/>
    </row>
    <row r="28" spans="2:9" ht="12.75">
      <c r="B28" s="14"/>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row r="72" spans="6:9" ht="12.75">
      <c r="F72" s="226"/>
      <c r="G72" s="227"/>
      <c r="H72" s="227"/>
      <c r="I72" s="46"/>
    </row>
    <row r="73" spans="6:9" ht="12.75">
      <c r="F73" s="226"/>
      <c r="G73" s="227"/>
      <c r="H73" s="227"/>
      <c r="I73" s="46"/>
    </row>
    <row r="74" spans="6:9" ht="12.75">
      <c r="F74" s="226"/>
      <c r="G74" s="227"/>
      <c r="H74" s="227"/>
      <c r="I74" s="46"/>
    </row>
    <row r="75" spans="6:9" ht="12.75">
      <c r="F75" s="226"/>
      <c r="G75" s="227"/>
      <c r="H75" s="227"/>
      <c r="I75" s="46"/>
    </row>
    <row r="76" spans="6:9" ht="12.75">
      <c r="F76" s="226"/>
      <c r="G76" s="227"/>
      <c r="H76" s="227"/>
      <c r="I76" s="46"/>
    </row>
    <row r="77" spans="6:9" ht="12.75">
      <c r="F77" s="226"/>
      <c r="G77" s="227"/>
      <c r="H77" s="227"/>
      <c r="I77" s="46"/>
    </row>
  </sheetData>
  <mergeCells count="4">
    <mergeCell ref="A1:B1"/>
    <mergeCell ref="A2:B2"/>
    <mergeCell ref="G2:I2"/>
    <mergeCell ref="H26:I26"/>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13"/>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 SO 10.1.3.1 Rek'!H1</f>
        <v>SO 10.1.3.1</v>
      </c>
      <c r="G3" s="235"/>
    </row>
    <row r="4" spans="1:7" ht="13.5" thickBot="1">
      <c r="A4" s="436" t="s">
        <v>76</v>
      </c>
      <c r="B4" s="429"/>
      <c r="C4" s="188" t="s">
        <v>108</v>
      </c>
      <c r="D4" s="236"/>
      <c r="E4" s="437" t="str">
        <f>'SO 10.1 SO 10.1.3.1 Rek'!G2</f>
        <v>ČSOV - stavební část</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113</v>
      </c>
      <c r="C8" s="258" t="s">
        <v>114</v>
      </c>
      <c r="D8" s="259" t="s">
        <v>115</v>
      </c>
      <c r="E8" s="260">
        <v>288</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798</v>
      </c>
      <c r="D9" s="441"/>
      <c r="E9" s="269">
        <v>288</v>
      </c>
      <c r="F9" s="270"/>
      <c r="G9" s="271"/>
      <c r="H9" s="272"/>
      <c r="I9" s="266"/>
      <c r="J9" s="273"/>
      <c r="K9" s="266"/>
      <c r="M9" s="267" t="s">
        <v>798</v>
      </c>
      <c r="O9" s="255"/>
    </row>
    <row r="10" spans="1:80" ht="12.75">
      <c r="A10" s="256">
        <v>2</v>
      </c>
      <c r="B10" s="257" t="s">
        <v>117</v>
      </c>
      <c r="C10" s="258" t="s">
        <v>118</v>
      </c>
      <c r="D10" s="259" t="s">
        <v>119</v>
      </c>
      <c r="E10" s="260">
        <v>12</v>
      </c>
      <c r="F10" s="260"/>
      <c r="G10" s="261">
        <f>E10*F10</f>
        <v>0</v>
      </c>
      <c r="H10" s="262">
        <v>0</v>
      </c>
      <c r="I10" s="263">
        <f>E10*H10</f>
        <v>0</v>
      </c>
      <c r="J10" s="262">
        <v>0</v>
      </c>
      <c r="K10" s="263">
        <f>E10*J10</f>
        <v>0</v>
      </c>
      <c r="O10" s="255">
        <v>2</v>
      </c>
      <c r="AA10" s="228">
        <v>1</v>
      </c>
      <c r="AB10" s="228">
        <v>1</v>
      </c>
      <c r="AC10" s="228">
        <v>1</v>
      </c>
      <c r="AZ10" s="228">
        <v>1</v>
      </c>
      <c r="BA10" s="228">
        <f>IF(AZ10=1,G10,0)</f>
        <v>0</v>
      </c>
      <c r="BB10" s="228">
        <f>IF(AZ10=2,G10,0)</f>
        <v>0</v>
      </c>
      <c r="BC10" s="228">
        <f>IF(AZ10=3,G10,0)</f>
        <v>0</v>
      </c>
      <c r="BD10" s="228">
        <f>IF(AZ10=4,G10,0)</f>
        <v>0</v>
      </c>
      <c r="BE10" s="228">
        <f>IF(AZ10=5,G10,0)</f>
        <v>0</v>
      </c>
      <c r="CA10" s="255">
        <v>1</v>
      </c>
      <c r="CB10" s="255">
        <v>1</v>
      </c>
    </row>
    <row r="11" spans="1:80" ht="12.75">
      <c r="A11" s="256">
        <v>3</v>
      </c>
      <c r="B11" s="257" t="s">
        <v>120</v>
      </c>
      <c r="C11" s="258" t="s">
        <v>121</v>
      </c>
      <c r="D11" s="259" t="s">
        <v>122</v>
      </c>
      <c r="E11" s="260">
        <v>112.8111</v>
      </c>
      <c r="F11" s="260"/>
      <c r="G11" s="261">
        <f>E11*F11</f>
        <v>0</v>
      </c>
      <c r="H11" s="262">
        <v>0</v>
      </c>
      <c r="I11" s="263">
        <f>E11*H11</f>
        <v>0</v>
      </c>
      <c r="J11" s="262">
        <v>0</v>
      </c>
      <c r="K11" s="263">
        <f>E11*J11</f>
        <v>0</v>
      </c>
      <c r="O11" s="255">
        <v>2</v>
      </c>
      <c r="AA11" s="228">
        <v>1</v>
      </c>
      <c r="AB11" s="228">
        <v>1</v>
      </c>
      <c r="AC11" s="228">
        <v>1</v>
      </c>
      <c r="AZ11" s="228">
        <v>1</v>
      </c>
      <c r="BA11" s="228">
        <f>IF(AZ11=1,G11,0)</f>
        <v>0</v>
      </c>
      <c r="BB11" s="228">
        <f>IF(AZ11=2,G11,0)</f>
        <v>0</v>
      </c>
      <c r="BC11" s="228">
        <f>IF(AZ11=3,G11,0)</f>
        <v>0</v>
      </c>
      <c r="BD11" s="228">
        <f>IF(AZ11=4,G11,0)</f>
        <v>0</v>
      </c>
      <c r="BE11" s="228">
        <f>IF(AZ11=5,G11,0)</f>
        <v>0</v>
      </c>
      <c r="CA11" s="255">
        <v>1</v>
      </c>
      <c r="CB11" s="255">
        <v>1</v>
      </c>
    </row>
    <row r="12" spans="1:15" ht="12.75">
      <c r="A12" s="264"/>
      <c r="B12" s="268"/>
      <c r="C12" s="440" t="s">
        <v>799</v>
      </c>
      <c r="D12" s="441"/>
      <c r="E12" s="269">
        <v>0</v>
      </c>
      <c r="F12" s="270"/>
      <c r="G12" s="271"/>
      <c r="H12" s="272"/>
      <c r="I12" s="266"/>
      <c r="J12" s="273"/>
      <c r="K12" s="266"/>
      <c r="M12" s="267" t="s">
        <v>799</v>
      </c>
      <c r="O12" s="255"/>
    </row>
    <row r="13" spans="1:15" ht="12.75">
      <c r="A13" s="264"/>
      <c r="B13" s="268"/>
      <c r="C13" s="442" t="s">
        <v>125</v>
      </c>
      <c r="D13" s="441"/>
      <c r="E13" s="294">
        <v>0</v>
      </c>
      <c r="F13" s="270"/>
      <c r="G13" s="271"/>
      <c r="H13" s="272"/>
      <c r="I13" s="266"/>
      <c r="J13" s="273"/>
      <c r="K13" s="266"/>
      <c r="M13" s="267" t="s">
        <v>125</v>
      </c>
      <c r="O13" s="255"/>
    </row>
    <row r="14" spans="1:15" ht="22.5">
      <c r="A14" s="264"/>
      <c r="B14" s="268"/>
      <c r="C14" s="442" t="s">
        <v>800</v>
      </c>
      <c r="D14" s="441"/>
      <c r="E14" s="294">
        <v>182.5422</v>
      </c>
      <c r="F14" s="270"/>
      <c r="G14" s="271"/>
      <c r="H14" s="272"/>
      <c r="I14" s="266"/>
      <c r="J14" s="273"/>
      <c r="K14" s="266"/>
      <c r="M14" s="267" t="s">
        <v>800</v>
      </c>
      <c r="O14" s="255"/>
    </row>
    <row r="15" spans="1:15" ht="12.75">
      <c r="A15" s="264"/>
      <c r="B15" s="268"/>
      <c r="C15" s="443" t="s">
        <v>134</v>
      </c>
      <c r="D15" s="441"/>
      <c r="E15" s="295">
        <v>0</v>
      </c>
      <c r="F15" s="270"/>
      <c r="G15" s="271"/>
      <c r="H15" s="272"/>
      <c r="I15" s="266"/>
      <c r="J15" s="273"/>
      <c r="K15" s="266"/>
      <c r="M15" s="267" t="s">
        <v>134</v>
      </c>
      <c r="O15" s="255"/>
    </row>
    <row r="16" spans="1:15" ht="12.75">
      <c r="A16" s="264"/>
      <c r="B16" s="268"/>
      <c r="C16" s="442" t="s">
        <v>135</v>
      </c>
      <c r="D16" s="441"/>
      <c r="E16" s="294">
        <v>182.5422</v>
      </c>
      <c r="F16" s="270"/>
      <c r="G16" s="271"/>
      <c r="H16" s="272"/>
      <c r="I16" s="266"/>
      <c r="J16" s="273"/>
      <c r="K16" s="266"/>
      <c r="M16" s="267" t="s">
        <v>135</v>
      </c>
      <c r="O16" s="255"/>
    </row>
    <row r="17" spans="1:15" ht="12.75">
      <c r="A17" s="264"/>
      <c r="B17" s="268"/>
      <c r="C17" s="440" t="s">
        <v>801</v>
      </c>
      <c r="D17" s="441"/>
      <c r="E17" s="269">
        <v>112.8111</v>
      </c>
      <c r="F17" s="270"/>
      <c r="G17" s="271"/>
      <c r="H17" s="272"/>
      <c r="I17" s="266"/>
      <c r="J17" s="273"/>
      <c r="K17" s="266"/>
      <c r="M17" s="267" t="s">
        <v>801</v>
      </c>
      <c r="O17" s="255"/>
    </row>
    <row r="18" spans="1:80" ht="12.75">
      <c r="A18" s="256">
        <v>4</v>
      </c>
      <c r="B18" s="257" t="s">
        <v>158</v>
      </c>
      <c r="C18" s="258" t="s">
        <v>159</v>
      </c>
      <c r="D18" s="259" t="s">
        <v>122</v>
      </c>
      <c r="E18" s="260">
        <v>56.4055</v>
      </c>
      <c r="F18" s="260"/>
      <c r="G18" s="261">
        <f>E18*F18</f>
        <v>0</v>
      </c>
      <c r="H18" s="262">
        <v>0</v>
      </c>
      <c r="I18" s="263">
        <f>E18*H18</f>
        <v>0</v>
      </c>
      <c r="J18" s="262">
        <v>0</v>
      </c>
      <c r="K18" s="263">
        <f>E18*J18</f>
        <v>0</v>
      </c>
      <c r="O18" s="255">
        <v>2</v>
      </c>
      <c r="AA18" s="228">
        <v>1</v>
      </c>
      <c r="AB18" s="228">
        <v>1</v>
      </c>
      <c r="AC18" s="228">
        <v>1</v>
      </c>
      <c r="AZ18" s="228">
        <v>1</v>
      </c>
      <c r="BA18" s="228">
        <f>IF(AZ18=1,G18,0)</f>
        <v>0</v>
      </c>
      <c r="BB18" s="228">
        <f>IF(AZ18=2,G18,0)</f>
        <v>0</v>
      </c>
      <c r="BC18" s="228">
        <f>IF(AZ18=3,G18,0)</f>
        <v>0</v>
      </c>
      <c r="BD18" s="228">
        <f>IF(AZ18=4,G18,0)</f>
        <v>0</v>
      </c>
      <c r="BE18" s="228">
        <f>IF(AZ18=5,G18,0)</f>
        <v>0</v>
      </c>
      <c r="CA18" s="255">
        <v>1</v>
      </c>
      <c r="CB18" s="255">
        <v>1</v>
      </c>
    </row>
    <row r="19" spans="1:15" ht="12.75">
      <c r="A19" s="264"/>
      <c r="B19" s="268"/>
      <c r="C19" s="440" t="s">
        <v>802</v>
      </c>
      <c r="D19" s="441"/>
      <c r="E19" s="269">
        <v>56.4055</v>
      </c>
      <c r="F19" s="270"/>
      <c r="G19" s="271"/>
      <c r="H19" s="272"/>
      <c r="I19" s="266"/>
      <c r="J19" s="273"/>
      <c r="K19" s="266"/>
      <c r="M19" s="267" t="s">
        <v>802</v>
      </c>
      <c r="O19" s="255"/>
    </row>
    <row r="20" spans="1:80" ht="12.75">
      <c r="A20" s="256">
        <v>5</v>
      </c>
      <c r="B20" s="257" t="s">
        <v>447</v>
      </c>
      <c r="C20" s="258" t="s">
        <v>448</v>
      </c>
      <c r="D20" s="259" t="s">
        <v>122</v>
      </c>
      <c r="E20" s="260">
        <v>75.2074</v>
      </c>
      <c r="F20" s="260"/>
      <c r="G20" s="261">
        <f>E20*F20</f>
        <v>0</v>
      </c>
      <c r="H20" s="262">
        <v>0</v>
      </c>
      <c r="I20" s="263">
        <f>E20*H20</f>
        <v>0</v>
      </c>
      <c r="J20" s="262">
        <v>0</v>
      </c>
      <c r="K20" s="263">
        <f>E20*J20</f>
        <v>0</v>
      </c>
      <c r="O20" s="255">
        <v>2</v>
      </c>
      <c r="AA20" s="228">
        <v>1</v>
      </c>
      <c r="AB20" s="228">
        <v>1</v>
      </c>
      <c r="AC20" s="228">
        <v>1</v>
      </c>
      <c r="AZ20" s="228">
        <v>1</v>
      </c>
      <c r="BA20" s="228">
        <f>IF(AZ20=1,G20,0)</f>
        <v>0</v>
      </c>
      <c r="BB20" s="228">
        <f>IF(AZ20=2,G20,0)</f>
        <v>0</v>
      </c>
      <c r="BC20" s="228">
        <f>IF(AZ20=3,G20,0)</f>
        <v>0</v>
      </c>
      <c r="BD20" s="228">
        <f>IF(AZ20=4,G20,0)</f>
        <v>0</v>
      </c>
      <c r="BE20" s="228">
        <f>IF(AZ20=5,G20,0)</f>
        <v>0</v>
      </c>
      <c r="CA20" s="255">
        <v>1</v>
      </c>
      <c r="CB20" s="255">
        <v>1</v>
      </c>
    </row>
    <row r="21" spans="1:15" ht="12.75">
      <c r="A21" s="264"/>
      <c r="B21" s="268"/>
      <c r="C21" s="440" t="s">
        <v>803</v>
      </c>
      <c r="D21" s="441"/>
      <c r="E21" s="269">
        <v>0</v>
      </c>
      <c r="F21" s="270"/>
      <c r="G21" s="271"/>
      <c r="H21" s="272"/>
      <c r="I21" s="266"/>
      <c r="J21" s="273"/>
      <c r="K21" s="266"/>
      <c r="M21" s="267" t="s">
        <v>803</v>
      </c>
      <c r="O21" s="255"/>
    </row>
    <row r="22" spans="1:15" ht="12.75">
      <c r="A22" s="264"/>
      <c r="B22" s="268"/>
      <c r="C22" s="440" t="s">
        <v>804</v>
      </c>
      <c r="D22" s="441"/>
      <c r="E22" s="269">
        <v>75.2074</v>
      </c>
      <c r="F22" s="270"/>
      <c r="G22" s="271"/>
      <c r="H22" s="272"/>
      <c r="I22" s="266"/>
      <c r="J22" s="273"/>
      <c r="K22" s="266"/>
      <c r="M22" s="267" t="s">
        <v>804</v>
      </c>
      <c r="O22" s="255"/>
    </row>
    <row r="23" spans="1:80" ht="12.75">
      <c r="A23" s="256">
        <v>6</v>
      </c>
      <c r="B23" s="257" t="s">
        <v>165</v>
      </c>
      <c r="C23" s="258" t="s">
        <v>166</v>
      </c>
      <c r="D23" s="259" t="s">
        <v>122</v>
      </c>
      <c r="E23" s="260">
        <v>37.6037</v>
      </c>
      <c r="F23" s="260"/>
      <c r="G23" s="261">
        <f>E23*F23</f>
        <v>0</v>
      </c>
      <c r="H23" s="262">
        <v>0</v>
      </c>
      <c r="I23" s="263">
        <f>E23*H23</f>
        <v>0</v>
      </c>
      <c r="J23" s="262">
        <v>0</v>
      </c>
      <c r="K23" s="263">
        <f>E23*J23</f>
        <v>0</v>
      </c>
      <c r="O23" s="255">
        <v>2</v>
      </c>
      <c r="AA23" s="228">
        <v>1</v>
      </c>
      <c r="AB23" s="228">
        <v>1</v>
      </c>
      <c r="AC23" s="228">
        <v>1</v>
      </c>
      <c r="AZ23" s="228">
        <v>1</v>
      </c>
      <c r="BA23" s="228">
        <f>IF(AZ23=1,G23,0)</f>
        <v>0</v>
      </c>
      <c r="BB23" s="228">
        <f>IF(AZ23=2,G23,0)</f>
        <v>0</v>
      </c>
      <c r="BC23" s="228">
        <f>IF(AZ23=3,G23,0)</f>
        <v>0</v>
      </c>
      <c r="BD23" s="228">
        <f>IF(AZ23=4,G23,0)</f>
        <v>0</v>
      </c>
      <c r="BE23" s="228">
        <f>IF(AZ23=5,G23,0)</f>
        <v>0</v>
      </c>
      <c r="CA23" s="255">
        <v>1</v>
      </c>
      <c r="CB23" s="255">
        <v>1</v>
      </c>
    </row>
    <row r="24" spans="1:15" ht="12.75">
      <c r="A24" s="264"/>
      <c r="B24" s="268"/>
      <c r="C24" s="440" t="s">
        <v>805</v>
      </c>
      <c r="D24" s="441"/>
      <c r="E24" s="269">
        <v>37.6037</v>
      </c>
      <c r="F24" s="270"/>
      <c r="G24" s="271"/>
      <c r="H24" s="272"/>
      <c r="I24" s="266"/>
      <c r="J24" s="273"/>
      <c r="K24" s="266"/>
      <c r="M24" s="267" t="s">
        <v>805</v>
      </c>
      <c r="O24" s="255"/>
    </row>
    <row r="25" spans="1:80" ht="12.75">
      <c r="A25" s="256">
        <v>7</v>
      </c>
      <c r="B25" s="257" t="s">
        <v>806</v>
      </c>
      <c r="C25" s="258" t="s">
        <v>807</v>
      </c>
      <c r="D25" s="259" t="s">
        <v>122</v>
      </c>
      <c r="E25" s="260">
        <v>2.88</v>
      </c>
      <c r="F25" s="260"/>
      <c r="G25" s="261">
        <f>E25*F25</f>
        <v>0</v>
      </c>
      <c r="H25" s="262">
        <v>0</v>
      </c>
      <c r="I25" s="263">
        <f>E25*H25</f>
        <v>0</v>
      </c>
      <c r="J25" s="262">
        <v>0</v>
      </c>
      <c r="K25" s="263">
        <f>E25*J25</f>
        <v>0</v>
      </c>
      <c r="O25" s="255">
        <v>2</v>
      </c>
      <c r="AA25" s="228">
        <v>1</v>
      </c>
      <c r="AB25" s="228">
        <v>1</v>
      </c>
      <c r="AC25" s="228">
        <v>1</v>
      </c>
      <c r="AZ25" s="228">
        <v>1</v>
      </c>
      <c r="BA25" s="228">
        <f>IF(AZ25=1,G25,0)</f>
        <v>0</v>
      </c>
      <c r="BB25" s="228">
        <f>IF(AZ25=2,G25,0)</f>
        <v>0</v>
      </c>
      <c r="BC25" s="228">
        <f>IF(AZ25=3,G25,0)</f>
        <v>0</v>
      </c>
      <c r="BD25" s="228">
        <f>IF(AZ25=4,G25,0)</f>
        <v>0</v>
      </c>
      <c r="BE25" s="228">
        <f>IF(AZ25=5,G25,0)</f>
        <v>0</v>
      </c>
      <c r="CA25" s="255">
        <v>1</v>
      </c>
      <c r="CB25" s="255">
        <v>1</v>
      </c>
    </row>
    <row r="26" spans="1:15" ht="12.75">
      <c r="A26" s="264"/>
      <c r="B26" s="268"/>
      <c r="C26" s="440" t="s">
        <v>808</v>
      </c>
      <c r="D26" s="441"/>
      <c r="E26" s="269">
        <v>2.88</v>
      </c>
      <c r="F26" s="270"/>
      <c r="G26" s="271"/>
      <c r="H26" s="272"/>
      <c r="I26" s="266"/>
      <c r="J26" s="273"/>
      <c r="K26" s="266"/>
      <c r="M26" s="267" t="s">
        <v>808</v>
      </c>
      <c r="O26" s="255"/>
    </row>
    <row r="27" spans="1:80" ht="12.75">
      <c r="A27" s="256">
        <v>8</v>
      </c>
      <c r="B27" s="257" t="s">
        <v>809</v>
      </c>
      <c r="C27" s="258" t="s">
        <v>810</v>
      </c>
      <c r="D27" s="259" t="s">
        <v>122</v>
      </c>
      <c r="E27" s="260">
        <v>1.44</v>
      </c>
      <c r="F27" s="260"/>
      <c r="G27" s="261">
        <f>E27*F27</f>
        <v>0</v>
      </c>
      <c r="H27" s="262">
        <v>0</v>
      </c>
      <c r="I27" s="263">
        <f>E27*H27</f>
        <v>0</v>
      </c>
      <c r="J27" s="262">
        <v>0</v>
      </c>
      <c r="K27" s="263">
        <f>E27*J27</f>
        <v>0</v>
      </c>
      <c r="O27" s="255">
        <v>2</v>
      </c>
      <c r="AA27" s="228">
        <v>1</v>
      </c>
      <c r="AB27" s="228">
        <v>1</v>
      </c>
      <c r="AC27" s="228">
        <v>1</v>
      </c>
      <c r="AZ27" s="228">
        <v>1</v>
      </c>
      <c r="BA27" s="228">
        <f>IF(AZ27=1,G27,0)</f>
        <v>0</v>
      </c>
      <c r="BB27" s="228">
        <f>IF(AZ27=2,G27,0)</f>
        <v>0</v>
      </c>
      <c r="BC27" s="228">
        <f>IF(AZ27=3,G27,0)</f>
        <v>0</v>
      </c>
      <c r="BD27" s="228">
        <f>IF(AZ27=4,G27,0)</f>
        <v>0</v>
      </c>
      <c r="BE27" s="228">
        <f>IF(AZ27=5,G27,0)</f>
        <v>0</v>
      </c>
      <c r="CA27" s="255">
        <v>1</v>
      </c>
      <c r="CB27" s="255">
        <v>1</v>
      </c>
    </row>
    <row r="28" spans="1:15" ht="12.75">
      <c r="A28" s="264"/>
      <c r="B28" s="268"/>
      <c r="C28" s="440" t="s">
        <v>811</v>
      </c>
      <c r="D28" s="441"/>
      <c r="E28" s="269">
        <v>1.44</v>
      </c>
      <c r="F28" s="270"/>
      <c r="G28" s="271"/>
      <c r="H28" s="272"/>
      <c r="I28" s="266"/>
      <c r="J28" s="273"/>
      <c r="K28" s="266"/>
      <c r="M28" s="267" t="s">
        <v>811</v>
      </c>
      <c r="O28" s="255"/>
    </row>
    <row r="29" spans="1:80" ht="12.75">
      <c r="A29" s="256">
        <v>9</v>
      </c>
      <c r="B29" s="257" t="s">
        <v>637</v>
      </c>
      <c r="C29" s="258" t="s">
        <v>638</v>
      </c>
      <c r="D29" s="259" t="s">
        <v>122</v>
      </c>
      <c r="E29" s="260">
        <v>2.889</v>
      </c>
      <c r="F29" s="260"/>
      <c r="G29" s="261">
        <f>E29*F29</f>
        <v>0</v>
      </c>
      <c r="H29" s="262">
        <v>0</v>
      </c>
      <c r="I29" s="263">
        <f>E29*H29</f>
        <v>0</v>
      </c>
      <c r="J29" s="262">
        <v>0</v>
      </c>
      <c r="K29" s="263">
        <f>E29*J29</f>
        <v>0</v>
      </c>
      <c r="O29" s="255">
        <v>2</v>
      </c>
      <c r="AA29" s="228">
        <v>1</v>
      </c>
      <c r="AB29" s="228">
        <v>0</v>
      </c>
      <c r="AC29" s="228">
        <v>0</v>
      </c>
      <c r="AZ29" s="228">
        <v>1</v>
      </c>
      <c r="BA29" s="228">
        <f>IF(AZ29=1,G29,0)</f>
        <v>0</v>
      </c>
      <c r="BB29" s="228">
        <f>IF(AZ29=2,G29,0)</f>
        <v>0</v>
      </c>
      <c r="BC29" s="228">
        <f>IF(AZ29=3,G29,0)</f>
        <v>0</v>
      </c>
      <c r="BD29" s="228">
        <f>IF(AZ29=4,G29,0)</f>
        <v>0</v>
      </c>
      <c r="BE29" s="228">
        <f>IF(AZ29=5,G29,0)</f>
        <v>0</v>
      </c>
      <c r="CA29" s="255">
        <v>1</v>
      </c>
      <c r="CB29" s="255">
        <v>0</v>
      </c>
    </row>
    <row r="30" spans="1:15" ht="12.75">
      <c r="A30" s="264"/>
      <c r="B30" s="268"/>
      <c r="C30" s="440" t="s">
        <v>812</v>
      </c>
      <c r="D30" s="441"/>
      <c r="E30" s="269">
        <v>2.592</v>
      </c>
      <c r="F30" s="270"/>
      <c r="G30" s="271"/>
      <c r="H30" s="272"/>
      <c r="I30" s="266"/>
      <c r="J30" s="273"/>
      <c r="K30" s="266"/>
      <c r="M30" s="267" t="s">
        <v>812</v>
      </c>
      <c r="O30" s="255"/>
    </row>
    <row r="31" spans="1:15" ht="12.75">
      <c r="A31" s="264"/>
      <c r="B31" s="268"/>
      <c r="C31" s="440" t="s">
        <v>813</v>
      </c>
      <c r="D31" s="441"/>
      <c r="E31" s="269">
        <v>0.297</v>
      </c>
      <c r="F31" s="270"/>
      <c r="G31" s="271"/>
      <c r="H31" s="272"/>
      <c r="I31" s="266"/>
      <c r="J31" s="273"/>
      <c r="K31" s="266"/>
      <c r="M31" s="267" t="s">
        <v>813</v>
      </c>
      <c r="O31" s="255"/>
    </row>
    <row r="32" spans="1:80" ht="12.75">
      <c r="A32" s="256">
        <v>10</v>
      </c>
      <c r="B32" s="257" t="s">
        <v>208</v>
      </c>
      <c r="C32" s="258" t="s">
        <v>209</v>
      </c>
      <c r="D32" s="259" t="s">
        <v>122</v>
      </c>
      <c r="E32" s="260">
        <v>112.8111</v>
      </c>
      <c r="F32" s="260"/>
      <c r="G32" s="261">
        <f>E32*F32</f>
        <v>0</v>
      </c>
      <c r="H32" s="262">
        <v>0</v>
      </c>
      <c r="I32" s="263">
        <f>E32*H32</f>
        <v>0</v>
      </c>
      <c r="J32" s="262">
        <v>0</v>
      </c>
      <c r="K32" s="263">
        <f>E32*J32</f>
        <v>0</v>
      </c>
      <c r="O32" s="255">
        <v>2</v>
      </c>
      <c r="AA32" s="228">
        <v>1</v>
      </c>
      <c r="AB32" s="228">
        <v>1</v>
      </c>
      <c r="AC32" s="228">
        <v>1</v>
      </c>
      <c r="AZ32" s="228">
        <v>1</v>
      </c>
      <c r="BA32" s="228">
        <f>IF(AZ32=1,G32,0)</f>
        <v>0</v>
      </c>
      <c r="BB32" s="228">
        <f>IF(AZ32=2,G32,0)</f>
        <v>0</v>
      </c>
      <c r="BC32" s="228">
        <f>IF(AZ32=3,G32,0)</f>
        <v>0</v>
      </c>
      <c r="BD32" s="228">
        <f>IF(AZ32=4,G32,0)</f>
        <v>0</v>
      </c>
      <c r="BE32" s="228">
        <f>IF(AZ32=5,G32,0)</f>
        <v>0</v>
      </c>
      <c r="CA32" s="255">
        <v>1</v>
      </c>
      <c r="CB32" s="255">
        <v>1</v>
      </c>
    </row>
    <row r="33" spans="1:15" ht="12.75">
      <c r="A33" s="264"/>
      <c r="B33" s="268"/>
      <c r="C33" s="440" t="s">
        <v>814</v>
      </c>
      <c r="D33" s="441"/>
      <c r="E33" s="269">
        <v>112.8111</v>
      </c>
      <c r="F33" s="270"/>
      <c r="G33" s="271"/>
      <c r="H33" s="272"/>
      <c r="I33" s="266"/>
      <c r="J33" s="273"/>
      <c r="K33" s="266"/>
      <c r="M33" s="267" t="s">
        <v>814</v>
      </c>
      <c r="O33" s="255"/>
    </row>
    <row r="34" spans="1:80" ht="12.75">
      <c r="A34" s="256">
        <v>11</v>
      </c>
      <c r="B34" s="257" t="s">
        <v>490</v>
      </c>
      <c r="C34" s="258" t="s">
        <v>491</v>
      </c>
      <c r="D34" s="259" t="s">
        <v>122</v>
      </c>
      <c r="E34" s="260">
        <v>65.8065</v>
      </c>
      <c r="F34" s="260"/>
      <c r="G34" s="261">
        <f>E34*F34</f>
        <v>0</v>
      </c>
      <c r="H34" s="262">
        <v>0</v>
      </c>
      <c r="I34" s="263">
        <f>E34*H34</f>
        <v>0</v>
      </c>
      <c r="J34" s="262">
        <v>0</v>
      </c>
      <c r="K34" s="263">
        <f>E34*J34</f>
        <v>0</v>
      </c>
      <c r="O34" s="255">
        <v>2</v>
      </c>
      <c r="AA34" s="228">
        <v>1</v>
      </c>
      <c r="AB34" s="228">
        <v>1</v>
      </c>
      <c r="AC34" s="228">
        <v>1</v>
      </c>
      <c r="AZ34" s="228">
        <v>1</v>
      </c>
      <c r="BA34" s="228">
        <f>IF(AZ34=1,G34,0)</f>
        <v>0</v>
      </c>
      <c r="BB34" s="228">
        <f>IF(AZ34=2,G34,0)</f>
        <v>0</v>
      </c>
      <c r="BC34" s="228">
        <f>IF(AZ34=3,G34,0)</f>
        <v>0</v>
      </c>
      <c r="BD34" s="228">
        <f>IF(AZ34=4,G34,0)</f>
        <v>0</v>
      </c>
      <c r="BE34" s="228">
        <f>IF(AZ34=5,G34,0)</f>
        <v>0</v>
      </c>
      <c r="CA34" s="255">
        <v>1</v>
      </c>
      <c r="CB34" s="255">
        <v>1</v>
      </c>
    </row>
    <row r="35" spans="1:15" ht="12.75">
      <c r="A35" s="264"/>
      <c r="B35" s="268"/>
      <c r="C35" s="440" t="s">
        <v>815</v>
      </c>
      <c r="D35" s="441"/>
      <c r="E35" s="269">
        <v>65.8065</v>
      </c>
      <c r="F35" s="270"/>
      <c r="G35" s="271"/>
      <c r="H35" s="272"/>
      <c r="I35" s="266"/>
      <c r="J35" s="273"/>
      <c r="K35" s="266"/>
      <c r="M35" s="267" t="s">
        <v>815</v>
      </c>
      <c r="O35" s="255"/>
    </row>
    <row r="36" spans="1:80" ht="12.75">
      <c r="A36" s="256">
        <v>12</v>
      </c>
      <c r="B36" s="257" t="s">
        <v>494</v>
      </c>
      <c r="C36" s="258" t="s">
        <v>495</v>
      </c>
      <c r="D36" s="259" t="s">
        <v>122</v>
      </c>
      <c r="E36" s="260">
        <v>9.4009</v>
      </c>
      <c r="F36" s="260"/>
      <c r="G36" s="261">
        <f>E36*F36</f>
        <v>0</v>
      </c>
      <c r="H36" s="262">
        <v>0</v>
      </c>
      <c r="I36" s="263">
        <f>E36*H36</f>
        <v>0</v>
      </c>
      <c r="J36" s="262">
        <v>0</v>
      </c>
      <c r="K36" s="263">
        <f>E36*J36</f>
        <v>0</v>
      </c>
      <c r="O36" s="255">
        <v>2</v>
      </c>
      <c r="AA36" s="228">
        <v>1</v>
      </c>
      <c r="AB36" s="228">
        <v>1</v>
      </c>
      <c r="AC36" s="228">
        <v>1</v>
      </c>
      <c r="AZ36" s="228">
        <v>1</v>
      </c>
      <c r="BA36" s="228">
        <f>IF(AZ36=1,G36,0)</f>
        <v>0</v>
      </c>
      <c r="BB36" s="228">
        <f>IF(AZ36=2,G36,0)</f>
        <v>0</v>
      </c>
      <c r="BC36" s="228">
        <f>IF(AZ36=3,G36,0)</f>
        <v>0</v>
      </c>
      <c r="BD36" s="228">
        <f>IF(AZ36=4,G36,0)</f>
        <v>0</v>
      </c>
      <c r="BE36" s="228">
        <f>IF(AZ36=5,G36,0)</f>
        <v>0</v>
      </c>
      <c r="CA36" s="255">
        <v>1</v>
      </c>
      <c r="CB36" s="255">
        <v>1</v>
      </c>
    </row>
    <row r="37" spans="1:15" ht="12.75">
      <c r="A37" s="264"/>
      <c r="B37" s="268"/>
      <c r="C37" s="440" t="s">
        <v>816</v>
      </c>
      <c r="D37" s="441"/>
      <c r="E37" s="269">
        <v>9.4009</v>
      </c>
      <c r="F37" s="270"/>
      <c r="G37" s="271"/>
      <c r="H37" s="272"/>
      <c r="I37" s="266"/>
      <c r="J37" s="273"/>
      <c r="K37" s="266"/>
      <c r="M37" s="267" t="s">
        <v>816</v>
      </c>
      <c r="O37" s="255"/>
    </row>
    <row r="38" spans="1:80" ht="12.75">
      <c r="A38" s="256">
        <v>13</v>
      </c>
      <c r="B38" s="257" t="s">
        <v>215</v>
      </c>
      <c r="C38" s="258" t="s">
        <v>216</v>
      </c>
      <c r="D38" s="259" t="s">
        <v>122</v>
      </c>
      <c r="E38" s="260">
        <v>77.007</v>
      </c>
      <c r="F38" s="260"/>
      <c r="G38" s="261">
        <f>E38*F38</f>
        <v>0</v>
      </c>
      <c r="H38" s="262">
        <v>0</v>
      </c>
      <c r="I38" s="263">
        <f>E38*H38</f>
        <v>0</v>
      </c>
      <c r="J38" s="262">
        <v>0</v>
      </c>
      <c r="K38" s="263">
        <f>E38*J38</f>
        <v>0</v>
      </c>
      <c r="O38" s="255">
        <v>2</v>
      </c>
      <c r="AA38" s="228">
        <v>1</v>
      </c>
      <c r="AB38" s="228">
        <v>1</v>
      </c>
      <c r="AC38" s="228">
        <v>1</v>
      </c>
      <c r="AZ38" s="228">
        <v>1</v>
      </c>
      <c r="BA38" s="228">
        <f>IF(AZ38=1,G38,0)</f>
        <v>0</v>
      </c>
      <c r="BB38" s="228">
        <f>IF(AZ38=2,G38,0)</f>
        <v>0</v>
      </c>
      <c r="BC38" s="228">
        <f>IF(AZ38=3,G38,0)</f>
        <v>0</v>
      </c>
      <c r="BD38" s="228">
        <f>IF(AZ38=4,G38,0)</f>
        <v>0</v>
      </c>
      <c r="BE38" s="228">
        <f>IF(AZ38=5,G38,0)</f>
        <v>0</v>
      </c>
      <c r="CA38" s="255">
        <v>1</v>
      </c>
      <c r="CB38" s="255">
        <v>1</v>
      </c>
    </row>
    <row r="39" spans="1:15" ht="12.75">
      <c r="A39" s="264"/>
      <c r="B39" s="268"/>
      <c r="C39" s="440" t="s">
        <v>817</v>
      </c>
      <c r="D39" s="441"/>
      <c r="E39" s="269">
        <v>77.007</v>
      </c>
      <c r="F39" s="270"/>
      <c r="G39" s="271"/>
      <c r="H39" s="272"/>
      <c r="I39" s="266"/>
      <c r="J39" s="273"/>
      <c r="K39" s="266"/>
      <c r="M39" s="267" t="s">
        <v>817</v>
      </c>
      <c r="O39" s="255"/>
    </row>
    <row r="40" spans="1:80" ht="12.75">
      <c r="A40" s="256">
        <v>14</v>
      </c>
      <c r="B40" s="257" t="s">
        <v>218</v>
      </c>
      <c r="C40" s="258" t="s">
        <v>219</v>
      </c>
      <c r="D40" s="259" t="s">
        <v>122</v>
      </c>
      <c r="E40" s="260">
        <v>77.007</v>
      </c>
      <c r="F40" s="260"/>
      <c r="G40" s="261">
        <f>E40*F40</f>
        <v>0</v>
      </c>
      <c r="H40" s="262">
        <v>0</v>
      </c>
      <c r="I40" s="263">
        <f>E40*H40</f>
        <v>0</v>
      </c>
      <c r="J40" s="262">
        <v>0</v>
      </c>
      <c r="K40" s="263">
        <f>E40*J40</f>
        <v>0</v>
      </c>
      <c r="O40" s="255">
        <v>2</v>
      </c>
      <c r="AA40" s="228">
        <v>1</v>
      </c>
      <c r="AB40" s="228">
        <v>1</v>
      </c>
      <c r="AC40" s="228">
        <v>1</v>
      </c>
      <c r="AZ40" s="228">
        <v>1</v>
      </c>
      <c r="BA40" s="228">
        <f>IF(AZ40=1,G40,0)</f>
        <v>0</v>
      </c>
      <c r="BB40" s="228">
        <f>IF(AZ40=2,G40,0)</f>
        <v>0</v>
      </c>
      <c r="BC40" s="228">
        <f>IF(AZ40=3,G40,0)</f>
        <v>0</v>
      </c>
      <c r="BD40" s="228">
        <f>IF(AZ40=4,G40,0)</f>
        <v>0</v>
      </c>
      <c r="BE40" s="228">
        <f>IF(AZ40=5,G40,0)</f>
        <v>0</v>
      </c>
      <c r="CA40" s="255">
        <v>1</v>
      </c>
      <c r="CB40" s="255">
        <v>1</v>
      </c>
    </row>
    <row r="41" spans="1:80" ht="12.75">
      <c r="A41" s="256">
        <v>15</v>
      </c>
      <c r="B41" s="257" t="s">
        <v>220</v>
      </c>
      <c r="C41" s="258" t="s">
        <v>221</v>
      </c>
      <c r="D41" s="259" t="s">
        <v>122</v>
      </c>
      <c r="E41" s="260">
        <v>77.007</v>
      </c>
      <c r="F41" s="260"/>
      <c r="G41" s="261">
        <f>E41*F41</f>
        <v>0</v>
      </c>
      <c r="H41" s="262">
        <v>0</v>
      </c>
      <c r="I41" s="263">
        <f>E41*H41</f>
        <v>0</v>
      </c>
      <c r="J41" s="262">
        <v>0</v>
      </c>
      <c r="K41" s="263">
        <f>E41*J41</f>
        <v>0</v>
      </c>
      <c r="O41" s="255">
        <v>2</v>
      </c>
      <c r="AA41" s="228">
        <v>1</v>
      </c>
      <c r="AB41" s="228">
        <v>1</v>
      </c>
      <c r="AC41" s="228">
        <v>1</v>
      </c>
      <c r="AZ41" s="228">
        <v>1</v>
      </c>
      <c r="BA41" s="228">
        <f>IF(AZ41=1,G41,0)</f>
        <v>0</v>
      </c>
      <c r="BB41" s="228">
        <f>IF(AZ41=2,G41,0)</f>
        <v>0</v>
      </c>
      <c r="BC41" s="228">
        <f>IF(AZ41=3,G41,0)</f>
        <v>0</v>
      </c>
      <c r="BD41" s="228">
        <f>IF(AZ41=4,G41,0)</f>
        <v>0</v>
      </c>
      <c r="BE41" s="228">
        <f>IF(AZ41=5,G41,0)</f>
        <v>0</v>
      </c>
      <c r="CA41" s="255">
        <v>1</v>
      </c>
      <c r="CB41" s="255">
        <v>1</v>
      </c>
    </row>
    <row r="42" spans="1:15" ht="12.75">
      <c r="A42" s="264"/>
      <c r="B42" s="268"/>
      <c r="C42" s="440" t="s">
        <v>818</v>
      </c>
      <c r="D42" s="441"/>
      <c r="E42" s="269">
        <v>77.007</v>
      </c>
      <c r="F42" s="270"/>
      <c r="G42" s="271"/>
      <c r="H42" s="272"/>
      <c r="I42" s="266"/>
      <c r="J42" s="273"/>
      <c r="K42" s="266"/>
      <c r="M42" s="267" t="s">
        <v>818</v>
      </c>
      <c r="O42" s="255"/>
    </row>
    <row r="43" spans="1:80" ht="12.75">
      <c r="A43" s="256">
        <v>16</v>
      </c>
      <c r="B43" s="257" t="s">
        <v>225</v>
      </c>
      <c r="C43" s="258" t="s">
        <v>226</v>
      </c>
      <c r="D43" s="259" t="s">
        <v>122</v>
      </c>
      <c r="E43" s="260">
        <v>77.007</v>
      </c>
      <c r="F43" s="260"/>
      <c r="G43" s="261">
        <f>E43*F43</f>
        <v>0</v>
      </c>
      <c r="H43" s="262">
        <v>0</v>
      </c>
      <c r="I43" s="263">
        <f>E43*H43</f>
        <v>0</v>
      </c>
      <c r="J43" s="262">
        <v>0</v>
      </c>
      <c r="K43" s="263">
        <f>E43*J43</f>
        <v>0</v>
      </c>
      <c r="O43" s="255">
        <v>2</v>
      </c>
      <c r="AA43" s="228">
        <v>1</v>
      </c>
      <c r="AB43" s="228">
        <v>1</v>
      </c>
      <c r="AC43" s="228">
        <v>1</v>
      </c>
      <c r="AZ43" s="228">
        <v>1</v>
      </c>
      <c r="BA43" s="228">
        <f>IF(AZ43=1,G43,0)</f>
        <v>0</v>
      </c>
      <c r="BB43" s="228">
        <f>IF(AZ43=2,G43,0)</f>
        <v>0</v>
      </c>
      <c r="BC43" s="228">
        <f>IF(AZ43=3,G43,0)</f>
        <v>0</v>
      </c>
      <c r="BD43" s="228">
        <f>IF(AZ43=4,G43,0)</f>
        <v>0</v>
      </c>
      <c r="BE43" s="228">
        <f>IF(AZ43=5,G43,0)</f>
        <v>0</v>
      </c>
      <c r="CA43" s="255">
        <v>1</v>
      </c>
      <c r="CB43" s="255">
        <v>1</v>
      </c>
    </row>
    <row r="44" spans="1:80" ht="12.75">
      <c r="A44" s="256">
        <v>17</v>
      </c>
      <c r="B44" s="257" t="s">
        <v>227</v>
      </c>
      <c r="C44" s="258" t="s">
        <v>228</v>
      </c>
      <c r="D44" s="259" t="s">
        <v>122</v>
      </c>
      <c r="E44" s="260">
        <v>112.4515</v>
      </c>
      <c r="F44" s="260"/>
      <c r="G44" s="261">
        <f>E44*F44</f>
        <v>0</v>
      </c>
      <c r="H44" s="262">
        <v>0</v>
      </c>
      <c r="I44" s="263">
        <f>E44*H44</f>
        <v>0</v>
      </c>
      <c r="J44" s="262">
        <v>0</v>
      </c>
      <c r="K44" s="263">
        <f>E44*J44</f>
        <v>0</v>
      </c>
      <c r="O44" s="255">
        <v>2</v>
      </c>
      <c r="AA44" s="228">
        <v>1</v>
      </c>
      <c r="AB44" s="228">
        <v>1</v>
      </c>
      <c r="AC44" s="228">
        <v>1</v>
      </c>
      <c r="AZ44" s="228">
        <v>1</v>
      </c>
      <c r="BA44" s="228">
        <f>IF(AZ44=1,G44,0)</f>
        <v>0</v>
      </c>
      <c r="BB44" s="228">
        <f>IF(AZ44=2,G44,0)</f>
        <v>0</v>
      </c>
      <c r="BC44" s="228">
        <f>IF(AZ44=3,G44,0)</f>
        <v>0</v>
      </c>
      <c r="BD44" s="228">
        <f>IF(AZ44=4,G44,0)</f>
        <v>0</v>
      </c>
      <c r="BE44" s="228">
        <f>IF(AZ44=5,G44,0)</f>
        <v>0</v>
      </c>
      <c r="CA44" s="255">
        <v>1</v>
      </c>
      <c r="CB44" s="255">
        <v>1</v>
      </c>
    </row>
    <row r="45" spans="1:15" ht="12.75">
      <c r="A45" s="264"/>
      <c r="B45" s="268"/>
      <c r="C45" s="440" t="s">
        <v>819</v>
      </c>
      <c r="D45" s="441"/>
      <c r="E45" s="269">
        <v>189.4585</v>
      </c>
      <c r="F45" s="270"/>
      <c r="G45" s="271"/>
      <c r="H45" s="272"/>
      <c r="I45" s="266"/>
      <c r="J45" s="273"/>
      <c r="K45" s="266"/>
      <c r="M45" s="267" t="s">
        <v>819</v>
      </c>
      <c r="O45" s="255"/>
    </row>
    <row r="46" spans="1:15" ht="12.75">
      <c r="A46" s="264"/>
      <c r="B46" s="268"/>
      <c r="C46" s="440" t="s">
        <v>820</v>
      </c>
      <c r="D46" s="441"/>
      <c r="E46" s="269">
        <v>-13.0081</v>
      </c>
      <c r="F46" s="270"/>
      <c r="G46" s="271"/>
      <c r="H46" s="272"/>
      <c r="I46" s="266"/>
      <c r="J46" s="273"/>
      <c r="K46" s="266"/>
      <c r="M46" s="267" t="s">
        <v>820</v>
      </c>
      <c r="O46" s="255"/>
    </row>
    <row r="47" spans="1:15" ht="12.75">
      <c r="A47" s="264"/>
      <c r="B47" s="268"/>
      <c r="C47" s="440" t="s">
        <v>821</v>
      </c>
      <c r="D47" s="441"/>
      <c r="E47" s="269">
        <v>-6.6528</v>
      </c>
      <c r="F47" s="270"/>
      <c r="G47" s="271"/>
      <c r="H47" s="272"/>
      <c r="I47" s="266"/>
      <c r="J47" s="273"/>
      <c r="K47" s="266"/>
      <c r="M47" s="267" t="s">
        <v>821</v>
      </c>
      <c r="O47" s="255"/>
    </row>
    <row r="48" spans="1:15" ht="12.75">
      <c r="A48" s="264"/>
      <c r="B48" s="268"/>
      <c r="C48" s="440" t="s">
        <v>822</v>
      </c>
      <c r="D48" s="441"/>
      <c r="E48" s="269">
        <v>-3.982</v>
      </c>
      <c r="F48" s="270"/>
      <c r="G48" s="271"/>
      <c r="H48" s="272"/>
      <c r="I48" s="266"/>
      <c r="J48" s="273"/>
      <c r="K48" s="266"/>
      <c r="M48" s="267" t="s">
        <v>822</v>
      </c>
      <c r="O48" s="255"/>
    </row>
    <row r="49" spans="1:15" ht="12.75">
      <c r="A49" s="264"/>
      <c r="B49" s="268"/>
      <c r="C49" s="440" t="s">
        <v>823</v>
      </c>
      <c r="D49" s="441"/>
      <c r="E49" s="269">
        <v>-43.3346</v>
      </c>
      <c r="F49" s="270"/>
      <c r="G49" s="271"/>
      <c r="H49" s="272"/>
      <c r="I49" s="266"/>
      <c r="J49" s="273"/>
      <c r="K49" s="266"/>
      <c r="M49" s="267" t="s">
        <v>823</v>
      </c>
      <c r="O49" s="255"/>
    </row>
    <row r="50" spans="1:15" ht="12.75" customHeight="1">
      <c r="A50" s="264"/>
      <c r="B50" s="268"/>
      <c r="C50" s="440" t="s">
        <v>824</v>
      </c>
      <c r="D50" s="441"/>
      <c r="E50" s="269">
        <v>-10.0296</v>
      </c>
      <c r="F50" s="270"/>
      <c r="G50" s="271"/>
      <c r="H50" s="272"/>
      <c r="I50" s="266"/>
      <c r="J50" s="273"/>
      <c r="K50" s="266"/>
      <c r="M50" s="267" t="s">
        <v>824</v>
      </c>
      <c r="O50" s="255"/>
    </row>
    <row r="51" spans="1:80" ht="12.75">
      <c r="A51" s="256">
        <v>18</v>
      </c>
      <c r="B51" s="257" t="s">
        <v>825</v>
      </c>
      <c r="C51" s="258" t="s">
        <v>826</v>
      </c>
      <c r="D51" s="259" t="s">
        <v>122</v>
      </c>
      <c r="E51" s="260">
        <v>43.3346</v>
      </c>
      <c r="F51" s="260"/>
      <c r="G51" s="261">
        <f>E51*F51</f>
        <v>0</v>
      </c>
      <c r="H51" s="262">
        <v>0</v>
      </c>
      <c r="I51" s="263">
        <f>E51*H51</f>
        <v>0</v>
      </c>
      <c r="J51" s="262">
        <v>0</v>
      </c>
      <c r="K51" s="263">
        <f>E51*J51</f>
        <v>0</v>
      </c>
      <c r="O51" s="255">
        <v>2</v>
      </c>
      <c r="AA51" s="228">
        <v>1</v>
      </c>
      <c r="AB51" s="228">
        <v>1</v>
      </c>
      <c r="AC51" s="228">
        <v>1</v>
      </c>
      <c r="AZ51" s="228">
        <v>1</v>
      </c>
      <c r="BA51" s="228">
        <f>IF(AZ51=1,G51,0)</f>
        <v>0</v>
      </c>
      <c r="BB51" s="228">
        <f>IF(AZ51=2,G51,0)</f>
        <v>0</v>
      </c>
      <c r="BC51" s="228">
        <f>IF(AZ51=3,G51,0)</f>
        <v>0</v>
      </c>
      <c r="BD51" s="228">
        <f>IF(AZ51=4,G51,0)</f>
        <v>0</v>
      </c>
      <c r="BE51" s="228">
        <f>IF(AZ51=5,G51,0)</f>
        <v>0</v>
      </c>
      <c r="CA51" s="255">
        <v>1</v>
      </c>
      <c r="CB51" s="255">
        <v>1</v>
      </c>
    </row>
    <row r="52" spans="1:15" ht="12.75">
      <c r="A52" s="264"/>
      <c r="B52" s="268"/>
      <c r="C52" s="440" t="s">
        <v>827</v>
      </c>
      <c r="D52" s="441"/>
      <c r="E52" s="269">
        <v>17.1867</v>
      </c>
      <c r="F52" s="270"/>
      <c r="G52" s="271"/>
      <c r="H52" s="272"/>
      <c r="I52" s="266"/>
      <c r="J52" s="273"/>
      <c r="K52" s="266"/>
      <c r="M52" s="267" t="s">
        <v>827</v>
      </c>
      <c r="O52" s="255"/>
    </row>
    <row r="53" spans="1:15" ht="12.75">
      <c r="A53" s="264"/>
      <c r="B53" s="268"/>
      <c r="C53" s="440" t="s">
        <v>828</v>
      </c>
      <c r="D53" s="441"/>
      <c r="E53" s="269">
        <v>17.6656</v>
      </c>
      <c r="F53" s="270"/>
      <c r="G53" s="271"/>
      <c r="H53" s="272"/>
      <c r="I53" s="266"/>
      <c r="J53" s="273"/>
      <c r="K53" s="266"/>
      <c r="M53" s="267" t="s">
        <v>828</v>
      </c>
      <c r="O53" s="255"/>
    </row>
    <row r="54" spans="1:15" ht="12.75">
      <c r="A54" s="264"/>
      <c r="B54" s="268"/>
      <c r="C54" s="440" t="s">
        <v>829</v>
      </c>
      <c r="D54" s="441"/>
      <c r="E54" s="269">
        <v>8.4823</v>
      </c>
      <c r="F54" s="270"/>
      <c r="G54" s="271"/>
      <c r="H54" s="272"/>
      <c r="I54" s="266"/>
      <c r="J54" s="273"/>
      <c r="K54" s="266"/>
      <c r="M54" s="267" t="s">
        <v>829</v>
      </c>
      <c r="O54" s="255"/>
    </row>
    <row r="55" spans="1:80" ht="12.75">
      <c r="A55" s="356">
        <v>19</v>
      </c>
      <c r="B55" s="357" t="s">
        <v>236</v>
      </c>
      <c r="C55" s="358" t="s">
        <v>669</v>
      </c>
      <c r="D55" s="359" t="s">
        <v>238</v>
      </c>
      <c r="E55" s="360">
        <v>82.3357</v>
      </c>
      <c r="F55" s="360"/>
      <c r="G55" s="361">
        <f>E55*F55</f>
        <v>0</v>
      </c>
      <c r="H55" s="262">
        <v>1</v>
      </c>
      <c r="I55" s="263">
        <f>E55*H55</f>
        <v>82.3357</v>
      </c>
      <c r="J55" s="262"/>
      <c r="K55" s="263">
        <f>E55*J55</f>
        <v>0</v>
      </c>
      <c r="O55" s="255">
        <v>2</v>
      </c>
      <c r="AA55" s="228">
        <v>3</v>
      </c>
      <c r="AB55" s="228">
        <v>1</v>
      </c>
      <c r="AC55" s="228">
        <v>58337333</v>
      </c>
      <c r="AZ55" s="228">
        <v>1</v>
      </c>
      <c r="BA55" s="228">
        <f>IF(AZ55=1,G55,0)</f>
        <v>0</v>
      </c>
      <c r="BB55" s="228">
        <f>IF(AZ55=2,G55,0)</f>
        <v>0</v>
      </c>
      <c r="BC55" s="228">
        <f>IF(AZ55=3,G55,0)</f>
        <v>0</v>
      </c>
      <c r="BD55" s="228">
        <f>IF(AZ55=4,G55,0)</f>
        <v>0</v>
      </c>
      <c r="BE55" s="228">
        <f>IF(AZ55=5,G55,0)</f>
        <v>0</v>
      </c>
      <c r="CA55" s="255">
        <v>3</v>
      </c>
      <c r="CB55" s="255">
        <v>1</v>
      </c>
    </row>
    <row r="56" spans="1:15" ht="12.75">
      <c r="A56" s="362"/>
      <c r="B56" s="363"/>
      <c r="C56" s="444" t="s">
        <v>830</v>
      </c>
      <c r="D56" s="445"/>
      <c r="E56" s="364">
        <v>82.3357</v>
      </c>
      <c r="F56" s="365"/>
      <c r="G56" s="366"/>
      <c r="H56" s="272"/>
      <c r="I56" s="266"/>
      <c r="J56" s="273"/>
      <c r="K56" s="266"/>
      <c r="M56" s="267" t="s">
        <v>830</v>
      </c>
      <c r="O56" s="255"/>
    </row>
    <row r="57" spans="1:57" ht="12.75">
      <c r="A57" s="274"/>
      <c r="B57" s="275" t="s">
        <v>103</v>
      </c>
      <c r="C57" s="276" t="s">
        <v>112</v>
      </c>
      <c r="D57" s="277"/>
      <c r="E57" s="278"/>
      <c r="F57" s="279"/>
      <c r="G57" s="280">
        <f>SUM(G7:G56)</f>
        <v>0</v>
      </c>
      <c r="H57" s="281"/>
      <c r="I57" s="282">
        <f>SUM(I7:I56)</f>
        <v>82.3357</v>
      </c>
      <c r="J57" s="281"/>
      <c r="K57" s="282">
        <f>SUM(K7:K56)</f>
        <v>0</v>
      </c>
      <c r="O57" s="255">
        <v>4</v>
      </c>
      <c r="BA57" s="283">
        <f>SUM(BA7:BA56)</f>
        <v>0</v>
      </c>
      <c r="BB57" s="283">
        <f>SUM(BB7:BB56)</f>
        <v>0</v>
      </c>
      <c r="BC57" s="283">
        <f>SUM(BC7:BC56)</f>
        <v>0</v>
      </c>
      <c r="BD57" s="283">
        <f>SUM(BD7:BD56)</f>
        <v>0</v>
      </c>
      <c r="BE57" s="283">
        <f>SUM(BE7:BE56)</f>
        <v>0</v>
      </c>
    </row>
    <row r="58" spans="1:15" ht="12.75">
      <c r="A58" s="245" t="s">
        <v>98</v>
      </c>
      <c r="B58" s="246" t="s">
        <v>831</v>
      </c>
      <c r="C58" s="247" t="s">
        <v>832</v>
      </c>
      <c r="D58" s="248"/>
      <c r="E58" s="249"/>
      <c r="F58" s="249"/>
      <c r="G58" s="250"/>
      <c r="H58" s="251"/>
      <c r="I58" s="252"/>
      <c r="J58" s="253"/>
      <c r="K58" s="254"/>
      <c r="O58" s="255">
        <v>1</v>
      </c>
    </row>
    <row r="59" spans="1:80" ht="12.75">
      <c r="A59" s="256">
        <v>20</v>
      </c>
      <c r="B59" s="257" t="s">
        <v>834</v>
      </c>
      <c r="C59" s="258" t="s">
        <v>835</v>
      </c>
      <c r="D59" s="259" t="s">
        <v>122</v>
      </c>
      <c r="E59" s="260">
        <v>0.458</v>
      </c>
      <c r="F59" s="260"/>
      <c r="G59" s="261">
        <f>E59*F59</f>
        <v>0</v>
      </c>
      <c r="H59" s="262">
        <v>1.78164</v>
      </c>
      <c r="I59" s="263">
        <f>E59*H59</f>
        <v>0.81599112</v>
      </c>
      <c r="J59" s="262">
        <v>0</v>
      </c>
      <c r="K59" s="263">
        <f>E59*J59</f>
        <v>0</v>
      </c>
      <c r="O59" s="255">
        <v>2</v>
      </c>
      <c r="AA59" s="228">
        <v>1</v>
      </c>
      <c r="AB59" s="228">
        <v>1</v>
      </c>
      <c r="AC59" s="228">
        <v>1</v>
      </c>
      <c r="AZ59" s="228">
        <v>1</v>
      </c>
      <c r="BA59" s="228">
        <f>IF(AZ59=1,G59,0)</f>
        <v>0</v>
      </c>
      <c r="BB59" s="228">
        <f>IF(AZ59=2,G59,0)</f>
        <v>0</v>
      </c>
      <c r="BC59" s="228">
        <f>IF(AZ59=3,G59,0)</f>
        <v>0</v>
      </c>
      <c r="BD59" s="228">
        <f>IF(AZ59=4,G59,0)</f>
        <v>0</v>
      </c>
      <c r="BE59" s="228">
        <f>IF(AZ59=5,G59,0)</f>
        <v>0</v>
      </c>
      <c r="CA59" s="255">
        <v>1</v>
      </c>
      <c r="CB59" s="255">
        <v>1</v>
      </c>
    </row>
    <row r="60" spans="1:15" ht="12.75">
      <c r="A60" s="264"/>
      <c r="B60" s="268"/>
      <c r="C60" s="440" t="s">
        <v>836</v>
      </c>
      <c r="D60" s="441"/>
      <c r="E60" s="269">
        <v>0.288</v>
      </c>
      <c r="F60" s="270"/>
      <c r="G60" s="271"/>
      <c r="H60" s="272"/>
      <c r="I60" s="266"/>
      <c r="J60" s="273"/>
      <c r="K60" s="266"/>
      <c r="M60" s="267" t="s">
        <v>836</v>
      </c>
      <c r="O60" s="255"/>
    </row>
    <row r="61" spans="1:15" ht="12.75">
      <c r="A61" s="264"/>
      <c r="B61" s="268"/>
      <c r="C61" s="440" t="s">
        <v>837</v>
      </c>
      <c r="D61" s="441"/>
      <c r="E61" s="269">
        <v>0.17</v>
      </c>
      <c r="F61" s="270"/>
      <c r="G61" s="271"/>
      <c r="H61" s="272"/>
      <c r="I61" s="266"/>
      <c r="J61" s="273"/>
      <c r="K61" s="266"/>
      <c r="M61" s="267" t="s">
        <v>837</v>
      </c>
      <c r="O61" s="255"/>
    </row>
    <row r="62" spans="1:80" ht="12.75">
      <c r="A62" s="256">
        <v>21</v>
      </c>
      <c r="B62" s="257" t="s">
        <v>838</v>
      </c>
      <c r="C62" s="258" t="s">
        <v>839</v>
      </c>
      <c r="D62" s="259" t="s">
        <v>122</v>
      </c>
      <c r="E62" s="260">
        <v>0.255</v>
      </c>
      <c r="F62" s="260"/>
      <c r="G62" s="261">
        <f>E62*F62</f>
        <v>0</v>
      </c>
      <c r="H62" s="262">
        <v>2.525</v>
      </c>
      <c r="I62" s="263">
        <f>E62*H62</f>
        <v>0.643875</v>
      </c>
      <c r="J62" s="262">
        <v>0</v>
      </c>
      <c r="K62" s="263">
        <f>E62*J62</f>
        <v>0</v>
      </c>
      <c r="O62" s="255">
        <v>2</v>
      </c>
      <c r="AA62" s="228">
        <v>1</v>
      </c>
      <c r="AB62" s="228">
        <v>1</v>
      </c>
      <c r="AC62" s="228">
        <v>1</v>
      </c>
      <c r="AZ62" s="228">
        <v>1</v>
      </c>
      <c r="BA62" s="228">
        <f>IF(AZ62=1,G62,0)</f>
        <v>0</v>
      </c>
      <c r="BB62" s="228">
        <f>IF(AZ62=2,G62,0)</f>
        <v>0</v>
      </c>
      <c r="BC62" s="228">
        <f>IF(AZ62=3,G62,0)</f>
        <v>0</v>
      </c>
      <c r="BD62" s="228">
        <f>IF(AZ62=4,G62,0)</f>
        <v>0</v>
      </c>
      <c r="BE62" s="228">
        <f>IF(AZ62=5,G62,0)</f>
        <v>0</v>
      </c>
      <c r="CA62" s="255">
        <v>1</v>
      </c>
      <c r="CB62" s="255">
        <v>1</v>
      </c>
    </row>
    <row r="63" spans="1:15" ht="12.75">
      <c r="A63" s="264"/>
      <c r="B63" s="268"/>
      <c r="C63" s="440" t="s">
        <v>840</v>
      </c>
      <c r="D63" s="441"/>
      <c r="E63" s="269">
        <v>0.255</v>
      </c>
      <c r="F63" s="270"/>
      <c r="G63" s="271"/>
      <c r="H63" s="272"/>
      <c r="I63" s="266"/>
      <c r="J63" s="273"/>
      <c r="K63" s="266"/>
      <c r="M63" s="267" t="s">
        <v>840</v>
      </c>
      <c r="O63" s="255"/>
    </row>
    <row r="64" spans="1:80" ht="12.75">
      <c r="A64" s="256">
        <v>22</v>
      </c>
      <c r="B64" s="257" t="s">
        <v>841</v>
      </c>
      <c r="C64" s="258" t="s">
        <v>842</v>
      </c>
      <c r="D64" s="259" t="s">
        <v>199</v>
      </c>
      <c r="E64" s="260">
        <v>0.78</v>
      </c>
      <c r="F64" s="260"/>
      <c r="G64" s="261">
        <f>E64*F64</f>
        <v>0</v>
      </c>
      <c r="H64" s="262">
        <v>0.0002</v>
      </c>
      <c r="I64" s="263">
        <f>E64*H64</f>
        <v>0.00015600000000000002</v>
      </c>
      <c r="J64" s="262">
        <v>0</v>
      </c>
      <c r="K64" s="263">
        <f>E64*J64</f>
        <v>0</v>
      </c>
      <c r="O64" s="255">
        <v>2</v>
      </c>
      <c r="AA64" s="228">
        <v>1</v>
      </c>
      <c r="AB64" s="228">
        <v>1</v>
      </c>
      <c r="AC64" s="228">
        <v>1</v>
      </c>
      <c r="AZ64" s="228">
        <v>1</v>
      </c>
      <c r="BA64" s="228">
        <f>IF(AZ64=1,G64,0)</f>
        <v>0</v>
      </c>
      <c r="BB64" s="228">
        <f>IF(AZ64=2,G64,0)</f>
        <v>0</v>
      </c>
      <c r="BC64" s="228">
        <f>IF(AZ64=3,G64,0)</f>
        <v>0</v>
      </c>
      <c r="BD64" s="228">
        <f>IF(AZ64=4,G64,0)</f>
        <v>0</v>
      </c>
      <c r="BE64" s="228">
        <f>IF(AZ64=5,G64,0)</f>
        <v>0</v>
      </c>
      <c r="CA64" s="255">
        <v>1</v>
      </c>
      <c r="CB64" s="255">
        <v>1</v>
      </c>
    </row>
    <row r="65" spans="1:15" ht="12.75">
      <c r="A65" s="264"/>
      <c r="B65" s="268"/>
      <c r="C65" s="440" t="s">
        <v>843</v>
      </c>
      <c r="D65" s="441"/>
      <c r="E65" s="269">
        <v>0.78</v>
      </c>
      <c r="F65" s="270"/>
      <c r="G65" s="271"/>
      <c r="H65" s="272"/>
      <c r="I65" s="266"/>
      <c r="J65" s="273"/>
      <c r="K65" s="266"/>
      <c r="M65" s="267" t="s">
        <v>843</v>
      </c>
      <c r="O65" s="255"/>
    </row>
    <row r="66" spans="1:80" ht="12.75">
      <c r="A66" s="256">
        <v>23</v>
      </c>
      <c r="B66" s="257" t="s">
        <v>844</v>
      </c>
      <c r="C66" s="258" t="s">
        <v>845</v>
      </c>
      <c r="D66" s="259" t="s">
        <v>199</v>
      </c>
      <c r="E66" s="260">
        <v>0.78</v>
      </c>
      <c r="F66" s="260"/>
      <c r="G66" s="261">
        <f>E66*F66</f>
        <v>0</v>
      </c>
      <c r="H66" s="262">
        <v>0</v>
      </c>
      <c r="I66" s="263">
        <f>E66*H66</f>
        <v>0</v>
      </c>
      <c r="J66" s="262">
        <v>0</v>
      </c>
      <c r="K66" s="263">
        <f>E66*J66</f>
        <v>0</v>
      </c>
      <c r="O66" s="255">
        <v>2</v>
      </c>
      <c r="AA66" s="228">
        <v>1</v>
      </c>
      <c r="AB66" s="228">
        <v>1</v>
      </c>
      <c r="AC66" s="228">
        <v>1</v>
      </c>
      <c r="AZ66" s="228">
        <v>1</v>
      </c>
      <c r="BA66" s="228">
        <f>IF(AZ66=1,G66,0)</f>
        <v>0</v>
      </c>
      <c r="BB66" s="228">
        <f>IF(AZ66=2,G66,0)</f>
        <v>0</v>
      </c>
      <c r="BC66" s="228">
        <f>IF(AZ66=3,G66,0)</f>
        <v>0</v>
      </c>
      <c r="BD66" s="228">
        <f>IF(AZ66=4,G66,0)</f>
        <v>0</v>
      </c>
      <c r="BE66" s="228">
        <f>IF(AZ66=5,G66,0)</f>
        <v>0</v>
      </c>
      <c r="CA66" s="255">
        <v>1</v>
      </c>
      <c r="CB66" s="255">
        <v>1</v>
      </c>
    </row>
    <row r="67" spans="1:80" ht="22.5">
      <c r="A67" s="256">
        <v>24</v>
      </c>
      <c r="B67" s="257" t="s">
        <v>846</v>
      </c>
      <c r="C67" s="258" t="s">
        <v>847</v>
      </c>
      <c r="D67" s="259" t="s">
        <v>382</v>
      </c>
      <c r="E67" s="260">
        <v>0.0134</v>
      </c>
      <c r="F67" s="260"/>
      <c r="G67" s="261">
        <f>E67*F67</f>
        <v>0</v>
      </c>
      <c r="H67" s="262">
        <v>1.05439</v>
      </c>
      <c r="I67" s="263">
        <f>E67*H67</f>
        <v>0.014128825999999999</v>
      </c>
      <c r="J67" s="262">
        <v>0</v>
      </c>
      <c r="K67" s="263">
        <f>E67*J67</f>
        <v>0</v>
      </c>
      <c r="O67" s="255">
        <v>2</v>
      </c>
      <c r="AA67" s="228">
        <v>1</v>
      </c>
      <c r="AB67" s="228">
        <v>1</v>
      </c>
      <c r="AC67" s="228">
        <v>1</v>
      </c>
      <c r="AZ67" s="228">
        <v>1</v>
      </c>
      <c r="BA67" s="228">
        <f>IF(AZ67=1,G67,0)</f>
        <v>0</v>
      </c>
      <c r="BB67" s="228">
        <f>IF(AZ67=2,G67,0)</f>
        <v>0</v>
      </c>
      <c r="BC67" s="228">
        <f>IF(AZ67=3,G67,0)</f>
        <v>0</v>
      </c>
      <c r="BD67" s="228">
        <f>IF(AZ67=4,G67,0)</f>
        <v>0</v>
      </c>
      <c r="BE67" s="228">
        <f>IF(AZ67=5,G67,0)</f>
        <v>0</v>
      </c>
      <c r="CA67" s="255">
        <v>1</v>
      </c>
      <c r="CB67" s="255">
        <v>1</v>
      </c>
    </row>
    <row r="68" spans="1:15" ht="12.75">
      <c r="A68" s="264"/>
      <c r="B68" s="268"/>
      <c r="C68" s="440" t="s">
        <v>848</v>
      </c>
      <c r="D68" s="441"/>
      <c r="E68" s="269">
        <v>0.0134</v>
      </c>
      <c r="F68" s="270"/>
      <c r="G68" s="271"/>
      <c r="H68" s="272"/>
      <c r="I68" s="266"/>
      <c r="J68" s="273"/>
      <c r="K68" s="266"/>
      <c r="M68" s="267" t="s">
        <v>848</v>
      </c>
      <c r="O68" s="255"/>
    </row>
    <row r="69" spans="1:80" ht="12.75">
      <c r="A69" s="256">
        <v>25</v>
      </c>
      <c r="B69" s="257" t="s">
        <v>849</v>
      </c>
      <c r="C69" s="258" t="s">
        <v>850</v>
      </c>
      <c r="D69" s="259" t="s">
        <v>122</v>
      </c>
      <c r="E69" s="260">
        <v>0.648</v>
      </c>
      <c r="F69" s="260"/>
      <c r="G69" s="261">
        <f>E69*F69</f>
        <v>0</v>
      </c>
      <c r="H69" s="262">
        <v>2.5856</v>
      </c>
      <c r="I69" s="263">
        <f>E69*H69</f>
        <v>1.6754688</v>
      </c>
      <c r="J69" s="262">
        <v>0</v>
      </c>
      <c r="K69" s="263">
        <f>E69*J69</f>
        <v>0</v>
      </c>
      <c r="O69" s="255">
        <v>2</v>
      </c>
      <c r="AA69" s="228">
        <v>1</v>
      </c>
      <c r="AB69" s="228">
        <v>1</v>
      </c>
      <c r="AC69" s="228">
        <v>1</v>
      </c>
      <c r="AZ69" s="228">
        <v>1</v>
      </c>
      <c r="BA69" s="228">
        <f>IF(AZ69=1,G69,0)</f>
        <v>0</v>
      </c>
      <c r="BB69" s="228">
        <f>IF(AZ69=2,G69,0)</f>
        <v>0</v>
      </c>
      <c r="BC69" s="228">
        <f>IF(AZ69=3,G69,0)</f>
        <v>0</v>
      </c>
      <c r="BD69" s="228">
        <f>IF(AZ69=4,G69,0)</f>
        <v>0</v>
      </c>
      <c r="BE69" s="228">
        <f>IF(AZ69=5,G69,0)</f>
        <v>0</v>
      </c>
      <c r="CA69" s="255">
        <v>1</v>
      </c>
      <c r="CB69" s="255">
        <v>1</v>
      </c>
    </row>
    <row r="70" spans="1:15" ht="12.75">
      <c r="A70" s="264"/>
      <c r="B70" s="268"/>
      <c r="C70" s="440" t="s">
        <v>851</v>
      </c>
      <c r="D70" s="441"/>
      <c r="E70" s="269">
        <v>0.648</v>
      </c>
      <c r="F70" s="270"/>
      <c r="G70" s="271"/>
      <c r="H70" s="272"/>
      <c r="I70" s="266"/>
      <c r="J70" s="273"/>
      <c r="K70" s="266"/>
      <c r="M70" s="267" t="s">
        <v>851</v>
      </c>
      <c r="O70" s="255"/>
    </row>
    <row r="71" spans="1:80" ht="12.75">
      <c r="A71" s="256">
        <v>26</v>
      </c>
      <c r="B71" s="257" t="s">
        <v>852</v>
      </c>
      <c r="C71" s="258" t="s">
        <v>853</v>
      </c>
      <c r="D71" s="259" t="s">
        <v>199</v>
      </c>
      <c r="E71" s="260">
        <v>4.32</v>
      </c>
      <c r="F71" s="260"/>
      <c r="G71" s="261">
        <f>E71*F71</f>
        <v>0</v>
      </c>
      <c r="H71" s="262">
        <v>0.0392</v>
      </c>
      <c r="I71" s="263">
        <f>E71*H71</f>
        <v>0.169344</v>
      </c>
      <c r="J71" s="262">
        <v>0</v>
      </c>
      <c r="K71" s="263">
        <f>E71*J71</f>
        <v>0</v>
      </c>
      <c r="O71" s="255">
        <v>2</v>
      </c>
      <c r="AA71" s="228">
        <v>1</v>
      </c>
      <c r="AB71" s="228">
        <v>1</v>
      </c>
      <c r="AC71" s="228">
        <v>1</v>
      </c>
      <c r="AZ71" s="228">
        <v>1</v>
      </c>
      <c r="BA71" s="228">
        <f>IF(AZ71=1,G71,0)</f>
        <v>0</v>
      </c>
      <c r="BB71" s="228">
        <f>IF(AZ71=2,G71,0)</f>
        <v>0</v>
      </c>
      <c r="BC71" s="228">
        <f>IF(AZ71=3,G71,0)</f>
        <v>0</v>
      </c>
      <c r="BD71" s="228">
        <f>IF(AZ71=4,G71,0)</f>
        <v>0</v>
      </c>
      <c r="BE71" s="228">
        <f>IF(AZ71=5,G71,0)</f>
        <v>0</v>
      </c>
      <c r="CA71" s="255">
        <v>1</v>
      </c>
      <c r="CB71" s="255">
        <v>1</v>
      </c>
    </row>
    <row r="72" spans="1:15" ht="12.75">
      <c r="A72" s="264"/>
      <c r="B72" s="268"/>
      <c r="C72" s="440" t="s">
        <v>854</v>
      </c>
      <c r="D72" s="441"/>
      <c r="E72" s="269">
        <v>4.32</v>
      </c>
      <c r="F72" s="270"/>
      <c r="G72" s="271"/>
      <c r="H72" s="272"/>
      <c r="I72" s="266"/>
      <c r="J72" s="273"/>
      <c r="K72" s="266"/>
      <c r="M72" s="267" t="s">
        <v>854</v>
      </c>
      <c r="O72" s="255"/>
    </row>
    <row r="73" spans="1:80" ht="12.75">
      <c r="A73" s="256">
        <v>27</v>
      </c>
      <c r="B73" s="257" t="s">
        <v>855</v>
      </c>
      <c r="C73" s="258" t="s">
        <v>856</v>
      </c>
      <c r="D73" s="259" t="s">
        <v>199</v>
      </c>
      <c r="E73" s="260">
        <v>4.32</v>
      </c>
      <c r="F73" s="260"/>
      <c r="G73" s="261">
        <f>E73*F73</f>
        <v>0</v>
      </c>
      <c r="H73" s="262">
        <v>0</v>
      </c>
      <c r="I73" s="263">
        <f>E73*H73</f>
        <v>0</v>
      </c>
      <c r="J73" s="262">
        <v>0</v>
      </c>
      <c r="K73" s="263">
        <f>E73*J73</f>
        <v>0</v>
      </c>
      <c r="O73" s="255">
        <v>2</v>
      </c>
      <c r="AA73" s="228">
        <v>1</v>
      </c>
      <c r="AB73" s="228">
        <v>1</v>
      </c>
      <c r="AC73" s="228">
        <v>1</v>
      </c>
      <c r="AZ73" s="228">
        <v>1</v>
      </c>
      <c r="BA73" s="228">
        <f>IF(AZ73=1,G73,0)</f>
        <v>0</v>
      </c>
      <c r="BB73" s="228">
        <f>IF(AZ73=2,G73,0)</f>
        <v>0</v>
      </c>
      <c r="BC73" s="228">
        <f>IF(AZ73=3,G73,0)</f>
        <v>0</v>
      </c>
      <c r="BD73" s="228">
        <f>IF(AZ73=4,G73,0)</f>
        <v>0</v>
      </c>
      <c r="BE73" s="228">
        <f>IF(AZ73=5,G73,0)</f>
        <v>0</v>
      </c>
      <c r="CA73" s="255">
        <v>1</v>
      </c>
      <c r="CB73" s="255">
        <v>1</v>
      </c>
    </row>
    <row r="74" spans="1:57" ht="12.75">
      <c r="A74" s="274"/>
      <c r="B74" s="275" t="s">
        <v>103</v>
      </c>
      <c r="C74" s="276" t="s">
        <v>833</v>
      </c>
      <c r="D74" s="277"/>
      <c r="E74" s="278"/>
      <c r="F74" s="279"/>
      <c r="G74" s="280">
        <f>SUM(G58:G73)</f>
        <v>0</v>
      </c>
      <c r="H74" s="281"/>
      <c r="I74" s="282">
        <f>SUM(I58:I73)</f>
        <v>3.318963746</v>
      </c>
      <c r="J74" s="281"/>
      <c r="K74" s="282">
        <f>SUM(K58:K73)</f>
        <v>0</v>
      </c>
      <c r="O74" s="255">
        <v>4</v>
      </c>
      <c r="BA74" s="283">
        <f>SUM(BA58:BA73)</f>
        <v>0</v>
      </c>
      <c r="BB74" s="283">
        <f>SUM(BB58:BB73)</f>
        <v>0</v>
      </c>
      <c r="BC74" s="283">
        <f>SUM(BC58:BC73)</f>
        <v>0</v>
      </c>
      <c r="BD74" s="283">
        <f>SUM(BD58:BD73)</f>
        <v>0</v>
      </c>
      <c r="BE74" s="283">
        <f>SUM(BE58:BE73)</f>
        <v>0</v>
      </c>
    </row>
    <row r="75" spans="1:15" ht="12.75">
      <c r="A75" s="245" t="s">
        <v>98</v>
      </c>
      <c r="B75" s="246" t="s">
        <v>671</v>
      </c>
      <c r="C75" s="247" t="s">
        <v>672</v>
      </c>
      <c r="D75" s="248"/>
      <c r="E75" s="249"/>
      <c r="F75" s="249"/>
      <c r="G75" s="250"/>
      <c r="H75" s="251"/>
      <c r="I75" s="252"/>
      <c r="J75" s="253"/>
      <c r="K75" s="254"/>
      <c r="O75" s="255">
        <v>1</v>
      </c>
    </row>
    <row r="76" spans="1:80" ht="12.75">
      <c r="A76" s="256">
        <v>28</v>
      </c>
      <c r="B76" s="257" t="s">
        <v>857</v>
      </c>
      <c r="C76" s="258" t="s">
        <v>858</v>
      </c>
      <c r="D76" s="259" t="s">
        <v>259</v>
      </c>
      <c r="E76" s="260">
        <v>9</v>
      </c>
      <c r="F76" s="260"/>
      <c r="G76" s="261">
        <f>E76*F76</f>
        <v>0</v>
      </c>
      <c r="H76" s="262">
        <v>0.3725</v>
      </c>
      <c r="I76" s="263">
        <f>E76*H76</f>
        <v>3.3525</v>
      </c>
      <c r="J76" s="262">
        <v>0</v>
      </c>
      <c r="K76" s="263">
        <f>E76*J76</f>
        <v>0</v>
      </c>
      <c r="O76" s="255">
        <v>2</v>
      </c>
      <c r="AA76" s="228">
        <v>1</v>
      </c>
      <c r="AB76" s="228">
        <v>1</v>
      </c>
      <c r="AC76" s="228">
        <v>1</v>
      </c>
      <c r="AZ76" s="228">
        <v>1</v>
      </c>
      <c r="BA76" s="228">
        <f>IF(AZ76=1,G76,0)</f>
        <v>0</v>
      </c>
      <c r="BB76" s="228">
        <f>IF(AZ76=2,G76,0)</f>
        <v>0</v>
      </c>
      <c r="BC76" s="228">
        <f>IF(AZ76=3,G76,0)</f>
        <v>0</v>
      </c>
      <c r="BD76" s="228">
        <f>IF(AZ76=4,G76,0)</f>
        <v>0</v>
      </c>
      <c r="BE76" s="228">
        <f>IF(AZ76=5,G76,0)</f>
        <v>0</v>
      </c>
      <c r="CA76" s="255">
        <v>1</v>
      </c>
      <c r="CB76" s="255">
        <v>1</v>
      </c>
    </row>
    <row r="77" spans="1:15" ht="12.75">
      <c r="A77" s="264"/>
      <c r="B77" s="268"/>
      <c r="C77" s="440" t="s">
        <v>859</v>
      </c>
      <c r="D77" s="441"/>
      <c r="E77" s="269">
        <v>9</v>
      </c>
      <c r="F77" s="270"/>
      <c r="G77" s="271"/>
      <c r="H77" s="272"/>
      <c r="I77" s="266"/>
      <c r="J77" s="273"/>
      <c r="K77" s="266"/>
      <c r="M77" s="267" t="s">
        <v>859</v>
      </c>
      <c r="O77" s="255"/>
    </row>
    <row r="78" spans="1:80" ht="12.75">
      <c r="A78" s="256">
        <v>29</v>
      </c>
      <c r="B78" s="257" t="s">
        <v>860</v>
      </c>
      <c r="C78" s="258" t="s">
        <v>861</v>
      </c>
      <c r="D78" s="259" t="s">
        <v>259</v>
      </c>
      <c r="E78" s="260">
        <v>8</v>
      </c>
      <c r="F78" s="260"/>
      <c r="G78" s="261">
        <f>E78*F78</f>
        <v>0</v>
      </c>
      <c r="H78" s="262">
        <v>0.00702</v>
      </c>
      <c r="I78" s="263">
        <f>E78*H78</f>
        <v>0.05616</v>
      </c>
      <c r="J78" s="262">
        <v>0</v>
      </c>
      <c r="K78" s="263">
        <f>E78*J78</f>
        <v>0</v>
      </c>
      <c r="O78" s="255">
        <v>2</v>
      </c>
      <c r="AA78" s="228">
        <v>1</v>
      </c>
      <c r="AB78" s="228">
        <v>1</v>
      </c>
      <c r="AC78" s="228">
        <v>1</v>
      </c>
      <c r="AZ78" s="228">
        <v>1</v>
      </c>
      <c r="BA78" s="228">
        <f>IF(AZ78=1,G78,0)</f>
        <v>0</v>
      </c>
      <c r="BB78" s="228">
        <f>IF(AZ78=2,G78,0)</f>
        <v>0</v>
      </c>
      <c r="BC78" s="228">
        <f>IF(AZ78=3,G78,0)</f>
        <v>0</v>
      </c>
      <c r="BD78" s="228">
        <f>IF(AZ78=4,G78,0)</f>
        <v>0</v>
      </c>
      <c r="BE78" s="228">
        <f>IF(AZ78=5,G78,0)</f>
        <v>0</v>
      </c>
      <c r="CA78" s="255">
        <v>1</v>
      </c>
      <c r="CB78" s="255">
        <v>1</v>
      </c>
    </row>
    <row r="79" spans="1:80" ht="12.75">
      <c r="A79" s="356">
        <v>30</v>
      </c>
      <c r="B79" s="357" t="s">
        <v>862</v>
      </c>
      <c r="C79" s="358" t="s">
        <v>863</v>
      </c>
      <c r="D79" s="359" t="s">
        <v>259</v>
      </c>
      <c r="E79" s="360">
        <v>9</v>
      </c>
      <c r="F79" s="360"/>
      <c r="G79" s="361">
        <f>E79*F79</f>
        <v>0</v>
      </c>
      <c r="H79" s="262">
        <v>0.00425</v>
      </c>
      <c r="I79" s="263">
        <f>E79*H79</f>
        <v>0.038250000000000006</v>
      </c>
      <c r="J79" s="262"/>
      <c r="K79" s="263">
        <f>E79*J79</f>
        <v>0</v>
      </c>
      <c r="O79" s="255">
        <v>2</v>
      </c>
      <c r="AA79" s="228">
        <v>3</v>
      </c>
      <c r="AB79" s="228">
        <v>1</v>
      </c>
      <c r="AC79" s="228">
        <v>553462124</v>
      </c>
      <c r="AZ79" s="228">
        <v>1</v>
      </c>
      <c r="BA79" s="228">
        <f>IF(AZ79=1,G79,0)</f>
        <v>0</v>
      </c>
      <c r="BB79" s="228">
        <f>IF(AZ79=2,G79,0)</f>
        <v>0</v>
      </c>
      <c r="BC79" s="228">
        <f>IF(AZ79=3,G79,0)</f>
        <v>0</v>
      </c>
      <c r="BD79" s="228">
        <f>IF(AZ79=4,G79,0)</f>
        <v>0</v>
      </c>
      <c r="BE79" s="228">
        <f>IF(AZ79=5,G79,0)</f>
        <v>0</v>
      </c>
      <c r="CA79" s="255">
        <v>3</v>
      </c>
      <c r="CB79" s="255">
        <v>1</v>
      </c>
    </row>
    <row r="80" spans="1:15" ht="22.5">
      <c r="A80" s="362"/>
      <c r="B80" s="367"/>
      <c r="C80" s="446" t="s">
        <v>864</v>
      </c>
      <c r="D80" s="447"/>
      <c r="E80" s="447"/>
      <c r="F80" s="447"/>
      <c r="G80" s="448"/>
      <c r="I80" s="266"/>
      <c r="K80" s="266"/>
      <c r="L80" s="267" t="s">
        <v>864</v>
      </c>
      <c r="O80" s="255">
        <v>3</v>
      </c>
    </row>
    <row r="81" spans="1:80" ht="12.75">
      <c r="A81" s="356">
        <v>31</v>
      </c>
      <c r="B81" s="357" t="s">
        <v>865</v>
      </c>
      <c r="C81" s="358" t="s">
        <v>866</v>
      </c>
      <c r="D81" s="359" t="s">
        <v>259</v>
      </c>
      <c r="E81" s="360">
        <v>8</v>
      </c>
      <c r="F81" s="360"/>
      <c r="G81" s="361">
        <f>E81*F81</f>
        <v>0</v>
      </c>
      <c r="H81" s="262">
        <v>0.0034</v>
      </c>
      <c r="I81" s="263">
        <f>E81*H81</f>
        <v>0.0272</v>
      </c>
      <c r="J81" s="262"/>
      <c r="K81" s="263">
        <f>E81*J81</f>
        <v>0</v>
      </c>
      <c r="O81" s="255">
        <v>2</v>
      </c>
      <c r="AA81" s="228">
        <v>3</v>
      </c>
      <c r="AB81" s="228">
        <v>1</v>
      </c>
      <c r="AC81" s="228">
        <v>553462186</v>
      </c>
      <c r="AZ81" s="228">
        <v>1</v>
      </c>
      <c r="BA81" s="228">
        <f>IF(AZ81=1,G81,0)</f>
        <v>0</v>
      </c>
      <c r="BB81" s="228">
        <f>IF(AZ81=2,G81,0)</f>
        <v>0</v>
      </c>
      <c r="BC81" s="228">
        <f>IF(AZ81=3,G81,0)</f>
        <v>0</v>
      </c>
      <c r="BD81" s="228">
        <f>IF(AZ81=4,G81,0)</f>
        <v>0</v>
      </c>
      <c r="BE81" s="228">
        <f>IF(AZ81=5,G81,0)</f>
        <v>0</v>
      </c>
      <c r="CA81" s="255">
        <v>3</v>
      </c>
      <c r="CB81" s="255">
        <v>1</v>
      </c>
    </row>
    <row r="82" spans="1:15" ht="12.75">
      <c r="A82" s="362"/>
      <c r="B82" s="367"/>
      <c r="C82" s="446" t="s">
        <v>867</v>
      </c>
      <c r="D82" s="447"/>
      <c r="E82" s="447"/>
      <c r="F82" s="447"/>
      <c r="G82" s="448"/>
      <c r="I82" s="266"/>
      <c r="K82" s="266"/>
      <c r="L82" s="267" t="s">
        <v>867</v>
      </c>
      <c r="O82" s="255">
        <v>3</v>
      </c>
    </row>
    <row r="83" spans="1:80" ht="12.75">
      <c r="A83" s="356">
        <v>32</v>
      </c>
      <c r="B83" s="357" t="s">
        <v>868</v>
      </c>
      <c r="C83" s="358" t="s">
        <v>869</v>
      </c>
      <c r="D83" s="359" t="s">
        <v>274</v>
      </c>
      <c r="E83" s="360">
        <v>8</v>
      </c>
      <c r="F83" s="360"/>
      <c r="G83" s="361">
        <f>E83*F83</f>
        <v>0</v>
      </c>
      <c r="H83" s="262">
        <v>0.00025</v>
      </c>
      <c r="I83" s="263">
        <f>E83*H83</f>
        <v>0.002</v>
      </c>
      <c r="J83" s="262"/>
      <c r="K83" s="263">
        <f>E83*J83</f>
        <v>0</v>
      </c>
      <c r="O83" s="255">
        <v>2</v>
      </c>
      <c r="AA83" s="228">
        <v>3</v>
      </c>
      <c r="AB83" s="228">
        <v>1</v>
      </c>
      <c r="AC83" s="228">
        <v>553462191</v>
      </c>
      <c r="AZ83" s="228">
        <v>1</v>
      </c>
      <c r="BA83" s="228">
        <f>IF(AZ83=1,G83,0)</f>
        <v>0</v>
      </c>
      <c r="BB83" s="228">
        <f>IF(AZ83=2,G83,0)</f>
        <v>0</v>
      </c>
      <c r="BC83" s="228">
        <f>IF(AZ83=3,G83,0)</f>
        <v>0</v>
      </c>
      <c r="BD83" s="228">
        <f>IF(AZ83=4,G83,0)</f>
        <v>0</v>
      </c>
      <c r="BE83" s="228">
        <f>IF(AZ83=5,G83,0)</f>
        <v>0</v>
      </c>
      <c r="CA83" s="255">
        <v>3</v>
      </c>
      <c r="CB83" s="255">
        <v>1</v>
      </c>
    </row>
    <row r="84" spans="1:80" ht="12.75">
      <c r="A84" s="356">
        <v>33</v>
      </c>
      <c r="B84" s="357" t="s">
        <v>870</v>
      </c>
      <c r="C84" s="358" t="s">
        <v>871</v>
      </c>
      <c r="D84" s="359" t="s">
        <v>259</v>
      </c>
      <c r="E84" s="360">
        <v>8</v>
      </c>
      <c r="F84" s="360"/>
      <c r="G84" s="361">
        <f>E84*F84</f>
        <v>0</v>
      </c>
      <c r="H84" s="262">
        <v>0.00015</v>
      </c>
      <c r="I84" s="263">
        <f>E84*H84</f>
        <v>0.0012</v>
      </c>
      <c r="J84" s="262"/>
      <c r="K84" s="263">
        <f>E84*J84</f>
        <v>0</v>
      </c>
      <c r="O84" s="255">
        <v>2</v>
      </c>
      <c r="AA84" s="228">
        <v>3</v>
      </c>
      <c r="AB84" s="228">
        <v>1</v>
      </c>
      <c r="AC84" s="228">
        <v>553462199</v>
      </c>
      <c r="AZ84" s="228">
        <v>1</v>
      </c>
      <c r="BA84" s="228">
        <f>IF(AZ84=1,G84,0)</f>
        <v>0</v>
      </c>
      <c r="BB84" s="228">
        <f>IF(AZ84=2,G84,0)</f>
        <v>0</v>
      </c>
      <c r="BC84" s="228">
        <f>IF(AZ84=3,G84,0)</f>
        <v>0</v>
      </c>
      <c r="BD84" s="228">
        <f>IF(AZ84=4,G84,0)</f>
        <v>0</v>
      </c>
      <c r="BE84" s="228">
        <f>IF(AZ84=5,G84,0)</f>
        <v>0</v>
      </c>
      <c r="CA84" s="255">
        <v>3</v>
      </c>
      <c r="CB84" s="255">
        <v>1</v>
      </c>
    </row>
    <row r="85" spans="1:15" ht="12.75">
      <c r="A85" s="362"/>
      <c r="B85" s="367"/>
      <c r="C85" s="446" t="s">
        <v>872</v>
      </c>
      <c r="D85" s="447"/>
      <c r="E85" s="447"/>
      <c r="F85" s="447"/>
      <c r="G85" s="448"/>
      <c r="I85" s="266"/>
      <c r="K85" s="266"/>
      <c r="L85" s="267" t="s">
        <v>872</v>
      </c>
      <c r="O85" s="255">
        <v>3</v>
      </c>
    </row>
    <row r="86" spans="1:80" ht="12.75">
      <c r="A86" s="356">
        <v>34</v>
      </c>
      <c r="B86" s="357" t="s">
        <v>873</v>
      </c>
      <c r="C86" s="358" t="s">
        <v>874</v>
      </c>
      <c r="D86" s="359" t="s">
        <v>259</v>
      </c>
      <c r="E86" s="360">
        <v>8</v>
      </c>
      <c r="F86" s="360"/>
      <c r="G86" s="361">
        <f>E86*F86</f>
        <v>0</v>
      </c>
      <c r="H86" s="262">
        <v>0.00015</v>
      </c>
      <c r="I86" s="263">
        <f>E86*H86</f>
        <v>0.0012</v>
      </c>
      <c r="J86" s="262"/>
      <c r="K86" s="263">
        <f>E86*J86</f>
        <v>0</v>
      </c>
      <c r="O86" s="255">
        <v>2</v>
      </c>
      <c r="AA86" s="228">
        <v>3</v>
      </c>
      <c r="AB86" s="228">
        <v>1</v>
      </c>
      <c r="AC86" s="228" t="s">
        <v>873</v>
      </c>
      <c r="AZ86" s="228">
        <v>1</v>
      </c>
      <c r="BA86" s="228">
        <f>IF(AZ86=1,G86,0)</f>
        <v>0</v>
      </c>
      <c r="BB86" s="228">
        <f>IF(AZ86=2,G86,0)</f>
        <v>0</v>
      </c>
      <c r="BC86" s="228">
        <f>IF(AZ86=3,G86,0)</f>
        <v>0</v>
      </c>
      <c r="BD86" s="228">
        <f>IF(AZ86=4,G86,0)</f>
        <v>0</v>
      </c>
      <c r="BE86" s="228">
        <f>IF(AZ86=5,G86,0)</f>
        <v>0</v>
      </c>
      <c r="CA86" s="255">
        <v>3</v>
      </c>
      <c r="CB86" s="255">
        <v>1</v>
      </c>
    </row>
    <row r="87" spans="1:15" ht="22.5">
      <c r="A87" s="362"/>
      <c r="B87" s="367"/>
      <c r="C87" s="446" t="s">
        <v>875</v>
      </c>
      <c r="D87" s="447"/>
      <c r="E87" s="447"/>
      <c r="F87" s="447"/>
      <c r="G87" s="448"/>
      <c r="I87" s="266"/>
      <c r="K87" s="266"/>
      <c r="L87" s="267" t="s">
        <v>875</v>
      </c>
      <c r="O87" s="255">
        <v>3</v>
      </c>
    </row>
    <row r="88" spans="1:80" ht="12.75">
      <c r="A88" s="356">
        <v>35</v>
      </c>
      <c r="B88" s="357" t="s">
        <v>876</v>
      </c>
      <c r="C88" s="358" t="s">
        <v>877</v>
      </c>
      <c r="D88" s="359" t="s">
        <v>259</v>
      </c>
      <c r="E88" s="360">
        <v>8</v>
      </c>
      <c r="F88" s="360"/>
      <c r="G88" s="361">
        <f>E88*F88</f>
        <v>0</v>
      </c>
      <c r="H88" s="262">
        <v>0.095</v>
      </c>
      <c r="I88" s="263">
        <f>E88*H88</f>
        <v>0.76</v>
      </c>
      <c r="J88" s="262"/>
      <c r="K88" s="263">
        <f>E88*J88</f>
        <v>0</v>
      </c>
      <c r="O88" s="255">
        <v>2</v>
      </c>
      <c r="AA88" s="228">
        <v>3</v>
      </c>
      <c r="AB88" s="228">
        <v>1</v>
      </c>
      <c r="AC88" s="228">
        <v>59233175</v>
      </c>
      <c r="AZ88" s="228">
        <v>1</v>
      </c>
      <c r="BA88" s="228">
        <f>IF(AZ88=1,G88,0)</f>
        <v>0</v>
      </c>
      <c r="BB88" s="228">
        <f>IF(AZ88=2,G88,0)</f>
        <v>0</v>
      </c>
      <c r="BC88" s="228">
        <f>IF(AZ88=3,G88,0)</f>
        <v>0</v>
      </c>
      <c r="BD88" s="228">
        <f>IF(AZ88=4,G88,0)</f>
        <v>0</v>
      </c>
      <c r="BE88" s="228">
        <f>IF(AZ88=5,G88,0)</f>
        <v>0</v>
      </c>
      <c r="CA88" s="255">
        <v>3</v>
      </c>
      <c r="CB88" s="255">
        <v>1</v>
      </c>
    </row>
    <row r="89" spans="1:80" ht="12.75">
      <c r="A89" s="356">
        <v>36</v>
      </c>
      <c r="B89" s="357" t="s">
        <v>878</v>
      </c>
      <c r="C89" s="358" t="s">
        <v>879</v>
      </c>
      <c r="D89" s="359" t="s">
        <v>259</v>
      </c>
      <c r="E89" s="360">
        <v>8</v>
      </c>
      <c r="F89" s="360"/>
      <c r="G89" s="361">
        <f>E89*F89</f>
        <v>0</v>
      </c>
      <c r="H89" s="262">
        <v>0.0083</v>
      </c>
      <c r="I89" s="263">
        <f>E89*H89</f>
        <v>0.0664</v>
      </c>
      <c r="J89" s="262"/>
      <c r="K89" s="263">
        <f>E89*J89</f>
        <v>0</v>
      </c>
      <c r="O89" s="255">
        <v>2</v>
      </c>
      <c r="AA89" s="228">
        <v>3</v>
      </c>
      <c r="AB89" s="228">
        <v>1</v>
      </c>
      <c r="AC89" s="228">
        <v>592351400</v>
      </c>
      <c r="AZ89" s="228">
        <v>1</v>
      </c>
      <c r="BA89" s="228">
        <f>IF(AZ89=1,G89,0)</f>
        <v>0</v>
      </c>
      <c r="BB89" s="228">
        <f>IF(AZ89=2,G89,0)</f>
        <v>0</v>
      </c>
      <c r="BC89" s="228">
        <f>IF(AZ89=3,G89,0)</f>
        <v>0</v>
      </c>
      <c r="BD89" s="228">
        <f>IF(AZ89=4,G89,0)</f>
        <v>0</v>
      </c>
      <c r="BE89" s="228">
        <f>IF(AZ89=5,G89,0)</f>
        <v>0</v>
      </c>
      <c r="CA89" s="255">
        <v>3</v>
      </c>
      <c r="CB89" s="255">
        <v>1</v>
      </c>
    </row>
    <row r="90" spans="1:15" ht="22.5">
      <c r="A90" s="362"/>
      <c r="B90" s="367"/>
      <c r="C90" s="446" t="s">
        <v>880</v>
      </c>
      <c r="D90" s="447"/>
      <c r="E90" s="447"/>
      <c r="F90" s="447"/>
      <c r="G90" s="448"/>
      <c r="I90" s="266"/>
      <c r="K90" s="266"/>
      <c r="L90" s="267" t="s">
        <v>880</v>
      </c>
      <c r="O90" s="255">
        <v>3</v>
      </c>
    </row>
    <row r="91" spans="1:57" ht="12.75">
      <c r="A91" s="274"/>
      <c r="B91" s="275" t="s">
        <v>103</v>
      </c>
      <c r="C91" s="276" t="s">
        <v>673</v>
      </c>
      <c r="D91" s="277"/>
      <c r="E91" s="278"/>
      <c r="F91" s="279"/>
      <c r="G91" s="280">
        <f>SUM(G75:G90)</f>
        <v>0</v>
      </c>
      <c r="H91" s="281"/>
      <c r="I91" s="282">
        <f>SUM(I75:I90)</f>
        <v>4.30491</v>
      </c>
      <c r="J91" s="281"/>
      <c r="K91" s="282">
        <f>SUM(K75:K90)</f>
        <v>0</v>
      </c>
      <c r="O91" s="255">
        <v>4</v>
      </c>
      <c r="BA91" s="283">
        <f>SUM(BA75:BA90)</f>
        <v>0</v>
      </c>
      <c r="BB91" s="283">
        <f>SUM(BB75:BB90)</f>
        <v>0</v>
      </c>
      <c r="BC91" s="283">
        <f>SUM(BC75:BC90)</f>
        <v>0</v>
      </c>
      <c r="BD91" s="283">
        <f>SUM(BD75:BD90)</f>
        <v>0</v>
      </c>
      <c r="BE91" s="283">
        <f>SUM(BE75:BE90)</f>
        <v>0</v>
      </c>
    </row>
    <row r="92" spans="1:15" ht="12.75">
      <c r="A92" s="245" t="s">
        <v>98</v>
      </c>
      <c r="B92" s="246" t="s">
        <v>240</v>
      </c>
      <c r="C92" s="247" t="s">
        <v>241</v>
      </c>
      <c r="D92" s="248"/>
      <c r="E92" s="249"/>
      <c r="F92" s="249"/>
      <c r="G92" s="250"/>
      <c r="H92" s="251"/>
      <c r="I92" s="252"/>
      <c r="J92" s="253"/>
      <c r="K92" s="254"/>
      <c r="O92" s="255">
        <v>1</v>
      </c>
    </row>
    <row r="93" spans="1:80" ht="12.75">
      <c r="A93" s="256">
        <v>37</v>
      </c>
      <c r="B93" s="257" t="s">
        <v>248</v>
      </c>
      <c r="C93" s="258" t="s">
        <v>249</v>
      </c>
      <c r="D93" s="259" t="s">
        <v>122</v>
      </c>
      <c r="E93" s="260">
        <v>1.8726</v>
      </c>
      <c r="F93" s="260"/>
      <c r="G93" s="261">
        <f>E93*F93</f>
        <v>0</v>
      </c>
      <c r="H93" s="262">
        <v>2.5</v>
      </c>
      <c r="I93" s="263">
        <f>E93*H93</f>
        <v>4.6815</v>
      </c>
      <c r="J93" s="262">
        <v>0</v>
      </c>
      <c r="K93" s="263">
        <f>E93*J93</f>
        <v>0</v>
      </c>
      <c r="O93" s="255">
        <v>2</v>
      </c>
      <c r="AA93" s="228">
        <v>1</v>
      </c>
      <c r="AB93" s="228">
        <v>1</v>
      </c>
      <c r="AC93" s="228">
        <v>1</v>
      </c>
      <c r="AZ93" s="228">
        <v>1</v>
      </c>
      <c r="BA93" s="228">
        <f>IF(AZ93=1,G93,0)</f>
        <v>0</v>
      </c>
      <c r="BB93" s="228">
        <f>IF(AZ93=2,G93,0)</f>
        <v>0</v>
      </c>
      <c r="BC93" s="228">
        <f>IF(AZ93=3,G93,0)</f>
        <v>0</v>
      </c>
      <c r="BD93" s="228">
        <f>IF(AZ93=4,G93,0)</f>
        <v>0</v>
      </c>
      <c r="BE93" s="228">
        <f>IF(AZ93=5,G93,0)</f>
        <v>0</v>
      </c>
      <c r="CA93" s="255">
        <v>1</v>
      </c>
      <c r="CB93" s="255">
        <v>1</v>
      </c>
    </row>
    <row r="94" spans="1:15" ht="12.75">
      <c r="A94" s="264"/>
      <c r="B94" s="268"/>
      <c r="C94" s="440" t="s">
        <v>881</v>
      </c>
      <c r="D94" s="441"/>
      <c r="E94" s="269">
        <v>0.7326</v>
      </c>
      <c r="F94" s="270"/>
      <c r="G94" s="271"/>
      <c r="H94" s="272"/>
      <c r="I94" s="266"/>
      <c r="J94" s="273"/>
      <c r="K94" s="266"/>
      <c r="M94" s="267" t="s">
        <v>881</v>
      </c>
      <c r="O94" s="255"/>
    </row>
    <row r="95" spans="1:15" ht="12.75">
      <c r="A95" s="264"/>
      <c r="B95" s="268"/>
      <c r="C95" s="440" t="s">
        <v>882</v>
      </c>
      <c r="D95" s="441"/>
      <c r="E95" s="269">
        <v>0.756</v>
      </c>
      <c r="F95" s="270"/>
      <c r="G95" s="271"/>
      <c r="H95" s="272"/>
      <c r="I95" s="266"/>
      <c r="J95" s="273"/>
      <c r="K95" s="266"/>
      <c r="M95" s="267" t="s">
        <v>882</v>
      </c>
      <c r="O95" s="255"/>
    </row>
    <row r="96" spans="1:15" ht="12.75">
      <c r="A96" s="264"/>
      <c r="B96" s="268"/>
      <c r="C96" s="440" t="s">
        <v>883</v>
      </c>
      <c r="D96" s="441"/>
      <c r="E96" s="269">
        <v>0.384</v>
      </c>
      <c r="F96" s="270"/>
      <c r="G96" s="271"/>
      <c r="H96" s="272"/>
      <c r="I96" s="266"/>
      <c r="J96" s="273"/>
      <c r="K96" s="266"/>
      <c r="M96" s="267" t="s">
        <v>883</v>
      </c>
      <c r="O96" s="255"/>
    </row>
    <row r="97" spans="1:80" ht="12.75">
      <c r="A97" s="256">
        <v>38</v>
      </c>
      <c r="B97" s="257" t="s">
        <v>884</v>
      </c>
      <c r="C97" s="258" t="s">
        <v>885</v>
      </c>
      <c r="D97" s="259" t="s">
        <v>122</v>
      </c>
      <c r="E97" s="260">
        <v>0.144</v>
      </c>
      <c r="F97" s="260"/>
      <c r="G97" s="261">
        <f>E97*F97</f>
        <v>0</v>
      </c>
      <c r="H97" s="262">
        <v>2.5</v>
      </c>
      <c r="I97" s="263">
        <f>E97*H97</f>
        <v>0.36</v>
      </c>
      <c r="J97" s="262">
        <v>0</v>
      </c>
      <c r="K97" s="263">
        <f>E97*J97</f>
        <v>0</v>
      </c>
      <c r="O97" s="255">
        <v>2</v>
      </c>
      <c r="AA97" s="228">
        <v>1</v>
      </c>
      <c r="AB97" s="228">
        <v>1</v>
      </c>
      <c r="AC97" s="228">
        <v>1</v>
      </c>
      <c r="AZ97" s="228">
        <v>1</v>
      </c>
      <c r="BA97" s="228">
        <f>IF(AZ97=1,G97,0)</f>
        <v>0</v>
      </c>
      <c r="BB97" s="228">
        <f>IF(AZ97=2,G97,0)</f>
        <v>0</v>
      </c>
      <c r="BC97" s="228">
        <f>IF(AZ97=3,G97,0)</f>
        <v>0</v>
      </c>
      <c r="BD97" s="228">
        <f>IF(AZ97=4,G97,0)</f>
        <v>0</v>
      </c>
      <c r="BE97" s="228">
        <f>IF(AZ97=5,G97,0)</f>
        <v>0</v>
      </c>
      <c r="CA97" s="255">
        <v>1</v>
      </c>
      <c r="CB97" s="255">
        <v>1</v>
      </c>
    </row>
    <row r="98" spans="1:15" ht="12.75">
      <c r="A98" s="264"/>
      <c r="B98" s="268"/>
      <c r="C98" s="440" t="s">
        <v>886</v>
      </c>
      <c r="D98" s="441"/>
      <c r="E98" s="269">
        <v>0.144</v>
      </c>
      <c r="F98" s="270"/>
      <c r="G98" s="271"/>
      <c r="H98" s="272"/>
      <c r="I98" s="266"/>
      <c r="J98" s="273"/>
      <c r="K98" s="266"/>
      <c r="M98" s="267" t="s">
        <v>886</v>
      </c>
      <c r="O98" s="255"/>
    </row>
    <row r="99" spans="1:80" ht="12.75">
      <c r="A99" s="256">
        <v>39</v>
      </c>
      <c r="B99" s="257" t="s">
        <v>887</v>
      </c>
      <c r="C99" s="258" t="s">
        <v>888</v>
      </c>
      <c r="D99" s="259" t="s">
        <v>199</v>
      </c>
      <c r="E99" s="260">
        <v>5.256</v>
      </c>
      <c r="F99" s="260"/>
      <c r="G99" s="261">
        <f>E99*F99</f>
        <v>0</v>
      </c>
      <c r="H99" s="262">
        <v>0.00441</v>
      </c>
      <c r="I99" s="263">
        <f>E99*H99</f>
        <v>0.023178960000000002</v>
      </c>
      <c r="J99" s="262">
        <v>0</v>
      </c>
      <c r="K99" s="263">
        <f>E99*J99</f>
        <v>0</v>
      </c>
      <c r="O99" s="255">
        <v>2</v>
      </c>
      <c r="AA99" s="228">
        <v>1</v>
      </c>
      <c r="AB99" s="228">
        <v>1</v>
      </c>
      <c r="AC99" s="228">
        <v>1</v>
      </c>
      <c r="AZ99" s="228">
        <v>1</v>
      </c>
      <c r="BA99" s="228">
        <f>IF(AZ99=1,G99,0)</f>
        <v>0</v>
      </c>
      <c r="BB99" s="228">
        <f>IF(AZ99=2,G99,0)</f>
        <v>0</v>
      </c>
      <c r="BC99" s="228">
        <f>IF(AZ99=3,G99,0)</f>
        <v>0</v>
      </c>
      <c r="BD99" s="228">
        <f>IF(AZ99=4,G99,0)</f>
        <v>0</v>
      </c>
      <c r="BE99" s="228">
        <f>IF(AZ99=5,G99,0)</f>
        <v>0</v>
      </c>
      <c r="CA99" s="255">
        <v>1</v>
      </c>
      <c r="CB99" s="255">
        <v>1</v>
      </c>
    </row>
    <row r="100" spans="1:15" ht="22.5">
      <c r="A100" s="264"/>
      <c r="B100" s="265"/>
      <c r="C100" s="449" t="s">
        <v>889</v>
      </c>
      <c r="D100" s="450"/>
      <c r="E100" s="450"/>
      <c r="F100" s="450"/>
      <c r="G100" s="451"/>
      <c r="I100" s="266"/>
      <c r="K100" s="266"/>
      <c r="L100" s="267" t="s">
        <v>889</v>
      </c>
      <c r="O100" s="255">
        <v>3</v>
      </c>
    </row>
    <row r="101" spans="1:15" ht="12.75">
      <c r="A101" s="264"/>
      <c r="B101" s="268"/>
      <c r="C101" s="440" t="s">
        <v>890</v>
      </c>
      <c r="D101" s="441"/>
      <c r="E101" s="269">
        <v>1.326</v>
      </c>
      <c r="F101" s="270"/>
      <c r="G101" s="271"/>
      <c r="H101" s="272"/>
      <c r="I101" s="266"/>
      <c r="J101" s="273"/>
      <c r="K101" s="266"/>
      <c r="M101" s="267" t="s">
        <v>890</v>
      </c>
      <c r="O101" s="255"/>
    </row>
    <row r="102" spans="1:15" ht="12.75">
      <c r="A102" s="264"/>
      <c r="B102" s="268"/>
      <c r="C102" s="440" t="s">
        <v>891</v>
      </c>
      <c r="D102" s="441"/>
      <c r="E102" s="269">
        <v>0.18</v>
      </c>
      <c r="F102" s="270"/>
      <c r="G102" s="271"/>
      <c r="H102" s="272"/>
      <c r="I102" s="266"/>
      <c r="J102" s="273"/>
      <c r="K102" s="266"/>
      <c r="M102" s="267" t="s">
        <v>891</v>
      </c>
      <c r="O102" s="255"/>
    </row>
    <row r="103" spans="1:15" ht="12.75">
      <c r="A103" s="264"/>
      <c r="B103" s="268"/>
      <c r="C103" s="440" t="s">
        <v>892</v>
      </c>
      <c r="D103" s="441"/>
      <c r="E103" s="269">
        <v>1.35</v>
      </c>
      <c r="F103" s="270"/>
      <c r="G103" s="271"/>
      <c r="H103" s="272"/>
      <c r="I103" s="266"/>
      <c r="J103" s="273"/>
      <c r="K103" s="266"/>
      <c r="M103" s="267" t="s">
        <v>892</v>
      </c>
      <c r="O103" s="255"/>
    </row>
    <row r="104" spans="1:15" ht="12.75">
      <c r="A104" s="264"/>
      <c r="B104" s="268"/>
      <c r="C104" s="440" t="s">
        <v>893</v>
      </c>
      <c r="D104" s="441"/>
      <c r="E104" s="269">
        <v>1.44</v>
      </c>
      <c r="F104" s="270"/>
      <c r="G104" s="271"/>
      <c r="H104" s="272"/>
      <c r="I104" s="266"/>
      <c r="J104" s="273"/>
      <c r="K104" s="266"/>
      <c r="M104" s="267" t="s">
        <v>893</v>
      </c>
      <c r="O104" s="255"/>
    </row>
    <row r="105" spans="1:15" ht="12.75">
      <c r="A105" s="264"/>
      <c r="B105" s="268"/>
      <c r="C105" s="440" t="s">
        <v>894</v>
      </c>
      <c r="D105" s="441"/>
      <c r="E105" s="269">
        <v>0.96</v>
      </c>
      <c r="F105" s="270"/>
      <c r="G105" s="271"/>
      <c r="H105" s="272"/>
      <c r="I105" s="266"/>
      <c r="J105" s="273"/>
      <c r="K105" s="266"/>
      <c r="M105" s="267" t="s">
        <v>894</v>
      </c>
      <c r="O105" s="255"/>
    </row>
    <row r="106" spans="1:80" ht="12.75" customHeight="1">
      <c r="A106" s="256">
        <v>40</v>
      </c>
      <c r="B106" s="257" t="s">
        <v>895</v>
      </c>
      <c r="C106" s="258" t="s">
        <v>896</v>
      </c>
      <c r="D106" s="259" t="s">
        <v>122</v>
      </c>
      <c r="E106" s="260">
        <v>0.8658</v>
      </c>
      <c r="F106" s="260"/>
      <c r="G106" s="261">
        <f>E106*F106</f>
        <v>0</v>
      </c>
      <c r="H106" s="262">
        <v>2.52567</v>
      </c>
      <c r="I106" s="263">
        <f>E106*H106</f>
        <v>2.186725086</v>
      </c>
      <c r="J106" s="262">
        <v>0</v>
      </c>
      <c r="K106" s="263">
        <f>E106*J106</f>
        <v>0</v>
      </c>
      <c r="O106" s="255">
        <v>2</v>
      </c>
      <c r="AA106" s="228">
        <v>1</v>
      </c>
      <c r="AB106" s="228">
        <v>1</v>
      </c>
      <c r="AC106" s="228">
        <v>1</v>
      </c>
      <c r="AZ106" s="228">
        <v>1</v>
      </c>
      <c r="BA106" s="228">
        <f>IF(AZ106=1,G106,0)</f>
        <v>0</v>
      </c>
      <c r="BB106" s="228">
        <f>IF(AZ106=2,G106,0)</f>
        <v>0</v>
      </c>
      <c r="BC106" s="228">
        <f>IF(AZ106=3,G106,0)</f>
        <v>0</v>
      </c>
      <c r="BD106" s="228">
        <f>IF(AZ106=4,G106,0)</f>
        <v>0</v>
      </c>
      <c r="BE106" s="228">
        <f>IF(AZ106=5,G106,0)</f>
        <v>0</v>
      </c>
      <c r="CA106" s="255">
        <v>1</v>
      </c>
      <c r="CB106" s="255">
        <v>1</v>
      </c>
    </row>
    <row r="107" spans="1:15" ht="12.75">
      <c r="A107" s="264"/>
      <c r="B107" s="268"/>
      <c r="C107" s="440" t="s">
        <v>897</v>
      </c>
      <c r="D107" s="441"/>
      <c r="E107" s="269">
        <v>0.3207</v>
      </c>
      <c r="F107" s="270"/>
      <c r="G107" s="271"/>
      <c r="H107" s="272"/>
      <c r="I107" s="266"/>
      <c r="J107" s="273"/>
      <c r="K107" s="266"/>
      <c r="M107" s="267" t="s">
        <v>897</v>
      </c>
      <c r="O107" s="255"/>
    </row>
    <row r="108" spans="1:15" ht="12.75">
      <c r="A108" s="264"/>
      <c r="B108" s="268"/>
      <c r="C108" s="440" t="s">
        <v>898</v>
      </c>
      <c r="D108" s="441"/>
      <c r="E108" s="269">
        <v>0.4665</v>
      </c>
      <c r="F108" s="270"/>
      <c r="G108" s="271"/>
      <c r="H108" s="272"/>
      <c r="I108" s="266"/>
      <c r="J108" s="273"/>
      <c r="K108" s="266"/>
      <c r="M108" s="267" t="s">
        <v>898</v>
      </c>
      <c r="O108" s="255"/>
    </row>
    <row r="109" spans="1:15" ht="12.75">
      <c r="A109" s="264"/>
      <c r="B109" s="268"/>
      <c r="C109" s="440" t="s">
        <v>899</v>
      </c>
      <c r="D109" s="441"/>
      <c r="E109" s="269">
        <v>0.0785</v>
      </c>
      <c r="F109" s="270"/>
      <c r="G109" s="271"/>
      <c r="H109" s="272"/>
      <c r="I109" s="266"/>
      <c r="J109" s="273"/>
      <c r="K109" s="266"/>
      <c r="M109" s="267" t="s">
        <v>899</v>
      </c>
      <c r="O109" s="255"/>
    </row>
    <row r="110" spans="1:80" ht="12.75">
      <c r="A110" s="256">
        <v>41</v>
      </c>
      <c r="B110" s="257" t="s">
        <v>900</v>
      </c>
      <c r="C110" s="258" t="s">
        <v>901</v>
      </c>
      <c r="D110" s="259" t="s">
        <v>199</v>
      </c>
      <c r="E110" s="260">
        <v>4.04</v>
      </c>
      <c r="F110" s="260"/>
      <c r="G110" s="261">
        <f>E110*F110</f>
        <v>0</v>
      </c>
      <c r="H110" s="262">
        <v>0.08523</v>
      </c>
      <c r="I110" s="263">
        <f>E110*H110</f>
        <v>0.3443292</v>
      </c>
      <c r="J110" s="262">
        <v>0</v>
      </c>
      <c r="K110" s="263">
        <f>E110*J110</f>
        <v>0</v>
      </c>
      <c r="O110" s="255">
        <v>2</v>
      </c>
      <c r="AA110" s="228">
        <v>1</v>
      </c>
      <c r="AB110" s="228">
        <v>1</v>
      </c>
      <c r="AC110" s="228">
        <v>1</v>
      </c>
      <c r="AZ110" s="228">
        <v>1</v>
      </c>
      <c r="BA110" s="228">
        <f>IF(AZ110=1,G110,0)</f>
        <v>0</v>
      </c>
      <c r="BB110" s="228">
        <f>IF(AZ110=2,G110,0)</f>
        <v>0</v>
      </c>
      <c r="BC110" s="228">
        <f>IF(AZ110=3,G110,0)</f>
        <v>0</v>
      </c>
      <c r="BD110" s="228">
        <f>IF(AZ110=4,G110,0)</f>
        <v>0</v>
      </c>
      <c r="BE110" s="228">
        <f>IF(AZ110=5,G110,0)</f>
        <v>0</v>
      </c>
      <c r="CA110" s="255">
        <v>1</v>
      </c>
      <c r="CB110" s="255">
        <v>1</v>
      </c>
    </row>
    <row r="111" spans="1:15" ht="12.75">
      <c r="A111" s="264"/>
      <c r="B111" s="268"/>
      <c r="C111" s="440" t="s">
        <v>902</v>
      </c>
      <c r="D111" s="441"/>
      <c r="E111" s="269">
        <v>2.34</v>
      </c>
      <c r="F111" s="270"/>
      <c r="G111" s="271"/>
      <c r="H111" s="272"/>
      <c r="I111" s="266"/>
      <c r="J111" s="273"/>
      <c r="K111" s="266"/>
      <c r="M111" s="267" t="s">
        <v>902</v>
      </c>
      <c r="O111" s="255"/>
    </row>
    <row r="112" spans="1:15" ht="12.75">
      <c r="A112" s="264"/>
      <c r="B112" s="268"/>
      <c r="C112" s="440" t="s">
        <v>903</v>
      </c>
      <c r="D112" s="441"/>
      <c r="E112" s="269">
        <v>1.7</v>
      </c>
      <c r="F112" s="270"/>
      <c r="G112" s="271"/>
      <c r="H112" s="272"/>
      <c r="I112" s="266"/>
      <c r="J112" s="273"/>
      <c r="K112" s="266"/>
      <c r="M112" s="267" t="s">
        <v>903</v>
      </c>
      <c r="O112" s="255"/>
    </row>
    <row r="113" spans="1:57" ht="12.75">
      <c r="A113" s="274"/>
      <c r="B113" s="275" t="s">
        <v>103</v>
      </c>
      <c r="C113" s="276" t="s">
        <v>242</v>
      </c>
      <c r="D113" s="277"/>
      <c r="E113" s="278"/>
      <c r="F113" s="279"/>
      <c r="G113" s="280">
        <f>SUM(G92:G112)</f>
        <v>0</v>
      </c>
      <c r="H113" s="281"/>
      <c r="I113" s="282">
        <f>SUM(I92:I112)</f>
        <v>7.595733246</v>
      </c>
      <c r="J113" s="281"/>
      <c r="K113" s="282">
        <f>SUM(K92:K112)</f>
        <v>0</v>
      </c>
      <c r="O113" s="255">
        <v>4</v>
      </c>
      <c r="BA113" s="283">
        <f>SUM(BA92:BA112)</f>
        <v>0</v>
      </c>
      <c r="BB113" s="283">
        <f>SUM(BB92:BB112)</f>
        <v>0</v>
      </c>
      <c r="BC113" s="283">
        <f>SUM(BC92:BC112)</f>
        <v>0</v>
      </c>
      <c r="BD113" s="283">
        <f>SUM(BD92:BD112)</f>
        <v>0</v>
      </c>
      <c r="BE113" s="283">
        <f>SUM(BE92:BE112)</f>
        <v>0</v>
      </c>
    </row>
    <row r="114" spans="1:15" ht="12.75">
      <c r="A114" s="245" t="s">
        <v>98</v>
      </c>
      <c r="B114" s="246" t="s">
        <v>904</v>
      </c>
      <c r="C114" s="247" t="s">
        <v>905</v>
      </c>
      <c r="D114" s="248"/>
      <c r="E114" s="249"/>
      <c r="F114" s="249"/>
      <c r="G114" s="250"/>
      <c r="H114" s="251"/>
      <c r="I114" s="252"/>
      <c r="J114" s="253"/>
      <c r="K114" s="254"/>
      <c r="O114" s="255">
        <v>1</v>
      </c>
    </row>
    <row r="115" spans="1:80" ht="12.75">
      <c r="A115" s="256">
        <v>42</v>
      </c>
      <c r="B115" s="257" t="s">
        <v>907</v>
      </c>
      <c r="C115" s="258" t="s">
        <v>908</v>
      </c>
      <c r="D115" s="259" t="s">
        <v>199</v>
      </c>
      <c r="E115" s="260">
        <v>15.0614</v>
      </c>
      <c r="F115" s="260"/>
      <c r="G115" s="261">
        <f>E115*F115</f>
        <v>0</v>
      </c>
      <c r="H115" s="262">
        <v>0.3708</v>
      </c>
      <c r="I115" s="263">
        <f>E115*H115</f>
        <v>5.58476712</v>
      </c>
      <c r="J115" s="262">
        <v>0</v>
      </c>
      <c r="K115" s="263">
        <f>E115*J115</f>
        <v>0</v>
      </c>
      <c r="O115" s="255">
        <v>2</v>
      </c>
      <c r="AA115" s="228">
        <v>1</v>
      </c>
      <c r="AB115" s="228">
        <v>1</v>
      </c>
      <c r="AC115" s="228">
        <v>1</v>
      </c>
      <c r="AZ115" s="228">
        <v>1</v>
      </c>
      <c r="BA115" s="228">
        <f>IF(AZ115=1,G115,0)</f>
        <v>0</v>
      </c>
      <c r="BB115" s="228">
        <f>IF(AZ115=2,G115,0)</f>
        <v>0</v>
      </c>
      <c r="BC115" s="228">
        <f>IF(AZ115=3,G115,0)</f>
        <v>0</v>
      </c>
      <c r="BD115" s="228">
        <f>IF(AZ115=4,G115,0)</f>
        <v>0</v>
      </c>
      <c r="BE115" s="228">
        <f>IF(AZ115=5,G115,0)</f>
        <v>0</v>
      </c>
      <c r="CA115" s="255">
        <v>1</v>
      </c>
      <c r="CB115" s="255">
        <v>1</v>
      </c>
    </row>
    <row r="116" spans="1:15" ht="12.75">
      <c r="A116" s="264"/>
      <c r="B116" s="268"/>
      <c r="C116" s="440" t="s">
        <v>909</v>
      </c>
      <c r="D116" s="441"/>
      <c r="E116" s="269">
        <v>15.0614</v>
      </c>
      <c r="F116" s="270"/>
      <c r="G116" s="271"/>
      <c r="H116" s="272"/>
      <c r="I116" s="266"/>
      <c r="J116" s="273"/>
      <c r="K116" s="266"/>
      <c r="M116" s="267" t="s">
        <v>909</v>
      </c>
      <c r="O116" s="255"/>
    </row>
    <row r="117" spans="1:80" ht="22.5">
      <c r="A117" s="256">
        <v>43</v>
      </c>
      <c r="B117" s="257" t="s">
        <v>910</v>
      </c>
      <c r="C117" s="258" t="s">
        <v>911</v>
      </c>
      <c r="D117" s="259" t="s">
        <v>199</v>
      </c>
      <c r="E117" s="260">
        <v>15.0614</v>
      </c>
      <c r="F117" s="260"/>
      <c r="G117" s="261">
        <f>E117*F117</f>
        <v>0</v>
      </c>
      <c r="H117" s="262">
        <v>0</v>
      </c>
      <c r="I117" s="263">
        <f>E117*H117</f>
        <v>0</v>
      </c>
      <c r="J117" s="262">
        <v>0</v>
      </c>
      <c r="K117" s="263">
        <f>E117*J117</f>
        <v>0</v>
      </c>
      <c r="O117" s="255">
        <v>2</v>
      </c>
      <c r="AA117" s="228">
        <v>1</v>
      </c>
      <c r="AB117" s="228">
        <v>1</v>
      </c>
      <c r="AC117" s="228">
        <v>1</v>
      </c>
      <c r="AZ117" s="228">
        <v>1</v>
      </c>
      <c r="BA117" s="228">
        <f>IF(AZ117=1,G117,0)</f>
        <v>0</v>
      </c>
      <c r="BB117" s="228">
        <f>IF(AZ117=2,G117,0)</f>
        <v>0</v>
      </c>
      <c r="BC117" s="228">
        <f>IF(AZ117=3,G117,0)</f>
        <v>0</v>
      </c>
      <c r="BD117" s="228">
        <f>IF(AZ117=4,G117,0)</f>
        <v>0</v>
      </c>
      <c r="BE117" s="228">
        <f>IF(AZ117=5,G117,0)</f>
        <v>0</v>
      </c>
      <c r="CA117" s="255">
        <v>1</v>
      </c>
      <c r="CB117" s="255">
        <v>1</v>
      </c>
    </row>
    <row r="118" spans="1:15" ht="12.75">
      <c r="A118" s="264"/>
      <c r="B118" s="268"/>
      <c r="C118" s="440" t="s">
        <v>912</v>
      </c>
      <c r="D118" s="441"/>
      <c r="E118" s="269">
        <v>15.0614</v>
      </c>
      <c r="F118" s="270"/>
      <c r="G118" s="271"/>
      <c r="H118" s="272"/>
      <c r="I118" s="266"/>
      <c r="J118" s="273"/>
      <c r="K118" s="266"/>
      <c r="M118" s="267" t="s">
        <v>912</v>
      </c>
      <c r="O118" s="255"/>
    </row>
    <row r="119" spans="1:80" ht="12.75">
      <c r="A119" s="356">
        <v>44</v>
      </c>
      <c r="B119" s="357" t="s">
        <v>913</v>
      </c>
      <c r="C119" s="358" t="s">
        <v>914</v>
      </c>
      <c r="D119" s="359" t="s">
        <v>199</v>
      </c>
      <c r="E119" s="360">
        <v>18.0737</v>
      </c>
      <c r="F119" s="360"/>
      <c r="G119" s="361">
        <f>E119*F119</f>
        <v>0</v>
      </c>
      <c r="H119" s="262">
        <v>0.0003</v>
      </c>
      <c r="I119" s="263">
        <f>E119*H119</f>
        <v>0.005422109999999999</v>
      </c>
      <c r="J119" s="262"/>
      <c r="K119" s="263">
        <f>E119*J119</f>
        <v>0</v>
      </c>
      <c r="O119" s="255">
        <v>2</v>
      </c>
      <c r="AA119" s="228">
        <v>3</v>
      </c>
      <c r="AB119" s="228">
        <v>1</v>
      </c>
      <c r="AC119" s="228">
        <v>69366198</v>
      </c>
      <c r="AZ119" s="228">
        <v>1</v>
      </c>
      <c r="BA119" s="228">
        <f>IF(AZ119=1,G119,0)</f>
        <v>0</v>
      </c>
      <c r="BB119" s="228">
        <f>IF(AZ119=2,G119,0)</f>
        <v>0</v>
      </c>
      <c r="BC119" s="228">
        <f>IF(AZ119=3,G119,0)</f>
        <v>0</v>
      </c>
      <c r="BD119" s="228">
        <f>IF(AZ119=4,G119,0)</f>
        <v>0</v>
      </c>
      <c r="BE119" s="228">
        <f>IF(AZ119=5,G119,0)</f>
        <v>0</v>
      </c>
      <c r="CA119" s="255">
        <v>3</v>
      </c>
      <c r="CB119" s="255">
        <v>1</v>
      </c>
    </row>
    <row r="120" spans="1:15" ht="12.75">
      <c r="A120" s="362"/>
      <c r="B120" s="363"/>
      <c r="C120" s="444" t="s">
        <v>915</v>
      </c>
      <c r="D120" s="445"/>
      <c r="E120" s="364">
        <v>18.0737</v>
      </c>
      <c r="F120" s="365"/>
      <c r="G120" s="366"/>
      <c r="H120" s="272"/>
      <c r="I120" s="266"/>
      <c r="J120" s="273"/>
      <c r="K120" s="266"/>
      <c r="M120" s="267" t="s">
        <v>915</v>
      </c>
      <c r="O120" s="255"/>
    </row>
    <row r="121" spans="1:57" ht="12.75">
      <c r="A121" s="274"/>
      <c r="B121" s="275" t="s">
        <v>103</v>
      </c>
      <c r="C121" s="276" t="s">
        <v>906</v>
      </c>
      <c r="D121" s="277"/>
      <c r="E121" s="278"/>
      <c r="F121" s="279"/>
      <c r="G121" s="280">
        <f>SUM(G114:G120)</f>
        <v>0</v>
      </c>
      <c r="H121" s="281"/>
      <c r="I121" s="282">
        <f>SUM(I114:I120)</f>
        <v>5.59018923</v>
      </c>
      <c r="J121" s="281"/>
      <c r="K121" s="282">
        <f>SUM(K114:K120)</f>
        <v>0</v>
      </c>
      <c r="O121" s="255">
        <v>4</v>
      </c>
      <c r="BA121" s="283">
        <f>SUM(BA114:BA120)</f>
        <v>0</v>
      </c>
      <c r="BB121" s="283">
        <f>SUM(BB114:BB120)</f>
        <v>0</v>
      </c>
      <c r="BC121" s="283">
        <f>SUM(BC114:BC120)</f>
        <v>0</v>
      </c>
      <c r="BD121" s="283">
        <f>SUM(BD114:BD120)</f>
        <v>0</v>
      </c>
      <c r="BE121" s="283">
        <f>SUM(BE114:BE120)</f>
        <v>0</v>
      </c>
    </row>
    <row r="122" spans="1:15" ht="12.75">
      <c r="A122" s="245" t="s">
        <v>98</v>
      </c>
      <c r="B122" s="246" t="s">
        <v>251</v>
      </c>
      <c r="C122" s="247" t="s">
        <v>252</v>
      </c>
      <c r="D122" s="248"/>
      <c r="E122" s="249"/>
      <c r="F122" s="249"/>
      <c r="G122" s="250"/>
      <c r="H122" s="251"/>
      <c r="I122" s="252"/>
      <c r="J122" s="253"/>
      <c r="K122" s="254"/>
      <c r="O122" s="255">
        <v>1</v>
      </c>
    </row>
    <row r="123" spans="1:80" ht="12.75">
      <c r="A123" s="256">
        <v>45</v>
      </c>
      <c r="B123" s="257" t="s">
        <v>916</v>
      </c>
      <c r="C123" s="258" t="s">
        <v>917</v>
      </c>
      <c r="D123" s="259" t="s">
        <v>259</v>
      </c>
      <c r="E123" s="260">
        <v>1</v>
      </c>
      <c r="F123" s="260"/>
      <c r="G123" s="261">
        <f>E123*F123</f>
        <v>0</v>
      </c>
      <c r="H123" s="262">
        <v>7.6</v>
      </c>
      <c r="I123" s="263">
        <f>E123*H123</f>
        <v>7.6</v>
      </c>
      <c r="J123" s="262">
        <v>0</v>
      </c>
      <c r="K123" s="263">
        <f>E123*J123</f>
        <v>0</v>
      </c>
      <c r="O123" s="255">
        <v>2</v>
      </c>
      <c r="AA123" s="228">
        <v>1</v>
      </c>
      <c r="AB123" s="228">
        <v>1</v>
      </c>
      <c r="AC123" s="228">
        <v>1</v>
      </c>
      <c r="AZ123" s="228">
        <v>1</v>
      </c>
      <c r="BA123" s="228">
        <f>IF(AZ123=1,G123,0)</f>
        <v>0</v>
      </c>
      <c r="BB123" s="228">
        <f>IF(AZ123=2,G123,0)</f>
        <v>0</v>
      </c>
      <c r="BC123" s="228">
        <f>IF(AZ123=3,G123,0)</f>
        <v>0</v>
      </c>
      <c r="BD123" s="228">
        <f>IF(AZ123=4,G123,0)</f>
        <v>0</v>
      </c>
      <c r="BE123" s="228">
        <f>IF(AZ123=5,G123,0)</f>
        <v>0</v>
      </c>
      <c r="CA123" s="255">
        <v>1</v>
      </c>
      <c r="CB123" s="255">
        <v>1</v>
      </c>
    </row>
    <row r="124" spans="1:15" ht="33.75">
      <c r="A124" s="264"/>
      <c r="B124" s="265"/>
      <c r="C124" s="449" t="s">
        <v>918</v>
      </c>
      <c r="D124" s="450"/>
      <c r="E124" s="450"/>
      <c r="F124" s="450"/>
      <c r="G124" s="451"/>
      <c r="I124" s="266"/>
      <c r="K124" s="266"/>
      <c r="L124" s="267" t="s">
        <v>918</v>
      </c>
      <c r="O124" s="255">
        <v>3</v>
      </c>
    </row>
    <row r="125" spans="1:80" ht="12.75">
      <c r="A125" s="256">
        <v>46</v>
      </c>
      <c r="B125" s="257" t="s">
        <v>276</v>
      </c>
      <c r="C125" s="258" t="s">
        <v>277</v>
      </c>
      <c r="D125" s="259" t="s">
        <v>259</v>
      </c>
      <c r="E125" s="260">
        <v>5.35</v>
      </c>
      <c r="F125" s="260"/>
      <c r="G125" s="261">
        <f>E125*F125</f>
        <v>0</v>
      </c>
      <c r="H125" s="262">
        <v>0.03682</v>
      </c>
      <c r="I125" s="263">
        <f>E125*H125</f>
        <v>0.19698699999999997</v>
      </c>
      <c r="J125" s="262">
        <v>0</v>
      </c>
      <c r="K125" s="263">
        <f>E125*J125</f>
        <v>0</v>
      </c>
      <c r="O125" s="255">
        <v>2</v>
      </c>
      <c r="AA125" s="228">
        <v>1</v>
      </c>
      <c r="AB125" s="228">
        <v>1</v>
      </c>
      <c r="AC125" s="228">
        <v>1</v>
      </c>
      <c r="AZ125" s="228">
        <v>1</v>
      </c>
      <c r="BA125" s="228">
        <f>IF(AZ125=1,G125,0)</f>
        <v>0</v>
      </c>
      <c r="BB125" s="228">
        <f>IF(AZ125=2,G125,0)</f>
        <v>0</v>
      </c>
      <c r="BC125" s="228">
        <f>IF(AZ125=3,G125,0)</f>
        <v>0</v>
      </c>
      <c r="BD125" s="228">
        <f>IF(AZ125=4,G125,0)</f>
        <v>0</v>
      </c>
      <c r="BE125" s="228">
        <f>IF(AZ125=5,G125,0)</f>
        <v>0</v>
      </c>
      <c r="CA125" s="255">
        <v>1</v>
      </c>
      <c r="CB125" s="255">
        <v>1</v>
      </c>
    </row>
    <row r="126" spans="1:15" ht="12.75">
      <c r="A126" s="264"/>
      <c r="B126" s="268"/>
      <c r="C126" s="440" t="s">
        <v>919</v>
      </c>
      <c r="D126" s="441"/>
      <c r="E126" s="269">
        <v>5.35</v>
      </c>
      <c r="F126" s="270"/>
      <c r="G126" s="271"/>
      <c r="H126" s="272"/>
      <c r="I126" s="266"/>
      <c r="J126" s="273"/>
      <c r="K126" s="266"/>
      <c r="M126" s="267" t="s">
        <v>919</v>
      </c>
      <c r="O126" s="255"/>
    </row>
    <row r="127" spans="1:80" ht="12.75">
      <c r="A127" s="256">
        <v>47</v>
      </c>
      <c r="B127" s="257" t="s">
        <v>286</v>
      </c>
      <c r="C127" s="258" t="s">
        <v>920</v>
      </c>
      <c r="D127" s="259" t="s">
        <v>259</v>
      </c>
      <c r="E127" s="260">
        <v>1</v>
      </c>
      <c r="F127" s="260"/>
      <c r="G127" s="261">
        <f>E127*F127</f>
        <v>0</v>
      </c>
      <c r="H127" s="262">
        <v>2.21708</v>
      </c>
      <c r="I127" s="263">
        <f>E127*H127</f>
        <v>2.21708</v>
      </c>
      <c r="J127" s="262">
        <v>0</v>
      </c>
      <c r="K127" s="263">
        <f>E127*J127</f>
        <v>0</v>
      </c>
      <c r="O127" s="255">
        <v>2</v>
      </c>
      <c r="AA127" s="228">
        <v>1</v>
      </c>
      <c r="AB127" s="228">
        <v>1</v>
      </c>
      <c r="AC127" s="228">
        <v>1</v>
      </c>
      <c r="AZ127" s="228">
        <v>1</v>
      </c>
      <c r="BA127" s="228">
        <f>IF(AZ127=1,G127,0)</f>
        <v>0</v>
      </c>
      <c r="BB127" s="228">
        <f>IF(AZ127=2,G127,0)</f>
        <v>0</v>
      </c>
      <c r="BC127" s="228">
        <f>IF(AZ127=3,G127,0)</f>
        <v>0</v>
      </c>
      <c r="BD127" s="228">
        <f>IF(AZ127=4,G127,0)</f>
        <v>0</v>
      </c>
      <c r="BE127" s="228">
        <f>IF(AZ127=5,G127,0)</f>
        <v>0</v>
      </c>
      <c r="CA127" s="255">
        <v>1</v>
      </c>
      <c r="CB127" s="255">
        <v>1</v>
      </c>
    </row>
    <row r="128" spans="1:15" ht="12.75">
      <c r="A128" s="264"/>
      <c r="B128" s="268"/>
      <c r="C128" s="440" t="s">
        <v>921</v>
      </c>
      <c r="D128" s="441"/>
      <c r="E128" s="269">
        <v>1</v>
      </c>
      <c r="F128" s="270"/>
      <c r="G128" s="271"/>
      <c r="H128" s="272"/>
      <c r="I128" s="266"/>
      <c r="J128" s="273"/>
      <c r="K128" s="266"/>
      <c r="M128" s="267" t="s">
        <v>921</v>
      </c>
      <c r="O128" s="255"/>
    </row>
    <row r="129" spans="1:80" ht="22.5">
      <c r="A129" s="256">
        <v>48</v>
      </c>
      <c r="B129" s="257" t="s">
        <v>714</v>
      </c>
      <c r="C129" s="258" t="s">
        <v>715</v>
      </c>
      <c r="D129" s="259" t="s">
        <v>259</v>
      </c>
      <c r="E129" s="260">
        <v>2</v>
      </c>
      <c r="F129" s="260"/>
      <c r="G129" s="261">
        <f>E129*F129</f>
        <v>0</v>
      </c>
      <c r="H129" s="262">
        <v>0</v>
      </c>
      <c r="I129" s="263">
        <f>E129*H129</f>
        <v>0</v>
      </c>
      <c r="J129" s="262">
        <v>0</v>
      </c>
      <c r="K129" s="263">
        <f>E129*J129</f>
        <v>0</v>
      </c>
      <c r="O129" s="255">
        <v>2</v>
      </c>
      <c r="AA129" s="228">
        <v>1</v>
      </c>
      <c r="AB129" s="228">
        <v>1</v>
      </c>
      <c r="AC129" s="228">
        <v>1</v>
      </c>
      <c r="AZ129" s="228">
        <v>1</v>
      </c>
      <c r="BA129" s="228">
        <f>IF(AZ129=1,G129,0)</f>
        <v>0</v>
      </c>
      <c r="BB129" s="228">
        <f>IF(AZ129=2,G129,0)</f>
        <v>0</v>
      </c>
      <c r="BC129" s="228">
        <f>IF(AZ129=3,G129,0)</f>
        <v>0</v>
      </c>
      <c r="BD129" s="228">
        <f>IF(AZ129=4,G129,0)</f>
        <v>0</v>
      </c>
      <c r="BE129" s="228">
        <f>IF(AZ129=5,G129,0)</f>
        <v>0</v>
      </c>
      <c r="CA129" s="255">
        <v>1</v>
      </c>
      <c r="CB129" s="255">
        <v>1</v>
      </c>
    </row>
    <row r="130" spans="1:15" ht="12.75">
      <c r="A130" s="264"/>
      <c r="B130" s="268"/>
      <c r="C130" s="440" t="s">
        <v>922</v>
      </c>
      <c r="D130" s="441"/>
      <c r="E130" s="269">
        <v>1</v>
      </c>
      <c r="F130" s="270"/>
      <c r="G130" s="271"/>
      <c r="H130" s="272"/>
      <c r="I130" s="266"/>
      <c r="J130" s="273"/>
      <c r="K130" s="266"/>
      <c r="M130" s="267" t="s">
        <v>922</v>
      </c>
      <c r="O130" s="255"/>
    </row>
    <row r="131" spans="1:15" ht="12.75">
      <c r="A131" s="264"/>
      <c r="B131" s="268"/>
      <c r="C131" s="440" t="s">
        <v>923</v>
      </c>
      <c r="D131" s="441"/>
      <c r="E131" s="269">
        <v>1</v>
      </c>
      <c r="F131" s="270"/>
      <c r="G131" s="271"/>
      <c r="H131" s="272"/>
      <c r="I131" s="266"/>
      <c r="J131" s="273"/>
      <c r="K131" s="266"/>
      <c r="M131" s="267" t="s">
        <v>923</v>
      </c>
      <c r="O131" s="255"/>
    </row>
    <row r="132" spans="1:80" ht="22.5">
      <c r="A132" s="256">
        <v>49</v>
      </c>
      <c r="B132" s="257" t="s">
        <v>717</v>
      </c>
      <c r="C132" s="258" t="s">
        <v>718</v>
      </c>
      <c r="D132" s="259" t="s">
        <v>259</v>
      </c>
      <c r="E132" s="260">
        <v>2</v>
      </c>
      <c r="F132" s="260"/>
      <c r="G132" s="261">
        <f>E132*F132</f>
        <v>0</v>
      </c>
      <c r="H132" s="262">
        <v>0</v>
      </c>
      <c r="I132" s="263">
        <f>E132*H132</f>
        <v>0</v>
      </c>
      <c r="J132" s="262">
        <v>0</v>
      </c>
      <c r="K132" s="263">
        <f>E132*J132</f>
        <v>0</v>
      </c>
      <c r="O132" s="255">
        <v>2</v>
      </c>
      <c r="AA132" s="228">
        <v>1</v>
      </c>
      <c r="AB132" s="228">
        <v>1</v>
      </c>
      <c r="AC132" s="228">
        <v>1</v>
      </c>
      <c r="AZ132" s="228">
        <v>1</v>
      </c>
      <c r="BA132" s="228">
        <f>IF(AZ132=1,G132,0)</f>
        <v>0</v>
      </c>
      <c r="BB132" s="228">
        <f>IF(AZ132=2,G132,0)</f>
        <v>0</v>
      </c>
      <c r="BC132" s="228">
        <f>IF(AZ132=3,G132,0)</f>
        <v>0</v>
      </c>
      <c r="BD132" s="228">
        <f>IF(AZ132=4,G132,0)</f>
        <v>0</v>
      </c>
      <c r="BE132" s="228">
        <f>IF(AZ132=5,G132,0)</f>
        <v>0</v>
      </c>
      <c r="CA132" s="255">
        <v>1</v>
      </c>
      <c r="CB132" s="255">
        <v>1</v>
      </c>
    </row>
    <row r="133" spans="1:15" ht="12.75">
      <c r="A133" s="264"/>
      <c r="B133" s="268"/>
      <c r="C133" s="440" t="s">
        <v>924</v>
      </c>
      <c r="D133" s="441"/>
      <c r="E133" s="269">
        <v>2</v>
      </c>
      <c r="F133" s="270"/>
      <c r="G133" s="271"/>
      <c r="H133" s="272"/>
      <c r="I133" s="266"/>
      <c r="J133" s="273"/>
      <c r="K133" s="266"/>
      <c r="M133" s="267" t="s">
        <v>924</v>
      </c>
      <c r="O133" s="255"/>
    </row>
    <row r="134" spans="1:80" ht="22.5">
      <c r="A134" s="256">
        <v>50</v>
      </c>
      <c r="B134" s="257" t="s">
        <v>925</v>
      </c>
      <c r="C134" s="258" t="s">
        <v>926</v>
      </c>
      <c r="D134" s="259" t="s">
        <v>259</v>
      </c>
      <c r="E134" s="260">
        <v>1</v>
      </c>
      <c r="F134" s="260"/>
      <c r="G134" s="261">
        <f>E134*F134</f>
        <v>0</v>
      </c>
      <c r="H134" s="262">
        <v>0</v>
      </c>
      <c r="I134" s="263">
        <f>E134*H134</f>
        <v>0</v>
      </c>
      <c r="J134" s="262">
        <v>0</v>
      </c>
      <c r="K134" s="263">
        <f>E134*J134</f>
        <v>0</v>
      </c>
      <c r="O134" s="255">
        <v>2</v>
      </c>
      <c r="AA134" s="228">
        <v>1</v>
      </c>
      <c r="AB134" s="228">
        <v>1</v>
      </c>
      <c r="AC134" s="228">
        <v>1</v>
      </c>
      <c r="AZ134" s="228">
        <v>1</v>
      </c>
      <c r="BA134" s="228">
        <f>IF(AZ134=1,G134,0)</f>
        <v>0</v>
      </c>
      <c r="BB134" s="228">
        <f>IF(AZ134=2,G134,0)</f>
        <v>0</v>
      </c>
      <c r="BC134" s="228">
        <f>IF(AZ134=3,G134,0)</f>
        <v>0</v>
      </c>
      <c r="BD134" s="228">
        <f>IF(AZ134=4,G134,0)</f>
        <v>0</v>
      </c>
      <c r="BE134" s="228">
        <f>IF(AZ134=5,G134,0)</f>
        <v>0</v>
      </c>
      <c r="CA134" s="255">
        <v>1</v>
      </c>
      <c r="CB134" s="255">
        <v>1</v>
      </c>
    </row>
    <row r="135" spans="1:15" ht="12.75">
      <c r="A135" s="264"/>
      <c r="B135" s="268"/>
      <c r="C135" s="440" t="s">
        <v>927</v>
      </c>
      <c r="D135" s="441"/>
      <c r="E135" s="269">
        <v>1</v>
      </c>
      <c r="F135" s="270"/>
      <c r="G135" s="271"/>
      <c r="H135" s="272"/>
      <c r="I135" s="266"/>
      <c r="J135" s="273"/>
      <c r="K135" s="266"/>
      <c r="M135" s="267" t="s">
        <v>927</v>
      </c>
      <c r="O135" s="255"/>
    </row>
    <row r="136" spans="1:80" ht="12.75">
      <c r="A136" s="256">
        <v>51</v>
      </c>
      <c r="B136" s="257" t="s">
        <v>928</v>
      </c>
      <c r="C136" s="258" t="s">
        <v>929</v>
      </c>
      <c r="D136" s="259" t="s">
        <v>259</v>
      </c>
      <c r="E136" s="260">
        <v>2</v>
      </c>
      <c r="F136" s="260"/>
      <c r="G136" s="261">
        <f>E136*F136</f>
        <v>0</v>
      </c>
      <c r="H136" s="262">
        <v>0.00702</v>
      </c>
      <c r="I136" s="263">
        <f>E136*H136</f>
        <v>0.01404</v>
      </c>
      <c r="J136" s="262">
        <v>0</v>
      </c>
      <c r="K136" s="263">
        <f>E136*J136</f>
        <v>0</v>
      </c>
      <c r="O136" s="255">
        <v>2</v>
      </c>
      <c r="AA136" s="228">
        <v>1</v>
      </c>
      <c r="AB136" s="228">
        <v>0</v>
      </c>
      <c r="AC136" s="228">
        <v>0</v>
      </c>
      <c r="AZ136" s="228">
        <v>1</v>
      </c>
      <c r="BA136" s="228">
        <f>IF(AZ136=1,G136,0)</f>
        <v>0</v>
      </c>
      <c r="BB136" s="228">
        <f>IF(AZ136=2,G136,0)</f>
        <v>0</v>
      </c>
      <c r="BC136" s="228">
        <f>IF(AZ136=3,G136,0)</f>
        <v>0</v>
      </c>
      <c r="BD136" s="228">
        <f>IF(AZ136=4,G136,0)</f>
        <v>0</v>
      </c>
      <c r="BE136" s="228">
        <f>IF(AZ136=5,G136,0)</f>
        <v>0</v>
      </c>
      <c r="CA136" s="255">
        <v>1</v>
      </c>
      <c r="CB136" s="255">
        <v>0</v>
      </c>
    </row>
    <row r="137" spans="1:15" ht="12.75">
      <c r="A137" s="264"/>
      <c r="B137" s="268"/>
      <c r="C137" s="440" t="s">
        <v>930</v>
      </c>
      <c r="D137" s="441"/>
      <c r="E137" s="269">
        <v>2</v>
      </c>
      <c r="F137" s="270"/>
      <c r="G137" s="271"/>
      <c r="H137" s="272"/>
      <c r="I137" s="266"/>
      <c r="J137" s="273"/>
      <c r="K137" s="266"/>
      <c r="M137" s="267" t="s">
        <v>930</v>
      </c>
      <c r="O137" s="255"/>
    </row>
    <row r="138" spans="1:80" ht="12.75">
      <c r="A138" s="256">
        <v>52</v>
      </c>
      <c r="B138" s="257" t="s">
        <v>931</v>
      </c>
      <c r="C138" s="258" t="s">
        <v>932</v>
      </c>
      <c r="D138" s="259" t="s">
        <v>259</v>
      </c>
      <c r="E138" s="260">
        <v>1</v>
      </c>
      <c r="F138" s="260"/>
      <c r="G138" s="261">
        <f>E138*F138</f>
        <v>0</v>
      </c>
      <c r="H138" s="262">
        <v>0.00702</v>
      </c>
      <c r="I138" s="263">
        <f>E138*H138</f>
        <v>0.00702</v>
      </c>
      <c r="J138" s="262">
        <v>0</v>
      </c>
      <c r="K138" s="263">
        <f>E138*J138</f>
        <v>0</v>
      </c>
      <c r="O138" s="255">
        <v>2</v>
      </c>
      <c r="AA138" s="228">
        <v>1</v>
      </c>
      <c r="AB138" s="228">
        <v>1</v>
      </c>
      <c r="AC138" s="228">
        <v>1</v>
      </c>
      <c r="AZ138" s="228">
        <v>1</v>
      </c>
      <c r="BA138" s="228">
        <f>IF(AZ138=1,G138,0)</f>
        <v>0</v>
      </c>
      <c r="BB138" s="228">
        <f>IF(AZ138=2,G138,0)</f>
        <v>0</v>
      </c>
      <c r="BC138" s="228">
        <f>IF(AZ138=3,G138,0)</f>
        <v>0</v>
      </c>
      <c r="BD138" s="228">
        <f>IF(AZ138=4,G138,0)</f>
        <v>0</v>
      </c>
      <c r="BE138" s="228">
        <f>IF(AZ138=5,G138,0)</f>
        <v>0</v>
      </c>
      <c r="CA138" s="255">
        <v>1</v>
      </c>
      <c r="CB138" s="255">
        <v>1</v>
      </c>
    </row>
    <row r="139" spans="1:15" ht="12.75">
      <c r="A139" s="264"/>
      <c r="B139" s="268"/>
      <c r="C139" s="440" t="s">
        <v>933</v>
      </c>
      <c r="D139" s="441"/>
      <c r="E139" s="269">
        <v>1</v>
      </c>
      <c r="F139" s="270"/>
      <c r="G139" s="271"/>
      <c r="H139" s="272"/>
      <c r="I139" s="266"/>
      <c r="J139" s="273"/>
      <c r="K139" s="266"/>
      <c r="M139" s="267" t="s">
        <v>933</v>
      </c>
      <c r="O139" s="255"/>
    </row>
    <row r="140" spans="1:80" ht="12.75">
      <c r="A140" s="256">
        <v>53</v>
      </c>
      <c r="B140" s="257" t="s">
        <v>934</v>
      </c>
      <c r="C140" s="258" t="s">
        <v>935</v>
      </c>
      <c r="D140" s="259" t="s">
        <v>259</v>
      </c>
      <c r="E140" s="260">
        <v>2</v>
      </c>
      <c r="F140" s="260"/>
      <c r="G140" s="261">
        <f>E140*F140</f>
        <v>0</v>
      </c>
      <c r="H140" s="262">
        <v>0.005</v>
      </c>
      <c r="I140" s="263">
        <f>E140*H140</f>
        <v>0.01</v>
      </c>
      <c r="J140" s="262">
        <v>0</v>
      </c>
      <c r="K140" s="263">
        <f>E140*J140</f>
        <v>0</v>
      </c>
      <c r="O140" s="255">
        <v>2</v>
      </c>
      <c r="AA140" s="228">
        <v>1</v>
      </c>
      <c r="AB140" s="228">
        <v>1</v>
      </c>
      <c r="AC140" s="228">
        <v>1</v>
      </c>
      <c r="AZ140" s="228">
        <v>1</v>
      </c>
      <c r="BA140" s="228">
        <f>IF(AZ140=1,G140,0)</f>
        <v>0</v>
      </c>
      <c r="BB140" s="228">
        <f>IF(AZ140=2,G140,0)</f>
        <v>0</v>
      </c>
      <c r="BC140" s="228">
        <f>IF(AZ140=3,G140,0)</f>
        <v>0</v>
      </c>
      <c r="BD140" s="228">
        <f>IF(AZ140=4,G140,0)</f>
        <v>0</v>
      </c>
      <c r="BE140" s="228">
        <f>IF(AZ140=5,G140,0)</f>
        <v>0</v>
      </c>
      <c r="CA140" s="255">
        <v>1</v>
      </c>
      <c r="CB140" s="255">
        <v>1</v>
      </c>
    </row>
    <row r="141" spans="1:15" ht="12.75">
      <c r="A141" s="264"/>
      <c r="B141" s="268"/>
      <c r="C141" s="440" t="s">
        <v>936</v>
      </c>
      <c r="D141" s="441"/>
      <c r="E141" s="269">
        <v>2</v>
      </c>
      <c r="F141" s="270"/>
      <c r="G141" s="271"/>
      <c r="H141" s="272"/>
      <c r="I141" s="266"/>
      <c r="J141" s="273"/>
      <c r="K141" s="266"/>
      <c r="M141" s="267" t="s">
        <v>936</v>
      </c>
      <c r="O141" s="255"/>
    </row>
    <row r="142" spans="1:80" ht="12.75">
      <c r="A142" s="356">
        <v>54</v>
      </c>
      <c r="B142" s="357" t="s">
        <v>321</v>
      </c>
      <c r="C142" s="358" t="s">
        <v>322</v>
      </c>
      <c r="D142" s="359" t="s">
        <v>259</v>
      </c>
      <c r="E142" s="360">
        <v>4</v>
      </c>
      <c r="F142" s="360"/>
      <c r="G142" s="361">
        <f>E142*F142</f>
        <v>0</v>
      </c>
      <c r="H142" s="262">
        <v>0.00075</v>
      </c>
      <c r="I142" s="263">
        <f>E142*H142</f>
        <v>0.003</v>
      </c>
      <c r="J142" s="262"/>
      <c r="K142" s="263">
        <f>E142*J142</f>
        <v>0</v>
      </c>
      <c r="O142" s="255">
        <v>2</v>
      </c>
      <c r="AA142" s="228">
        <v>3</v>
      </c>
      <c r="AB142" s="228">
        <v>1</v>
      </c>
      <c r="AC142" s="228">
        <v>28656387</v>
      </c>
      <c r="AZ142" s="228">
        <v>1</v>
      </c>
      <c r="BA142" s="228">
        <f>IF(AZ142=1,G142,0)</f>
        <v>0</v>
      </c>
      <c r="BB142" s="228">
        <f>IF(AZ142=2,G142,0)</f>
        <v>0</v>
      </c>
      <c r="BC142" s="228">
        <f>IF(AZ142=3,G142,0)</f>
        <v>0</v>
      </c>
      <c r="BD142" s="228">
        <f>IF(AZ142=4,G142,0)</f>
        <v>0</v>
      </c>
      <c r="BE142" s="228">
        <f>IF(AZ142=5,G142,0)</f>
        <v>0</v>
      </c>
      <c r="CA142" s="255">
        <v>3</v>
      </c>
      <c r="CB142" s="255">
        <v>1</v>
      </c>
    </row>
    <row r="143" spans="1:15" ht="12.75">
      <c r="A143" s="362"/>
      <c r="B143" s="367"/>
      <c r="C143" s="446" t="s">
        <v>937</v>
      </c>
      <c r="D143" s="447"/>
      <c r="E143" s="447"/>
      <c r="F143" s="447"/>
      <c r="G143" s="448"/>
      <c r="I143" s="266"/>
      <c r="K143" s="266"/>
      <c r="L143" s="267" t="s">
        <v>937</v>
      </c>
      <c r="O143" s="255">
        <v>3</v>
      </c>
    </row>
    <row r="144" spans="1:15" ht="12.75">
      <c r="A144" s="362"/>
      <c r="B144" s="363"/>
      <c r="C144" s="444" t="s">
        <v>921</v>
      </c>
      <c r="D144" s="445"/>
      <c r="E144" s="364">
        <v>1</v>
      </c>
      <c r="F144" s="365"/>
      <c r="G144" s="366"/>
      <c r="H144" s="272"/>
      <c r="I144" s="266"/>
      <c r="J144" s="273"/>
      <c r="K144" s="266"/>
      <c r="M144" s="267" t="s">
        <v>921</v>
      </c>
      <c r="O144" s="255"/>
    </row>
    <row r="145" spans="1:15" ht="12.75">
      <c r="A145" s="362"/>
      <c r="B145" s="363"/>
      <c r="C145" s="444" t="s">
        <v>938</v>
      </c>
      <c r="D145" s="445"/>
      <c r="E145" s="364">
        <v>3</v>
      </c>
      <c r="F145" s="365"/>
      <c r="G145" s="366"/>
      <c r="H145" s="272"/>
      <c r="I145" s="266"/>
      <c r="J145" s="273"/>
      <c r="K145" s="266"/>
      <c r="M145" s="267" t="s">
        <v>938</v>
      </c>
      <c r="O145" s="255"/>
    </row>
    <row r="146" spans="1:80" ht="22.5">
      <c r="A146" s="356">
        <v>55</v>
      </c>
      <c r="B146" s="357" t="s">
        <v>939</v>
      </c>
      <c r="C146" s="358" t="s">
        <v>940</v>
      </c>
      <c r="D146" s="359" t="s">
        <v>259</v>
      </c>
      <c r="E146" s="360">
        <v>2</v>
      </c>
      <c r="F146" s="360"/>
      <c r="G146" s="361">
        <f>E146*F146</f>
        <v>0</v>
      </c>
      <c r="H146" s="262">
        <v>0.082</v>
      </c>
      <c r="I146" s="263">
        <f>E146*H146</f>
        <v>0.164</v>
      </c>
      <c r="J146" s="262"/>
      <c r="K146" s="263">
        <f>E146*J146</f>
        <v>0</v>
      </c>
      <c r="O146" s="255">
        <v>2</v>
      </c>
      <c r="AA146" s="228">
        <v>3</v>
      </c>
      <c r="AB146" s="228">
        <v>1</v>
      </c>
      <c r="AC146" s="228" t="s">
        <v>939</v>
      </c>
      <c r="AZ146" s="228">
        <v>1</v>
      </c>
      <c r="BA146" s="228">
        <f>IF(AZ146=1,G146,0)</f>
        <v>0</v>
      </c>
      <c r="BB146" s="228">
        <f>IF(AZ146=2,G146,0)</f>
        <v>0</v>
      </c>
      <c r="BC146" s="228">
        <f>IF(AZ146=3,G146,0)</f>
        <v>0</v>
      </c>
      <c r="BD146" s="228">
        <f>IF(AZ146=4,G146,0)</f>
        <v>0</v>
      </c>
      <c r="BE146" s="228">
        <f>IF(AZ146=5,G146,0)</f>
        <v>0</v>
      </c>
      <c r="CA146" s="255">
        <v>3</v>
      </c>
      <c r="CB146" s="255">
        <v>1</v>
      </c>
    </row>
    <row r="147" spans="1:15" ht="12.75">
      <c r="A147" s="362"/>
      <c r="B147" s="363"/>
      <c r="C147" s="444" t="s">
        <v>941</v>
      </c>
      <c r="D147" s="445"/>
      <c r="E147" s="364">
        <v>1</v>
      </c>
      <c r="F147" s="365"/>
      <c r="G147" s="366"/>
      <c r="H147" s="272"/>
      <c r="I147" s="266"/>
      <c r="J147" s="273"/>
      <c r="K147" s="266"/>
      <c r="M147" s="267" t="s">
        <v>941</v>
      </c>
      <c r="O147" s="255"/>
    </row>
    <row r="148" spans="1:15" ht="12.75">
      <c r="A148" s="362"/>
      <c r="B148" s="363"/>
      <c r="C148" s="444" t="s">
        <v>942</v>
      </c>
      <c r="D148" s="445"/>
      <c r="E148" s="364">
        <v>1</v>
      </c>
      <c r="F148" s="365"/>
      <c r="G148" s="366"/>
      <c r="H148" s="272"/>
      <c r="I148" s="266"/>
      <c r="J148" s="273"/>
      <c r="K148" s="266"/>
      <c r="M148" s="267" t="s">
        <v>942</v>
      </c>
      <c r="O148" s="255"/>
    </row>
    <row r="149" spans="1:80" ht="22.5">
      <c r="A149" s="356">
        <v>56</v>
      </c>
      <c r="B149" s="357" t="s">
        <v>943</v>
      </c>
      <c r="C149" s="358" t="s">
        <v>944</v>
      </c>
      <c r="D149" s="359" t="s">
        <v>259</v>
      </c>
      <c r="E149" s="360">
        <v>1</v>
      </c>
      <c r="F149" s="360"/>
      <c r="G149" s="361">
        <f>E149*F149</f>
        <v>0</v>
      </c>
      <c r="H149" s="262">
        <v>0.101</v>
      </c>
      <c r="I149" s="263">
        <f>E149*H149</f>
        <v>0.101</v>
      </c>
      <c r="J149" s="262"/>
      <c r="K149" s="263">
        <f>E149*J149</f>
        <v>0</v>
      </c>
      <c r="O149" s="255">
        <v>2</v>
      </c>
      <c r="AA149" s="228">
        <v>3</v>
      </c>
      <c r="AB149" s="228">
        <v>1</v>
      </c>
      <c r="AC149" s="228" t="s">
        <v>943</v>
      </c>
      <c r="AZ149" s="228">
        <v>1</v>
      </c>
      <c r="BA149" s="228">
        <f>IF(AZ149=1,G149,0)</f>
        <v>0</v>
      </c>
      <c r="BB149" s="228">
        <f>IF(AZ149=2,G149,0)</f>
        <v>0</v>
      </c>
      <c r="BC149" s="228">
        <f>IF(AZ149=3,G149,0)</f>
        <v>0</v>
      </c>
      <c r="BD149" s="228">
        <f>IF(AZ149=4,G149,0)</f>
        <v>0</v>
      </c>
      <c r="BE149" s="228">
        <f>IF(AZ149=5,G149,0)</f>
        <v>0</v>
      </c>
      <c r="CA149" s="255">
        <v>3</v>
      </c>
      <c r="CB149" s="255">
        <v>1</v>
      </c>
    </row>
    <row r="150" spans="1:15" ht="12.75">
      <c r="A150" s="362"/>
      <c r="B150" s="363"/>
      <c r="C150" s="444" t="s">
        <v>921</v>
      </c>
      <c r="D150" s="445"/>
      <c r="E150" s="364">
        <v>1</v>
      </c>
      <c r="F150" s="365"/>
      <c r="G150" s="366"/>
      <c r="H150" s="272"/>
      <c r="I150" s="266"/>
      <c r="J150" s="273"/>
      <c r="K150" s="266"/>
      <c r="M150" s="267" t="s">
        <v>921</v>
      </c>
      <c r="O150" s="255"/>
    </row>
    <row r="151" spans="1:80" ht="22.5">
      <c r="A151" s="356">
        <v>57</v>
      </c>
      <c r="B151" s="357" t="s">
        <v>945</v>
      </c>
      <c r="C151" s="358" t="s">
        <v>946</v>
      </c>
      <c r="D151" s="359" t="s">
        <v>259</v>
      </c>
      <c r="E151" s="360">
        <v>1</v>
      </c>
      <c r="F151" s="360"/>
      <c r="G151" s="361">
        <f>E151*F151</f>
        <v>0</v>
      </c>
      <c r="H151" s="262">
        <v>0.055</v>
      </c>
      <c r="I151" s="263">
        <f>E151*H151</f>
        <v>0.055</v>
      </c>
      <c r="J151" s="262"/>
      <c r="K151" s="263">
        <f>E151*J151</f>
        <v>0</v>
      </c>
      <c r="O151" s="255">
        <v>2</v>
      </c>
      <c r="AA151" s="228">
        <v>3</v>
      </c>
      <c r="AB151" s="228">
        <v>1</v>
      </c>
      <c r="AC151" s="228" t="s">
        <v>945</v>
      </c>
      <c r="AZ151" s="228">
        <v>1</v>
      </c>
      <c r="BA151" s="228">
        <f>IF(AZ151=1,G151,0)</f>
        <v>0</v>
      </c>
      <c r="BB151" s="228">
        <f>IF(AZ151=2,G151,0)</f>
        <v>0</v>
      </c>
      <c r="BC151" s="228">
        <f>IF(AZ151=3,G151,0)</f>
        <v>0</v>
      </c>
      <c r="BD151" s="228">
        <f>IF(AZ151=4,G151,0)</f>
        <v>0</v>
      </c>
      <c r="BE151" s="228">
        <f>IF(AZ151=5,G151,0)</f>
        <v>0</v>
      </c>
      <c r="CA151" s="255">
        <v>3</v>
      </c>
      <c r="CB151" s="255">
        <v>1</v>
      </c>
    </row>
    <row r="152" spans="1:15" ht="12.75">
      <c r="A152" s="362"/>
      <c r="B152" s="363"/>
      <c r="C152" s="444" t="s">
        <v>942</v>
      </c>
      <c r="D152" s="445"/>
      <c r="E152" s="364">
        <v>1</v>
      </c>
      <c r="F152" s="365"/>
      <c r="G152" s="366"/>
      <c r="H152" s="272"/>
      <c r="I152" s="266"/>
      <c r="J152" s="273"/>
      <c r="K152" s="266"/>
      <c r="M152" s="267" t="s">
        <v>942</v>
      </c>
      <c r="O152" s="255"/>
    </row>
    <row r="153" spans="1:80" ht="22.5">
      <c r="A153" s="356">
        <v>58</v>
      </c>
      <c r="B153" s="357" t="s">
        <v>947</v>
      </c>
      <c r="C153" s="358" t="s">
        <v>948</v>
      </c>
      <c r="D153" s="359" t="s">
        <v>259</v>
      </c>
      <c r="E153" s="360">
        <v>1.01</v>
      </c>
      <c r="F153" s="360"/>
      <c r="G153" s="361">
        <f>E153*F153</f>
        <v>0</v>
      </c>
      <c r="H153" s="262">
        <v>0.449</v>
      </c>
      <c r="I153" s="263">
        <f>E153*H153</f>
        <v>0.45349</v>
      </c>
      <c r="J153" s="262"/>
      <c r="K153" s="263">
        <f>E153*J153</f>
        <v>0</v>
      </c>
      <c r="O153" s="255">
        <v>2</v>
      </c>
      <c r="AA153" s="228">
        <v>3</v>
      </c>
      <c r="AB153" s="228">
        <v>1</v>
      </c>
      <c r="AC153" s="228">
        <v>59224354</v>
      </c>
      <c r="AZ153" s="228">
        <v>1</v>
      </c>
      <c r="BA153" s="228">
        <f>IF(AZ153=1,G153,0)</f>
        <v>0</v>
      </c>
      <c r="BB153" s="228">
        <f>IF(AZ153=2,G153,0)</f>
        <v>0</v>
      </c>
      <c r="BC153" s="228">
        <f>IF(AZ153=3,G153,0)</f>
        <v>0</v>
      </c>
      <c r="BD153" s="228">
        <f>IF(AZ153=4,G153,0)</f>
        <v>0</v>
      </c>
      <c r="BE153" s="228">
        <f>IF(AZ153=5,G153,0)</f>
        <v>0</v>
      </c>
      <c r="CA153" s="255">
        <v>3</v>
      </c>
      <c r="CB153" s="255">
        <v>1</v>
      </c>
    </row>
    <row r="154" spans="1:80" ht="12.75">
      <c r="A154" s="356">
        <v>59</v>
      </c>
      <c r="B154" s="357" t="s">
        <v>949</v>
      </c>
      <c r="C154" s="358" t="s">
        <v>950</v>
      </c>
      <c r="D154" s="359" t="s">
        <v>259</v>
      </c>
      <c r="E154" s="360">
        <v>1.01</v>
      </c>
      <c r="F154" s="360"/>
      <c r="G154" s="361">
        <f>E154*F154</f>
        <v>0</v>
      </c>
      <c r="H154" s="262">
        <v>0.5</v>
      </c>
      <c r="I154" s="263">
        <f>E154*H154</f>
        <v>0.505</v>
      </c>
      <c r="J154" s="262"/>
      <c r="K154" s="263">
        <f>E154*J154</f>
        <v>0</v>
      </c>
      <c r="O154" s="255">
        <v>2</v>
      </c>
      <c r="AA154" s="228">
        <v>3</v>
      </c>
      <c r="AB154" s="228">
        <v>1</v>
      </c>
      <c r="AC154" s="228" t="s">
        <v>949</v>
      </c>
      <c r="AZ154" s="228">
        <v>1</v>
      </c>
      <c r="BA154" s="228">
        <f>IF(AZ154=1,G154,0)</f>
        <v>0</v>
      </c>
      <c r="BB154" s="228">
        <f>IF(AZ154=2,G154,0)</f>
        <v>0</v>
      </c>
      <c r="BC154" s="228">
        <f>IF(AZ154=3,G154,0)</f>
        <v>0</v>
      </c>
      <c r="BD154" s="228">
        <f>IF(AZ154=4,G154,0)</f>
        <v>0</v>
      </c>
      <c r="BE154" s="228">
        <f>IF(AZ154=5,G154,0)</f>
        <v>0</v>
      </c>
      <c r="CA154" s="255">
        <v>3</v>
      </c>
      <c r="CB154" s="255">
        <v>1</v>
      </c>
    </row>
    <row r="155" spans="1:80" ht="12.75">
      <c r="A155" s="356">
        <v>60</v>
      </c>
      <c r="B155" s="357" t="s">
        <v>951</v>
      </c>
      <c r="C155" s="358" t="s">
        <v>952</v>
      </c>
      <c r="D155" s="359" t="s">
        <v>259</v>
      </c>
      <c r="E155" s="360">
        <v>2.02</v>
      </c>
      <c r="F155" s="360"/>
      <c r="G155" s="361">
        <f>E155*F155</f>
        <v>0</v>
      </c>
      <c r="H155" s="262">
        <v>1</v>
      </c>
      <c r="I155" s="263">
        <f>E155*H155</f>
        <v>2.02</v>
      </c>
      <c r="J155" s="262"/>
      <c r="K155" s="263">
        <f>E155*J155</f>
        <v>0</v>
      </c>
      <c r="O155" s="255">
        <v>2</v>
      </c>
      <c r="AA155" s="228">
        <v>3</v>
      </c>
      <c r="AB155" s="228">
        <v>1</v>
      </c>
      <c r="AC155" s="228" t="s">
        <v>951</v>
      </c>
      <c r="AZ155" s="228">
        <v>1</v>
      </c>
      <c r="BA155" s="228">
        <f>IF(AZ155=1,G155,0)</f>
        <v>0</v>
      </c>
      <c r="BB155" s="228">
        <f>IF(AZ155=2,G155,0)</f>
        <v>0</v>
      </c>
      <c r="BC155" s="228">
        <f>IF(AZ155=3,G155,0)</f>
        <v>0</v>
      </c>
      <c r="BD155" s="228">
        <f>IF(AZ155=4,G155,0)</f>
        <v>0</v>
      </c>
      <c r="BE155" s="228">
        <f>IF(AZ155=5,G155,0)</f>
        <v>0</v>
      </c>
      <c r="CA155" s="255">
        <v>3</v>
      </c>
      <c r="CB155" s="255">
        <v>1</v>
      </c>
    </row>
    <row r="156" spans="1:80" ht="22.5">
      <c r="A156" s="356">
        <v>61</v>
      </c>
      <c r="B156" s="357" t="s">
        <v>353</v>
      </c>
      <c r="C156" s="358" t="s">
        <v>953</v>
      </c>
      <c r="D156" s="359" t="s">
        <v>259</v>
      </c>
      <c r="E156" s="360">
        <v>1.01</v>
      </c>
      <c r="F156" s="360"/>
      <c r="G156" s="361">
        <f>E156*F156</f>
        <v>0</v>
      </c>
      <c r="H156" s="262">
        <v>1.6</v>
      </c>
      <c r="I156" s="263">
        <f>E156*H156</f>
        <v>1.616</v>
      </c>
      <c r="J156" s="262"/>
      <c r="K156" s="263">
        <f>E156*J156</f>
        <v>0</v>
      </c>
      <c r="O156" s="255">
        <v>2</v>
      </c>
      <c r="AA156" s="228">
        <v>3</v>
      </c>
      <c r="AB156" s="228">
        <v>1</v>
      </c>
      <c r="AC156" s="228" t="s">
        <v>353</v>
      </c>
      <c r="AZ156" s="228">
        <v>1</v>
      </c>
      <c r="BA156" s="228">
        <f>IF(AZ156=1,G156,0)</f>
        <v>0</v>
      </c>
      <c r="BB156" s="228">
        <f>IF(AZ156=2,G156,0)</f>
        <v>0</v>
      </c>
      <c r="BC156" s="228">
        <f>IF(AZ156=3,G156,0)</f>
        <v>0</v>
      </c>
      <c r="BD156" s="228">
        <f>IF(AZ156=4,G156,0)</f>
        <v>0</v>
      </c>
      <c r="BE156" s="228">
        <f>IF(AZ156=5,G156,0)</f>
        <v>0</v>
      </c>
      <c r="CA156" s="255">
        <v>3</v>
      </c>
      <c r="CB156" s="255">
        <v>1</v>
      </c>
    </row>
    <row r="157" spans="1:80" ht="12.75">
      <c r="A157" s="356">
        <v>62</v>
      </c>
      <c r="B157" s="357" t="s">
        <v>359</v>
      </c>
      <c r="C157" s="358" t="s">
        <v>360</v>
      </c>
      <c r="D157" s="359" t="s">
        <v>259</v>
      </c>
      <c r="E157" s="360">
        <v>4</v>
      </c>
      <c r="F157" s="360"/>
      <c r="G157" s="361">
        <f>E157*F157</f>
        <v>0</v>
      </c>
      <c r="H157" s="262">
        <v>0.002</v>
      </c>
      <c r="I157" s="263">
        <f>E157*H157</f>
        <v>0.008</v>
      </c>
      <c r="J157" s="262"/>
      <c r="K157" s="263">
        <f>E157*J157</f>
        <v>0</v>
      </c>
      <c r="O157" s="255">
        <v>2</v>
      </c>
      <c r="AA157" s="228">
        <v>3</v>
      </c>
      <c r="AB157" s="228">
        <v>1</v>
      </c>
      <c r="AC157" s="228" t="s">
        <v>359</v>
      </c>
      <c r="AZ157" s="228">
        <v>1</v>
      </c>
      <c r="BA157" s="228">
        <f>IF(AZ157=1,G157,0)</f>
        <v>0</v>
      </c>
      <c r="BB157" s="228">
        <f>IF(AZ157=2,G157,0)</f>
        <v>0</v>
      </c>
      <c r="BC157" s="228">
        <f>IF(AZ157=3,G157,0)</f>
        <v>0</v>
      </c>
      <c r="BD157" s="228">
        <f>IF(AZ157=4,G157,0)</f>
        <v>0</v>
      </c>
      <c r="BE157" s="228">
        <f>IF(AZ157=5,G157,0)</f>
        <v>0</v>
      </c>
      <c r="CA157" s="255">
        <v>3</v>
      </c>
      <c r="CB157" s="255">
        <v>1</v>
      </c>
    </row>
    <row r="158" spans="1:15" ht="12.75">
      <c r="A158" s="362"/>
      <c r="B158" s="363"/>
      <c r="C158" s="444" t="s">
        <v>954</v>
      </c>
      <c r="D158" s="445"/>
      <c r="E158" s="364">
        <v>4</v>
      </c>
      <c r="F158" s="365"/>
      <c r="G158" s="366"/>
      <c r="H158" s="272"/>
      <c r="I158" s="266"/>
      <c r="J158" s="273"/>
      <c r="K158" s="266"/>
      <c r="M158" s="267" t="s">
        <v>954</v>
      </c>
      <c r="O158" s="255"/>
    </row>
    <row r="159" spans="1:80" ht="12.75">
      <c r="A159" s="356">
        <v>63</v>
      </c>
      <c r="B159" s="357" t="s">
        <v>955</v>
      </c>
      <c r="C159" s="358" t="s">
        <v>956</v>
      </c>
      <c r="D159" s="359" t="s">
        <v>259</v>
      </c>
      <c r="E159" s="360">
        <v>1.01</v>
      </c>
      <c r="F159" s="360"/>
      <c r="G159" s="361">
        <f>E159*F159</f>
        <v>0</v>
      </c>
      <c r="H159" s="262">
        <v>5.16</v>
      </c>
      <c r="I159" s="263">
        <f>E159*H159</f>
        <v>5.2116</v>
      </c>
      <c r="J159" s="262"/>
      <c r="K159" s="263">
        <f>E159*J159</f>
        <v>0</v>
      </c>
      <c r="O159" s="255">
        <v>2</v>
      </c>
      <c r="AA159" s="228">
        <v>3</v>
      </c>
      <c r="AB159" s="228">
        <v>1</v>
      </c>
      <c r="AC159" s="228" t="s">
        <v>955</v>
      </c>
      <c r="AZ159" s="228">
        <v>1</v>
      </c>
      <c r="BA159" s="228">
        <f>IF(AZ159=1,G159,0)</f>
        <v>0</v>
      </c>
      <c r="BB159" s="228">
        <f>IF(AZ159=2,G159,0)</f>
        <v>0</v>
      </c>
      <c r="BC159" s="228">
        <f>IF(AZ159=3,G159,0)</f>
        <v>0</v>
      </c>
      <c r="BD159" s="228">
        <f>IF(AZ159=4,G159,0)</f>
        <v>0</v>
      </c>
      <c r="BE159" s="228">
        <f>IF(AZ159=5,G159,0)</f>
        <v>0</v>
      </c>
      <c r="CA159" s="255">
        <v>3</v>
      </c>
      <c r="CB159" s="255">
        <v>1</v>
      </c>
    </row>
    <row r="160" spans="1:15" ht="33.75">
      <c r="A160" s="362"/>
      <c r="B160" s="367"/>
      <c r="C160" s="446" t="s">
        <v>957</v>
      </c>
      <c r="D160" s="447"/>
      <c r="E160" s="447"/>
      <c r="F160" s="447"/>
      <c r="G160" s="448"/>
      <c r="I160" s="266"/>
      <c r="K160" s="266"/>
      <c r="L160" s="267" t="s">
        <v>957</v>
      </c>
      <c r="O160" s="255">
        <v>3</v>
      </c>
    </row>
    <row r="161" spans="1:80" ht="12.75">
      <c r="A161" s="356">
        <v>64</v>
      </c>
      <c r="B161" s="357" t="s">
        <v>958</v>
      </c>
      <c r="C161" s="358" t="s">
        <v>959</v>
      </c>
      <c r="D161" s="359" t="s">
        <v>259</v>
      </c>
      <c r="E161" s="360">
        <v>1.01</v>
      </c>
      <c r="F161" s="360"/>
      <c r="G161" s="361">
        <f>E161*F161</f>
        <v>0</v>
      </c>
      <c r="H161" s="262">
        <v>3.845</v>
      </c>
      <c r="I161" s="263">
        <f>E161*H161</f>
        <v>3.8834500000000003</v>
      </c>
      <c r="J161" s="262"/>
      <c r="K161" s="263">
        <f>E161*J161</f>
        <v>0</v>
      </c>
      <c r="O161" s="255">
        <v>2</v>
      </c>
      <c r="AA161" s="228">
        <v>3</v>
      </c>
      <c r="AB161" s="228">
        <v>1</v>
      </c>
      <c r="AC161" s="228" t="s">
        <v>958</v>
      </c>
      <c r="AZ161" s="228">
        <v>1</v>
      </c>
      <c r="BA161" s="228">
        <f>IF(AZ161=1,G161,0)</f>
        <v>0</v>
      </c>
      <c r="BB161" s="228">
        <f>IF(AZ161=2,G161,0)</f>
        <v>0</v>
      </c>
      <c r="BC161" s="228">
        <f>IF(AZ161=3,G161,0)</f>
        <v>0</v>
      </c>
      <c r="BD161" s="228">
        <f>IF(AZ161=4,G161,0)</f>
        <v>0</v>
      </c>
      <c r="BE161" s="228">
        <f>IF(AZ161=5,G161,0)</f>
        <v>0</v>
      </c>
      <c r="CA161" s="255">
        <v>3</v>
      </c>
      <c r="CB161" s="255">
        <v>1</v>
      </c>
    </row>
    <row r="162" spans="1:15" ht="22.5">
      <c r="A162" s="362"/>
      <c r="B162" s="367"/>
      <c r="C162" s="446" t="s">
        <v>960</v>
      </c>
      <c r="D162" s="447"/>
      <c r="E162" s="447"/>
      <c r="F162" s="447"/>
      <c r="G162" s="448"/>
      <c r="I162" s="266"/>
      <c r="K162" s="266"/>
      <c r="L162" s="267" t="s">
        <v>960</v>
      </c>
      <c r="O162" s="255">
        <v>3</v>
      </c>
    </row>
    <row r="163" spans="1:80" ht="12.75">
      <c r="A163" s="356">
        <v>65</v>
      </c>
      <c r="B163" s="357" t="s">
        <v>961</v>
      </c>
      <c r="C163" s="358" t="s">
        <v>962</v>
      </c>
      <c r="D163" s="359" t="s">
        <v>259</v>
      </c>
      <c r="E163" s="360">
        <v>1.01</v>
      </c>
      <c r="F163" s="360"/>
      <c r="G163" s="361">
        <f>E163*F163</f>
        <v>0</v>
      </c>
      <c r="H163" s="262">
        <v>1.189</v>
      </c>
      <c r="I163" s="263">
        <f>E163*H163</f>
        <v>1.20089</v>
      </c>
      <c r="J163" s="262"/>
      <c r="K163" s="263">
        <f>E163*J163</f>
        <v>0</v>
      </c>
      <c r="O163" s="255">
        <v>2</v>
      </c>
      <c r="AA163" s="228">
        <v>3</v>
      </c>
      <c r="AB163" s="228">
        <v>1</v>
      </c>
      <c r="AC163" s="228" t="s">
        <v>961</v>
      </c>
      <c r="AZ163" s="228">
        <v>1</v>
      </c>
      <c r="BA163" s="228">
        <f>IF(AZ163=1,G163,0)</f>
        <v>0</v>
      </c>
      <c r="BB163" s="228">
        <f>IF(AZ163=2,G163,0)</f>
        <v>0</v>
      </c>
      <c r="BC163" s="228">
        <f>IF(AZ163=3,G163,0)</f>
        <v>0</v>
      </c>
      <c r="BD163" s="228">
        <f>IF(AZ163=4,G163,0)</f>
        <v>0</v>
      </c>
      <c r="BE163" s="228">
        <f>IF(AZ163=5,G163,0)</f>
        <v>0</v>
      </c>
      <c r="CA163" s="255">
        <v>3</v>
      </c>
      <c r="CB163" s="255">
        <v>1</v>
      </c>
    </row>
    <row r="164" spans="1:15" ht="12.75">
      <c r="A164" s="362"/>
      <c r="B164" s="367"/>
      <c r="C164" s="446" t="s">
        <v>963</v>
      </c>
      <c r="D164" s="447"/>
      <c r="E164" s="447"/>
      <c r="F164" s="447"/>
      <c r="G164" s="448"/>
      <c r="I164" s="266"/>
      <c r="K164" s="266"/>
      <c r="L164" s="267" t="s">
        <v>963</v>
      </c>
      <c r="O164" s="255">
        <v>3</v>
      </c>
    </row>
    <row r="165" spans="1:80" ht="22.5">
      <c r="A165" s="356">
        <v>66</v>
      </c>
      <c r="B165" s="357" t="s">
        <v>964</v>
      </c>
      <c r="C165" s="358" t="s">
        <v>965</v>
      </c>
      <c r="D165" s="359" t="s">
        <v>259</v>
      </c>
      <c r="E165" s="360">
        <v>1</v>
      </c>
      <c r="F165" s="360"/>
      <c r="G165" s="361">
        <f>E165*F165</f>
        <v>0</v>
      </c>
      <c r="H165" s="262">
        <v>0</v>
      </c>
      <c r="I165" s="263">
        <f>E165*H165</f>
        <v>0</v>
      </c>
      <c r="J165" s="262"/>
      <c r="K165" s="263">
        <f>E165*J165</f>
        <v>0</v>
      </c>
      <c r="O165" s="255">
        <v>2</v>
      </c>
      <c r="AA165" s="228">
        <v>3</v>
      </c>
      <c r="AB165" s="228">
        <v>1</v>
      </c>
      <c r="AC165" s="228" t="s">
        <v>964</v>
      </c>
      <c r="AZ165" s="228">
        <v>1</v>
      </c>
      <c r="BA165" s="228">
        <f>IF(AZ165=1,G165,0)</f>
        <v>0</v>
      </c>
      <c r="BB165" s="228">
        <f>IF(AZ165=2,G165,0)</f>
        <v>0</v>
      </c>
      <c r="BC165" s="228">
        <f>IF(AZ165=3,G165,0)</f>
        <v>0</v>
      </c>
      <c r="BD165" s="228">
        <f>IF(AZ165=4,G165,0)</f>
        <v>0</v>
      </c>
      <c r="BE165" s="228">
        <f>IF(AZ165=5,G165,0)</f>
        <v>0</v>
      </c>
      <c r="CA165" s="255">
        <v>3</v>
      </c>
      <c r="CB165" s="255">
        <v>1</v>
      </c>
    </row>
    <row r="166" spans="1:15" ht="12.75">
      <c r="A166" s="362"/>
      <c r="B166" s="367"/>
      <c r="C166" s="446" t="s">
        <v>966</v>
      </c>
      <c r="D166" s="447"/>
      <c r="E166" s="447"/>
      <c r="F166" s="447"/>
      <c r="G166" s="448"/>
      <c r="I166" s="266"/>
      <c r="K166" s="266"/>
      <c r="L166" s="267" t="s">
        <v>966</v>
      </c>
      <c r="O166" s="255">
        <v>3</v>
      </c>
    </row>
    <row r="167" spans="1:80" ht="12.75">
      <c r="A167" s="356">
        <v>67</v>
      </c>
      <c r="B167" s="357" t="s">
        <v>967</v>
      </c>
      <c r="C167" s="358" t="s">
        <v>968</v>
      </c>
      <c r="D167" s="359" t="s">
        <v>259</v>
      </c>
      <c r="E167" s="360">
        <v>3</v>
      </c>
      <c r="F167" s="360"/>
      <c r="G167" s="361">
        <f>E167*F167</f>
        <v>0</v>
      </c>
      <c r="H167" s="262">
        <v>0</v>
      </c>
      <c r="I167" s="263">
        <f>E167*H167</f>
        <v>0</v>
      </c>
      <c r="J167" s="262"/>
      <c r="K167" s="263">
        <f>E167*J167</f>
        <v>0</v>
      </c>
      <c r="O167" s="255">
        <v>2</v>
      </c>
      <c r="AA167" s="228">
        <v>3</v>
      </c>
      <c r="AB167" s="228">
        <v>1</v>
      </c>
      <c r="AC167" s="228" t="s">
        <v>967</v>
      </c>
      <c r="AZ167" s="228">
        <v>1</v>
      </c>
      <c r="BA167" s="228">
        <f>IF(AZ167=1,G167,0)</f>
        <v>0</v>
      </c>
      <c r="BB167" s="228">
        <f>IF(AZ167=2,G167,0)</f>
        <v>0</v>
      </c>
      <c r="BC167" s="228">
        <f>IF(AZ167=3,G167,0)</f>
        <v>0</v>
      </c>
      <c r="BD167" s="228">
        <f>IF(AZ167=4,G167,0)</f>
        <v>0</v>
      </c>
      <c r="BE167" s="228">
        <f>IF(AZ167=5,G167,0)</f>
        <v>0</v>
      </c>
      <c r="CA167" s="255">
        <v>3</v>
      </c>
      <c r="CB167" s="255">
        <v>1</v>
      </c>
    </row>
    <row r="168" spans="1:80" ht="12.75">
      <c r="A168" s="356">
        <v>68</v>
      </c>
      <c r="B168" s="357" t="s">
        <v>969</v>
      </c>
      <c r="C168" s="358" t="s">
        <v>970</v>
      </c>
      <c r="D168" s="359" t="s">
        <v>259</v>
      </c>
      <c r="E168" s="360">
        <v>2</v>
      </c>
      <c r="F168" s="360"/>
      <c r="G168" s="361">
        <f>E168*F168</f>
        <v>0</v>
      </c>
      <c r="H168" s="262">
        <v>0.004</v>
      </c>
      <c r="I168" s="263">
        <f>E168*H168</f>
        <v>0.008</v>
      </c>
      <c r="J168" s="262"/>
      <c r="K168" s="263">
        <f>E168*J168</f>
        <v>0</v>
      </c>
      <c r="O168" s="255">
        <v>2</v>
      </c>
      <c r="AA168" s="228">
        <v>3</v>
      </c>
      <c r="AB168" s="228">
        <v>1</v>
      </c>
      <c r="AC168" s="228" t="s">
        <v>969</v>
      </c>
      <c r="AZ168" s="228">
        <v>1</v>
      </c>
      <c r="BA168" s="228">
        <f>IF(AZ168=1,G168,0)</f>
        <v>0</v>
      </c>
      <c r="BB168" s="228">
        <f>IF(AZ168=2,G168,0)</f>
        <v>0</v>
      </c>
      <c r="BC168" s="228">
        <f>IF(AZ168=3,G168,0)</f>
        <v>0</v>
      </c>
      <c r="BD168" s="228">
        <f>IF(AZ168=4,G168,0)</f>
        <v>0</v>
      </c>
      <c r="BE168" s="228">
        <f>IF(AZ168=5,G168,0)</f>
        <v>0</v>
      </c>
      <c r="CA168" s="255">
        <v>3</v>
      </c>
      <c r="CB168" s="255">
        <v>1</v>
      </c>
    </row>
    <row r="169" spans="1:80" ht="12.75">
      <c r="A169" s="356">
        <v>69</v>
      </c>
      <c r="B169" s="357" t="s">
        <v>971</v>
      </c>
      <c r="C169" s="358" t="s">
        <v>972</v>
      </c>
      <c r="D169" s="359" t="s">
        <v>259</v>
      </c>
      <c r="E169" s="360">
        <v>1</v>
      </c>
      <c r="F169" s="360"/>
      <c r="G169" s="361">
        <f>E169*F169</f>
        <v>0</v>
      </c>
      <c r="H169" s="262">
        <v>0</v>
      </c>
      <c r="I169" s="263">
        <f>E169*H169</f>
        <v>0</v>
      </c>
      <c r="J169" s="262"/>
      <c r="K169" s="263">
        <f>E169*J169</f>
        <v>0</v>
      </c>
      <c r="O169" s="255">
        <v>2</v>
      </c>
      <c r="AA169" s="228">
        <v>3</v>
      </c>
      <c r="AB169" s="228">
        <v>1</v>
      </c>
      <c r="AC169" s="228" t="s">
        <v>971</v>
      </c>
      <c r="AZ169" s="228">
        <v>1</v>
      </c>
      <c r="BA169" s="228">
        <f>IF(AZ169=1,G169,0)</f>
        <v>0</v>
      </c>
      <c r="BB169" s="228">
        <f>IF(AZ169=2,G169,0)</f>
        <v>0</v>
      </c>
      <c r="BC169" s="228">
        <f>IF(AZ169=3,G169,0)</f>
        <v>0</v>
      </c>
      <c r="BD169" s="228">
        <f>IF(AZ169=4,G169,0)</f>
        <v>0</v>
      </c>
      <c r="BE169" s="228">
        <f>IF(AZ169=5,G169,0)</f>
        <v>0</v>
      </c>
      <c r="CA169" s="255">
        <v>3</v>
      </c>
      <c r="CB169" s="255">
        <v>1</v>
      </c>
    </row>
    <row r="170" spans="1:80" ht="12.75">
      <c r="A170" s="356">
        <v>70</v>
      </c>
      <c r="B170" s="357" t="s">
        <v>973</v>
      </c>
      <c r="C170" s="358" t="s">
        <v>974</v>
      </c>
      <c r="D170" s="359" t="s">
        <v>259</v>
      </c>
      <c r="E170" s="360">
        <v>2</v>
      </c>
      <c r="F170" s="360"/>
      <c r="G170" s="361">
        <f>E170*F170</f>
        <v>0</v>
      </c>
      <c r="H170" s="262">
        <v>0.005</v>
      </c>
      <c r="I170" s="263">
        <f>E170*H170</f>
        <v>0.01</v>
      </c>
      <c r="J170" s="262"/>
      <c r="K170" s="263">
        <f>E170*J170</f>
        <v>0</v>
      </c>
      <c r="O170" s="255">
        <v>2</v>
      </c>
      <c r="AA170" s="228">
        <v>3</v>
      </c>
      <c r="AB170" s="228">
        <v>1</v>
      </c>
      <c r="AC170" s="228" t="s">
        <v>973</v>
      </c>
      <c r="AZ170" s="228">
        <v>1</v>
      </c>
      <c r="BA170" s="228">
        <f>IF(AZ170=1,G170,0)</f>
        <v>0</v>
      </c>
      <c r="BB170" s="228">
        <f>IF(AZ170=2,G170,0)</f>
        <v>0</v>
      </c>
      <c r="BC170" s="228">
        <f>IF(AZ170=3,G170,0)</f>
        <v>0</v>
      </c>
      <c r="BD170" s="228">
        <f>IF(AZ170=4,G170,0)</f>
        <v>0</v>
      </c>
      <c r="BE170" s="228">
        <f>IF(AZ170=5,G170,0)</f>
        <v>0</v>
      </c>
      <c r="CA170" s="255">
        <v>3</v>
      </c>
      <c r="CB170" s="255">
        <v>1</v>
      </c>
    </row>
    <row r="171" spans="1:15" ht="12.75">
      <c r="A171" s="362"/>
      <c r="B171" s="363"/>
      <c r="C171" s="444" t="s">
        <v>921</v>
      </c>
      <c r="D171" s="445"/>
      <c r="E171" s="364">
        <v>1</v>
      </c>
      <c r="F171" s="365"/>
      <c r="G171" s="366"/>
      <c r="H171" s="272"/>
      <c r="I171" s="266"/>
      <c r="J171" s="273"/>
      <c r="K171" s="266"/>
      <c r="M171" s="267" t="s">
        <v>921</v>
      </c>
      <c r="O171" s="255"/>
    </row>
    <row r="172" spans="1:15" ht="12.75">
      <c r="A172" s="362"/>
      <c r="B172" s="363"/>
      <c r="C172" s="444" t="s">
        <v>942</v>
      </c>
      <c r="D172" s="445"/>
      <c r="E172" s="364">
        <v>1</v>
      </c>
      <c r="F172" s="365"/>
      <c r="G172" s="366"/>
      <c r="H172" s="272"/>
      <c r="I172" s="266"/>
      <c r="J172" s="273"/>
      <c r="K172" s="266"/>
      <c r="M172" s="267" t="s">
        <v>942</v>
      </c>
      <c r="O172" s="255"/>
    </row>
    <row r="173" spans="1:57" ht="12.75">
      <c r="A173" s="274"/>
      <c r="B173" s="275" t="s">
        <v>103</v>
      </c>
      <c r="C173" s="276" t="s">
        <v>253</v>
      </c>
      <c r="D173" s="277"/>
      <c r="E173" s="278"/>
      <c r="F173" s="279"/>
      <c r="G173" s="280">
        <f>SUM(G122:G172)</f>
        <v>0</v>
      </c>
      <c r="H173" s="281"/>
      <c r="I173" s="282">
        <f>SUM(I122:I172)</f>
        <v>25.284557000000003</v>
      </c>
      <c r="J173" s="281"/>
      <c r="K173" s="282">
        <f>SUM(K122:K172)</f>
        <v>0</v>
      </c>
      <c r="O173" s="255">
        <v>4</v>
      </c>
      <c r="BA173" s="283">
        <f>SUM(BA122:BA172)</f>
        <v>0</v>
      </c>
      <c r="BB173" s="283">
        <f>SUM(BB122:BB172)</f>
        <v>0</v>
      </c>
      <c r="BC173" s="283">
        <f>SUM(BC122:BC172)</f>
        <v>0</v>
      </c>
      <c r="BD173" s="283">
        <f>SUM(BD122:BD172)</f>
        <v>0</v>
      </c>
      <c r="BE173" s="283">
        <f>SUM(BE122:BE172)</f>
        <v>0</v>
      </c>
    </row>
    <row r="174" spans="1:15" ht="12.75">
      <c r="A174" s="245" t="s">
        <v>98</v>
      </c>
      <c r="B174" s="246" t="s">
        <v>362</v>
      </c>
      <c r="C174" s="247" t="s">
        <v>363</v>
      </c>
      <c r="D174" s="248"/>
      <c r="E174" s="249"/>
      <c r="F174" s="249"/>
      <c r="G174" s="250"/>
      <c r="H174" s="251"/>
      <c r="I174" s="252"/>
      <c r="J174" s="253"/>
      <c r="K174" s="254"/>
      <c r="O174" s="255">
        <v>1</v>
      </c>
    </row>
    <row r="175" spans="1:80" ht="12.75">
      <c r="A175" s="256">
        <v>71</v>
      </c>
      <c r="B175" s="257" t="s">
        <v>365</v>
      </c>
      <c r="C175" s="258" t="s">
        <v>366</v>
      </c>
      <c r="D175" s="259" t="s">
        <v>110</v>
      </c>
      <c r="E175" s="260">
        <v>6.9178</v>
      </c>
      <c r="F175" s="260"/>
      <c r="G175" s="261">
        <f>E175*F175</f>
        <v>0</v>
      </c>
      <c r="H175" s="262">
        <v>0.00074</v>
      </c>
      <c r="I175" s="263">
        <f>E175*H175</f>
        <v>0.005119172</v>
      </c>
      <c r="J175" s="262">
        <v>0</v>
      </c>
      <c r="K175" s="263">
        <f>E175*J175</f>
        <v>0</v>
      </c>
      <c r="O175" s="255">
        <v>2</v>
      </c>
      <c r="AA175" s="228">
        <v>1</v>
      </c>
      <c r="AB175" s="228">
        <v>1</v>
      </c>
      <c r="AC175" s="228">
        <v>1</v>
      </c>
      <c r="AZ175" s="228">
        <v>1</v>
      </c>
      <c r="BA175" s="228">
        <f>IF(AZ175=1,G175,0)</f>
        <v>0</v>
      </c>
      <c r="BB175" s="228">
        <f>IF(AZ175=2,G175,0)</f>
        <v>0</v>
      </c>
      <c r="BC175" s="228">
        <f>IF(AZ175=3,G175,0)</f>
        <v>0</v>
      </c>
      <c r="BD175" s="228">
        <f>IF(AZ175=4,G175,0)</f>
        <v>0</v>
      </c>
      <c r="BE175" s="228">
        <f>IF(AZ175=5,G175,0)</f>
        <v>0</v>
      </c>
      <c r="CA175" s="255">
        <v>1</v>
      </c>
      <c r="CB175" s="255">
        <v>1</v>
      </c>
    </row>
    <row r="176" spans="1:15" ht="12.75" customHeight="1">
      <c r="A176" s="264"/>
      <c r="B176" s="265"/>
      <c r="C176" s="449" t="s">
        <v>367</v>
      </c>
      <c r="D176" s="450"/>
      <c r="E176" s="450"/>
      <c r="F176" s="450"/>
      <c r="G176" s="451"/>
      <c r="I176" s="266"/>
      <c r="K176" s="266"/>
      <c r="L176" s="267" t="s">
        <v>367</v>
      </c>
      <c r="O176" s="255">
        <v>3</v>
      </c>
    </row>
    <row r="177" spans="1:15" ht="12.75">
      <c r="A177" s="264"/>
      <c r="B177" s="268"/>
      <c r="C177" s="440" t="s">
        <v>975</v>
      </c>
      <c r="D177" s="441"/>
      <c r="E177" s="269">
        <v>6.9178</v>
      </c>
      <c r="F177" s="270"/>
      <c r="G177" s="271"/>
      <c r="H177" s="272"/>
      <c r="I177" s="266"/>
      <c r="J177" s="273"/>
      <c r="K177" s="266"/>
      <c r="M177" s="267" t="s">
        <v>975</v>
      </c>
      <c r="O177" s="255"/>
    </row>
    <row r="178" spans="1:57" ht="12.75">
      <c r="A178" s="274"/>
      <c r="B178" s="275" t="s">
        <v>103</v>
      </c>
      <c r="C178" s="276" t="s">
        <v>364</v>
      </c>
      <c r="D178" s="277"/>
      <c r="E178" s="278"/>
      <c r="F178" s="279"/>
      <c r="G178" s="280">
        <f>SUM(G174:G177)</f>
        <v>0</v>
      </c>
      <c r="H178" s="281"/>
      <c r="I178" s="282">
        <f>SUM(I174:I177)</f>
        <v>0.005119172</v>
      </c>
      <c r="J178" s="281"/>
      <c r="K178" s="282">
        <f>SUM(K174:K177)</f>
        <v>0</v>
      </c>
      <c r="O178" s="255">
        <v>4</v>
      </c>
      <c r="BA178" s="283">
        <f>SUM(BA174:BA177)</f>
        <v>0</v>
      </c>
      <c r="BB178" s="283">
        <f>SUM(BB174:BB177)</f>
        <v>0</v>
      </c>
      <c r="BC178" s="283">
        <f>SUM(BC174:BC177)</f>
        <v>0</v>
      </c>
      <c r="BD178" s="283">
        <f>SUM(BD174:BD177)</f>
        <v>0</v>
      </c>
      <c r="BE178" s="283">
        <f>SUM(BE174:BE177)</f>
        <v>0</v>
      </c>
    </row>
    <row r="179" spans="1:15" ht="12.75">
      <c r="A179" s="245" t="s">
        <v>98</v>
      </c>
      <c r="B179" s="246" t="s">
        <v>976</v>
      </c>
      <c r="C179" s="247" t="s">
        <v>977</v>
      </c>
      <c r="D179" s="248"/>
      <c r="E179" s="249"/>
      <c r="F179" s="249"/>
      <c r="G179" s="250"/>
      <c r="H179" s="251"/>
      <c r="I179" s="252"/>
      <c r="J179" s="253"/>
      <c r="K179" s="254"/>
      <c r="O179" s="255">
        <v>1</v>
      </c>
    </row>
    <row r="180" spans="1:80" ht="12.75">
      <c r="A180" s="256">
        <v>72</v>
      </c>
      <c r="B180" s="257" t="s">
        <v>979</v>
      </c>
      <c r="C180" s="258" t="s">
        <v>980</v>
      </c>
      <c r="D180" s="259" t="s">
        <v>259</v>
      </c>
      <c r="E180" s="260">
        <v>8</v>
      </c>
      <c r="F180" s="260"/>
      <c r="G180" s="261">
        <f>E180*F180</f>
        <v>0</v>
      </c>
      <c r="H180" s="262">
        <v>0</v>
      </c>
      <c r="I180" s="263">
        <f>E180*H180</f>
        <v>0</v>
      </c>
      <c r="J180" s="262">
        <v>0</v>
      </c>
      <c r="K180" s="263">
        <f>E180*J180</f>
        <v>0</v>
      </c>
      <c r="O180" s="255">
        <v>2</v>
      </c>
      <c r="AA180" s="228">
        <v>1</v>
      </c>
      <c r="AB180" s="228">
        <v>1</v>
      </c>
      <c r="AC180" s="228">
        <v>1</v>
      </c>
      <c r="AZ180" s="228">
        <v>1</v>
      </c>
      <c r="BA180" s="228">
        <f>IF(AZ180=1,G180,0)</f>
        <v>0</v>
      </c>
      <c r="BB180" s="228">
        <f>IF(AZ180=2,G180,0)</f>
        <v>0</v>
      </c>
      <c r="BC180" s="228">
        <f>IF(AZ180=3,G180,0)</f>
        <v>0</v>
      </c>
      <c r="BD180" s="228">
        <f>IF(AZ180=4,G180,0)</f>
        <v>0</v>
      </c>
      <c r="BE180" s="228">
        <f>IF(AZ180=5,G180,0)</f>
        <v>0</v>
      </c>
      <c r="CA180" s="255">
        <v>1</v>
      </c>
      <c r="CB180" s="255">
        <v>1</v>
      </c>
    </row>
    <row r="181" spans="1:15" ht="12.75">
      <c r="A181" s="264"/>
      <c r="B181" s="268"/>
      <c r="C181" s="440" t="s">
        <v>981</v>
      </c>
      <c r="D181" s="441"/>
      <c r="E181" s="269">
        <v>8</v>
      </c>
      <c r="F181" s="270"/>
      <c r="G181" s="271"/>
      <c r="H181" s="272"/>
      <c r="I181" s="266"/>
      <c r="J181" s="273"/>
      <c r="K181" s="266"/>
      <c r="M181" s="267" t="s">
        <v>981</v>
      </c>
      <c r="O181" s="255"/>
    </row>
    <row r="182" spans="1:57" ht="12.75">
      <c r="A182" s="274"/>
      <c r="B182" s="275" t="s">
        <v>103</v>
      </c>
      <c r="C182" s="276" t="s">
        <v>978</v>
      </c>
      <c r="D182" s="277"/>
      <c r="E182" s="278"/>
      <c r="F182" s="279"/>
      <c r="G182" s="280">
        <f>SUM(G179:G181)</f>
        <v>0</v>
      </c>
      <c r="H182" s="281"/>
      <c r="I182" s="282">
        <f>SUM(I179:I181)</f>
        <v>0</v>
      </c>
      <c r="J182" s="281"/>
      <c r="K182" s="282">
        <f>SUM(K179:K181)</f>
        <v>0</v>
      </c>
      <c r="O182" s="255">
        <v>4</v>
      </c>
      <c r="BA182" s="283">
        <f>SUM(BA179:BA181)</f>
        <v>0</v>
      </c>
      <c r="BB182" s="283">
        <f>SUM(BB179:BB181)</f>
        <v>0</v>
      </c>
      <c r="BC182" s="283">
        <f>SUM(BC179:BC181)</f>
        <v>0</v>
      </c>
      <c r="BD182" s="283">
        <f>SUM(BD179:BD181)</f>
        <v>0</v>
      </c>
      <c r="BE182" s="283">
        <f>SUM(BE179:BE181)</f>
        <v>0</v>
      </c>
    </row>
    <row r="183" spans="1:15" ht="12.75">
      <c r="A183" s="245" t="s">
        <v>98</v>
      </c>
      <c r="B183" s="246" t="s">
        <v>369</v>
      </c>
      <c r="C183" s="247" t="s">
        <v>370</v>
      </c>
      <c r="D183" s="248"/>
      <c r="E183" s="249"/>
      <c r="F183" s="249"/>
      <c r="G183" s="250"/>
      <c r="H183" s="251"/>
      <c r="I183" s="252"/>
      <c r="J183" s="253"/>
      <c r="K183" s="254"/>
      <c r="O183" s="255">
        <v>1</v>
      </c>
    </row>
    <row r="184" spans="1:80" ht="12.75">
      <c r="A184" s="256">
        <v>73</v>
      </c>
      <c r="B184" s="257" t="s">
        <v>982</v>
      </c>
      <c r="C184" s="258" t="s">
        <v>983</v>
      </c>
      <c r="D184" s="259" t="s">
        <v>110</v>
      </c>
      <c r="E184" s="260">
        <v>0.15</v>
      </c>
      <c r="F184" s="260"/>
      <c r="G184" s="261">
        <f>E184*F184</f>
        <v>0</v>
      </c>
      <c r="H184" s="262">
        <v>0</v>
      </c>
      <c r="I184" s="263">
        <f>E184*H184</f>
        <v>0</v>
      </c>
      <c r="J184" s="262">
        <v>-0.00287</v>
      </c>
      <c r="K184" s="263">
        <f>E184*J184</f>
        <v>-0.0004305</v>
      </c>
      <c r="O184" s="255">
        <v>2</v>
      </c>
      <c r="AA184" s="228">
        <v>1</v>
      </c>
      <c r="AB184" s="228">
        <v>1</v>
      </c>
      <c r="AC184" s="228">
        <v>1</v>
      </c>
      <c r="AZ184" s="228">
        <v>1</v>
      </c>
      <c r="BA184" s="228">
        <f>IF(AZ184=1,G184,0)</f>
        <v>0</v>
      </c>
      <c r="BB184" s="228">
        <f>IF(AZ184=2,G184,0)</f>
        <v>0</v>
      </c>
      <c r="BC184" s="228">
        <f>IF(AZ184=3,G184,0)</f>
        <v>0</v>
      </c>
      <c r="BD184" s="228">
        <f>IF(AZ184=4,G184,0)</f>
        <v>0</v>
      </c>
      <c r="BE184" s="228">
        <f>IF(AZ184=5,G184,0)</f>
        <v>0</v>
      </c>
      <c r="CA184" s="255">
        <v>1</v>
      </c>
      <c r="CB184" s="255">
        <v>1</v>
      </c>
    </row>
    <row r="185" spans="1:15" ht="12.75">
      <c r="A185" s="264"/>
      <c r="B185" s="268"/>
      <c r="C185" s="440" t="s">
        <v>984</v>
      </c>
      <c r="D185" s="441"/>
      <c r="E185" s="269">
        <v>0</v>
      </c>
      <c r="F185" s="270"/>
      <c r="G185" s="271"/>
      <c r="H185" s="272"/>
      <c r="I185" s="266"/>
      <c r="J185" s="273"/>
      <c r="K185" s="266"/>
      <c r="M185" s="267" t="s">
        <v>984</v>
      </c>
      <c r="O185" s="255"/>
    </row>
    <row r="186" spans="1:15" ht="12.75">
      <c r="A186" s="264"/>
      <c r="B186" s="268"/>
      <c r="C186" s="440" t="s">
        <v>985</v>
      </c>
      <c r="D186" s="441"/>
      <c r="E186" s="269">
        <v>0.15</v>
      </c>
      <c r="F186" s="270"/>
      <c r="G186" s="271"/>
      <c r="H186" s="272"/>
      <c r="I186" s="266"/>
      <c r="J186" s="273"/>
      <c r="K186" s="266"/>
      <c r="M186" s="267" t="s">
        <v>985</v>
      </c>
      <c r="O186" s="255"/>
    </row>
    <row r="187" spans="1:80" ht="12.75">
      <c r="A187" s="256">
        <v>74</v>
      </c>
      <c r="B187" s="257" t="s">
        <v>986</v>
      </c>
      <c r="C187" s="258" t="s">
        <v>987</v>
      </c>
      <c r="D187" s="259" t="s">
        <v>110</v>
      </c>
      <c r="E187" s="260">
        <v>0.39</v>
      </c>
      <c r="F187" s="260"/>
      <c r="G187" s="261">
        <f>E187*F187</f>
        <v>0</v>
      </c>
      <c r="H187" s="262">
        <v>0</v>
      </c>
      <c r="I187" s="263">
        <f>E187*H187</f>
        <v>0</v>
      </c>
      <c r="J187" s="262">
        <v>0</v>
      </c>
      <c r="K187" s="263">
        <f>E187*J187</f>
        <v>0</v>
      </c>
      <c r="O187" s="255">
        <v>2</v>
      </c>
      <c r="AA187" s="228">
        <v>1</v>
      </c>
      <c r="AB187" s="228">
        <v>1</v>
      </c>
      <c r="AC187" s="228">
        <v>1</v>
      </c>
      <c r="AZ187" s="228">
        <v>1</v>
      </c>
      <c r="BA187" s="228">
        <f>IF(AZ187=1,G187,0)</f>
        <v>0</v>
      </c>
      <c r="BB187" s="228">
        <f>IF(AZ187=2,G187,0)</f>
        <v>0</v>
      </c>
      <c r="BC187" s="228">
        <f>IF(AZ187=3,G187,0)</f>
        <v>0</v>
      </c>
      <c r="BD187" s="228">
        <f>IF(AZ187=4,G187,0)</f>
        <v>0</v>
      </c>
      <c r="BE187" s="228">
        <f>IF(AZ187=5,G187,0)</f>
        <v>0</v>
      </c>
      <c r="CA187" s="255">
        <v>1</v>
      </c>
      <c r="CB187" s="255">
        <v>1</v>
      </c>
    </row>
    <row r="188" spans="1:15" ht="12.75">
      <c r="A188" s="264"/>
      <c r="B188" s="268"/>
      <c r="C188" s="440" t="s">
        <v>988</v>
      </c>
      <c r="D188" s="441"/>
      <c r="E188" s="269">
        <v>0</v>
      </c>
      <c r="F188" s="270"/>
      <c r="G188" s="271"/>
      <c r="H188" s="272"/>
      <c r="I188" s="266"/>
      <c r="J188" s="273"/>
      <c r="K188" s="266"/>
      <c r="M188" s="267" t="s">
        <v>988</v>
      </c>
      <c r="O188" s="255"/>
    </row>
    <row r="189" spans="1:15" ht="12.75">
      <c r="A189" s="264"/>
      <c r="B189" s="268"/>
      <c r="C189" s="440" t="s">
        <v>989</v>
      </c>
      <c r="D189" s="441"/>
      <c r="E189" s="269">
        <v>0.39</v>
      </c>
      <c r="F189" s="270"/>
      <c r="G189" s="271"/>
      <c r="H189" s="272"/>
      <c r="I189" s="266"/>
      <c r="J189" s="273"/>
      <c r="K189" s="266"/>
      <c r="M189" s="267" t="s">
        <v>989</v>
      </c>
      <c r="O189" s="255"/>
    </row>
    <row r="190" spans="1:80" ht="12.75">
      <c r="A190" s="256">
        <v>75</v>
      </c>
      <c r="B190" s="257" t="s">
        <v>791</v>
      </c>
      <c r="C190" s="258" t="s">
        <v>792</v>
      </c>
      <c r="D190" s="259" t="s">
        <v>110</v>
      </c>
      <c r="E190" s="260">
        <v>1.2</v>
      </c>
      <c r="F190" s="260"/>
      <c r="G190" s="261">
        <f>E190*F190</f>
        <v>0</v>
      </c>
      <c r="H190" s="262">
        <v>0</v>
      </c>
      <c r="I190" s="263">
        <f>E190*H190</f>
        <v>0</v>
      </c>
      <c r="J190" s="262">
        <v>-0.00287</v>
      </c>
      <c r="K190" s="263">
        <f>E190*J190</f>
        <v>-0.003444</v>
      </c>
      <c r="O190" s="255">
        <v>2</v>
      </c>
      <c r="AA190" s="228">
        <v>1</v>
      </c>
      <c r="AB190" s="228">
        <v>1</v>
      </c>
      <c r="AC190" s="228">
        <v>1</v>
      </c>
      <c r="AZ190" s="228">
        <v>1</v>
      </c>
      <c r="BA190" s="228">
        <f>IF(AZ190=1,G190,0)</f>
        <v>0</v>
      </c>
      <c r="BB190" s="228">
        <f>IF(AZ190=2,G190,0)</f>
        <v>0</v>
      </c>
      <c r="BC190" s="228">
        <f>IF(AZ190=3,G190,0)</f>
        <v>0</v>
      </c>
      <c r="BD190" s="228">
        <f>IF(AZ190=4,G190,0)</f>
        <v>0</v>
      </c>
      <c r="BE190" s="228">
        <f>IF(AZ190=5,G190,0)</f>
        <v>0</v>
      </c>
      <c r="CA190" s="255">
        <v>1</v>
      </c>
      <c r="CB190" s="255">
        <v>1</v>
      </c>
    </row>
    <row r="191" spans="1:15" ht="12.75">
      <c r="A191" s="264"/>
      <c r="B191" s="268"/>
      <c r="C191" s="440" t="s">
        <v>990</v>
      </c>
      <c r="D191" s="441"/>
      <c r="E191" s="269">
        <v>0</v>
      </c>
      <c r="F191" s="270"/>
      <c r="G191" s="271"/>
      <c r="H191" s="272"/>
      <c r="I191" s="266"/>
      <c r="J191" s="273"/>
      <c r="K191" s="266"/>
      <c r="M191" s="267" t="s">
        <v>990</v>
      </c>
      <c r="O191" s="255"/>
    </row>
    <row r="192" spans="1:15" ht="12.75">
      <c r="A192" s="264"/>
      <c r="B192" s="268"/>
      <c r="C192" s="440" t="s">
        <v>991</v>
      </c>
      <c r="D192" s="441"/>
      <c r="E192" s="269">
        <v>0.3</v>
      </c>
      <c r="F192" s="270"/>
      <c r="G192" s="271"/>
      <c r="H192" s="272"/>
      <c r="I192" s="266"/>
      <c r="J192" s="273"/>
      <c r="K192" s="266"/>
      <c r="M192" s="267" t="s">
        <v>991</v>
      </c>
      <c r="O192" s="255"/>
    </row>
    <row r="193" spans="1:15" ht="12.75">
      <c r="A193" s="264"/>
      <c r="B193" s="268"/>
      <c r="C193" s="440" t="s">
        <v>992</v>
      </c>
      <c r="D193" s="441"/>
      <c r="E193" s="269">
        <v>0.6</v>
      </c>
      <c r="F193" s="270"/>
      <c r="G193" s="271"/>
      <c r="H193" s="272"/>
      <c r="I193" s="266"/>
      <c r="J193" s="273"/>
      <c r="K193" s="266"/>
      <c r="M193" s="267" t="s">
        <v>992</v>
      </c>
      <c r="O193" s="255"/>
    </row>
    <row r="194" spans="1:15" ht="12.75">
      <c r="A194" s="264"/>
      <c r="B194" s="268"/>
      <c r="C194" s="440" t="s">
        <v>993</v>
      </c>
      <c r="D194" s="441"/>
      <c r="E194" s="269">
        <v>0.3</v>
      </c>
      <c r="F194" s="270"/>
      <c r="G194" s="271"/>
      <c r="H194" s="272"/>
      <c r="I194" s="266"/>
      <c r="J194" s="273"/>
      <c r="K194" s="266"/>
      <c r="M194" s="267" t="s">
        <v>993</v>
      </c>
      <c r="O194" s="255"/>
    </row>
    <row r="195" spans="1:80" ht="12.75">
      <c r="A195" s="256">
        <v>76</v>
      </c>
      <c r="B195" s="257" t="s">
        <v>994</v>
      </c>
      <c r="C195" s="258" t="s">
        <v>995</v>
      </c>
      <c r="D195" s="259" t="s">
        <v>110</v>
      </c>
      <c r="E195" s="260">
        <v>0.15</v>
      </c>
      <c r="F195" s="260"/>
      <c r="G195" s="261">
        <f>E195*F195</f>
        <v>0</v>
      </c>
      <c r="H195" s="262">
        <v>0</v>
      </c>
      <c r="I195" s="263">
        <f>E195*H195</f>
        <v>0</v>
      </c>
      <c r="J195" s="262">
        <v>-0.00287</v>
      </c>
      <c r="K195" s="263">
        <f>E195*J195</f>
        <v>-0.0004305</v>
      </c>
      <c r="O195" s="255">
        <v>2</v>
      </c>
      <c r="AA195" s="228">
        <v>1</v>
      </c>
      <c r="AB195" s="228">
        <v>1</v>
      </c>
      <c r="AC195" s="228">
        <v>1</v>
      </c>
      <c r="AZ195" s="228">
        <v>1</v>
      </c>
      <c r="BA195" s="228">
        <f>IF(AZ195=1,G195,0)</f>
        <v>0</v>
      </c>
      <c r="BB195" s="228">
        <f>IF(AZ195=2,G195,0)</f>
        <v>0</v>
      </c>
      <c r="BC195" s="228">
        <f>IF(AZ195=3,G195,0)</f>
        <v>0</v>
      </c>
      <c r="BD195" s="228">
        <f>IF(AZ195=4,G195,0)</f>
        <v>0</v>
      </c>
      <c r="BE195" s="228">
        <f>IF(AZ195=5,G195,0)</f>
        <v>0</v>
      </c>
      <c r="CA195" s="255">
        <v>1</v>
      </c>
      <c r="CB195" s="255">
        <v>1</v>
      </c>
    </row>
    <row r="196" spans="1:15" ht="12.75">
      <c r="A196" s="264"/>
      <c r="B196" s="268"/>
      <c r="C196" s="440" t="s">
        <v>996</v>
      </c>
      <c r="D196" s="441"/>
      <c r="E196" s="269">
        <v>0</v>
      </c>
      <c r="F196" s="270"/>
      <c r="G196" s="271"/>
      <c r="H196" s="272"/>
      <c r="I196" s="266"/>
      <c r="J196" s="273"/>
      <c r="K196" s="266"/>
      <c r="M196" s="267" t="s">
        <v>996</v>
      </c>
      <c r="O196" s="255"/>
    </row>
    <row r="197" spans="1:15" ht="12.75">
      <c r="A197" s="264"/>
      <c r="B197" s="268"/>
      <c r="C197" s="440" t="s">
        <v>997</v>
      </c>
      <c r="D197" s="441"/>
      <c r="E197" s="269">
        <v>0.15</v>
      </c>
      <c r="F197" s="270"/>
      <c r="G197" s="271"/>
      <c r="H197" s="272"/>
      <c r="I197" s="266"/>
      <c r="J197" s="273"/>
      <c r="K197" s="266"/>
      <c r="M197" s="267" t="s">
        <v>997</v>
      </c>
      <c r="O197" s="255"/>
    </row>
    <row r="198" spans="1:80" ht="12.75">
      <c r="A198" s="256">
        <v>77</v>
      </c>
      <c r="B198" s="257" t="s">
        <v>998</v>
      </c>
      <c r="C198" s="258" t="s">
        <v>999</v>
      </c>
      <c r="D198" s="259" t="s">
        <v>110</v>
      </c>
      <c r="E198" s="260">
        <v>0.2</v>
      </c>
      <c r="F198" s="260"/>
      <c r="G198" s="261">
        <f>E198*F198</f>
        <v>0</v>
      </c>
      <c r="H198" s="262">
        <v>0</v>
      </c>
      <c r="I198" s="263">
        <f>E198*H198</f>
        <v>0</v>
      </c>
      <c r="J198" s="262">
        <v>-0.00287</v>
      </c>
      <c r="K198" s="263">
        <f>E198*J198</f>
        <v>-0.0005740000000000001</v>
      </c>
      <c r="O198" s="255">
        <v>2</v>
      </c>
      <c r="AA198" s="228">
        <v>1</v>
      </c>
      <c r="AB198" s="228">
        <v>1</v>
      </c>
      <c r="AC198" s="228">
        <v>1</v>
      </c>
      <c r="AZ198" s="228">
        <v>1</v>
      </c>
      <c r="BA198" s="228">
        <f>IF(AZ198=1,G198,0)</f>
        <v>0</v>
      </c>
      <c r="BB198" s="228">
        <f>IF(AZ198=2,G198,0)</f>
        <v>0</v>
      </c>
      <c r="BC198" s="228">
        <f>IF(AZ198=3,G198,0)</f>
        <v>0</v>
      </c>
      <c r="BD198" s="228">
        <f>IF(AZ198=4,G198,0)</f>
        <v>0</v>
      </c>
      <c r="BE198" s="228">
        <f>IF(AZ198=5,G198,0)</f>
        <v>0</v>
      </c>
      <c r="CA198" s="255">
        <v>1</v>
      </c>
      <c r="CB198" s="255">
        <v>1</v>
      </c>
    </row>
    <row r="199" spans="1:15" ht="12.75">
      <c r="A199" s="264"/>
      <c r="B199" s="268"/>
      <c r="C199" s="440" t="s">
        <v>988</v>
      </c>
      <c r="D199" s="441"/>
      <c r="E199" s="269">
        <v>0</v>
      </c>
      <c r="F199" s="270"/>
      <c r="G199" s="271"/>
      <c r="H199" s="272"/>
      <c r="I199" s="266"/>
      <c r="J199" s="273"/>
      <c r="K199" s="266"/>
      <c r="M199" s="267" t="s">
        <v>988</v>
      </c>
      <c r="O199" s="255"/>
    </row>
    <row r="200" spans="1:15" ht="12.75">
      <c r="A200" s="264"/>
      <c r="B200" s="268"/>
      <c r="C200" s="440" t="s">
        <v>1000</v>
      </c>
      <c r="D200" s="441"/>
      <c r="E200" s="269">
        <v>0.2</v>
      </c>
      <c r="F200" s="270"/>
      <c r="G200" s="271"/>
      <c r="H200" s="272"/>
      <c r="I200" s="266"/>
      <c r="J200" s="273"/>
      <c r="K200" s="266"/>
      <c r="M200" s="267" t="s">
        <v>1000</v>
      </c>
      <c r="O200" s="255"/>
    </row>
    <row r="201" spans="1:80" ht="12.75">
      <c r="A201" s="256">
        <v>78</v>
      </c>
      <c r="B201" s="257" t="s">
        <v>372</v>
      </c>
      <c r="C201" s="258" t="s">
        <v>373</v>
      </c>
      <c r="D201" s="259" t="s">
        <v>110</v>
      </c>
      <c r="E201" s="260">
        <v>0.49</v>
      </c>
      <c r="F201" s="260"/>
      <c r="G201" s="261">
        <f>E201*F201</f>
        <v>0</v>
      </c>
      <c r="H201" s="262">
        <v>0</v>
      </c>
      <c r="I201" s="263">
        <f>E201*H201</f>
        <v>0</v>
      </c>
      <c r="J201" s="262">
        <v>-0.00287</v>
      </c>
      <c r="K201" s="263">
        <f>E201*J201</f>
        <v>-0.0014063</v>
      </c>
      <c r="O201" s="255">
        <v>2</v>
      </c>
      <c r="AA201" s="228">
        <v>1</v>
      </c>
      <c r="AB201" s="228">
        <v>1</v>
      </c>
      <c r="AC201" s="228">
        <v>1</v>
      </c>
      <c r="AZ201" s="228">
        <v>1</v>
      </c>
      <c r="BA201" s="228">
        <f>IF(AZ201=1,G201,0)</f>
        <v>0</v>
      </c>
      <c r="BB201" s="228">
        <f>IF(AZ201=2,G201,0)</f>
        <v>0</v>
      </c>
      <c r="BC201" s="228">
        <f>IF(AZ201=3,G201,0)</f>
        <v>0</v>
      </c>
      <c r="BD201" s="228">
        <f>IF(AZ201=4,G201,0)</f>
        <v>0</v>
      </c>
      <c r="BE201" s="228">
        <f>IF(AZ201=5,G201,0)</f>
        <v>0</v>
      </c>
      <c r="CA201" s="255">
        <v>1</v>
      </c>
      <c r="CB201" s="255">
        <v>1</v>
      </c>
    </row>
    <row r="202" spans="1:15" ht="12.75">
      <c r="A202" s="264"/>
      <c r="B202" s="268"/>
      <c r="C202" s="440" t="s">
        <v>1001</v>
      </c>
      <c r="D202" s="441"/>
      <c r="E202" s="269">
        <v>0.13</v>
      </c>
      <c r="F202" s="270"/>
      <c r="G202" s="271"/>
      <c r="H202" s="272"/>
      <c r="I202" s="266"/>
      <c r="J202" s="273"/>
      <c r="K202" s="266"/>
      <c r="M202" s="267" t="s">
        <v>1001</v>
      </c>
      <c r="O202" s="255"/>
    </row>
    <row r="203" spans="1:15" ht="12.75">
      <c r="A203" s="264"/>
      <c r="B203" s="268"/>
      <c r="C203" s="440" t="s">
        <v>1002</v>
      </c>
      <c r="D203" s="441"/>
      <c r="E203" s="269">
        <v>0.36</v>
      </c>
      <c r="F203" s="270"/>
      <c r="G203" s="271"/>
      <c r="H203" s="272"/>
      <c r="I203" s="266"/>
      <c r="J203" s="273"/>
      <c r="K203" s="266"/>
      <c r="M203" s="267" t="s">
        <v>1002</v>
      </c>
      <c r="O203" s="255"/>
    </row>
    <row r="204" spans="1:80" ht="12.75">
      <c r="A204" s="256">
        <v>79</v>
      </c>
      <c r="B204" s="257" t="s">
        <v>1003</v>
      </c>
      <c r="C204" s="258" t="s">
        <v>1004</v>
      </c>
      <c r="D204" s="259" t="s">
        <v>110</v>
      </c>
      <c r="E204" s="260">
        <v>0.15</v>
      </c>
      <c r="F204" s="260"/>
      <c r="G204" s="261">
        <f aca="true" t="shared" si="0" ref="G204:G209">E204*F204</f>
        <v>0</v>
      </c>
      <c r="H204" s="262">
        <v>1E-05</v>
      </c>
      <c r="I204" s="263">
        <f aca="true" t="shared" si="1" ref="I204:I209">E204*H204</f>
        <v>1.5E-06</v>
      </c>
      <c r="J204" s="262">
        <v>0</v>
      </c>
      <c r="K204" s="263">
        <f aca="true" t="shared" si="2" ref="K204:K209">E204*J204</f>
        <v>0</v>
      </c>
      <c r="O204" s="255">
        <v>2</v>
      </c>
      <c r="AA204" s="228">
        <v>1</v>
      </c>
      <c r="AB204" s="228">
        <v>1</v>
      </c>
      <c r="AC204" s="228">
        <v>1</v>
      </c>
      <c r="AZ204" s="228">
        <v>1</v>
      </c>
      <c r="BA204" s="228">
        <f aca="true" t="shared" si="3" ref="BA204:BA209">IF(AZ204=1,G204,0)</f>
        <v>0</v>
      </c>
      <c r="BB204" s="228">
        <f aca="true" t="shared" si="4" ref="BB204:BB209">IF(AZ204=2,G204,0)</f>
        <v>0</v>
      </c>
      <c r="BC204" s="228">
        <f aca="true" t="shared" si="5" ref="BC204:BC209">IF(AZ204=3,G204,0)</f>
        <v>0</v>
      </c>
      <c r="BD204" s="228">
        <f aca="true" t="shared" si="6" ref="BD204:BD209">IF(AZ204=4,G204,0)</f>
        <v>0</v>
      </c>
      <c r="BE204" s="228">
        <f aca="true" t="shared" si="7" ref="BE204:BE209">IF(AZ204=5,G204,0)</f>
        <v>0</v>
      </c>
      <c r="CA204" s="255">
        <v>1</v>
      </c>
      <c r="CB204" s="255">
        <v>1</v>
      </c>
    </row>
    <row r="205" spans="1:80" ht="12.75">
      <c r="A205" s="256">
        <v>80</v>
      </c>
      <c r="B205" s="257" t="s">
        <v>1005</v>
      </c>
      <c r="C205" s="258" t="s">
        <v>1006</v>
      </c>
      <c r="D205" s="259" t="s">
        <v>110</v>
      </c>
      <c r="E205" s="260">
        <v>0.39</v>
      </c>
      <c r="F205" s="260"/>
      <c r="G205" s="261">
        <f t="shared" si="0"/>
        <v>0</v>
      </c>
      <c r="H205" s="262">
        <v>1E-05</v>
      </c>
      <c r="I205" s="263">
        <f t="shared" si="1"/>
        <v>3.900000000000001E-06</v>
      </c>
      <c r="J205" s="262">
        <v>0</v>
      </c>
      <c r="K205" s="263">
        <f t="shared" si="2"/>
        <v>0</v>
      </c>
      <c r="O205" s="255">
        <v>2</v>
      </c>
      <c r="AA205" s="228">
        <v>1</v>
      </c>
      <c r="AB205" s="228">
        <v>1</v>
      </c>
      <c r="AC205" s="228">
        <v>1</v>
      </c>
      <c r="AZ205" s="228">
        <v>1</v>
      </c>
      <c r="BA205" s="228">
        <f t="shared" si="3"/>
        <v>0</v>
      </c>
      <c r="BB205" s="228">
        <f t="shared" si="4"/>
        <v>0</v>
      </c>
      <c r="BC205" s="228">
        <f t="shared" si="5"/>
        <v>0</v>
      </c>
      <c r="BD205" s="228">
        <f t="shared" si="6"/>
        <v>0</v>
      </c>
      <c r="BE205" s="228">
        <f t="shared" si="7"/>
        <v>0</v>
      </c>
      <c r="CA205" s="255">
        <v>1</v>
      </c>
      <c r="CB205" s="255">
        <v>1</v>
      </c>
    </row>
    <row r="206" spans="1:80" ht="12.75">
      <c r="A206" s="256">
        <v>81</v>
      </c>
      <c r="B206" s="257" t="s">
        <v>795</v>
      </c>
      <c r="C206" s="258" t="s">
        <v>796</v>
      </c>
      <c r="D206" s="259" t="s">
        <v>110</v>
      </c>
      <c r="E206" s="260">
        <v>1.2</v>
      </c>
      <c r="F206" s="260"/>
      <c r="G206" s="261">
        <f t="shared" si="0"/>
        <v>0</v>
      </c>
      <c r="H206" s="262">
        <v>1E-05</v>
      </c>
      <c r="I206" s="263">
        <f t="shared" si="1"/>
        <v>1.2E-05</v>
      </c>
      <c r="J206" s="262">
        <v>0</v>
      </c>
      <c r="K206" s="263">
        <f t="shared" si="2"/>
        <v>0</v>
      </c>
      <c r="O206" s="255">
        <v>2</v>
      </c>
      <c r="AA206" s="228">
        <v>1</v>
      </c>
      <c r="AB206" s="228">
        <v>1</v>
      </c>
      <c r="AC206" s="228">
        <v>1</v>
      </c>
      <c r="AZ206" s="228">
        <v>1</v>
      </c>
      <c r="BA206" s="228">
        <f t="shared" si="3"/>
        <v>0</v>
      </c>
      <c r="BB206" s="228">
        <f t="shared" si="4"/>
        <v>0</v>
      </c>
      <c r="BC206" s="228">
        <f t="shared" si="5"/>
        <v>0</v>
      </c>
      <c r="BD206" s="228">
        <f t="shared" si="6"/>
        <v>0</v>
      </c>
      <c r="BE206" s="228">
        <f t="shared" si="7"/>
        <v>0</v>
      </c>
      <c r="CA206" s="255">
        <v>1</v>
      </c>
      <c r="CB206" s="255">
        <v>1</v>
      </c>
    </row>
    <row r="207" spans="1:80" ht="12.75">
      <c r="A207" s="256">
        <v>82</v>
      </c>
      <c r="B207" s="257" t="s">
        <v>1007</v>
      </c>
      <c r="C207" s="258" t="s">
        <v>1008</v>
      </c>
      <c r="D207" s="259" t="s">
        <v>110</v>
      </c>
      <c r="E207" s="260">
        <v>0.15</v>
      </c>
      <c r="F207" s="260"/>
      <c r="G207" s="261">
        <f t="shared" si="0"/>
        <v>0</v>
      </c>
      <c r="H207" s="262">
        <v>1E-05</v>
      </c>
      <c r="I207" s="263">
        <f t="shared" si="1"/>
        <v>1.5E-06</v>
      </c>
      <c r="J207" s="262">
        <v>0</v>
      </c>
      <c r="K207" s="263">
        <f t="shared" si="2"/>
        <v>0</v>
      </c>
      <c r="O207" s="255">
        <v>2</v>
      </c>
      <c r="AA207" s="228">
        <v>1</v>
      </c>
      <c r="AB207" s="228">
        <v>1</v>
      </c>
      <c r="AC207" s="228">
        <v>1</v>
      </c>
      <c r="AZ207" s="228">
        <v>1</v>
      </c>
      <c r="BA207" s="228">
        <f t="shared" si="3"/>
        <v>0</v>
      </c>
      <c r="BB207" s="228">
        <f t="shared" si="4"/>
        <v>0</v>
      </c>
      <c r="BC207" s="228">
        <f t="shared" si="5"/>
        <v>0</v>
      </c>
      <c r="BD207" s="228">
        <f t="shared" si="6"/>
        <v>0</v>
      </c>
      <c r="BE207" s="228">
        <f t="shared" si="7"/>
        <v>0</v>
      </c>
      <c r="CA207" s="255">
        <v>1</v>
      </c>
      <c r="CB207" s="255">
        <v>1</v>
      </c>
    </row>
    <row r="208" spans="1:80" ht="12.75">
      <c r="A208" s="256">
        <v>83</v>
      </c>
      <c r="B208" s="257" t="s">
        <v>1009</v>
      </c>
      <c r="C208" s="258" t="s">
        <v>1010</v>
      </c>
      <c r="D208" s="259" t="s">
        <v>110</v>
      </c>
      <c r="E208" s="260">
        <v>0.2</v>
      </c>
      <c r="F208" s="260"/>
      <c r="G208" s="261">
        <f t="shared" si="0"/>
        <v>0</v>
      </c>
      <c r="H208" s="262">
        <v>2E-05</v>
      </c>
      <c r="I208" s="263">
        <f t="shared" si="1"/>
        <v>4.000000000000001E-06</v>
      </c>
      <c r="J208" s="262">
        <v>0</v>
      </c>
      <c r="K208" s="263">
        <f t="shared" si="2"/>
        <v>0</v>
      </c>
      <c r="O208" s="255">
        <v>2</v>
      </c>
      <c r="AA208" s="228">
        <v>1</v>
      </c>
      <c r="AB208" s="228">
        <v>1</v>
      </c>
      <c r="AC208" s="228">
        <v>1</v>
      </c>
      <c r="AZ208" s="228">
        <v>1</v>
      </c>
      <c r="BA208" s="228">
        <f t="shared" si="3"/>
        <v>0</v>
      </c>
      <c r="BB208" s="228">
        <f t="shared" si="4"/>
        <v>0</v>
      </c>
      <c r="BC208" s="228">
        <f t="shared" si="5"/>
        <v>0</v>
      </c>
      <c r="BD208" s="228">
        <f t="shared" si="6"/>
        <v>0</v>
      </c>
      <c r="BE208" s="228">
        <f t="shared" si="7"/>
        <v>0</v>
      </c>
      <c r="CA208" s="255">
        <v>1</v>
      </c>
      <c r="CB208" s="255">
        <v>1</v>
      </c>
    </row>
    <row r="209" spans="1:80" ht="12.75">
      <c r="A209" s="256">
        <v>84</v>
      </c>
      <c r="B209" s="257" t="s">
        <v>375</v>
      </c>
      <c r="C209" s="258" t="s">
        <v>376</v>
      </c>
      <c r="D209" s="259" t="s">
        <v>110</v>
      </c>
      <c r="E209" s="260">
        <v>0.49</v>
      </c>
      <c r="F209" s="260"/>
      <c r="G209" s="261">
        <f t="shared" si="0"/>
        <v>0</v>
      </c>
      <c r="H209" s="262">
        <v>2E-05</v>
      </c>
      <c r="I209" s="263">
        <f t="shared" si="1"/>
        <v>9.800000000000001E-06</v>
      </c>
      <c r="J209" s="262">
        <v>0</v>
      </c>
      <c r="K209" s="263">
        <f t="shared" si="2"/>
        <v>0</v>
      </c>
      <c r="O209" s="255">
        <v>2</v>
      </c>
      <c r="AA209" s="228">
        <v>1</v>
      </c>
      <c r="AB209" s="228">
        <v>1</v>
      </c>
      <c r="AC209" s="228">
        <v>1</v>
      </c>
      <c r="AZ209" s="228">
        <v>1</v>
      </c>
      <c r="BA209" s="228">
        <f t="shared" si="3"/>
        <v>0</v>
      </c>
      <c r="BB209" s="228">
        <f t="shared" si="4"/>
        <v>0</v>
      </c>
      <c r="BC209" s="228">
        <f t="shared" si="5"/>
        <v>0</v>
      </c>
      <c r="BD209" s="228">
        <f t="shared" si="6"/>
        <v>0</v>
      </c>
      <c r="BE209" s="228">
        <f t="shared" si="7"/>
        <v>0</v>
      </c>
      <c r="CA209" s="255">
        <v>1</v>
      </c>
      <c r="CB209" s="255">
        <v>1</v>
      </c>
    </row>
    <row r="210" spans="1:57" ht="12.75">
      <c r="A210" s="274"/>
      <c r="B210" s="275" t="s">
        <v>103</v>
      </c>
      <c r="C210" s="276" t="s">
        <v>371</v>
      </c>
      <c r="D210" s="277"/>
      <c r="E210" s="278"/>
      <c r="F210" s="279"/>
      <c r="G210" s="280">
        <f>SUM(G183:G209)</f>
        <v>0</v>
      </c>
      <c r="H210" s="281"/>
      <c r="I210" s="282">
        <f>SUM(I183:I209)</f>
        <v>3.27E-05</v>
      </c>
      <c r="J210" s="281"/>
      <c r="K210" s="282">
        <f>SUM(K183:K209)</f>
        <v>-0.0062853</v>
      </c>
      <c r="O210" s="255">
        <v>4</v>
      </c>
      <c r="BA210" s="283">
        <f>SUM(BA183:BA209)</f>
        <v>0</v>
      </c>
      <c r="BB210" s="283">
        <f>SUM(BB183:BB209)</f>
        <v>0</v>
      </c>
      <c r="BC210" s="283">
        <f>SUM(BC183:BC209)</f>
        <v>0</v>
      </c>
      <c r="BD210" s="283">
        <f>SUM(BD183:BD209)</f>
        <v>0</v>
      </c>
      <c r="BE210" s="283">
        <f>SUM(BE183:BE209)</f>
        <v>0</v>
      </c>
    </row>
    <row r="211" spans="1:15" ht="12.75">
      <c r="A211" s="245" t="s">
        <v>98</v>
      </c>
      <c r="B211" s="246" t="s">
        <v>377</v>
      </c>
      <c r="C211" s="247" t="s">
        <v>378</v>
      </c>
      <c r="D211" s="248"/>
      <c r="E211" s="249"/>
      <c r="F211" s="249"/>
      <c r="G211" s="250"/>
      <c r="H211" s="251"/>
      <c r="I211" s="252"/>
      <c r="J211" s="253"/>
      <c r="K211" s="254"/>
      <c r="O211" s="255">
        <v>1</v>
      </c>
    </row>
    <row r="212" spans="1:80" ht="12.75">
      <c r="A212" s="256">
        <v>85</v>
      </c>
      <c r="B212" s="257" t="s">
        <v>1011</v>
      </c>
      <c r="C212" s="258" t="s">
        <v>1012</v>
      </c>
      <c r="D212" s="259" t="s">
        <v>382</v>
      </c>
      <c r="E212" s="260">
        <v>128.435205094</v>
      </c>
      <c r="F212" s="260"/>
      <c r="G212" s="261">
        <f>E212*F212</f>
        <v>0</v>
      </c>
      <c r="H212" s="262">
        <v>0</v>
      </c>
      <c r="I212" s="263">
        <f>E212*H212</f>
        <v>0</v>
      </c>
      <c r="J212" s="262"/>
      <c r="K212" s="263">
        <f>E212*J212</f>
        <v>0</v>
      </c>
      <c r="O212" s="255">
        <v>2</v>
      </c>
      <c r="AA212" s="228">
        <v>7</v>
      </c>
      <c r="AB212" s="228">
        <v>1</v>
      </c>
      <c r="AC212" s="228">
        <v>2</v>
      </c>
      <c r="AZ212" s="228">
        <v>1</v>
      </c>
      <c r="BA212" s="228">
        <f>IF(AZ212=1,G212,0)</f>
        <v>0</v>
      </c>
      <c r="BB212" s="228">
        <f>IF(AZ212=2,G212,0)</f>
        <v>0</v>
      </c>
      <c r="BC212" s="228">
        <f>IF(AZ212=3,G212,0)</f>
        <v>0</v>
      </c>
      <c r="BD212" s="228">
        <f>IF(AZ212=4,G212,0)</f>
        <v>0</v>
      </c>
      <c r="BE212" s="228">
        <f>IF(AZ212=5,G212,0)</f>
        <v>0</v>
      </c>
      <c r="CA212" s="255">
        <v>7</v>
      </c>
      <c r="CB212" s="255">
        <v>1</v>
      </c>
    </row>
    <row r="213" spans="1:57" ht="12.75">
      <c r="A213" s="274"/>
      <c r="B213" s="275" t="s">
        <v>103</v>
      </c>
      <c r="C213" s="276" t="s">
        <v>379</v>
      </c>
      <c r="D213" s="277"/>
      <c r="E213" s="278"/>
      <c r="F213" s="279"/>
      <c r="G213" s="280">
        <f>SUM(G211:G212)</f>
        <v>0</v>
      </c>
      <c r="H213" s="281"/>
      <c r="I213" s="282">
        <f>SUM(I211:I212)</f>
        <v>0</v>
      </c>
      <c r="J213" s="281"/>
      <c r="K213" s="282">
        <f>SUM(K211:K212)</f>
        <v>0</v>
      </c>
      <c r="O213" s="255">
        <v>4</v>
      </c>
      <c r="BA213" s="283">
        <f>SUM(BA211:BA212)</f>
        <v>0</v>
      </c>
      <c r="BB213" s="283">
        <f>SUM(BB211:BB212)</f>
        <v>0</v>
      </c>
      <c r="BC213" s="283">
        <f>SUM(BC211:BC212)</f>
        <v>0</v>
      </c>
      <c r="BD213" s="283">
        <f>SUM(BD211:BD212)</f>
        <v>0</v>
      </c>
      <c r="BE213" s="283">
        <f>SUM(BE211:BE212)</f>
        <v>0</v>
      </c>
    </row>
    <row r="214" spans="1:15" ht="12.75">
      <c r="A214" s="245" t="s">
        <v>98</v>
      </c>
      <c r="B214" s="246" t="s">
        <v>1013</v>
      </c>
      <c r="C214" s="247" t="s">
        <v>1014</v>
      </c>
      <c r="D214" s="248"/>
      <c r="E214" s="249"/>
      <c r="F214" s="249"/>
      <c r="G214" s="250"/>
      <c r="H214" s="251"/>
      <c r="I214" s="252"/>
      <c r="J214" s="253"/>
      <c r="K214" s="254"/>
      <c r="O214" s="255">
        <v>1</v>
      </c>
    </row>
    <row r="215" spans="1:80" ht="12.75">
      <c r="A215" s="256">
        <v>86</v>
      </c>
      <c r="B215" s="257" t="s">
        <v>1016</v>
      </c>
      <c r="C215" s="258" t="s">
        <v>1017</v>
      </c>
      <c r="D215" s="259" t="s">
        <v>110</v>
      </c>
      <c r="E215" s="260">
        <v>19.8</v>
      </c>
      <c r="F215" s="260"/>
      <c r="G215" s="261">
        <f>E215*F215</f>
        <v>0</v>
      </c>
      <c r="H215" s="262">
        <v>0</v>
      </c>
      <c r="I215" s="263">
        <f>E215*H215</f>
        <v>0</v>
      </c>
      <c r="J215" s="262">
        <v>0</v>
      </c>
      <c r="K215" s="263">
        <f>E215*J215</f>
        <v>0</v>
      </c>
      <c r="O215" s="255">
        <v>2</v>
      </c>
      <c r="AA215" s="228">
        <v>1</v>
      </c>
      <c r="AB215" s="228">
        <v>7</v>
      </c>
      <c r="AC215" s="228">
        <v>7</v>
      </c>
      <c r="AZ215" s="228">
        <v>2</v>
      </c>
      <c r="BA215" s="228">
        <f>IF(AZ215=1,G215,0)</f>
        <v>0</v>
      </c>
      <c r="BB215" s="228">
        <f>IF(AZ215=2,G215,0)</f>
        <v>0</v>
      </c>
      <c r="BC215" s="228">
        <f>IF(AZ215=3,G215,0)</f>
        <v>0</v>
      </c>
      <c r="BD215" s="228">
        <f>IF(AZ215=4,G215,0)</f>
        <v>0</v>
      </c>
      <c r="BE215" s="228">
        <f>IF(AZ215=5,G215,0)</f>
        <v>0</v>
      </c>
      <c r="CA215" s="255">
        <v>1</v>
      </c>
      <c r="CB215" s="255">
        <v>7</v>
      </c>
    </row>
    <row r="216" spans="1:15" ht="12.75">
      <c r="A216" s="264"/>
      <c r="B216" s="268"/>
      <c r="C216" s="440" t="s">
        <v>1018</v>
      </c>
      <c r="D216" s="441"/>
      <c r="E216" s="269">
        <v>19.8</v>
      </c>
      <c r="F216" s="270"/>
      <c r="G216" s="271"/>
      <c r="H216" s="272"/>
      <c r="I216" s="266"/>
      <c r="J216" s="273"/>
      <c r="K216" s="266"/>
      <c r="M216" s="267" t="s">
        <v>1018</v>
      </c>
      <c r="O216" s="255"/>
    </row>
    <row r="217" spans="1:80" ht="12.75">
      <c r="A217" s="256">
        <v>87</v>
      </c>
      <c r="B217" s="257" t="s">
        <v>1019</v>
      </c>
      <c r="C217" s="258" t="s">
        <v>1020</v>
      </c>
      <c r="D217" s="259" t="s">
        <v>110</v>
      </c>
      <c r="E217" s="260">
        <v>42</v>
      </c>
      <c r="F217" s="260"/>
      <c r="G217" s="261">
        <f>E217*F217</f>
        <v>0</v>
      </c>
      <c r="H217" s="262">
        <v>0</v>
      </c>
      <c r="I217" s="263">
        <f>E217*H217</f>
        <v>0</v>
      </c>
      <c r="J217" s="262">
        <v>0</v>
      </c>
      <c r="K217" s="263">
        <f>E217*J217</f>
        <v>0</v>
      </c>
      <c r="O217" s="255">
        <v>2</v>
      </c>
      <c r="AA217" s="228">
        <v>1</v>
      </c>
      <c r="AB217" s="228">
        <v>7</v>
      </c>
      <c r="AC217" s="228">
        <v>7</v>
      </c>
      <c r="AZ217" s="228">
        <v>2</v>
      </c>
      <c r="BA217" s="228">
        <f>IF(AZ217=1,G217,0)</f>
        <v>0</v>
      </c>
      <c r="BB217" s="228">
        <f>IF(AZ217=2,G217,0)</f>
        <v>0</v>
      </c>
      <c r="BC217" s="228">
        <f>IF(AZ217=3,G217,0)</f>
        <v>0</v>
      </c>
      <c r="BD217" s="228">
        <f>IF(AZ217=4,G217,0)</f>
        <v>0</v>
      </c>
      <c r="BE217" s="228">
        <f>IF(AZ217=5,G217,0)</f>
        <v>0</v>
      </c>
      <c r="CA217" s="255">
        <v>1</v>
      </c>
      <c r="CB217" s="255">
        <v>7</v>
      </c>
    </row>
    <row r="218" spans="1:15" ht="12.75">
      <c r="A218" s="264"/>
      <c r="B218" s="268"/>
      <c r="C218" s="440" t="s">
        <v>1021</v>
      </c>
      <c r="D218" s="441"/>
      <c r="E218" s="269">
        <v>42</v>
      </c>
      <c r="F218" s="270"/>
      <c r="G218" s="271"/>
      <c r="H218" s="272"/>
      <c r="I218" s="266"/>
      <c r="J218" s="273"/>
      <c r="K218" s="266"/>
      <c r="M218" s="267" t="s">
        <v>1021</v>
      </c>
      <c r="O218" s="255"/>
    </row>
    <row r="219" spans="1:80" ht="12.75">
      <c r="A219" s="256">
        <v>88</v>
      </c>
      <c r="B219" s="257" t="s">
        <v>1022</v>
      </c>
      <c r="C219" s="258" t="s">
        <v>1023</v>
      </c>
      <c r="D219" s="259" t="s">
        <v>110</v>
      </c>
      <c r="E219" s="260">
        <v>19.8</v>
      </c>
      <c r="F219" s="260"/>
      <c r="G219" s="261">
        <f>E219*F219</f>
        <v>0</v>
      </c>
      <c r="H219" s="262">
        <v>0</v>
      </c>
      <c r="I219" s="263">
        <f>E219*H219</f>
        <v>0</v>
      </c>
      <c r="J219" s="262">
        <v>0</v>
      </c>
      <c r="K219" s="263">
        <f>E219*J219</f>
        <v>0</v>
      </c>
      <c r="O219" s="255">
        <v>2</v>
      </c>
      <c r="AA219" s="228">
        <v>1</v>
      </c>
      <c r="AB219" s="228">
        <v>7</v>
      </c>
      <c r="AC219" s="228">
        <v>7</v>
      </c>
      <c r="AZ219" s="228">
        <v>2</v>
      </c>
      <c r="BA219" s="228">
        <f>IF(AZ219=1,G219,0)</f>
        <v>0</v>
      </c>
      <c r="BB219" s="228">
        <f>IF(AZ219=2,G219,0)</f>
        <v>0</v>
      </c>
      <c r="BC219" s="228">
        <f>IF(AZ219=3,G219,0)</f>
        <v>0</v>
      </c>
      <c r="BD219" s="228">
        <f>IF(AZ219=4,G219,0)</f>
        <v>0</v>
      </c>
      <c r="BE219" s="228">
        <f>IF(AZ219=5,G219,0)</f>
        <v>0</v>
      </c>
      <c r="CA219" s="255">
        <v>1</v>
      </c>
      <c r="CB219" s="255">
        <v>7</v>
      </c>
    </row>
    <row r="220" spans="1:80" ht="12.75">
      <c r="A220" s="256">
        <v>89</v>
      </c>
      <c r="B220" s="257" t="s">
        <v>1024</v>
      </c>
      <c r="C220" s="258" t="s">
        <v>1025</v>
      </c>
      <c r="D220" s="259" t="s">
        <v>259</v>
      </c>
      <c r="E220" s="260">
        <v>1</v>
      </c>
      <c r="F220" s="260"/>
      <c r="G220" s="261">
        <f>E220*F220</f>
        <v>0</v>
      </c>
      <c r="H220" s="262">
        <v>0</v>
      </c>
      <c r="I220" s="263">
        <f>E220*H220</f>
        <v>0</v>
      </c>
      <c r="J220" s="262">
        <v>0</v>
      </c>
      <c r="K220" s="263">
        <f>E220*J220</f>
        <v>0</v>
      </c>
      <c r="O220" s="255">
        <v>2</v>
      </c>
      <c r="AA220" s="228">
        <v>1</v>
      </c>
      <c r="AB220" s="228">
        <v>7</v>
      </c>
      <c r="AC220" s="228">
        <v>7</v>
      </c>
      <c r="AZ220" s="228">
        <v>2</v>
      </c>
      <c r="BA220" s="228">
        <f>IF(AZ220=1,G220,0)</f>
        <v>0</v>
      </c>
      <c r="BB220" s="228">
        <f>IF(AZ220=2,G220,0)</f>
        <v>0</v>
      </c>
      <c r="BC220" s="228">
        <f>IF(AZ220=3,G220,0)</f>
        <v>0</v>
      </c>
      <c r="BD220" s="228">
        <f>IF(AZ220=4,G220,0)</f>
        <v>0</v>
      </c>
      <c r="BE220" s="228">
        <f>IF(AZ220=5,G220,0)</f>
        <v>0</v>
      </c>
      <c r="CA220" s="255">
        <v>1</v>
      </c>
      <c r="CB220" s="255">
        <v>7</v>
      </c>
    </row>
    <row r="221" spans="1:80" ht="12.75">
      <c r="A221" s="256">
        <v>90</v>
      </c>
      <c r="B221" s="257" t="s">
        <v>1026</v>
      </c>
      <c r="C221" s="258" t="s">
        <v>1027</v>
      </c>
      <c r="D221" s="259" t="s">
        <v>667</v>
      </c>
      <c r="E221" s="260">
        <v>11.704</v>
      </c>
      <c r="F221" s="260"/>
      <c r="G221" s="261">
        <f>E221*F221</f>
        <v>0</v>
      </c>
      <c r="H221" s="262">
        <v>6E-05</v>
      </c>
      <c r="I221" s="263">
        <f>E221*H221</f>
        <v>0.00070224</v>
      </c>
      <c r="J221" s="262">
        <v>0</v>
      </c>
      <c r="K221" s="263">
        <f>E221*J221</f>
        <v>0</v>
      </c>
      <c r="O221" s="255">
        <v>2</v>
      </c>
      <c r="AA221" s="228">
        <v>1</v>
      </c>
      <c r="AB221" s="228">
        <v>7</v>
      </c>
      <c r="AC221" s="228">
        <v>7</v>
      </c>
      <c r="AZ221" s="228">
        <v>2</v>
      </c>
      <c r="BA221" s="228">
        <f>IF(AZ221=1,G221,0)</f>
        <v>0</v>
      </c>
      <c r="BB221" s="228">
        <f>IF(AZ221=2,G221,0)</f>
        <v>0</v>
      </c>
      <c r="BC221" s="228">
        <f>IF(AZ221=3,G221,0)</f>
        <v>0</v>
      </c>
      <c r="BD221" s="228">
        <f>IF(AZ221=4,G221,0)</f>
        <v>0</v>
      </c>
      <c r="BE221" s="228">
        <f>IF(AZ221=5,G221,0)</f>
        <v>0</v>
      </c>
      <c r="CA221" s="255">
        <v>1</v>
      </c>
      <c r="CB221" s="255">
        <v>7</v>
      </c>
    </row>
    <row r="222" spans="1:15" ht="12.75">
      <c r="A222" s="264"/>
      <c r="B222" s="268"/>
      <c r="C222" s="440" t="s">
        <v>1028</v>
      </c>
      <c r="D222" s="441"/>
      <c r="E222" s="269">
        <v>11.704</v>
      </c>
      <c r="F222" s="270"/>
      <c r="G222" s="271"/>
      <c r="H222" s="272"/>
      <c r="I222" s="266"/>
      <c r="J222" s="273"/>
      <c r="K222" s="266"/>
      <c r="M222" s="267" t="s">
        <v>1028</v>
      </c>
      <c r="O222" s="255"/>
    </row>
    <row r="223" spans="1:80" ht="12.75">
      <c r="A223" s="256">
        <v>91</v>
      </c>
      <c r="B223" s="257" t="s">
        <v>1029</v>
      </c>
      <c r="C223" s="258" t="s">
        <v>1030</v>
      </c>
      <c r="D223" s="259" t="s">
        <v>667</v>
      </c>
      <c r="E223" s="260">
        <v>19.355</v>
      </c>
      <c r="F223" s="260"/>
      <c r="G223" s="261">
        <f>E223*F223</f>
        <v>0</v>
      </c>
      <c r="H223" s="262">
        <v>6E-05</v>
      </c>
      <c r="I223" s="263">
        <f>E223*H223</f>
        <v>0.0011613</v>
      </c>
      <c r="J223" s="262">
        <v>0</v>
      </c>
      <c r="K223" s="263">
        <f>E223*J223</f>
        <v>0</v>
      </c>
      <c r="O223" s="255">
        <v>2</v>
      </c>
      <c r="AA223" s="228">
        <v>1</v>
      </c>
      <c r="AB223" s="228">
        <v>7</v>
      </c>
      <c r="AC223" s="228">
        <v>7</v>
      </c>
      <c r="AZ223" s="228">
        <v>2</v>
      </c>
      <c r="BA223" s="228">
        <f>IF(AZ223=1,G223,0)</f>
        <v>0</v>
      </c>
      <c r="BB223" s="228">
        <f>IF(AZ223=2,G223,0)</f>
        <v>0</v>
      </c>
      <c r="BC223" s="228">
        <f>IF(AZ223=3,G223,0)</f>
        <v>0</v>
      </c>
      <c r="BD223" s="228">
        <f>IF(AZ223=4,G223,0)</f>
        <v>0</v>
      </c>
      <c r="BE223" s="228">
        <f>IF(AZ223=5,G223,0)</f>
        <v>0</v>
      </c>
      <c r="CA223" s="255">
        <v>1</v>
      </c>
      <c r="CB223" s="255">
        <v>7</v>
      </c>
    </row>
    <row r="224" spans="1:15" ht="12.75">
      <c r="A224" s="264"/>
      <c r="B224" s="268"/>
      <c r="C224" s="440" t="s">
        <v>1031</v>
      </c>
      <c r="D224" s="441"/>
      <c r="E224" s="269">
        <v>19.355</v>
      </c>
      <c r="F224" s="270"/>
      <c r="G224" s="271"/>
      <c r="H224" s="272"/>
      <c r="I224" s="266"/>
      <c r="J224" s="273"/>
      <c r="K224" s="266"/>
      <c r="M224" s="267" t="s">
        <v>1031</v>
      </c>
      <c r="O224" s="255"/>
    </row>
    <row r="225" spans="1:80" ht="22.5">
      <c r="A225" s="256">
        <v>92</v>
      </c>
      <c r="B225" s="257" t="s">
        <v>1032</v>
      </c>
      <c r="C225" s="258" t="s">
        <v>1033</v>
      </c>
      <c r="D225" s="259" t="s">
        <v>1034</v>
      </c>
      <c r="E225" s="260">
        <v>2</v>
      </c>
      <c r="F225" s="260"/>
      <c r="G225" s="261">
        <f>E225*F225</f>
        <v>0</v>
      </c>
      <c r="H225" s="262">
        <v>5E-05</v>
      </c>
      <c r="I225" s="263">
        <f>E225*H225</f>
        <v>0.0001</v>
      </c>
      <c r="J225" s="262">
        <v>0</v>
      </c>
      <c r="K225" s="263">
        <f>E225*J225</f>
        <v>0</v>
      </c>
      <c r="O225" s="255">
        <v>2</v>
      </c>
      <c r="AA225" s="228">
        <v>1</v>
      </c>
      <c r="AB225" s="228">
        <v>7</v>
      </c>
      <c r="AC225" s="228">
        <v>7</v>
      </c>
      <c r="AZ225" s="228">
        <v>2</v>
      </c>
      <c r="BA225" s="228">
        <f>IF(AZ225=1,G225,0)</f>
        <v>0</v>
      </c>
      <c r="BB225" s="228">
        <f>IF(AZ225=2,G225,0)</f>
        <v>0</v>
      </c>
      <c r="BC225" s="228">
        <f>IF(AZ225=3,G225,0)</f>
        <v>0</v>
      </c>
      <c r="BD225" s="228">
        <f>IF(AZ225=4,G225,0)</f>
        <v>0</v>
      </c>
      <c r="BE225" s="228">
        <f>IF(AZ225=5,G225,0)</f>
        <v>0</v>
      </c>
      <c r="CA225" s="255">
        <v>1</v>
      </c>
      <c r="CB225" s="255">
        <v>7</v>
      </c>
    </row>
    <row r="226" spans="1:80" ht="12.75">
      <c r="A226" s="356">
        <v>93</v>
      </c>
      <c r="B226" s="357" t="s">
        <v>1035</v>
      </c>
      <c r="C226" s="358" t="s">
        <v>1036</v>
      </c>
      <c r="D226" s="359" t="s">
        <v>199</v>
      </c>
      <c r="E226" s="360">
        <v>0.245</v>
      </c>
      <c r="F226" s="360"/>
      <c r="G226" s="361">
        <f>E226*F226</f>
        <v>0</v>
      </c>
      <c r="H226" s="262">
        <v>0.079</v>
      </c>
      <c r="I226" s="263">
        <f>E226*H226</f>
        <v>0.019355</v>
      </c>
      <c r="J226" s="262"/>
      <c r="K226" s="263">
        <f>E226*J226</f>
        <v>0</v>
      </c>
      <c r="O226" s="255">
        <v>2</v>
      </c>
      <c r="AA226" s="228">
        <v>3</v>
      </c>
      <c r="AB226" s="228">
        <v>7</v>
      </c>
      <c r="AC226" s="228">
        <v>12710142</v>
      </c>
      <c r="AZ226" s="228">
        <v>2</v>
      </c>
      <c r="BA226" s="228">
        <f>IF(AZ226=1,G226,0)</f>
        <v>0</v>
      </c>
      <c r="BB226" s="228">
        <f>IF(AZ226=2,G226,0)</f>
        <v>0</v>
      </c>
      <c r="BC226" s="228">
        <f>IF(AZ226=3,G226,0)</f>
        <v>0</v>
      </c>
      <c r="BD226" s="228">
        <f>IF(AZ226=4,G226,0)</f>
        <v>0</v>
      </c>
      <c r="BE226" s="228">
        <f>IF(AZ226=5,G226,0)</f>
        <v>0</v>
      </c>
      <c r="CA226" s="255">
        <v>3</v>
      </c>
      <c r="CB226" s="255">
        <v>7</v>
      </c>
    </row>
    <row r="227" spans="1:15" ht="12.75">
      <c r="A227" s="362"/>
      <c r="B227" s="363"/>
      <c r="C227" s="444" t="s">
        <v>1037</v>
      </c>
      <c r="D227" s="445"/>
      <c r="E227" s="364">
        <v>8.8</v>
      </c>
      <c r="F227" s="365"/>
      <c r="G227" s="366"/>
      <c r="H227" s="272"/>
      <c r="I227" s="266"/>
      <c r="J227" s="273"/>
      <c r="K227" s="266"/>
      <c r="M227" s="267" t="s">
        <v>1037</v>
      </c>
      <c r="O227" s="255"/>
    </row>
    <row r="228" spans="1:80" ht="12.75">
      <c r="A228" s="356">
        <v>94</v>
      </c>
      <c r="B228" s="357" t="s">
        <v>1038</v>
      </c>
      <c r="C228" s="358" t="s">
        <v>1039</v>
      </c>
      <c r="D228" s="359" t="s">
        <v>259</v>
      </c>
      <c r="E228" s="360">
        <v>16</v>
      </c>
      <c r="F228" s="360"/>
      <c r="G228" s="361">
        <f>E228*F228</f>
        <v>0</v>
      </c>
      <c r="H228" s="262">
        <v>0</v>
      </c>
      <c r="I228" s="263">
        <f>E228*H228</f>
        <v>0</v>
      </c>
      <c r="J228" s="262"/>
      <c r="K228" s="263">
        <f>E228*J228</f>
        <v>0</v>
      </c>
      <c r="O228" s="255">
        <v>2</v>
      </c>
      <c r="AA228" s="228">
        <v>3</v>
      </c>
      <c r="AB228" s="228">
        <v>7</v>
      </c>
      <c r="AC228" s="228">
        <v>31110716</v>
      </c>
      <c r="AZ228" s="228">
        <v>2</v>
      </c>
      <c r="BA228" s="228">
        <f>IF(AZ228=1,G228,0)</f>
        <v>0</v>
      </c>
      <c r="BB228" s="228">
        <f>IF(AZ228=2,G228,0)</f>
        <v>0</v>
      </c>
      <c r="BC228" s="228">
        <f>IF(AZ228=3,G228,0)</f>
        <v>0</v>
      </c>
      <c r="BD228" s="228">
        <f>IF(AZ228=4,G228,0)</f>
        <v>0</v>
      </c>
      <c r="BE228" s="228">
        <f>IF(AZ228=5,G228,0)</f>
        <v>0</v>
      </c>
      <c r="CA228" s="255">
        <v>3</v>
      </c>
      <c r="CB228" s="255">
        <v>7</v>
      </c>
    </row>
    <row r="229" spans="1:15" ht="12.75">
      <c r="A229" s="362"/>
      <c r="B229" s="363"/>
      <c r="C229" s="444" t="s">
        <v>1040</v>
      </c>
      <c r="D229" s="445"/>
      <c r="E229" s="364">
        <v>16</v>
      </c>
      <c r="F229" s="365"/>
      <c r="G229" s="366"/>
      <c r="H229" s="272"/>
      <c r="I229" s="266"/>
      <c r="J229" s="273"/>
      <c r="K229" s="266"/>
      <c r="M229" s="267" t="s">
        <v>1040</v>
      </c>
      <c r="O229" s="255"/>
    </row>
    <row r="230" spans="1:80" ht="12.75">
      <c r="A230" s="356">
        <v>95</v>
      </c>
      <c r="B230" s="357" t="s">
        <v>1041</v>
      </c>
      <c r="C230" s="358" t="s">
        <v>1042</v>
      </c>
      <c r="D230" s="359" t="s">
        <v>110</v>
      </c>
      <c r="E230" s="360">
        <v>8.8</v>
      </c>
      <c r="F230" s="360"/>
      <c r="G230" s="361">
        <f>E230*F230</f>
        <v>0</v>
      </c>
      <c r="H230" s="262">
        <v>0.00133</v>
      </c>
      <c r="I230" s="263">
        <f>E230*H230</f>
        <v>0.011704</v>
      </c>
      <c r="J230" s="262"/>
      <c r="K230" s="263">
        <f>E230*J230</f>
        <v>0</v>
      </c>
      <c r="O230" s="255">
        <v>2</v>
      </c>
      <c r="AA230" s="228">
        <v>3</v>
      </c>
      <c r="AB230" s="228">
        <v>7</v>
      </c>
      <c r="AC230" s="228">
        <v>31179129</v>
      </c>
      <c r="AZ230" s="228">
        <v>2</v>
      </c>
      <c r="BA230" s="228">
        <f>IF(AZ230=1,G230,0)</f>
        <v>0</v>
      </c>
      <c r="BB230" s="228">
        <f>IF(AZ230=2,G230,0)</f>
        <v>0</v>
      </c>
      <c r="BC230" s="228">
        <f>IF(AZ230=3,G230,0)</f>
        <v>0</v>
      </c>
      <c r="BD230" s="228">
        <f>IF(AZ230=4,G230,0)</f>
        <v>0</v>
      </c>
      <c r="BE230" s="228">
        <f>IF(AZ230=5,G230,0)</f>
        <v>0</v>
      </c>
      <c r="CA230" s="255">
        <v>3</v>
      </c>
      <c r="CB230" s="255">
        <v>7</v>
      </c>
    </row>
    <row r="231" spans="1:15" ht="12.75">
      <c r="A231" s="362"/>
      <c r="B231" s="363"/>
      <c r="C231" s="444" t="s">
        <v>1037</v>
      </c>
      <c r="D231" s="445"/>
      <c r="E231" s="364">
        <v>8.8</v>
      </c>
      <c r="F231" s="365"/>
      <c r="G231" s="366"/>
      <c r="H231" s="272"/>
      <c r="I231" s="266"/>
      <c r="J231" s="273"/>
      <c r="K231" s="266"/>
      <c r="M231" s="267" t="s">
        <v>1037</v>
      </c>
      <c r="O231" s="255"/>
    </row>
    <row r="232" spans="1:80" ht="12.75">
      <c r="A232" s="356">
        <v>96</v>
      </c>
      <c r="B232" s="357" t="s">
        <v>1043</v>
      </c>
      <c r="C232" s="358" t="s">
        <v>1044</v>
      </c>
      <c r="D232" s="359" t="s">
        <v>259</v>
      </c>
      <c r="E232" s="360">
        <v>27</v>
      </c>
      <c r="F232" s="360"/>
      <c r="G232" s="361">
        <f>E232*F232</f>
        <v>0</v>
      </c>
      <c r="H232" s="262">
        <v>0</v>
      </c>
      <c r="I232" s="263">
        <f>E232*H232</f>
        <v>0</v>
      </c>
      <c r="J232" s="262"/>
      <c r="K232" s="263">
        <f>E232*J232</f>
        <v>0</v>
      </c>
      <c r="O232" s="255">
        <v>2</v>
      </c>
      <c r="AA232" s="228">
        <v>3</v>
      </c>
      <c r="AB232" s="228">
        <v>7</v>
      </c>
      <c r="AC232" s="228" t="s">
        <v>1043</v>
      </c>
      <c r="AZ232" s="228">
        <v>2</v>
      </c>
      <c r="BA232" s="228">
        <f>IF(AZ232=1,G232,0)</f>
        <v>0</v>
      </c>
      <c r="BB232" s="228">
        <f>IF(AZ232=2,G232,0)</f>
        <v>0</v>
      </c>
      <c r="BC232" s="228">
        <f>IF(AZ232=3,G232,0)</f>
        <v>0</v>
      </c>
      <c r="BD232" s="228">
        <f>IF(AZ232=4,G232,0)</f>
        <v>0</v>
      </c>
      <c r="BE232" s="228">
        <f>IF(AZ232=5,G232,0)</f>
        <v>0</v>
      </c>
      <c r="CA232" s="255">
        <v>3</v>
      </c>
      <c r="CB232" s="255">
        <v>7</v>
      </c>
    </row>
    <row r="233" spans="1:15" ht="12.75">
      <c r="A233" s="362"/>
      <c r="B233" s="363"/>
      <c r="C233" s="444" t="s">
        <v>1045</v>
      </c>
      <c r="D233" s="445"/>
      <c r="E233" s="364">
        <v>27</v>
      </c>
      <c r="F233" s="365"/>
      <c r="G233" s="366"/>
      <c r="H233" s="272"/>
      <c r="I233" s="266"/>
      <c r="J233" s="273"/>
      <c r="K233" s="266"/>
      <c r="M233" s="267" t="s">
        <v>1045</v>
      </c>
      <c r="O233" s="255"/>
    </row>
    <row r="234" spans="1:80" ht="22.5">
      <c r="A234" s="356">
        <v>97</v>
      </c>
      <c r="B234" s="357" t="s">
        <v>1046</v>
      </c>
      <c r="C234" s="358" t="s">
        <v>1047</v>
      </c>
      <c r="D234" s="359" t="s">
        <v>1048</v>
      </c>
      <c r="E234" s="360">
        <v>25</v>
      </c>
      <c r="F234" s="360"/>
      <c r="G234" s="361">
        <f>E234*F234</f>
        <v>0</v>
      </c>
      <c r="H234" s="262">
        <v>0.00223</v>
      </c>
      <c r="I234" s="263">
        <f>E234*H234</f>
        <v>0.05575000000000001</v>
      </c>
      <c r="J234" s="262"/>
      <c r="K234" s="263">
        <f>E234*J234</f>
        <v>0</v>
      </c>
      <c r="O234" s="255">
        <v>2</v>
      </c>
      <c r="AA234" s="228">
        <v>3</v>
      </c>
      <c r="AB234" s="228">
        <v>7</v>
      </c>
      <c r="AC234" s="228" t="s">
        <v>1046</v>
      </c>
      <c r="AZ234" s="228">
        <v>2</v>
      </c>
      <c r="BA234" s="228">
        <f>IF(AZ234=1,G234,0)</f>
        <v>0</v>
      </c>
      <c r="BB234" s="228">
        <f>IF(AZ234=2,G234,0)</f>
        <v>0</v>
      </c>
      <c r="BC234" s="228">
        <f>IF(AZ234=3,G234,0)</f>
        <v>0</v>
      </c>
      <c r="BD234" s="228">
        <f>IF(AZ234=4,G234,0)</f>
        <v>0</v>
      </c>
      <c r="BE234" s="228">
        <f>IF(AZ234=5,G234,0)</f>
        <v>0</v>
      </c>
      <c r="CA234" s="255">
        <v>3</v>
      </c>
      <c r="CB234" s="255">
        <v>7</v>
      </c>
    </row>
    <row r="235" spans="1:15" ht="22.5">
      <c r="A235" s="362"/>
      <c r="B235" s="367"/>
      <c r="C235" s="446" t="s">
        <v>1049</v>
      </c>
      <c r="D235" s="447"/>
      <c r="E235" s="447"/>
      <c r="F235" s="447"/>
      <c r="G235" s="448"/>
      <c r="I235" s="266"/>
      <c r="K235" s="266"/>
      <c r="L235" s="267" t="s">
        <v>1049</v>
      </c>
      <c r="O235" s="255">
        <v>3</v>
      </c>
    </row>
    <row r="236" spans="1:80" ht="22.5">
      <c r="A236" s="356">
        <v>98</v>
      </c>
      <c r="B236" s="357" t="s">
        <v>1050</v>
      </c>
      <c r="C236" s="358" t="s">
        <v>1051</v>
      </c>
      <c r="D236" s="359" t="s">
        <v>1052</v>
      </c>
      <c r="E236" s="360">
        <v>1</v>
      </c>
      <c r="F236" s="360"/>
      <c r="G236" s="361">
        <f>E236*F236</f>
        <v>0</v>
      </c>
      <c r="H236" s="262">
        <v>0</v>
      </c>
      <c r="I236" s="263">
        <f>E236*H236</f>
        <v>0</v>
      </c>
      <c r="J236" s="262"/>
      <c r="K236" s="263">
        <f>E236*J236</f>
        <v>0</v>
      </c>
      <c r="O236" s="255">
        <v>2</v>
      </c>
      <c r="AA236" s="228">
        <v>3</v>
      </c>
      <c r="AB236" s="228">
        <v>7</v>
      </c>
      <c r="AC236" s="228" t="s">
        <v>1050</v>
      </c>
      <c r="AZ236" s="228">
        <v>2</v>
      </c>
      <c r="BA236" s="228">
        <f>IF(AZ236=1,G236,0)</f>
        <v>0</v>
      </c>
      <c r="BB236" s="228">
        <f>IF(AZ236=2,G236,0)</f>
        <v>0</v>
      </c>
      <c r="BC236" s="228">
        <f>IF(AZ236=3,G236,0)</f>
        <v>0</v>
      </c>
      <c r="BD236" s="228">
        <f>IF(AZ236=4,G236,0)</f>
        <v>0</v>
      </c>
      <c r="BE236" s="228">
        <f>IF(AZ236=5,G236,0)</f>
        <v>0</v>
      </c>
      <c r="CA236" s="255">
        <v>3</v>
      </c>
      <c r="CB236" s="255">
        <v>7</v>
      </c>
    </row>
    <row r="237" spans="1:80" ht="22.5">
      <c r="A237" s="356">
        <v>99</v>
      </c>
      <c r="B237" s="357" t="s">
        <v>1053</v>
      </c>
      <c r="C237" s="358" t="s">
        <v>1054</v>
      </c>
      <c r="D237" s="359" t="s">
        <v>1052</v>
      </c>
      <c r="E237" s="360">
        <v>1</v>
      </c>
      <c r="F237" s="360"/>
      <c r="G237" s="361">
        <f>E237*F237</f>
        <v>0</v>
      </c>
      <c r="H237" s="262">
        <v>0</v>
      </c>
      <c r="I237" s="263">
        <f>E237*H237</f>
        <v>0</v>
      </c>
      <c r="J237" s="262"/>
      <c r="K237" s="263">
        <f>E237*J237</f>
        <v>0</v>
      </c>
      <c r="O237" s="255">
        <v>2</v>
      </c>
      <c r="AA237" s="228">
        <v>3</v>
      </c>
      <c r="AB237" s="228">
        <v>7</v>
      </c>
      <c r="AC237" s="228" t="s">
        <v>1053</v>
      </c>
      <c r="AZ237" s="228">
        <v>2</v>
      </c>
      <c r="BA237" s="228">
        <f>IF(AZ237=1,G237,0)</f>
        <v>0</v>
      </c>
      <c r="BB237" s="228">
        <f>IF(AZ237=2,G237,0)</f>
        <v>0</v>
      </c>
      <c r="BC237" s="228">
        <f>IF(AZ237=3,G237,0)</f>
        <v>0</v>
      </c>
      <c r="BD237" s="228">
        <f>IF(AZ237=4,G237,0)</f>
        <v>0</v>
      </c>
      <c r="BE237" s="228">
        <f>IF(AZ237=5,G237,0)</f>
        <v>0</v>
      </c>
      <c r="CA237" s="255">
        <v>3</v>
      </c>
      <c r="CB237" s="255">
        <v>7</v>
      </c>
    </row>
    <row r="238" spans="1:80" ht="22.5">
      <c r="A238" s="356">
        <v>100</v>
      </c>
      <c r="B238" s="357" t="s">
        <v>1055</v>
      </c>
      <c r="C238" s="358" t="s">
        <v>1056</v>
      </c>
      <c r="D238" s="359" t="s">
        <v>259</v>
      </c>
      <c r="E238" s="360">
        <v>1</v>
      </c>
      <c r="F238" s="360"/>
      <c r="G238" s="361">
        <f>E238*F238</f>
        <v>0</v>
      </c>
      <c r="H238" s="262">
        <v>0.0632</v>
      </c>
      <c r="I238" s="263">
        <f>E238*H238</f>
        <v>0.0632</v>
      </c>
      <c r="J238" s="262"/>
      <c r="K238" s="263">
        <f>E238*J238</f>
        <v>0</v>
      </c>
      <c r="O238" s="255">
        <v>2</v>
      </c>
      <c r="AA238" s="228">
        <v>3</v>
      </c>
      <c r="AB238" s="228">
        <v>7</v>
      </c>
      <c r="AC238" s="228" t="s">
        <v>1055</v>
      </c>
      <c r="AZ238" s="228">
        <v>2</v>
      </c>
      <c r="BA238" s="228">
        <f>IF(AZ238=1,G238,0)</f>
        <v>0</v>
      </c>
      <c r="BB238" s="228">
        <f>IF(AZ238=2,G238,0)</f>
        <v>0</v>
      </c>
      <c r="BC238" s="228">
        <f>IF(AZ238=3,G238,0)</f>
        <v>0</v>
      </c>
      <c r="BD238" s="228">
        <f>IF(AZ238=4,G238,0)</f>
        <v>0</v>
      </c>
      <c r="BE238" s="228">
        <f>IF(AZ238=5,G238,0)</f>
        <v>0</v>
      </c>
      <c r="CA238" s="255">
        <v>3</v>
      </c>
      <c r="CB238" s="255">
        <v>7</v>
      </c>
    </row>
    <row r="239" spans="1:80" ht="12.75">
      <c r="A239" s="256">
        <v>101</v>
      </c>
      <c r="B239" s="257" t="s">
        <v>1057</v>
      </c>
      <c r="C239" s="258" t="s">
        <v>1058</v>
      </c>
      <c r="D239" s="259" t="s">
        <v>13</v>
      </c>
      <c r="E239" s="260">
        <v>1.7</v>
      </c>
      <c r="F239" s="355">
        <f>(SUM(G215:G234)+G236+G237+G238)/100</f>
        <v>0</v>
      </c>
      <c r="G239" s="261">
        <f>E239*F239</f>
        <v>0</v>
      </c>
      <c r="H239" s="262">
        <v>0</v>
      </c>
      <c r="I239" s="263">
        <f>E239*H239</f>
        <v>0</v>
      </c>
      <c r="J239" s="262"/>
      <c r="K239" s="263">
        <f>E239*J239</f>
        <v>0</v>
      </c>
      <c r="O239" s="255">
        <v>2</v>
      </c>
      <c r="AA239" s="228">
        <v>7</v>
      </c>
      <c r="AB239" s="228">
        <v>1002</v>
      </c>
      <c r="AC239" s="228">
        <v>5</v>
      </c>
      <c r="AZ239" s="228">
        <v>2</v>
      </c>
      <c r="BA239" s="228">
        <f>IF(AZ239=1,G239,0)</f>
        <v>0</v>
      </c>
      <c r="BB239" s="228">
        <f>IF(AZ239=2,G239,0)</f>
        <v>0</v>
      </c>
      <c r="BC239" s="228">
        <f>IF(AZ239=3,G239,0)</f>
        <v>0</v>
      </c>
      <c r="BD239" s="228">
        <f>IF(AZ239=4,G239,0)</f>
        <v>0</v>
      </c>
      <c r="BE239" s="228">
        <f>IF(AZ239=5,G239,0)</f>
        <v>0</v>
      </c>
      <c r="CA239" s="255">
        <v>7</v>
      </c>
      <c r="CB239" s="255">
        <v>1002</v>
      </c>
    </row>
    <row r="240" spans="1:57" ht="12.75">
      <c r="A240" s="274"/>
      <c r="B240" s="275" t="s">
        <v>103</v>
      </c>
      <c r="C240" s="276" t="s">
        <v>1015</v>
      </c>
      <c r="D240" s="277"/>
      <c r="E240" s="278"/>
      <c r="F240" s="279"/>
      <c r="G240" s="280">
        <f>SUM(G214:G239)</f>
        <v>0</v>
      </c>
      <c r="H240" s="281"/>
      <c r="I240" s="282">
        <f>SUM(I214:I239)</f>
        <v>0.15197254000000002</v>
      </c>
      <c r="J240" s="281"/>
      <c r="K240" s="282">
        <f>SUM(K214:K239)</f>
        <v>0</v>
      </c>
      <c r="O240" s="255">
        <v>4</v>
      </c>
      <c r="BA240" s="283">
        <f>SUM(BA214:BA239)</f>
        <v>0</v>
      </c>
      <c r="BB240" s="283">
        <f>SUM(BB214:BB239)</f>
        <v>0</v>
      </c>
      <c r="BC240" s="283">
        <f>SUM(BC214:BC239)</f>
        <v>0</v>
      </c>
      <c r="BD240" s="283">
        <f>SUM(BD214:BD239)</f>
        <v>0</v>
      </c>
      <c r="BE240" s="283">
        <f>SUM(BE214:BE239)</f>
        <v>0</v>
      </c>
    </row>
    <row r="241" ht="12.75">
      <c r="E241" s="228"/>
    </row>
    <row r="242" ht="12.75">
      <c r="E242" s="228"/>
    </row>
    <row r="243" ht="12.75">
      <c r="E243" s="228"/>
    </row>
    <row r="244" ht="12.75">
      <c r="E244" s="228"/>
    </row>
    <row r="245" ht="12.75">
      <c r="E245" s="228"/>
    </row>
    <row r="246" ht="12.75">
      <c r="E246" s="228"/>
    </row>
    <row r="247" ht="12.75">
      <c r="E247" s="228"/>
    </row>
    <row r="248" ht="12.75">
      <c r="E248" s="228"/>
    </row>
    <row r="249" ht="12.75">
      <c r="E249" s="228"/>
    </row>
    <row r="250" ht="12.75">
      <c r="E250" s="228"/>
    </row>
    <row r="251" ht="12.75">
      <c r="E251" s="228"/>
    </row>
    <row r="252" ht="12.75">
      <c r="E252" s="228"/>
    </row>
    <row r="253" ht="12.75">
      <c r="E253" s="228"/>
    </row>
    <row r="254" ht="12.75">
      <c r="E254" s="228"/>
    </row>
    <row r="255" ht="12.75">
      <c r="E255" s="228"/>
    </row>
    <row r="256" ht="12.75">
      <c r="E256" s="228"/>
    </row>
    <row r="257" ht="12.75">
      <c r="E257" s="228"/>
    </row>
    <row r="258" ht="12.75">
      <c r="E258" s="228"/>
    </row>
    <row r="259" ht="12.75">
      <c r="E259" s="228"/>
    </row>
    <row r="260" ht="12.75">
      <c r="E260" s="228"/>
    </row>
    <row r="261" ht="12.75">
      <c r="E261" s="228"/>
    </row>
    <row r="262" ht="12.75">
      <c r="E262" s="228"/>
    </row>
    <row r="263" ht="12.75">
      <c r="E263" s="228"/>
    </row>
    <row r="264" spans="1:7" ht="12.75">
      <c r="A264" s="273"/>
      <c r="B264" s="273"/>
      <c r="C264" s="273"/>
      <c r="D264" s="273"/>
      <c r="E264" s="273"/>
      <c r="F264" s="273"/>
      <c r="G264" s="273"/>
    </row>
    <row r="265" spans="1:7" ht="12.75">
      <c r="A265" s="273"/>
      <c r="B265" s="273"/>
      <c r="C265" s="273"/>
      <c r="D265" s="273"/>
      <c r="E265" s="273"/>
      <c r="F265" s="273"/>
      <c r="G265" s="273"/>
    </row>
    <row r="266" spans="1:7" ht="12.75">
      <c r="A266" s="273"/>
      <c r="B266" s="273"/>
      <c r="C266" s="273"/>
      <c r="D266" s="273"/>
      <c r="E266" s="273"/>
      <c r="F266" s="273"/>
      <c r="G266" s="273"/>
    </row>
    <row r="267" spans="1:7" ht="12.75">
      <c r="A267" s="273"/>
      <c r="B267" s="273"/>
      <c r="C267" s="273"/>
      <c r="D267" s="273"/>
      <c r="E267" s="273"/>
      <c r="F267" s="273"/>
      <c r="G267" s="273"/>
    </row>
    <row r="268" ht="12.75">
      <c r="E268" s="228"/>
    </row>
    <row r="269" ht="12.75">
      <c r="E269" s="228"/>
    </row>
    <row r="270" ht="12.75">
      <c r="E270" s="228"/>
    </row>
    <row r="271" ht="12.75">
      <c r="E271" s="228"/>
    </row>
    <row r="272" ht="12.75">
      <c r="E272" s="228"/>
    </row>
    <row r="273" ht="12.75">
      <c r="E273" s="228"/>
    </row>
    <row r="274" ht="12.75">
      <c r="E274" s="228"/>
    </row>
    <row r="275" ht="12.75">
      <c r="E275" s="228"/>
    </row>
    <row r="276" ht="12.75">
      <c r="E276" s="228"/>
    </row>
    <row r="277" ht="12.75">
      <c r="E277" s="228"/>
    </row>
    <row r="278" ht="12.75">
      <c r="E278" s="228"/>
    </row>
    <row r="279" ht="12.75">
      <c r="E279" s="228"/>
    </row>
    <row r="280" ht="12.75">
      <c r="E280" s="228"/>
    </row>
    <row r="281" ht="12.75">
      <c r="E281" s="228"/>
    </row>
    <row r="282" ht="12.75">
      <c r="E282" s="228"/>
    </row>
    <row r="283" ht="12.75">
      <c r="E283" s="228"/>
    </row>
    <row r="284" ht="12.75">
      <c r="E284" s="228"/>
    </row>
    <row r="285" ht="12.75">
      <c r="E285" s="228"/>
    </row>
    <row r="286" ht="12.75">
      <c r="E286" s="228"/>
    </row>
    <row r="287" ht="12.75">
      <c r="E287" s="228"/>
    </row>
    <row r="288" ht="12.75">
      <c r="E288" s="228"/>
    </row>
    <row r="289" ht="12.75">
      <c r="E289" s="228"/>
    </row>
    <row r="290" ht="12.75">
      <c r="E290" s="228"/>
    </row>
    <row r="291" ht="12.75">
      <c r="E291" s="228"/>
    </row>
    <row r="292" ht="12.75">
      <c r="E292" s="228"/>
    </row>
    <row r="293" ht="12.75">
      <c r="E293" s="228"/>
    </row>
    <row r="294" ht="12.75">
      <c r="E294" s="228"/>
    </row>
    <row r="295" ht="12.75">
      <c r="E295" s="228"/>
    </row>
    <row r="296" ht="12.75">
      <c r="E296" s="228"/>
    </row>
    <row r="297" ht="12.75">
      <c r="E297" s="228"/>
    </row>
    <row r="298" ht="12.75">
      <c r="E298" s="228"/>
    </row>
    <row r="299" spans="1:2" ht="12.75">
      <c r="A299" s="284"/>
      <c r="B299" s="284"/>
    </row>
    <row r="300" spans="1:7" ht="12.75">
      <c r="A300" s="273"/>
      <c r="B300" s="273"/>
      <c r="C300" s="285"/>
      <c r="D300" s="285"/>
      <c r="E300" s="286"/>
      <c r="F300" s="285"/>
      <c r="G300" s="287"/>
    </row>
    <row r="301" spans="1:7" ht="12.75">
      <c r="A301" s="288"/>
      <c r="B301" s="288"/>
      <c r="C301" s="273"/>
      <c r="D301" s="273"/>
      <c r="E301" s="289"/>
      <c r="F301" s="273"/>
      <c r="G301" s="273"/>
    </row>
    <row r="302" spans="1:7" ht="12.75">
      <c r="A302" s="273"/>
      <c r="B302" s="273"/>
      <c r="C302" s="273"/>
      <c r="D302" s="273"/>
      <c r="E302" s="289"/>
      <c r="F302" s="273"/>
      <c r="G302" s="273"/>
    </row>
    <row r="303" spans="1:7" ht="12.75">
      <c r="A303" s="273"/>
      <c r="B303" s="273"/>
      <c r="C303" s="273"/>
      <c r="D303" s="273"/>
      <c r="E303" s="289"/>
      <c r="F303" s="273"/>
      <c r="G303" s="273"/>
    </row>
    <row r="304" spans="1:7" ht="12.75">
      <c r="A304" s="273"/>
      <c r="B304" s="273"/>
      <c r="C304" s="273"/>
      <c r="D304" s="273"/>
      <c r="E304" s="289"/>
      <c r="F304" s="273"/>
      <c r="G304" s="273"/>
    </row>
    <row r="305" spans="1:7" ht="12.75">
      <c r="A305" s="273"/>
      <c r="B305" s="273"/>
      <c r="C305" s="273"/>
      <c r="D305" s="273"/>
      <c r="E305" s="289"/>
      <c r="F305" s="273"/>
      <c r="G305" s="273"/>
    </row>
    <row r="306" spans="1:7" ht="12.75">
      <c r="A306" s="273"/>
      <c r="B306" s="273"/>
      <c r="C306" s="273"/>
      <c r="D306" s="273"/>
      <c r="E306" s="289"/>
      <c r="F306" s="273"/>
      <c r="G306" s="273"/>
    </row>
    <row r="307" spans="1:7" ht="12.75">
      <c r="A307" s="273"/>
      <c r="B307" s="273"/>
      <c r="C307" s="273"/>
      <c r="D307" s="273"/>
      <c r="E307" s="289"/>
      <c r="F307" s="273"/>
      <c r="G307" s="273"/>
    </row>
    <row r="308" spans="1:7" ht="12.75">
      <c r="A308" s="273"/>
      <c r="B308" s="273"/>
      <c r="C308" s="273"/>
      <c r="D308" s="273"/>
      <c r="E308" s="289"/>
      <c r="F308" s="273"/>
      <c r="G308" s="273"/>
    </row>
    <row r="309" spans="1:7" ht="12.75">
      <c r="A309" s="273"/>
      <c r="B309" s="273"/>
      <c r="C309" s="273"/>
      <c r="D309" s="273"/>
      <c r="E309" s="289"/>
      <c r="F309" s="273"/>
      <c r="G309" s="273"/>
    </row>
    <row r="310" spans="1:7" ht="12.75">
      <c r="A310" s="273"/>
      <c r="B310" s="273"/>
      <c r="C310" s="273"/>
      <c r="D310" s="273"/>
      <c r="E310" s="289"/>
      <c r="F310" s="273"/>
      <c r="G310" s="273"/>
    </row>
    <row r="311" spans="1:7" ht="12.75">
      <c r="A311" s="273"/>
      <c r="B311" s="273"/>
      <c r="C311" s="273"/>
      <c r="D311" s="273"/>
      <c r="E311" s="289"/>
      <c r="F311" s="273"/>
      <c r="G311" s="273"/>
    </row>
    <row r="312" spans="1:7" ht="12.75">
      <c r="A312" s="273"/>
      <c r="B312" s="273"/>
      <c r="C312" s="273"/>
      <c r="D312" s="273"/>
      <c r="E312" s="289"/>
      <c r="F312" s="273"/>
      <c r="G312" s="273"/>
    </row>
    <row r="313" spans="1:7" ht="12.75">
      <c r="A313" s="273"/>
      <c r="B313" s="273"/>
      <c r="C313" s="273"/>
      <c r="D313" s="273"/>
      <c r="E313" s="289"/>
      <c r="F313" s="273"/>
      <c r="G313" s="273"/>
    </row>
  </sheetData>
  <mergeCells count="115">
    <mergeCell ref="C216:D216"/>
    <mergeCell ref="C218:D218"/>
    <mergeCell ref="C222:D222"/>
    <mergeCell ref="C224:D224"/>
    <mergeCell ref="C227:D227"/>
    <mergeCell ref="C229:D229"/>
    <mergeCell ref="C231:D231"/>
    <mergeCell ref="C233:D233"/>
    <mergeCell ref="C235:G235"/>
    <mergeCell ref="C200:D200"/>
    <mergeCell ref="C202:D202"/>
    <mergeCell ref="C203:D203"/>
    <mergeCell ref="C192:D192"/>
    <mergeCell ref="C193:D193"/>
    <mergeCell ref="C194:D194"/>
    <mergeCell ref="C196:D196"/>
    <mergeCell ref="C197:D197"/>
    <mergeCell ref="C199:D199"/>
    <mergeCell ref="C181:D181"/>
    <mergeCell ref="C185:D185"/>
    <mergeCell ref="C186:D186"/>
    <mergeCell ref="C188:D188"/>
    <mergeCell ref="C189:D189"/>
    <mergeCell ref="C191:D191"/>
    <mergeCell ref="C164:G164"/>
    <mergeCell ref="C166:G166"/>
    <mergeCell ref="C171:D171"/>
    <mergeCell ref="C172:D172"/>
    <mergeCell ref="C176:G176"/>
    <mergeCell ref="C177:D177"/>
    <mergeCell ref="C148:D148"/>
    <mergeCell ref="C150:D150"/>
    <mergeCell ref="C152:D152"/>
    <mergeCell ref="C158:D158"/>
    <mergeCell ref="C160:G160"/>
    <mergeCell ref="C162:G162"/>
    <mergeCell ref="C139:D139"/>
    <mergeCell ref="C141:D141"/>
    <mergeCell ref="C143:G143"/>
    <mergeCell ref="C144:D144"/>
    <mergeCell ref="C145:D145"/>
    <mergeCell ref="C147:D147"/>
    <mergeCell ref="C124:G124"/>
    <mergeCell ref="C126:D126"/>
    <mergeCell ref="C128:D128"/>
    <mergeCell ref="C130:D130"/>
    <mergeCell ref="C131:D131"/>
    <mergeCell ref="C133:D133"/>
    <mergeCell ref="C135:D135"/>
    <mergeCell ref="C137:D137"/>
    <mergeCell ref="C112:D112"/>
    <mergeCell ref="C116:D116"/>
    <mergeCell ref="C118:D118"/>
    <mergeCell ref="C120:D120"/>
    <mergeCell ref="C104:D104"/>
    <mergeCell ref="C105:D105"/>
    <mergeCell ref="C107:D107"/>
    <mergeCell ref="C108:D108"/>
    <mergeCell ref="C109:D109"/>
    <mergeCell ref="C111:D111"/>
    <mergeCell ref="C94:D94"/>
    <mergeCell ref="C95:D95"/>
    <mergeCell ref="C96:D96"/>
    <mergeCell ref="C98:D98"/>
    <mergeCell ref="C100:G100"/>
    <mergeCell ref="C101:D101"/>
    <mergeCell ref="C102:D102"/>
    <mergeCell ref="C103:D103"/>
    <mergeCell ref="C70:D70"/>
    <mergeCell ref="C72:D72"/>
    <mergeCell ref="C77:D77"/>
    <mergeCell ref="C80:G80"/>
    <mergeCell ref="C82:G82"/>
    <mergeCell ref="C85:G85"/>
    <mergeCell ref="C87:G87"/>
    <mergeCell ref="C90:G90"/>
    <mergeCell ref="C53:D53"/>
    <mergeCell ref="C54:D54"/>
    <mergeCell ref="C56:D56"/>
    <mergeCell ref="C60:D60"/>
    <mergeCell ref="C61:D61"/>
    <mergeCell ref="C63:D63"/>
    <mergeCell ref="C65:D65"/>
    <mergeCell ref="C68:D68"/>
    <mergeCell ref="C46:D46"/>
    <mergeCell ref="C47:D47"/>
    <mergeCell ref="C48:D48"/>
    <mergeCell ref="C49:D49"/>
    <mergeCell ref="C50:D50"/>
    <mergeCell ref="C52:D52"/>
    <mergeCell ref="C35:D35"/>
    <mergeCell ref="C37:D37"/>
    <mergeCell ref="C39:D39"/>
    <mergeCell ref="C42:D42"/>
    <mergeCell ref="C45:D45"/>
    <mergeCell ref="C26:D26"/>
    <mergeCell ref="C28:D28"/>
    <mergeCell ref="C30:D30"/>
    <mergeCell ref="C31:D31"/>
    <mergeCell ref="C33:D33"/>
    <mergeCell ref="C15:D15"/>
    <mergeCell ref="C16:D16"/>
    <mergeCell ref="C17:D17"/>
    <mergeCell ref="C19:D19"/>
    <mergeCell ref="C21:D21"/>
    <mergeCell ref="C22:D22"/>
    <mergeCell ref="A1:G1"/>
    <mergeCell ref="A3:B3"/>
    <mergeCell ref="A4:B4"/>
    <mergeCell ref="E4:G4"/>
    <mergeCell ref="C9:D9"/>
    <mergeCell ref="C12:D12"/>
    <mergeCell ref="C13:D13"/>
    <mergeCell ref="C14:D14"/>
    <mergeCell ref="C24:D24"/>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1995</v>
      </c>
      <c r="D2" s="93" t="s">
        <v>1059</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107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 SO 10.1.3.2 Rek'!E8</f>
        <v>0</v>
      </c>
      <c r="D15" s="145" t="str">
        <f>'SO 10.1 SO 10.1.3.2 Rek'!A13</f>
        <v>Ztížené výrobní podmínky</v>
      </c>
      <c r="E15" s="146"/>
      <c r="F15" s="147"/>
      <c r="G15" s="144">
        <f>'SO 10.1 SO 10.1.3.2 Rek'!I13</f>
        <v>0</v>
      </c>
    </row>
    <row r="16" spans="1:7" ht="15.95" customHeight="1">
      <c r="A16" s="142" t="s">
        <v>52</v>
      </c>
      <c r="B16" s="143" t="s">
        <v>53</v>
      </c>
      <c r="C16" s="144">
        <f>'SO 10.1 SO 10.1.3.2 Rek'!F8</f>
        <v>0</v>
      </c>
      <c r="D16" s="97" t="str">
        <f>'SO 10.1 SO 10.1.3.2 Rek'!A14</f>
        <v>Zařízení staveniště</v>
      </c>
      <c r="E16" s="148"/>
      <c r="F16" s="149"/>
      <c r="G16" s="144">
        <f>'SO 10.1 SO 10.1.3.2 Rek'!I14</f>
        <v>0</v>
      </c>
    </row>
    <row r="17" spans="1:7" ht="15.95" customHeight="1">
      <c r="A17" s="142" t="s">
        <v>54</v>
      </c>
      <c r="B17" s="143" t="s">
        <v>55</v>
      </c>
      <c r="C17" s="144">
        <f>'SO 10.1 SO 10.1.3.2 Rek'!H8</f>
        <v>0</v>
      </c>
      <c r="D17" s="97"/>
      <c r="E17" s="148"/>
      <c r="F17" s="149"/>
      <c r="G17" s="144"/>
    </row>
    <row r="18" spans="1:7" ht="15.95" customHeight="1">
      <c r="A18" s="150" t="s">
        <v>56</v>
      </c>
      <c r="B18" s="151" t="s">
        <v>57</v>
      </c>
      <c r="C18" s="144">
        <f>'SO 10.1 SO 10.1.3.2 Rek'!G8</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10.1 SO 10.1.3.2 Rek'!I8</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 SO 10.1.3.2 Rek'!H16</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1995</v>
      </c>
      <c r="I1" s="187"/>
    </row>
    <row r="2" spans="1:9" ht="13.5" thickBot="1">
      <c r="A2" s="428" t="s">
        <v>76</v>
      </c>
      <c r="B2" s="429"/>
      <c r="C2" s="188" t="s">
        <v>108</v>
      </c>
      <c r="D2" s="189"/>
      <c r="E2" s="190"/>
      <c r="F2" s="189"/>
      <c r="G2" s="430" t="s">
        <v>1059</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3.5" thickBot="1">
      <c r="A7" s="290" t="str">
        <f>'SO 10.1 SO 10.1.3.2 Pol'!B7</f>
        <v>M21</v>
      </c>
      <c r="B7" s="62" t="str">
        <f>'SO 10.1 SO 10.1.3.2 Pol'!C7</f>
        <v>Elektromontáže</v>
      </c>
      <c r="D7" s="200"/>
      <c r="E7" s="291">
        <f>'SO 10.1 SO 10.1.3.2 Pol'!BA9</f>
        <v>0</v>
      </c>
      <c r="F7" s="292">
        <f>'SO 10.1 SO 10.1.3.2 Pol'!BB9</f>
        <v>0</v>
      </c>
      <c r="G7" s="292">
        <f>'SO 10.1 SO 10.1.3.2 Pol'!BC9</f>
        <v>0</v>
      </c>
      <c r="H7" s="292">
        <f>'SO 10.1 SO 10.1.3.2 Pol'!BD9</f>
        <v>0</v>
      </c>
      <c r="I7" s="293">
        <f>'SO 10.1 SO 10.1.3.2 Pol'!BE9</f>
        <v>0</v>
      </c>
    </row>
    <row r="8" spans="1:9" s="14" customFormat="1" ht="13.5" thickBot="1">
      <c r="A8" s="201"/>
      <c r="B8" s="202" t="s">
        <v>79</v>
      </c>
      <c r="C8" s="202"/>
      <c r="D8" s="203"/>
      <c r="E8" s="204">
        <f>SUM(E7:E7)</f>
        <v>0</v>
      </c>
      <c r="F8" s="205">
        <f>SUM(F7:F7)</f>
        <v>0</v>
      </c>
      <c r="G8" s="205">
        <f>SUM(G7:G7)</f>
        <v>0</v>
      </c>
      <c r="H8" s="205">
        <f>SUM(H7:H7)</f>
        <v>0</v>
      </c>
      <c r="I8" s="206">
        <f>SUM(I7:I7)</f>
        <v>0</v>
      </c>
    </row>
    <row r="9" spans="1:9" ht="12.75">
      <c r="A9" s="123"/>
      <c r="B9" s="123"/>
      <c r="C9" s="123"/>
      <c r="D9" s="123"/>
      <c r="E9" s="123"/>
      <c r="F9" s="123"/>
      <c r="G9" s="123"/>
      <c r="H9" s="123"/>
      <c r="I9" s="123"/>
    </row>
    <row r="10" spans="1:57" ht="19.5" customHeight="1">
      <c r="A10" s="192" t="s">
        <v>80</v>
      </c>
      <c r="B10" s="192"/>
      <c r="C10" s="192"/>
      <c r="D10" s="192"/>
      <c r="E10" s="192"/>
      <c r="F10" s="192"/>
      <c r="G10" s="207"/>
      <c r="H10" s="192"/>
      <c r="I10" s="192"/>
      <c r="BA10" s="129"/>
      <c r="BB10" s="129"/>
      <c r="BC10" s="129"/>
      <c r="BD10" s="129"/>
      <c r="BE10" s="129"/>
    </row>
    <row r="11" ht="13.5" thickBot="1"/>
    <row r="12" spans="1:9" ht="12.75">
      <c r="A12" s="158" t="s">
        <v>81</v>
      </c>
      <c r="B12" s="159"/>
      <c r="C12" s="159"/>
      <c r="D12" s="208"/>
      <c r="E12" s="209" t="s">
        <v>82</v>
      </c>
      <c r="F12" s="210" t="s">
        <v>13</v>
      </c>
      <c r="G12" s="211" t="s">
        <v>83</v>
      </c>
      <c r="H12" s="212"/>
      <c r="I12" s="213" t="s">
        <v>82</v>
      </c>
    </row>
    <row r="13" spans="1:53" ht="12.75">
      <c r="A13" s="152" t="s">
        <v>383</v>
      </c>
      <c r="B13" s="143"/>
      <c r="C13" s="143"/>
      <c r="D13" s="214"/>
      <c r="E13" s="215">
        <v>0</v>
      </c>
      <c r="F13" s="216">
        <v>0</v>
      </c>
      <c r="G13" s="217">
        <f>SUM(E8:I8)</f>
        <v>0</v>
      </c>
      <c r="H13" s="218"/>
      <c r="I13" s="219">
        <f aca="true" t="shared" si="0" ref="I13:I15">E13+F13*G13/100</f>
        <v>0</v>
      </c>
      <c r="BA13" s="1">
        <v>0</v>
      </c>
    </row>
    <row r="14" spans="1:53" ht="12.75">
      <c r="A14" s="152" t="s">
        <v>384</v>
      </c>
      <c r="B14" s="143"/>
      <c r="C14" s="143"/>
      <c r="D14" s="214"/>
      <c r="E14" s="215">
        <v>0</v>
      </c>
      <c r="F14" s="216">
        <v>0</v>
      </c>
      <c r="G14" s="217">
        <f>SUM(G13)</f>
        <v>0</v>
      </c>
      <c r="H14" s="218"/>
      <c r="I14" s="219">
        <f t="shared" si="0"/>
        <v>0</v>
      </c>
      <c r="BA14" s="1">
        <v>0</v>
      </c>
    </row>
    <row r="15" spans="1:53" ht="12.75">
      <c r="A15" s="152" t="s">
        <v>2151</v>
      </c>
      <c r="B15" s="143"/>
      <c r="C15" s="143"/>
      <c r="D15" s="214"/>
      <c r="E15" s="215">
        <v>0</v>
      </c>
      <c r="F15" s="216">
        <v>0</v>
      </c>
      <c r="G15" s="217">
        <f>SUM(G14)</f>
        <v>0</v>
      </c>
      <c r="H15" s="218"/>
      <c r="I15" s="219">
        <f t="shared" si="0"/>
        <v>0</v>
      </c>
      <c r="BA15" s="1">
        <v>2</v>
      </c>
    </row>
    <row r="16" spans="1:9" ht="13.5" thickBot="1">
      <c r="A16" s="220"/>
      <c r="B16" s="221" t="s">
        <v>84</v>
      </c>
      <c r="C16" s="222"/>
      <c r="D16" s="223"/>
      <c r="E16" s="224"/>
      <c r="F16" s="225"/>
      <c r="G16" s="225"/>
      <c r="H16" s="433">
        <f>SUM(I13:I15)</f>
        <v>0</v>
      </c>
      <c r="I16" s="434"/>
    </row>
    <row r="18" spans="2:9" ht="12.75">
      <c r="B18" s="14"/>
      <c r="F18" s="226"/>
      <c r="G18" s="227"/>
      <c r="H18" s="227"/>
      <c r="I18" s="46"/>
    </row>
    <row r="19" spans="6:9" ht="12.75">
      <c r="F19" s="226"/>
      <c r="G19" s="227"/>
      <c r="H19" s="227"/>
      <c r="I19" s="46"/>
    </row>
    <row r="20" spans="6:9" ht="12.75">
      <c r="F20" s="226"/>
      <c r="G20" s="227"/>
      <c r="H20" s="227"/>
      <c r="I20" s="46"/>
    </row>
    <row r="21" spans="6:9" ht="12.75">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sheetData>
  <mergeCells count="4">
    <mergeCell ref="A1:B1"/>
    <mergeCell ref="A2:B2"/>
    <mergeCell ref="G2:I2"/>
    <mergeCell ref="H16:I16"/>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 SO 10.1.3.2 Rek'!H1</f>
        <v>SO 10.1.3.2</v>
      </c>
      <c r="G3" s="235"/>
    </row>
    <row r="4" spans="1:7" ht="13.5" thickBot="1">
      <c r="A4" s="436" t="s">
        <v>76</v>
      </c>
      <c r="B4" s="429"/>
      <c r="C4" s="188" t="s">
        <v>108</v>
      </c>
      <c r="D4" s="236"/>
      <c r="E4" s="437" t="str">
        <f>'SO 10.1 SO 10.1.3.2 Rek'!G2</f>
        <v>ČSOV - elektropřípojka</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1060</v>
      </c>
      <c r="C7" s="247" t="s">
        <v>1061</v>
      </c>
      <c r="D7" s="248"/>
      <c r="E7" s="249"/>
      <c r="F7" s="249"/>
      <c r="G7" s="250"/>
      <c r="H7" s="251"/>
      <c r="I7" s="252"/>
      <c r="J7" s="253"/>
      <c r="K7" s="254"/>
      <c r="O7" s="255">
        <v>1</v>
      </c>
    </row>
    <row r="8" spans="1:80" ht="12.75">
      <c r="A8" s="256">
        <v>1</v>
      </c>
      <c r="B8" s="257" t="s">
        <v>1859</v>
      </c>
      <c r="C8" s="258" t="s">
        <v>1063</v>
      </c>
      <c r="D8" s="259" t="s">
        <v>1034</v>
      </c>
      <c r="E8" s="260">
        <v>1</v>
      </c>
      <c r="F8" s="355">
        <f>SUM('EL.-PŘ'!H11:H14)</f>
        <v>0</v>
      </c>
      <c r="G8" s="261">
        <f>E8*F8</f>
        <v>0</v>
      </c>
      <c r="H8" s="262">
        <v>0</v>
      </c>
      <c r="I8" s="263">
        <f>E8*H8</f>
        <v>0</v>
      </c>
      <c r="J8" s="262">
        <v>0</v>
      </c>
      <c r="K8" s="263">
        <f>E8*J8</f>
        <v>0</v>
      </c>
      <c r="O8" s="255">
        <v>2</v>
      </c>
      <c r="AA8" s="228">
        <v>1</v>
      </c>
      <c r="AB8" s="228">
        <v>9</v>
      </c>
      <c r="AC8" s="228">
        <v>9</v>
      </c>
      <c r="AZ8" s="228">
        <v>4</v>
      </c>
      <c r="BA8" s="228">
        <f>IF(AZ8=1,G8,0)</f>
        <v>0</v>
      </c>
      <c r="BB8" s="228">
        <f>IF(AZ8=2,G8,0)</f>
        <v>0</v>
      </c>
      <c r="BC8" s="228">
        <f>IF(AZ8=3,G8,0)</f>
        <v>0</v>
      </c>
      <c r="BD8" s="228">
        <f>IF(AZ8=4,G8,0)</f>
        <v>0</v>
      </c>
      <c r="BE8" s="228">
        <f>IF(AZ8=5,G8,0)</f>
        <v>0</v>
      </c>
      <c r="CA8" s="255">
        <v>1</v>
      </c>
      <c r="CB8" s="255">
        <v>9</v>
      </c>
    </row>
    <row r="9" spans="1:57" ht="12.75">
      <c r="A9" s="274"/>
      <c r="B9" s="275" t="s">
        <v>103</v>
      </c>
      <c r="C9" s="276" t="s">
        <v>1062</v>
      </c>
      <c r="D9" s="277"/>
      <c r="E9" s="278"/>
      <c r="F9" s="279"/>
      <c r="G9" s="280">
        <f>SUM(G7:G8)</f>
        <v>0</v>
      </c>
      <c r="H9" s="281"/>
      <c r="I9" s="282">
        <f>SUM(I7:I8)</f>
        <v>0</v>
      </c>
      <c r="J9" s="281"/>
      <c r="K9" s="282">
        <f>SUM(K7:K8)</f>
        <v>0</v>
      </c>
      <c r="O9" s="255">
        <v>4</v>
      </c>
      <c r="BA9" s="283">
        <f>SUM(BA7:BA8)</f>
        <v>0</v>
      </c>
      <c r="BB9" s="283">
        <f>SUM(BB7:BB8)</f>
        <v>0</v>
      </c>
      <c r="BC9" s="283">
        <f>SUM(BC7:BC8)</f>
        <v>0</v>
      </c>
      <c r="BD9" s="283">
        <f>SUM(BD7:BD8)</f>
        <v>0</v>
      </c>
      <c r="BE9" s="283">
        <f>SUM(BE7:BE8)</f>
        <v>0</v>
      </c>
    </row>
    <row r="10" ht="12.75">
      <c r="E10" s="228"/>
    </row>
    <row r="11" ht="12.75">
      <c r="E11" s="228"/>
    </row>
    <row r="12" ht="12.75">
      <c r="E12" s="228"/>
    </row>
    <row r="13" ht="12.75">
      <c r="E13" s="228"/>
    </row>
    <row r="14" ht="12.75">
      <c r="E14" s="228"/>
    </row>
    <row r="15" ht="12.75">
      <c r="E15" s="228"/>
    </row>
    <row r="16" ht="12.75">
      <c r="E16" s="228"/>
    </row>
    <row r="17" ht="12.75">
      <c r="E17" s="228"/>
    </row>
    <row r="18" ht="12.75">
      <c r="E18" s="228"/>
    </row>
    <row r="19" ht="12.75">
      <c r="E19" s="228"/>
    </row>
    <row r="20" ht="12.75">
      <c r="E20" s="228"/>
    </row>
    <row r="21" ht="12.75">
      <c r="E21" s="228"/>
    </row>
    <row r="22" ht="12.75">
      <c r="E22" s="228"/>
    </row>
    <row r="23" ht="12.75">
      <c r="E23" s="228"/>
    </row>
    <row r="24" ht="12.75">
      <c r="E24" s="228"/>
    </row>
    <row r="25" ht="12.75">
      <c r="E25" s="228"/>
    </row>
    <row r="26" ht="12.75">
      <c r="E26" s="228"/>
    </row>
    <row r="27" ht="12.75">
      <c r="E27" s="228"/>
    </row>
    <row r="28" ht="12.75">
      <c r="E28" s="228"/>
    </row>
    <row r="29" ht="12.75">
      <c r="E29" s="228"/>
    </row>
    <row r="30" ht="12.75">
      <c r="E30" s="228"/>
    </row>
    <row r="31" ht="12.75">
      <c r="E31" s="228"/>
    </row>
    <row r="32" ht="12.75">
      <c r="E32" s="228"/>
    </row>
    <row r="33" spans="1:7" ht="12.75">
      <c r="A33" s="273"/>
      <c r="B33" s="273"/>
      <c r="C33" s="273"/>
      <c r="D33" s="273"/>
      <c r="E33" s="273"/>
      <c r="F33" s="273"/>
      <c r="G33" s="273"/>
    </row>
    <row r="34" spans="1:7" ht="12.75">
      <c r="A34" s="273"/>
      <c r="B34" s="273"/>
      <c r="C34" s="273"/>
      <c r="D34" s="273"/>
      <c r="E34" s="273"/>
      <c r="F34" s="273"/>
      <c r="G34" s="273"/>
    </row>
    <row r="35" spans="1:7" ht="12.75">
      <c r="A35" s="273"/>
      <c r="B35" s="273"/>
      <c r="C35" s="273"/>
      <c r="D35" s="273"/>
      <c r="E35" s="273"/>
      <c r="F35" s="273"/>
      <c r="G35" s="273"/>
    </row>
    <row r="36" spans="1:7" ht="12.75">
      <c r="A36" s="273"/>
      <c r="B36" s="273"/>
      <c r="C36" s="273"/>
      <c r="D36" s="273"/>
      <c r="E36" s="273"/>
      <c r="F36" s="273"/>
      <c r="G36" s="273"/>
    </row>
    <row r="37" ht="12.75">
      <c r="E37" s="228"/>
    </row>
    <row r="38" ht="12.75">
      <c r="E38" s="228"/>
    </row>
    <row r="39" ht="12.75">
      <c r="E39" s="228"/>
    </row>
    <row r="40" ht="12.75">
      <c r="E40" s="228"/>
    </row>
    <row r="41" ht="12.75">
      <c r="E41" s="228"/>
    </row>
    <row r="42" ht="12.75">
      <c r="E42" s="228"/>
    </row>
    <row r="43" ht="12.75">
      <c r="E43" s="228"/>
    </row>
    <row r="44" ht="12.75">
      <c r="E44" s="228"/>
    </row>
    <row r="45" ht="12.75">
      <c r="E45" s="228"/>
    </row>
    <row r="46" ht="12.75">
      <c r="E46" s="228"/>
    </row>
    <row r="47" ht="12.75">
      <c r="E47" s="228"/>
    </row>
    <row r="48" ht="12.75">
      <c r="E48" s="228"/>
    </row>
    <row r="49" ht="12.75">
      <c r="E49" s="228"/>
    </row>
    <row r="50" ht="12.75">
      <c r="E50" s="228"/>
    </row>
    <row r="51" ht="12.75">
      <c r="E51" s="228"/>
    </row>
    <row r="52" ht="12.75">
      <c r="E52" s="228"/>
    </row>
    <row r="53" ht="12.75">
      <c r="E53" s="228"/>
    </row>
    <row r="54" ht="12.75">
      <c r="E54" s="228"/>
    </row>
    <row r="55" ht="12.75">
      <c r="E55" s="228"/>
    </row>
    <row r="56" ht="12.75">
      <c r="E56" s="228"/>
    </row>
    <row r="57" ht="12.75">
      <c r="E57" s="228"/>
    </row>
    <row r="58" ht="12.75">
      <c r="E58" s="228"/>
    </row>
    <row r="59" ht="12.75">
      <c r="E59" s="228"/>
    </row>
    <row r="60" ht="12.75">
      <c r="E60" s="228"/>
    </row>
    <row r="61" ht="12.75">
      <c r="E61" s="228"/>
    </row>
    <row r="62" ht="12.75">
      <c r="E62" s="228"/>
    </row>
    <row r="63" ht="12.75">
      <c r="E63" s="228"/>
    </row>
    <row r="64" ht="12.75">
      <c r="E64" s="228"/>
    </row>
    <row r="65" ht="12.75">
      <c r="E65" s="228"/>
    </row>
    <row r="66" ht="12.75">
      <c r="E66" s="228"/>
    </row>
    <row r="67" ht="12.75">
      <c r="E67" s="228"/>
    </row>
    <row r="68" spans="1:2" ht="12.75">
      <c r="A68" s="284"/>
      <c r="B68" s="284"/>
    </row>
    <row r="69" spans="1:7" ht="12.75">
      <c r="A69" s="273"/>
      <c r="B69" s="273"/>
      <c r="C69" s="285"/>
      <c r="D69" s="285"/>
      <c r="E69" s="286"/>
      <c r="F69" s="285"/>
      <c r="G69" s="287"/>
    </row>
    <row r="70" spans="1:7" ht="12.75">
      <c r="A70" s="288"/>
      <c r="B70" s="288"/>
      <c r="C70" s="273"/>
      <c r="D70" s="273"/>
      <c r="E70" s="289"/>
      <c r="F70" s="273"/>
      <c r="G70" s="273"/>
    </row>
    <row r="71" spans="1:7" ht="12.75">
      <c r="A71" s="273"/>
      <c r="B71" s="273"/>
      <c r="C71" s="273"/>
      <c r="D71" s="273"/>
      <c r="E71" s="289"/>
      <c r="F71" s="273"/>
      <c r="G71" s="273"/>
    </row>
    <row r="72" spans="1:7" ht="12.75">
      <c r="A72" s="273"/>
      <c r="B72" s="273"/>
      <c r="C72" s="273"/>
      <c r="D72" s="273"/>
      <c r="E72" s="289"/>
      <c r="F72" s="273"/>
      <c r="G72" s="273"/>
    </row>
    <row r="73" spans="1:7" ht="12.75">
      <c r="A73" s="273"/>
      <c r="B73" s="273"/>
      <c r="C73" s="273"/>
      <c r="D73" s="273"/>
      <c r="E73" s="289"/>
      <c r="F73" s="273"/>
      <c r="G73" s="273"/>
    </row>
    <row r="74" spans="1:7" ht="12.75">
      <c r="A74" s="273"/>
      <c r="B74" s="273"/>
      <c r="C74" s="273"/>
      <c r="D74" s="273"/>
      <c r="E74" s="289"/>
      <c r="F74" s="273"/>
      <c r="G74" s="273"/>
    </row>
    <row r="75" spans="1:7" ht="12.75">
      <c r="A75" s="273"/>
      <c r="B75" s="273"/>
      <c r="C75" s="273"/>
      <c r="D75" s="273"/>
      <c r="E75" s="289"/>
      <c r="F75" s="273"/>
      <c r="G75" s="273"/>
    </row>
    <row r="76" spans="1:7" ht="12.75">
      <c r="A76" s="273"/>
      <c r="B76" s="273"/>
      <c r="C76" s="273"/>
      <c r="D76" s="273"/>
      <c r="E76" s="289"/>
      <c r="F76" s="273"/>
      <c r="G76" s="273"/>
    </row>
    <row r="77" spans="1:7" ht="12.75">
      <c r="A77" s="273"/>
      <c r="B77" s="273"/>
      <c r="C77" s="273"/>
      <c r="D77" s="273"/>
      <c r="E77" s="289"/>
      <c r="F77" s="273"/>
      <c r="G77" s="273"/>
    </row>
    <row r="78" spans="1:7" ht="12.75">
      <c r="A78" s="273"/>
      <c r="B78" s="273"/>
      <c r="C78" s="273"/>
      <c r="D78" s="273"/>
      <c r="E78" s="289"/>
      <c r="F78" s="273"/>
      <c r="G78" s="273"/>
    </row>
    <row r="79" spans="1:7" ht="12.75">
      <c r="A79" s="273"/>
      <c r="B79" s="273"/>
      <c r="C79" s="273"/>
      <c r="D79" s="273"/>
      <c r="E79" s="289"/>
      <c r="F79" s="273"/>
      <c r="G79" s="273"/>
    </row>
    <row r="80" spans="1:7" ht="12.75">
      <c r="A80" s="273"/>
      <c r="B80" s="273"/>
      <c r="C80" s="273"/>
      <c r="D80" s="273"/>
      <c r="E80" s="289"/>
      <c r="F80" s="273"/>
      <c r="G80" s="273"/>
    </row>
    <row r="81" spans="1:7" ht="12.75">
      <c r="A81" s="273"/>
      <c r="B81" s="273"/>
      <c r="C81" s="273"/>
      <c r="D81" s="273"/>
      <c r="E81" s="289"/>
      <c r="F81" s="273"/>
      <c r="G81" s="273"/>
    </row>
    <row r="82" spans="1:7" ht="12.75">
      <c r="A82" s="273"/>
      <c r="B82" s="273"/>
      <c r="C82" s="273"/>
      <c r="D82" s="273"/>
      <c r="E82" s="289"/>
      <c r="F82" s="273"/>
      <c r="G82" s="273"/>
    </row>
  </sheetData>
  <mergeCells count="4">
    <mergeCell ref="A1:G1"/>
    <mergeCell ref="A3:B3"/>
    <mergeCell ref="A4:B4"/>
    <mergeCell ref="E4:G4"/>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election activeCell="G22" sqref="G22"/>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1968</v>
      </c>
      <c r="D2" s="93" t="s">
        <v>111</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107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 SO 10.1.1.1 Rek'!E13</f>
        <v>0</v>
      </c>
      <c r="D15" s="145" t="str">
        <f>'SO 10.1 SO 10.1.1.1 Rek'!A18</f>
        <v>Ztížené výrobní podmínky</v>
      </c>
      <c r="E15" s="146"/>
      <c r="F15" s="147"/>
      <c r="G15" s="144">
        <f>'SO 10.1 SO 10.1.1.1 Rek'!I18</f>
        <v>0</v>
      </c>
    </row>
    <row r="16" spans="1:7" ht="15.95" customHeight="1">
      <c r="A16" s="142" t="s">
        <v>52</v>
      </c>
      <c r="B16" s="143" t="s">
        <v>53</v>
      </c>
      <c r="C16" s="144">
        <f>'SO 10.1 SO 10.1.1.1 Rek'!F13</f>
        <v>0</v>
      </c>
      <c r="D16" s="97"/>
      <c r="E16" s="148"/>
      <c r="F16" s="149"/>
      <c r="G16" s="144"/>
    </row>
    <row r="17" spans="1:7" ht="15.95" customHeight="1">
      <c r="A17" s="142" t="s">
        <v>54</v>
      </c>
      <c r="B17" s="143" t="s">
        <v>55</v>
      </c>
      <c r="C17" s="144">
        <f>'SO 10.1 SO 10.1.1.1 Rek'!H13</f>
        <v>0</v>
      </c>
      <c r="D17" s="97"/>
      <c r="E17" s="148"/>
      <c r="F17" s="149"/>
      <c r="G17" s="144"/>
    </row>
    <row r="18" spans="1:7" ht="15.95" customHeight="1">
      <c r="A18" s="150" t="s">
        <v>56</v>
      </c>
      <c r="B18" s="151" t="s">
        <v>57</v>
      </c>
      <c r="C18" s="144">
        <f>'SO 10.1 SO 10.1.1.1 Rek'!G13</f>
        <v>0</v>
      </c>
      <c r="D18" s="97"/>
      <c r="E18" s="148"/>
      <c r="F18" s="149"/>
      <c r="G18" s="144"/>
    </row>
    <row r="19" spans="1:7" ht="15.95" customHeight="1">
      <c r="A19" s="152" t="s">
        <v>58</v>
      </c>
      <c r="B19" s="143"/>
      <c r="C19" s="144">
        <f>SUM(C15:C18)</f>
        <v>0</v>
      </c>
      <c r="D19" s="97" t="str">
        <f>'SO 10.1 SO 10.1.1.1 Rek'!A19</f>
        <v>Zařízení staveniště</v>
      </c>
      <c r="E19" s="148"/>
      <c r="F19" s="149"/>
      <c r="G19" s="144">
        <f>'SO 10.1 SO 10.1.1.1 Rek'!I19</f>
        <v>0</v>
      </c>
    </row>
    <row r="20" spans="1:7" ht="15.95" customHeight="1">
      <c r="A20" s="152"/>
      <c r="B20" s="143"/>
      <c r="C20" s="144"/>
      <c r="D20" s="97"/>
      <c r="E20" s="148"/>
      <c r="F20" s="149"/>
      <c r="G20" s="144"/>
    </row>
    <row r="21" spans="1:7" ht="15.95" customHeight="1">
      <c r="A21" s="152" t="s">
        <v>28</v>
      </c>
      <c r="B21" s="143"/>
      <c r="C21" s="144">
        <f>'SO 10.1 SO 10.1.1.1 Rek'!I13</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 SO 10.1.1.1 Rek'!H21</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2134</v>
      </c>
      <c r="D2" s="93" t="s">
        <v>1064</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107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 SO 10.1.4.1 Rek'!E12</f>
        <v>0</v>
      </c>
      <c r="D15" s="145" t="str">
        <f>'SO 10.1 SO 10.1.4.1 Rek'!A17</f>
        <v>Ztížené výrobní podmínky</v>
      </c>
      <c r="E15" s="146"/>
      <c r="F15" s="147"/>
      <c r="G15" s="144">
        <f>'SO 10.1 SO 10.1.4.1 Rek'!I17</f>
        <v>0</v>
      </c>
    </row>
    <row r="16" spans="1:7" ht="15.95" customHeight="1">
      <c r="A16" s="142" t="s">
        <v>52</v>
      </c>
      <c r="B16" s="143" t="s">
        <v>53</v>
      </c>
      <c r="C16" s="144">
        <f>'SO 10.1 SO 10.1.4.1 Rek'!F12</f>
        <v>0</v>
      </c>
      <c r="D16" s="97" t="str">
        <f>'SO 10.1 SO 10.1.4.1 Rek'!A18</f>
        <v>Zařízení staveniště</v>
      </c>
      <c r="E16" s="148"/>
      <c r="F16" s="149"/>
      <c r="G16" s="144">
        <f>'SO 10.1 SO 10.1.4.1 Rek'!I18</f>
        <v>0</v>
      </c>
    </row>
    <row r="17" spans="1:7" ht="15.95" customHeight="1">
      <c r="A17" s="142" t="s">
        <v>54</v>
      </c>
      <c r="B17" s="143" t="s">
        <v>55</v>
      </c>
      <c r="C17" s="144">
        <f>'SO 10.1 SO 10.1.4.1 Rek'!H12</f>
        <v>0</v>
      </c>
      <c r="D17" s="97"/>
      <c r="E17" s="148"/>
      <c r="F17" s="149"/>
      <c r="G17" s="144"/>
    </row>
    <row r="18" spans="1:7" ht="15.95" customHeight="1">
      <c r="A18" s="150" t="s">
        <v>56</v>
      </c>
      <c r="B18" s="151" t="s">
        <v>57</v>
      </c>
      <c r="C18" s="144">
        <f>'SO 10.1 SO 10.1.4.1 Rek'!G12</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10.1 SO 10.1.4.1 Rek'!I12</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 SO 10.1.4.1 Rek'!H20</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1"/>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2134</v>
      </c>
      <c r="I1" s="187"/>
    </row>
    <row r="2" spans="1:9" ht="13.5" thickBot="1">
      <c r="A2" s="428" t="s">
        <v>76</v>
      </c>
      <c r="B2" s="429"/>
      <c r="C2" s="188" t="s">
        <v>108</v>
      </c>
      <c r="D2" s="189"/>
      <c r="E2" s="190"/>
      <c r="F2" s="189"/>
      <c r="G2" s="430" t="s">
        <v>1064</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10.1 SO 10.1.4.1 Pol'!B7</f>
        <v>1</v>
      </c>
      <c r="B7" s="62" t="str">
        <f>'SO 10.1 SO 10.1.4.1 Pol'!C7</f>
        <v>Zemní práce</v>
      </c>
      <c r="D7" s="200"/>
      <c r="E7" s="291">
        <f>'SO 10.1 SO 10.1.4.1 Pol'!BA98</f>
        <v>0</v>
      </c>
      <c r="F7" s="292">
        <f>'SO 10.1 SO 10.1.4.1 Pol'!BB98</f>
        <v>0</v>
      </c>
      <c r="G7" s="292">
        <f>'SO 10.1 SO 10.1.4.1 Pol'!BC98</f>
        <v>0</v>
      </c>
      <c r="H7" s="292">
        <f>'SO 10.1 SO 10.1.4.1 Pol'!BD98</f>
        <v>0</v>
      </c>
      <c r="I7" s="293">
        <f>'SO 10.1 SO 10.1.4.1 Pol'!BE98</f>
        <v>0</v>
      </c>
    </row>
    <row r="8" spans="1:9" s="123" customFormat="1" ht="12.75">
      <c r="A8" s="290" t="str">
        <f>'SO 10.1 SO 10.1.4.1 Pol'!B99</f>
        <v>3</v>
      </c>
      <c r="B8" s="62" t="str">
        <f>'SO 10.1 SO 10.1.4.1 Pol'!C99</f>
        <v>Svislé a kompletní konstrukce</v>
      </c>
      <c r="D8" s="200"/>
      <c r="E8" s="291">
        <f>'SO 10.1 SO 10.1.4.1 Pol'!BA101</f>
        <v>0</v>
      </c>
      <c r="F8" s="292">
        <f>'SO 10.1 SO 10.1.4.1 Pol'!BB101</f>
        <v>0</v>
      </c>
      <c r="G8" s="292">
        <f>'SO 10.1 SO 10.1.4.1 Pol'!BC101</f>
        <v>0</v>
      </c>
      <c r="H8" s="292">
        <f>'SO 10.1 SO 10.1.4.1 Pol'!BD101</f>
        <v>0</v>
      </c>
      <c r="I8" s="293">
        <f>'SO 10.1 SO 10.1.4.1 Pol'!BE101</f>
        <v>0</v>
      </c>
    </row>
    <row r="9" spans="1:9" s="123" customFormat="1" ht="12.75">
      <c r="A9" s="290" t="str">
        <f>'SO 10.1 SO 10.1.4.1 Pol'!B102</f>
        <v>4</v>
      </c>
      <c r="B9" s="62" t="str">
        <f>'SO 10.1 SO 10.1.4.1 Pol'!C102</f>
        <v>Vodorovné konstrukce</v>
      </c>
      <c r="D9" s="200"/>
      <c r="E9" s="291">
        <f>'SO 10.1 SO 10.1.4.1 Pol'!BA108</f>
        <v>0</v>
      </c>
      <c r="F9" s="292">
        <f>'SO 10.1 SO 10.1.4.1 Pol'!BB108</f>
        <v>0</v>
      </c>
      <c r="G9" s="292">
        <f>'SO 10.1 SO 10.1.4.1 Pol'!BC108</f>
        <v>0</v>
      </c>
      <c r="H9" s="292">
        <f>'SO 10.1 SO 10.1.4.1 Pol'!BD108</f>
        <v>0</v>
      </c>
      <c r="I9" s="293">
        <f>'SO 10.1 SO 10.1.4.1 Pol'!BE108</f>
        <v>0</v>
      </c>
    </row>
    <row r="10" spans="1:9" s="123" customFormat="1" ht="12.75">
      <c r="A10" s="290" t="str">
        <f>'SO 10.1 SO 10.1.4.1 Pol'!B109</f>
        <v>8</v>
      </c>
      <c r="B10" s="62" t="str">
        <f>'SO 10.1 SO 10.1.4.1 Pol'!C109</f>
        <v>Trubní vedení</v>
      </c>
      <c r="D10" s="200"/>
      <c r="E10" s="291">
        <f>'SO 10.1 SO 10.1.4.1 Pol'!BA164</f>
        <v>0</v>
      </c>
      <c r="F10" s="292">
        <f>'SO 10.1 SO 10.1.4.1 Pol'!BB164</f>
        <v>0</v>
      </c>
      <c r="G10" s="292">
        <f>'SO 10.1 SO 10.1.4.1 Pol'!BC164</f>
        <v>0</v>
      </c>
      <c r="H10" s="292">
        <f>'SO 10.1 SO 10.1.4.1 Pol'!BD164</f>
        <v>0</v>
      </c>
      <c r="I10" s="293">
        <f>'SO 10.1 SO 10.1.4.1 Pol'!BE164</f>
        <v>0</v>
      </c>
    </row>
    <row r="11" spans="1:9" s="123" customFormat="1" ht="13.5" thickBot="1">
      <c r="A11" s="290" t="str">
        <f>'SO 10.1 SO 10.1.4.1 Pol'!B165</f>
        <v>99</v>
      </c>
      <c r="B11" s="62" t="str">
        <f>'SO 10.1 SO 10.1.4.1 Pol'!C165</f>
        <v>Staveništní přesun hmot</v>
      </c>
      <c r="D11" s="200"/>
      <c r="E11" s="291">
        <f>'SO 10.1 SO 10.1.4.1 Pol'!BA167</f>
        <v>0</v>
      </c>
      <c r="F11" s="292">
        <f>'SO 10.1 SO 10.1.4.1 Pol'!BB167</f>
        <v>0</v>
      </c>
      <c r="G11" s="292">
        <f>'SO 10.1 SO 10.1.4.1 Pol'!BC167</f>
        <v>0</v>
      </c>
      <c r="H11" s="292">
        <f>'SO 10.1 SO 10.1.4.1 Pol'!BD167</f>
        <v>0</v>
      </c>
      <c r="I11" s="293">
        <f>'SO 10.1 SO 10.1.4.1 Pol'!BE167</f>
        <v>0</v>
      </c>
    </row>
    <row r="12" spans="1:9" s="14" customFormat="1" ht="13.5" thickBot="1">
      <c r="A12" s="201"/>
      <c r="B12" s="202" t="s">
        <v>79</v>
      </c>
      <c r="C12" s="202"/>
      <c r="D12" s="203"/>
      <c r="E12" s="204">
        <f>SUM(E7:E11)</f>
        <v>0</v>
      </c>
      <c r="F12" s="205">
        <f>SUM(F7:F11)</f>
        <v>0</v>
      </c>
      <c r="G12" s="205">
        <f>SUM(G7:G11)</f>
        <v>0</v>
      </c>
      <c r="H12" s="205">
        <f>SUM(H7:H11)</f>
        <v>0</v>
      </c>
      <c r="I12" s="206">
        <f>SUM(I7:I11)</f>
        <v>0</v>
      </c>
    </row>
    <row r="13" spans="1:9" ht="12.75">
      <c r="A13" s="123"/>
      <c r="B13" s="123"/>
      <c r="C13" s="123"/>
      <c r="D13" s="123"/>
      <c r="E13" s="123"/>
      <c r="F13" s="123"/>
      <c r="G13" s="123"/>
      <c r="H13" s="123"/>
      <c r="I13" s="123"/>
    </row>
    <row r="14" spans="1:57" ht="19.5" customHeight="1">
      <c r="A14" s="192" t="s">
        <v>80</v>
      </c>
      <c r="B14" s="192"/>
      <c r="C14" s="192"/>
      <c r="D14" s="192"/>
      <c r="E14" s="192"/>
      <c r="F14" s="192"/>
      <c r="G14" s="207"/>
      <c r="H14" s="192"/>
      <c r="I14" s="192"/>
      <c r="BA14" s="129"/>
      <c r="BB14" s="129"/>
      <c r="BC14" s="129"/>
      <c r="BD14" s="129"/>
      <c r="BE14" s="129"/>
    </row>
    <row r="15" ht="13.5" thickBot="1"/>
    <row r="16" spans="1:9" ht="12.75">
      <c r="A16" s="158" t="s">
        <v>81</v>
      </c>
      <c r="B16" s="159"/>
      <c r="C16" s="159"/>
      <c r="D16" s="208"/>
      <c r="E16" s="209" t="s">
        <v>82</v>
      </c>
      <c r="F16" s="210" t="s">
        <v>13</v>
      </c>
      <c r="G16" s="211" t="s">
        <v>83</v>
      </c>
      <c r="H16" s="212"/>
      <c r="I16" s="213" t="s">
        <v>82</v>
      </c>
    </row>
    <row r="17" spans="1:53" ht="12.75">
      <c r="A17" s="152" t="s">
        <v>383</v>
      </c>
      <c r="B17" s="143"/>
      <c r="C17" s="143"/>
      <c r="D17" s="214"/>
      <c r="E17" s="215">
        <v>0</v>
      </c>
      <c r="F17" s="216">
        <v>0</v>
      </c>
      <c r="G17" s="217">
        <f>SUM(E12:I12)</f>
        <v>0</v>
      </c>
      <c r="H17" s="218"/>
      <c r="I17" s="219">
        <f aca="true" t="shared" si="0" ref="I17:I19">E17+F17*G17/100</f>
        <v>0</v>
      </c>
      <c r="BA17" s="1">
        <v>0</v>
      </c>
    </row>
    <row r="18" spans="1:53" ht="12.75">
      <c r="A18" s="152" t="s">
        <v>384</v>
      </c>
      <c r="B18" s="143"/>
      <c r="C18" s="143"/>
      <c r="D18" s="214"/>
      <c r="E18" s="215">
        <v>0</v>
      </c>
      <c r="F18" s="216">
        <v>0</v>
      </c>
      <c r="G18" s="217">
        <f>SUM(G17)</f>
        <v>0</v>
      </c>
      <c r="H18" s="218"/>
      <c r="I18" s="219">
        <f t="shared" si="0"/>
        <v>0</v>
      </c>
      <c r="BA18" s="1">
        <v>0</v>
      </c>
    </row>
    <row r="19" spans="1:53" ht="12.75">
      <c r="A19" s="152" t="s">
        <v>2151</v>
      </c>
      <c r="B19" s="143"/>
      <c r="C19" s="143"/>
      <c r="D19" s="214"/>
      <c r="E19" s="215">
        <v>0</v>
      </c>
      <c r="F19" s="216">
        <v>0</v>
      </c>
      <c r="G19" s="217">
        <f>SUM(G18)</f>
        <v>0</v>
      </c>
      <c r="H19" s="218"/>
      <c r="I19" s="219">
        <f t="shared" si="0"/>
        <v>0</v>
      </c>
      <c r="BA19" s="1">
        <v>2</v>
      </c>
    </row>
    <row r="20" spans="1:9" ht="13.5" thickBot="1">
      <c r="A20" s="220"/>
      <c r="B20" s="221" t="s">
        <v>84</v>
      </c>
      <c r="C20" s="222"/>
      <c r="D20" s="223"/>
      <c r="E20" s="224"/>
      <c r="F20" s="225"/>
      <c r="G20" s="225"/>
      <c r="H20" s="433">
        <f>SUM(I17:I19)</f>
        <v>0</v>
      </c>
      <c r="I20" s="434"/>
    </row>
    <row r="22" spans="2:9" ht="12.75">
      <c r="B22" s="14"/>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sheetData>
  <mergeCells count="4">
    <mergeCell ref="A1:B1"/>
    <mergeCell ref="A2:B2"/>
    <mergeCell ref="G2:I2"/>
    <mergeCell ref="H20:I2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40"/>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 SO 10.1.4.1 Rek'!H1</f>
        <v>SO 10.1.4.1</v>
      </c>
      <c r="G3" s="235"/>
    </row>
    <row r="4" spans="1:7" ht="13.5" thickBot="1">
      <c r="A4" s="436" t="s">
        <v>76</v>
      </c>
      <c r="B4" s="429"/>
      <c r="C4" s="188" t="s">
        <v>108</v>
      </c>
      <c r="D4" s="236"/>
      <c r="E4" s="437" t="str">
        <f>'SO 10.1 SO 10.1.4.1 Rek'!G2</f>
        <v>Přípojky</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637</v>
      </c>
      <c r="C8" s="258" t="s">
        <v>638</v>
      </c>
      <c r="D8" s="259" t="s">
        <v>122</v>
      </c>
      <c r="E8" s="260">
        <v>261.214</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319</v>
      </c>
      <c r="D9" s="441"/>
      <c r="E9" s="269">
        <v>0</v>
      </c>
      <c r="F9" s="270"/>
      <c r="G9" s="271"/>
      <c r="H9" s="272"/>
      <c r="I9" s="266"/>
      <c r="J9" s="273"/>
      <c r="K9" s="266"/>
      <c r="M9" s="267" t="s">
        <v>319</v>
      </c>
      <c r="O9" s="255"/>
    </row>
    <row r="10" spans="1:15" ht="12.75">
      <c r="A10" s="264"/>
      <c r="B10" s="268"/>
      <c r="C10" s="440" t="s">
        <v>1065</v>
      </c>
      <c r="D10" s="441"/>
      <c r="E10" s="269">
        <v>0</v>
      </c>
      <c r="F10" s="270"/>
      <c r="G10" s="271"/>
      <c r="H10" s="272"/>
      <c r="I10" s="266"/>
      <c r="J10" s="273"/>
      <c r="K10" s="266"/>
      <c r="M10" s="267" t="s">
        <v>1065</v>
      </c>
      <c r="O10" s="255"/>
    </row>
    <row r="11" spans="1:15" ht="12.75">
      <c r="A11" s="264"/>
      <c r="B11" s="268"/>
      <c r="C11" s="442" t="s">
        <v>125</v>
      </c>
      <c r="D11" s="441"/>
      <c r="E11" s="294">
        <v>0</v>
      </c>
      <c r="F11" s="270"/>
      <c r="G11" s="271"/>
      <c r="H11" s="272"/>
      <c r="I11" s="266"/>
      <c r="J11" s="273"/>
      <c r="K11" s="266"/>
      <c r="M11" s="267" t="s">
        <v>125</v>
      </c>
      <c r="O11" s="255"/>
    </row>
    <row r="12" spans="1:15" ht="12.75">
      <c r="A12" s="264"/>
      <c r="B12" s="268"/>
      <c r="C12" s="442" t="s">
        <v>1066</v>
      </c>
      <c r="D12" s="441"/>
      <c r="E12" s="294">
        <v>7.587</v>
      </c>
      <c r="F12" s="270"/>
      <c r="G12" s="271"/>
      <c r="H12" s="272"/>
      <c r="I12" s="266"/>
      <c r="J12" s="273"/>
      <c r="K12" s="266"/>
      <c r="M12" s="267" t="s">
        <v>1066</v>
      </c>
      <c r="O12" s="255"/>
    </row>
    <row r="13" spans="1:15" ht="12.75">
      <c r="A13" s="264"/>
      <c r="B13" s="268"/>
      <c r="C13" s="442" t="s">
        <v>1067</v>
      </c>
      <c r="D13" s="441"/>
      <c r="E13" s="294">
        <v>5.0674</v>
      </c>
      <c r="F13" s="270"/>
      <c r="G13" s="271"/>
      <c r="H13" s="272"/>
      <c r="I13" s="266"/>
      <c r="J13" s="273"/>
      <c r="K13" s="266"/>
      <c r="M13" s="267" t="s">
        <v>1067</v>
      </c>
      <c r="O13" s="255"/>
    </row>
    <row r="14" spans="1:15" ht="12.75">
      <c r="A14" s="264"/>
      <c r="B14" s="268"/>
      <c r="C14" s="442" t="s">
        <v>1068</v>
      </c>
      <c r="D14" s="441"/>
      <c r="E14" s="294">
        <v>1.1929</v>
      </c>
      <c r="F14" s="270"/>
      <c r="G14" s="271"/>
      <c r="H14" s="272"/>
      <c r="I14" s="266"/>
      <c r="J14" s="273"/>
      <c r="K14" s="266"/>
      <c r="M14" s="267" t="s">
        <v>1068</v>
      </c>
      <c r="O14" s="255"/>
    </row>
    <row r="15" spans="1:15" ht="12.75">
      <c r="A15" s="264"/>
      <c r="B15" s="268"/>
      <c r="C15" s="442" t="s">
        <v>1069</v>
      </c>
      <c r="D15" s="441"/>
      <c r="E15" s="294">
        <v>6.2604</v>
      </c>
      <c r="F15" s="270"/>
      <c r="G15" s="271"/>
      <c r="H15" s="272"/>
      <c r="I15" s="266"/>
      <c r="J15" s="273"/>
      <c r="K15" s="266"/>
      <c r="M15" s="267" t="s">
        <v>1069</v>
      </c>
      <c r="O15" s="255"/>
    </row>
    <row r="16" spans="1:15" ht="12.75">
      <c r="A16" s="264"/>
      <c r="B16" s="268"/>
      <c r="C16" s="443" t="s">
        <v>134</v>
      </c>
      <c r="D16" s="441"/>
      <c r="E16" s="295">
        <v>0</v>
      </c>
      <c r="F16" s="270"/>
      <c r="G16" s="271"/>
      <c r="H16" s="272"/>
      <c r="I16" s="266"/>
      <c r="J16" s="273"/>
      <c r="K16" s="266"/>
      <c r="M16" s="267" t="s">
        <v>134</v>
      </c>
      <c r="O16" s="255"/>
    </row>
    <row r="17" spans="1:15" ht="12.75">
      <c r="A17" s="264"/>
      <c r="B17" s="268"/>
      <c r="C17" s="442" t="s">
        <v>135</v>
      </c>
      <c r="D17" s="441"/>
      <c r="E17" s="294">
        <v>20.107699999999998</v>
      </c>
      <c r="F17" s="270"/>
      <c r="G17" s="271"/>
      <c r="H17" s="272"/>
      <c r="I17" s="266"/>
      <c r="J17" s="273"/>
      <c r="K17" s="266"/>
      <c r="M17" s="267" t="s">
        <v>135</v>
      </c>
      <c r="O17" s="255"/>
    </row>
    <row r="18" spans="1:15" ht="12.75">
      <c r="A18" s="264"/>
      <c r="B18" s="268"/>
      <c r="C18" s="440" t="s">
        <v>1070</v>
      </c>
      <c r="D18" s="441"/>
      <c r="E18" s="269">
        <v>0</v>
      </c>
      <c r="F18" s="270"/>
      <c r="G18" s="271"/>
      <c r="H18" s="272"/>
      <c r="I18" s="266"/>
      <c r="J18" s="273"/>
      <c r="K18" s="266"/>
      <c r="M18" s="267" t="s">
        <v>1070</v>
      </c>
      <c r="O18" s="255"/>
    </row>
    <row r="19" spans="1:15" ht="12.75">
      <c r="A19" s="264"/>
      <c r="B19" s="268"/>
      <c r="C19" s="442" t="s">
        <v>125</v>
      </c>
      <c r="D19" s="441"/>
      <c r="E19" s="294">
        <v>0</v>
      </c>
      <c r="F19" s="270"/>
      <c r="G19" s="271"/>
      <c r="H19" s="272"/>
      <c r="I19" s="266"/>
      <c r="J19" s="273"/>
      <c r="K19" s="266"/>
      <c r="M19" s="267" t="s">
        <v>125</v>
      </c>
      <c r="O19" s="255"/>
    </row>
    <row r="20" spans="1:15" ht="12.75">
      <c r="A20" s="264"/>
      <c r="B20" s="268"/>
      <c r="C20" s="442" t="s">
        <v>1071</v>
      </c>
      <c r="D20" s="441"/>
      <c r="E20" s="294">
        <v>2.177</v>
      </c>
      <c r="F20" s="270"/>
      <c r="G20" s="271"/>
      <c r="H20" s="272"/>
      <c r="I20" s="266"/>
      <c r="J20" s="273"/>
      <c r="K20" s="266"/>
      <c r="M20" s="267" t="s">
        <v>1071</v>
      </c>
      <c r="O20" s="255"/>
    </row>
    <row r="21" spans="1:15" ht="12.75">
      <c r="A21" s="264"/>
      <c r="B21" s="268"/>
      <c r="C21" s="442" t="s">
        <v>1072</v>
      </c>
      <c r="D21" s="441"/>
      <c r="E21" s="294">
        <v>11.5322</v>
      </c>
      <c r="F21" s="270"/>
      <c r="G21" s="271"/>
      <c r="H21" s="272"/>
      <c r="I21" s="266"/>
      <c r="J21" s="273"/>
      <c r="K21" s="266"/>
      <c r="M21" s="267" t="s">
        <v>1072</v>
      </c>
      <c r="O21" s="255"/>
    </row>
    <row r="22" spans="1:15" ht="12.75">
      <c r="A22" s="264"/>
      <c r="B22" s="268"/>
      <c r="C22" s="442" t="s">
        <v>1073</v>
      </c>
      <c r="D22" s="441"/>
      <c r="E22" s="294">
        <v>12.3745</v>
      </c>
      <c r="F22" s="270"/>
      <c r="G22" s="271"/>
      <c r="H22" s="272"/>
      <c r="I22" s="266"/>
      <c r="J22" s="273"/>
      <c r="K22" s="266"/>
      <c r="M22" s="267" t="s">
        <v>1073</v>
      </c>
      <c r="O22" s="255"/>
    </row>
    <row r="23" spans="1:15" ht="12.75">
      <c r="A23" s="264"/>
      <c r="B23" s="268"/>
      <c r="C23" s="442" t="s">
        <v>1074</v>
      </c>
      <c r="D23" s="441"/>
      <c r="E23" s="294">
        <v>11.8616</v>
      </c>
      <c r="F23" s="270"/>
      <c r="G23" s="271"/>
      <c r="H23" s="272"/>
      <c r="I23" s="266"/>
      <c r="J23" s="273"/>
      <c r="K23" s="266"/>
      <c r="M23" s="267" t="s">
        <v>1074</v>
      </c>
      <c r="O23" s="255"/>
    </row>
    <row r="24" spans="1:15" ht="12.75">
      <c r="A24" s="264"/>
      <c r="B24" s="268"/>
      <c r="C24" s="442" t="s">
        <v>1075</v>
      </c>
      <c r="D24" s="441"/>
      <c r="E24" s="294">
        <v>2.5705</v>
      </c>
      <c r="F24" s="270"/>
      <c r="G24" s="271"/>
      <c r="H24" s="272"/>
      <c r="I24" s="266"/>
      <c r="J24" s="273"/>
      <c r="K24" s="266"/>
      <c r="M24" s="267" t="s">
        <v>1075</v>
      </c>
      <c r="O24" s="255"/>
    </row>
    <row r="25" spans="1:15" ht="12.75">
      <c r="A25" s="264"/>
      <c r="B25" s="268"/>
      <c r="C25" s="442" t="s">
        <v>1076</v>
      </c>
      <c r="D25" s="441"/>
      <c r="E25" s="294">
        <v>6.5606</v>
      </c>
      <c r="F25" s="270"/>
      <c r="G25" s="271"/>
      <c r="H25" s="272"/>
      <c r="I25" s="266"/>
      <c r="J25" s="273"/>
      <c r="K25" s="266"/>
      <c r="M25" s="267" t="s">
        <v>1076</v>
      </c>
      <c r="O25" s="255"/>
    </row>
    <row r="26" spans="1:15" ht="12.75">
      <c r="A26" s="264"/>
      <c r="B26" s="268"/>
      <c r="C26" s="442" t="s">
        <v>1077</v>
      </c>
      <c r="D26" s="441"/>
      <c r="E26" s="294">
        <v>6.318</v>
      </c>
      <c r="F26" s="270"/>
      <c r="G26" s="271"/>
      <c r="H26" s="272"/>
      <c r="I26" s="266"/>
      <c r="J26" s="273"/>
      <c r="K26" s="266"/>
      <c r="M26" s="267" t="s">
        <v>1077</v>
      </c>
      <c r="O26" s="255"/>
    </row>
    <row r="27" spans="1:15" ht="12.75">
      <c r="A27" s="264"/>
      <c r="B27" s="268"/>
      <c r="C27" s="442" t="s">
        <v>1078</v>
      </c>
      <c r="D27" s="441"/>
      <c r="E27" s="294">
        <v>14.2591</v>
      </c>
      <c r="F27" s="270"/>
      <c r="G27" s="271"/>
      <c r="H27" s="272"/>
      <c r="I27" s="266"/>
      <c r="J27" s="273"/>
      <c r="K27" s="266"/>
      <c r="M27" s="267" t="s">
        <v>1078</v>
      </c>
      <c r="O27" s="255"/>
    </row>
    <row r="28" spans="1:15" ht="12.75">
      <c r="A28" s="264"/>
      <c r="B28" s="268"/>
      <c r="C28" s="442" t="s">
        <v>1079</v>
      </c>
      <c r="D28" s="441"/>
      <c r="E28" s="294">
        <v>7.1329</v>
      </c>
      <c r="F28" s="270"/>
      <c r="G28" s="271"/>
      <c r="H28" s="272"/>
      <c r="I28" s="266"/>
      <c r="J28" s="273"/>
      <c r="K28" s="266"/>
      <c r="M28" s="267" t="s">
        <v>1079</v>
      </c>
      <c r="O28" s="255"/>
    </row>
    <row r="29" spans="1:15" ht="12.75">
      <c r="A29" s="264"/>
      <c r="B29" s="268"/>
      <c r="C29" s="442" t="s">
        <v>1080</v>
      </c>
      <c r="D29" s="441"/>
      <c r="E29" s="294">
        <v>7.4359</v>
      </c>
      <c r="F29" s="270"/>
      <c r="G29" s="271"/>
      <c r="H29" s="272"/>
      <c r="I29" s="266"/>
      <c r="J29" s="273"/>
      <c r="K29" s="266"/>
      <c r="M29" s="267" t="s">
        <v>1080</v>
      </c>
      <c r="O29" s="255"/>
    </row>
    <row r="30" spans="1:15" ht="12.75">
      <c r="A30" s="264"/>
      <c r="B30" s="268"/>
      <c r="C30" s="442" t="s">
        <v>1081</v>
      </c>
      <c r="D30" s="441"/>
      <c r="E30" s="294">
        <v>6.5363</v>
      </c>
      <c r="F30" s="270"/>
      <c r="G30" s="271"/>
      <c r="H30" s="272"/>
      <c r="I30" s="266"/>
      <c r="J30" s="273"/>
      <c r="K30" s="266"/>
      <c r="M30" s="267" t="s">
        <v>1081</v>
      </c>
      <c r="O30" s="255"/>
    </row>
    <row r="31" spans="1:15" ht="12.75">
      <c r="A31" s="264"/>
      <c r="B31" s="268"/>
      <c r="C31" s="442" t="s">
        <v>1082</v>
      </c>
      <c r="D31" s="441"/>
      <c r="E31" s="294">
        <v>8.3651</v>
      </c>
      <c r="F31" s="270"/>
      <c r="G31" s="271"/>
      <c r="H31" s="272"/>
      <c r="I31" s="266"/>
      <c r="J31" s="273"/>
      <c r="K31" s="266"/>
      <c r="M31" s="267" t="s">
        <v>1082</v>
      </c>
      <c r="O31" s="255"/>
    </row>
    <row r="32" spans="1:15" ht="12.75">
      <c r="A32" s="264"/>
      <c r="B32" s="268"/>
      <c r="C32" s="442" t="s">
        <v>1083</v>
      </c>
      <c r="D32" s="441"/>
      <c r="E32" s="294">
        <v>12.685</v>
      </c>
      <c r="F32" s="270"/>
      <c r="G32" s="271"/>
      <c r="H32" s="272"/>
      <c r="I32" s="266"/>
      <c r="J32" s="273"/>
      <c r="K32" s="266"/>
      <c r="M32" s="267" t="s">
        <v>1083</v>
      </c>
      <c r="O32" s="255"/>
    </row>
    <row r="33" spans="1:15" ht="12.75">
      <c r="A33" s="264"/>
      <c r="B33" s="268"/>
      <c r="C33" s="442" t="s">
        <v>1084</v>
      </c>
      <c r="D33" s="441"/>
      <c r="E33" s="294">
        <v>14.67</v>
      </c>
      <c r="F33" s="270"/>
      <c r="G33" s="271"/>
      <c r="H33" s="272"/>
      <c r="I33" s="266"/>
      <c r="J33" s="273"/>
      <c r="K33" s="266"/>
      <c r="M33" s="267" t="s">
        <v>1084</v>
      </c>
      <c r="O33" s="255"/>
    </row>
    <row r="34" spans="1:15" ht="12.75">
      <c r="A34" s="264"/>
      <c r="B34" s="268"/>
      <c r="C34" s="442" t="s">
        <v>1085</v>
      </c>
      <c r="D34" s="441"/>
      <c r="E34" s="294">
        <v>14.67</v>
      </c>
      <c r="F34" s="270"/>
      <c r="G34" s="271"/>
      <c r="H34" s="272"/>
      <c r="I34" s="266"/>
      <c r="J34" s="273"/>
      <c r="K34" s="266"/>
      <c r="M34" s="267" t="s">
        <v>1085</v>
      </c>
      <c r="O34" s="255"/>
    </row>
    <row r="35" spans="1:15" ht="12.75">
      <c r="A35" s="264"/>
      <c r="B35" s="268"/>
      <c r="C35" s="442" t="s">
        <v>1086</v>
      </c>
      <c r="D35" s="441"/>
      <c r="E35" s="294">
        <v>16.1284</v>
      </c>
      <c r="F35" s="270"/>
      <c r="G35" s="271"/>
      <c r="H35" s="272"/>
      <c r="I35" s="266"/>
      <c r="J35" s="273"/>
      <c r="K35" s="266"/>
      <c r="M35" s="267" t="s">
        <v>1086</v>
      </c>
      <c r="O35" s="255"/>
    </row>
    <row r="36" spans="1:15" ht="12.75">
      <c r="A36" s="264"/>
      <c r="B36" s="268"/>
      <c r="C36" s="442" t="s">
        <v>1087</v>
      </c>
      <c r="D36" s="441"/>
      <c r="E36" s="294">
        <v>37.8</v>
      </c>
      <c r="F36" s="270"/>
      <c r="G36" s="271"/>
      <c r="H36" s="272"/>
      <c r="I36" s="266"/>
      <c r="J36" s="273"/>
      <c r="K36" s="266"/>
      <c r="M36" s="267" t="s">
        <v>1087</v>
      </c>
      <c r="O36" s="255"/>
    </row>
    <row r="37" spans="1:15" ht="12.75">
      <c r="A37" s="264"/>
      <c r="B37" s="268"/>
      <c r="C37" s="442" t="s">
        <v>1088</v>
      </c>
      <c r="D37" s="441"/>
      <c r="E37" s="294">
        <v>39</v>
      </c>
      <c r="F37" s="270"/>
      <c r="G37" s="271"/>
      <c r="H37" s="272"/>
      <c r="I37" s="266"/>
      <c r="J37" s="273"/>
      <c r="K37" s="266"/>
      <c r="M37" s="267" t="s">
        <v>1088</v>
      </c>
      <c r="O37" s="255"/>
    </row>
    <row r="38" spans="1:15" ht="12.75">
      <c r="A38" s="264"/>
      <c r="B38" s="268"/>
      <c r="C38" s="443" t="s">
        <v>134</v>
      </c>
      <c r="D38" s="441"/>
      <c r="E38" s="295">
        <v>0</v>
      </c>
      <c r="F38" s="270"/>
      <c r="G38" s="271"/>
      <c r="H38" s="272"/>
      <c r="I38" s="266"/>
      <c r="J38" s="273"/>
      <c r="K38" s="266"/>
      <c r="M38" s="267" t="s">
        <v>134</v>
      </c>
      <c r="O38" s="255"/>
    </row>
    <row r="39" spans="1:15" ht="12.75">
      <c r="A39" s="264"/>
      <c r="B39" s="268"/>
      <c r="C39" s="442" t="s">
        <v>135</v>
      </c>
      <c r="D39" s="441"/>
      <c r="E39" s="294">
        <v>232.07710000000003</v>
      </c>
      <c r="F39" s="270"/>
      <c r="G39" s="271"/>
      <c r="H39" s="272"/>
      <c r="I39" s="266"/>
      <c r="J39" s="273"/>
      <c r="K39" s="266"/>
      <c r="M39" s="267" t="s">
        <v>135</v>
      </c>
      <c r="O39" s="255"/>
    </row>
    <row r="40" spans="1:15" ht="12.75">
      <c r="A40" s="264"/>
      <c r="B40" s="268"/>
      <c r="C40" s="440" t="s">
        <v>1089</v>
      </c>
      <c r="D40" s="441"/>
      <c r="E40" s="269">
        <v>0</v>
      </c>
      <c r="F40" s="270"/>
      <c r="G40" s="271"/>
      <c r="H40" s="272"/>
      <c r="I40" s="266"/>
      <c r="J40" s="273"/>
      <c r="K40" s="266"/>
      <c r="M40" s="267" t="s">
        <v>1089</v>
      </c>
      <c r="O40" s="255"/>
    </row>
    <row r="41" spans="1:15" ht="12.75">
      <c r="A41" s="264"/>
      <c r="B41" s="268"/>
      <c r="C41" s="442" t="s">
        <v>125</v>
      </c>
      <c r="D41" s="441"/>
      <c r="E41" s="294">
        <v>0</v>
      </c>
      <c r="F41" s="270"/>
      <c r="G41" s="271"/>
      <c r="H41" s="272"/>
      <c r="I41" s="266"/>
      <c r="J41" s="273"/>
      <c r="K41" s="266"/>
      <c r="M41" s="267" t="s">
        <v>125</v>
      </c>
      <c r="O41" s="255"/>
    </row>
    <row r="42" spans="1:15" ht="12.75">
      <c r="A42" s="264"/>
      <c r="B42" s="268"/>
      <c r="C42" s="442" t="s">
        <v>1090</v>
      </c>
      <c r="D42" s="441"/>
      <c r="E42" s="294">
        <v>1.6397</v>
      </c>
      <c r="F42" s="270"/>
      <c r="G42" s="271"/>
      <c r="H42" s="272"/>
      <c r="I42" s="266"/>
      <c r="J42" s="273"/>
      <c r="K42" s="266"/>
      <c r="M42" s="267" t="s">
        <v>1090</v>
      </c>
      <c r="O42" s="255"/>
    </row>
    <row r="43" spans="1:15" ht="12.75">
      <c r="A43" s="264"/>
      <c r="B43" s="268"/>
      <c r="C43" s="442" t="s">
        <v>1091</v>
      </c>
      <c r="D43" s="441"/>
      <c r="E43" s="294">
        <v>27.96</v>
      </c>
      <c r="F43" s="270"/>
      <c r="G43" s="271"/>
      <c r="H43" s="272"/>
      <c r="I43" s="266"/>
      <c r="J43" s="273"/>
      <c r="K43" s="266"/>
      <c r="M43" s="267" t="s">
        <v>1091</v>
      </c>
      <c r="O43" s="255"/>
    </row>
    <row r="44" spans="1:15" ht="12.75">
      <c r="A44" s="264"/>
      <c r="B44" s="268"/>
      <c r="C44" s="443" t="s">
        <v>134</v>
      </c>
      <c r="D44" s="441"/>
      <c r="E44" s="295">
        <v>0</v>
      </c>
      <c r="F44" s="270"/>
      <c r="G44" s="271"/>
      <c r="H44" s="272"/>
      <c r="I44" s="266"/>
      <c r="J44" s="273"/>
      <c r="K44" s="266"/>
      <c r="M44" s="267" t="s">
        <v>134</v>
      </c>
      <c r="O44" s="255"/>
    </row>
    <row r="45" spans="1:15" ht="12.75">
      <c r="A45" s="264"/>
      <c r="B45" s="268"/>
      <c r="C45" s="442" t="s">
        <v>135</v>
      </c>
      <c r="D45" s="441"/>
      <c r="E45" s="294">
        <v>29.599700000000002</v>
      </c>
      <c r="F45" s="270"/>
      <c r="G45" s="271"/>
      <c r="H45" s="272"/>
      <c r="I45" s="266"/>
      <c r="J45" s="273"/>
      <c r="K45" s="266"/>
      <c r="M45" s="267" t="s">
        <v>135</v>
      </c>
      <c r="O45" s="255"/>
    </row>
    <row r="46" spans="1:15" ht="12.75">
      <c r="A46" s="264"/>
      <c r="B46" s="268"/>
      <c r="C46" s="440" t="s">
        <v>156</v>
      </c>
      <c r="D46" s="441"/>
      <c r="E46" s="269">
        <v>0</v>
      </c>
      <c r="F46" s="270"/>
      <c r="G46" s="271"/>
      <c r="H46" s="272"/>
      <c r="I46" s="266"/>
      <c r="J46" s="273"/>
      <c r="K46" s="266"/>
      <c r="M46" s="267" t="s">
        <v>156</v>
      </c>
      <c r="O46" s="255"/>
    </row>
    <row r="47" spans="1:15" ht="12.75">
      <c r="A47" s="264"/>
      <c r="B47" s="268"/>
      <c r="C47" s="440" t="s">
        <v>1092</v>
      </c>
      <c r="D47" s="441"/>
      <c r="E47" s="269">
        <v>261.214</v>
      </c>
      <c r="F47" s="270"/>
      <c r="G47" s="271"/>
      <c r="H47" s="272"/>
      <c r="I47" s="266"/>
      <c r="J47" s="273"/>
      <c r="K47" s="266"/>
      <c r="M47" s="267" t="s">
        <v>1092</v>
      </c>
      <c r="O47" s="255"/>
    </row>
    <row r="48" spans="1:80" ht="12.75">
      <c r="A48" s="256">
        <v>2</v>
      </c>
      <c r="B48" s="257" t="s">
        <v>641</v>
      </c>
      <c r="C48" s="258" t="s">
        <v>642</v>
      </c>
      <c r="D48" s="259" t="s">
        <v>122</v>
      </c>
      <c r="E48" s="260">
        <v>29.0238</v>
      </c>
      <c r="F48" s="260"/>
      <c r="G48" s="261">
        <f>E48*F48</f>
        <v>0</v>
      </c>
      <c r="H48" s="262">
        <v>0</v>
      </c>
      <c r="I48" s="263">
        <f>E48*H48</f>
        <v>0</v>
      </c>
      <c r="J48" s="262">
        <v>0</v>
      </c>
      <c r="K48" s="263">
        <f>E48*J48</f>
        <v>0</v>
      </c>
      <c r="O48" s="255">
        <v>2</v>
      </c>
      <c r="AA48" s="228">
        <v>1</v>
      </c>
      <c r="AB48" s="228">
        <v>1</v>
      </c>
      <c r="AC48" s="228">
        <v>1</v>
      </c>
      <c r="AZ48" s="228">
        <v>1</v>
      </c>
      <c r="BA48" s="228">
        <f>IF(AZ48=1,G48,0)</f>
        <v>0</v>
      </c>
      <c r="BB48" s="228">
        <f>IF(AZ48=2,G48,0)</f>
        <v>0</v>
      </c>
      <c r="BC48" s="228">
        <f>IF(AZ48=3,G48,0)</f>
        <v>0</v>
      </c>
      <c r="BD48" s="228">
        <f>IF(AZ48=4,G48,0)</f>
        <v>0</v>
      </c>
      <c r="BE48" s="228">
        <f>IF(AZ48=5,G48,0)</f>
        <v>0</v>
      </c>
      <c r="CA48" s="255">
        <v>1</v>
      </c>
      <c r="CB48" s="255">
        <v>1</v>
      </c>
    </row>
    <row r="49" spans="1:15" ht="12.75">
      <c r="A49" s="264"/>
      <c r="B49" s="268"/>
      <c r="C49" s="440" t="s">
        <v>156</v>
      </c>
      <c r="D49" s="441"/>
      <c r="E49" s="269">
        <v>0</v>
      </c>
      <c r="F49" s="270"/>
      <c r="G49" s="271"/>
      <c r="H49" s="272"/>
      <c r="I49" s="266"/>
      <c r="J49" s="273"/>
      <c r="K49" s="266"/>
      <c r="M49" s="267" t="s">
        <v>156</v>
      </c>
      <c r="O49" s="255"/>
    </row>
    <row r="50" spans="1:15" ht="12.75">
      <c r="A50" s="264"/>
      <c r="B50" s="268"/>
      <c r="C50" s="440" t="s">
        <v>1093</v>
      </c>
      <c r="D50" s="441"/>
      <c r="E50" s="269">
        <v>29.0238</v>
      </c>
      <c r="F50" s="270"/>
      <c r="G50" s="271"/>
      <c r="H50" s="272"/>
      <c r="I50" s="266"/>
      <c r="J50" s="273"/>
      <c r="K50" s="266"/>
      <c r="M50" s="267" t="s">
        <v>1093</v>
      </c>
      <c r="O50" s="255"/>
    </row>
    <row r="51" spans="1:80" ht="12.75">
      <c r="A51" s="256">
        <v>3</v>
      </c>
      <c r="B51" s="257" t="s">
        <v>197</v>
      </c>
      <c r="C51" s="258" t="s">
        <v>198</v>
      </c>
      <c r="D51" s="259" t="s">
        <v>199</v>
      </c>
      <c r="E51" s="260">
        <v>335.5582</v>
      </c>
      <c r="F51" s="260"/>
      <c r="G51" s="261">
        <f>E51*F51</f>
        <v>0</v>
      </c>
      <c r="H51" s="262">
        <v>0.00099</v>
      </c>
      <c r="I51" s="263">
        <f>E51*H51</f>
        <v>0.332202618</v>
      </c>
      <c r="J51" s="262">
        <v>0</v>
      </c>
      <c r="K51" s="263">
        <f>E51*J51</f>
        <v>0</v>
      </c>
      <c r="O51" s="255">
        <v>2</v>
      </c>
      <c r="AA51" s="228">
        <v>1</v>
      </c>
      <c r="AB51" s="228">
        <v>1</v>
      </c>
      <c r="AC51" s="228">
        <v>1</v>
      </c>
      <c r="AZ51" s="228">
        <v>1</v>
      </c>
      <c r="BA51" s="228">
        <f>IF(AZ51=1,G51,0)</f>
        <v>0</v>
      </c>
      <c r="BB51" s="228">
        <f>IF(AZ51=2,G51,0)</f>
        <v>0</v>
      </c>
      <c r="BC51" s="228">
        <f>IF(AZ51=3,G51,0)</f>
        <v>0</v>
      </c>
      <c r="BD51" s="228">
        <f>IF(AZ51=4,G51,0)</f>
        <v>0</v>
      </c>
      <c r="BE51" s="228">
        <f>IF(AZ51=5,G51,0)</f>
        <v>0</v>
      </c>
      <c r="CA51" s="255">
        <v>1</v>
      </c>
      <c r="CB51" s="255">
        <v>1</v>
      </c>
    </row>
    <row r="52" spans="1:15" ht="12.75">
      <c r="A52" s="264"/>
      <c r="B52" s="268"/>
      <c r="C52" s="440" t="s">
        <v>319</v>
      </c>
      <c r="D52" s="441"/>
      <c r="E52" s="269">
        <v>0</v>
      </c>
      <c r="F52" s="270"/>
      <c r="G52" s="271"/>
      <c r="H52" s="272"/>
      <c r="I52" s="266"/>
      <c r="J52" s="273"/>
      <c r="K52" s="266"/>
      <c r="M52" s="267" t="s">
        <v>319</v>
      </c>
      <c r="O52" s="255"/>
    </row>
    <row r="53" spans="1:15" ht="12.75">
      <c r="A53" s="264"/>
      <c r="B53" s="268"/>
      <c r="C53" s="440" t="s">
        <v>1065</v>
      </c>
      <c r="D53" s="441"/>
      <c r="E53" s="269">
        <v>0</v>
      </c>
      <c r="F53" s="270"/>
      <c r="G53" s="271"/>
      <c r="H53" s="272"/>
      <c r="I53" s="266"/>
      <c r="J53" s="273"/>
      <c r="K53" s="266"/>
      <c r="M53" s="267" t="s">
        <v>1065</v>
      </c>
      <c r="O53" s="255"/>
    </row>
    <row r="54" spans="1:15" ht="12.75">
      <c r="A54" s="264"/>
      <c r="B54" s="268"/>
      <c r="C54" s="442" t="s">
        <v>125</v>
      </c>
      <c r="D54" s="441"/>
      <c r="E54" s="294">
        <v>0</v>
      </c>
      <c r="F54" s="270"/>
      <c r="G54" s="271"/>
      <c r="H54" s="272"/>
      <c r="I54" s="266"/>
      <c r="J54" s="273"/>
      <c r="K54" s="266"/>
      <c r="M54" s="267" t="s">
        <v>125</v>
      </c>
      <c r="O54" s="255"/>
    </row>
    <row r="55" spans="1:15" ht="12.75">
      <c r="A55" s="264"/>
      <c r="B55" s="268"/>
      <c r="C55" s="442" t="s">
        <v>1094</v>
      </c>
      <c r="D55" s="441"/>
      <c r="E55" s="294">
        <v>44.6836</v>
      </c>
      <c r="F55" s="270"/>
      <c r="G55" s="271"/>
      <c r="H55" s="272"/>
      <c r="I55" s="266"/>
      <c r="J55" s="273"/>
      <c r="K55" s="266"/>
      <c r="M55" s="267" t="s">
        <v>1094</v>
      </c>
      <c r="O55" s="255"/>
    </row>
    <row r="56" spans="1:15" ht="12.75">
      <c r="A56" s="264"/>
      <c r="B56" s="268"/>
      <c r="C56" s="443" t="s">
        <v>134</v>
      </c>
      <c r="D56" s="441"/>
      <c r="E56" s="295">
        <v>0</v>
      </c>
      <c r="F56" s="270"/>
      <c r="G56" s="271"/>
      <c r="H56" s="272"/>
      <c r="I56" s="266"/>
      <c r="J56" s="273"/>
      <c r="K56" s="266"/>
      <c r="M56" s="267" t="s">
        <v>134</v>
      </c>
      <c r="O56" s="255"/>
    </row>
    <row r="57" spans="1:15" ht="12.75">
      <c r="A57" s="264"/>
      <c r="B57" s="268"/>
      <c r="C57" s="442" t="s">
        <v>135</v>
      </c>
      <c r="D57" s="441"/>
      <c r="E57" s="294">
        <v>44.6836</v>
      </c>
      <c r="F57" s="270"/>
      <c r="G57" s="271"/>
      <c r="H57" s="272"/>
      <c r="I57" s="266"/>
      <c r="J57" s="273"/>
      <c r="K57" s="266"/>
      <c r="M57" s="267" t="s">
        <v>135</v>
      </c>
      <c r="O57" s="255"/>
    </row>
    <row r="58" spans="1:15" ht="12.75">
      <c r="A58" s="264"/>
      <c r="B58" s="268"/>
      <c r="C58" s="440" t="s">
        <v>1070</v>
      </c>
      <c r="D58" s="441"/>
      <c r="E58" s="269">
        <v>0</v>
      </c>
      <c r="F58" s="270"/>
      <c r="G58" s="271"/>
      <c r="H58" s="272"/>
      <c r="I58" s="266"/>
      <c r="J58" s="273"/>
      <c r="K58" s="266"/>
      <c r="M58" s="267" t="s">
        <v>1070</v>
      </c>
      <c r="O58" s="255"/>
    </row>
    <row r="59" spans="1:15" ht="12.75">
      <c r="A59" s="264"/>
      <c r="B59" s="268"/>
      <c r="C59" s="442" t="s">
        <v>125</v>
      </c>
      <c r="D59" s="441"/>
      <c r="E59" s="294">
        <v>0</v>
      </c>
      <c r="F59" s="270"/>
      <c r="G59" s="271"/>
      <c r="H59" s="272"/>
      <c r="I59" s="266"/>
      <c r="J59" s="273"/>
      <c r="K59" s="266"/>
      <c r="M59" s="267" t="s">
        <v>125</v>
      </c>
      <c r="O59" s="255"/>
    </row>
    <row r="60" spans="1:15" ht="33.75">
      <c r="A60" s="264"/>
      <c r="B60" s="268"/>
      <c r="C60" s="442" t="s">
        <v>1095</v>
      </c>
      <c r="D60" s="441"/>
      <c r="E60" s="294">
        <v>370.665</v>
      </c>
      <c r="F60" s="270"/>
      <c r="G60" s="271"/>
      <c r="H60" s="272"/>
      <c r="I60" s="266"/>
      <c r="J60" s="273"/>
      <c r="K60" s="266"/>
      <c r="M60" s="267" t="s">
        <v>1095</v>
      </c>
      <c r="O60" s="255"/>
    </row>
    <row r="61" spans="1:15" ht="12.75">
      <c r="A61" s="264"/>
      <c r="B61" s="268"/>
      <c r="C61" s="443" t="s">
        <v>134</v>
      </c>
      <c r="D61" s="441"/>
      <c r="E61" s="295">
        <v>0</v>
      </c>
      <c r="F61" s="270"/>
      <c r="G61" s="271"/>
      <c r="H61" s="272"/>
      <c r="I61" s="266"/>
      <c r="J61" s="273"/>
      <c r="K61" s="266"/>
      <c r="M61" s="267" t="s">
        <v>134</v>
      </c>
      <c r="O61" s="255"/>
    </row>
    <row r="62" spans="1:15" ht="12.75">
      <c r="A62" s="264"/>
      <c r="B62" s="268"/>
      <c r="C62" s="442" t="s">
        <v>135</v>
      </c>
      <c r="D62" s="441"/>
      <c r="E62" s="294">
        <v>370.665</v>
      </c>
      <c r="F62" s="270"/>
      <c r="G62" s="271"/>
      <c r="H62" s="272"/>
      <c r="I62" s="266"/>
      <c r="J62" s="273"/>
      <c r="K62" s="266"/>
      <c r="M62" s="267" t="s">
        <v>135</v>
      </c>
      <c r="O62" s="255"/>
    </row>
    <row r="63" spans="1:15" ht="12.75">
      <c r="A63" s="264"/>
      <c r="B63" s="268"/>
      <c r="C63" s="440" t="s">
        <v>1089</v>
      </c>
      <c r="D63" s="441"/>
      <c r="E63" s="269">
        <v>0</v>
      </c>
      <c r="F63" s="270"/>
      <c r="G63" s="271"/>
      <c r="H63" s="272"/>
      <c r="I63" s="266"/>
      <c r="J63" s="273"/>
      <c r="K63" s="266"/>
      <c r="M63" s="267" t="s">
        <v>1089</v>
      </c>
      <c r="O63" s="255"/>
    </row>
    <row r="64" spans="1:15" ht="12.75">
      <c r="A64" s="264"/>
      <c r="B64" s="268"/>
      <c r="C64" s="442" t="s">
        <v>125</v>
      </c>
      <c r="D64" s="441"/>
      <c r="E64" s="294">
        <v>0</v>
      </c>
      <c r="F64" s="270"/>
      <c r="G64" s="271"/>
      <c r="H64" s="272"/>
      <c r="I64" s="266"/>
      <c r="J64" s="273"/>
      <c r="K64" s="266"/>
      <c r="M64" s="267" t="s">
        <v>125</v>
      </c>
      <c r="O64" s="255"/>
    </row>
    <row r="65" spans="1:15" ht="12.75">
      <c r="A65" s="264"/>
      <c r="B65" s="268"/>
      <c r="C65" s="442" t="s">
        <v>1096</v>
      </c>
      <c r="D65" s="441"/>
      <c r="E65" s="294">
        <v>4.0992</v>
      </c>
      <c r="F65" s="270"/>
      <c r="G65" s="271"/>
      <c r="H65" s="272"/>
      <c r="I65" s="266"/>
      <c r="J65" s="273"/>
      <c r="K65" s="266"/>
      <c r="M65" s="267" t="s">
        <v>1096</v>
      </c>
      <c r="O65" s="255"/>
    </row>
    <row r="66" spans="1:15" ht="12.75">
      <c r="A66" s="264"/>
      <c r="B66" s="268"/>
      <c r="C66" s="443" t="s">
        <v>134</v>
      </c>
      <c r="D66" s="441"/>
      <c r="E66" s="295">
        <v>0</v>
      </c>
      <c r="F66" s="270"/>
      <c r="G66" s="271"/>
      <c r="H66" s="272"/>
      <c r="I66" s="266"/>
      <c r="J66" s="273"/>
      <c r="K66" s="266"/>
      <c r="M66" s="267" t="s">
        <v>134</v>
      </c>
      <c r="O66" s="255"/>
    </row>
    <row r="67" spans="1:15" ht="12.75">
      <c r="A67" s="264"/>
      <c r="B67" s="268"/>
      <c r="C67" s="442" t="s">
        <v>135</v>
      </c>
      <c r="D67" s="441"/>
      <c r="E67" s="294">
        <v>4.0992</v>
      </c>
      <c r="F67" s="270"/>
      <c r="G67" s="271"/>
      <c r="H67" s="272"/>
      <c r="I67" s="266"/>
      <c r="J67" s="273"/>
      <c r="K67" s="266"/>
      <c r="M67" s="267" t="s">
        <v>135</v>
      </c>
      <c r="O67" s="255"/>
    </row>
    <row r="68" spans="1:15" ht="12.75">
      <c r="A68" s="264"/>
      <c r="B68" s="268"/>
      <c r="C68" s="440" t="s">
        <v>156</v>
      </c>
      <c r="D68" s="441"/>
      <c r="E68" s="269">
        <v>0</v>
      </c>
      <c r="F68" s="270"/>
      <c r="G68" s="271"/>
      <c r="H68" s="272"/>
      <c r="I68" s="266"/>
      <c r="J68" s="273"/>
      <c r="K68" s="266"/>
      <c r="M68" s="267" t="s">
        <v>156</v>
      </c>
      <c r="O68" s="255"/>
    </row>
    <row r="69" spans="1:15" ht="12.75">
      <c r="A69" s="264"/>
      <c r="B69" s="268"/>
      <c r="C69" s="440" t="s">
        <v>1097</v>
      </c>
      <c r="D69" s="441"/>
      <c r="E69" s="269">
        <v>335.5582</v>
      </c>
      <c r="F69" s="270"/>
      <c r="G69" s="271"/>
      <c r="H69" s="272"/>
      <c r="I69" s="266"/>
      <c r="J69" s="273"/>
      <c r="K69" s="266"/>
      <c r="M69" s="267" t="s">
        <v>1097</v>
      </c>
      <c r="O69" s="255"/>
    </row>
    <row r="70" spans="1:80" ht="12.75">
      <c r="A70" s="256">
        <v>4</v>
      </c>
      <c r="B70" s="257" t="s">
        <v>201</v>
      </c>
      <c r="C70" s="258" t="s">
        <v>202</v>
      </c>
      <c r="D70" s="259" t="s">
        <v>199</v>
      </c>
      <c r="E70" s="260">
        <v>83.8896</v>
      </c>
      <c r="F70" s="260"/>
      <c r="G70" s="261">
        <f>E70*F70</f>
        <v>0</v>
      </c>
      <c r="H70" s="262">
        <v>0.00086</v>
      </c>
      <c r="I70" s="263">
        <f>E70*H70</f>
        <v>0.072145056</v>
      </c>
      <c r="J70" s="262">
        <v>0</v>
      </c>
      <c r="K70" s="263">
        <f>E70*J70</f>
        <v>0</v>
      </c>
      <c r="O70" s="255">
        <v>2</v>
      </c>
      <c r="AA70" s="228">
        <v>1</v>
      </c>
      <c r="AB70" s="228">
        <v>1</v>
      </c>
      <c r="AC70" s="228">
        <v>1</v>
      </c>
      <c r="AZ70" s="228">
        <v>1</v>
      </c>
      <c r="BA70" s="228">
        <f>IF(AZ70=1,G70,0)</f>
        <v>0</v>
      </c>
      <c r="BB70" s="228">
        <f>IF(AZ70=2,G70,0)</f>
        <v>0</v>
      </c>
      <c r="BC70" s="228">
        <f>IF(AZ70=3,G70,0)</f>
        <v>0</v>
      </c>
      <c r="BD70" s="228">
        <f>IF(AZ70=4,G70,0)</f>
        <v>0</v>
      </c>
      <c r="BE70" s="228">
        <f>IF(AZ70=5,G70,0)</f>
        <v>0</v>
      </c>
      <c r="CA70" s="255">
        <v>1</v>
      </c>
      <c r="CB70" s="255">
        <v>1</v>
      </c>
    </row>
    <row r="71" spans="1:15" ht="12.75">
      <c r="A71" s="264"/>
      <c r="B71" s="268"/>
      <c r="C71" s="440" t="s">
        <v>1098</v>
      </c>
      <c r="D71" s="441"/>
      <c r="E71" s="269">
        <v>83.8896</v>
      </c>
      <c r="F71" s="270"/>
      <c r="G71" s="271"/>
      <c r="H71" s="272"/>
      <c r="I71" s="266"/>
      <c r="J71" s="273"/>
      <c r="K71" s="266"/>
      <c r="M71" s="267" t="s">
        <v>1098</v>
      </c>
      <c r="O71" s="255"/>
    </row>
    <row r="72" spans="1:80" ht="12.75">
      <c r="A72" s="256">
        <v>5</v>
      </c>
      <c r="B72" s="257" t="s">
        <v>204</v>
      </c>
      <c r="C72" s="258" t="s">
        <v>205</v>
      </c>
      <c r="D72" s="259" t="s">
        <v>199</v>
      </c>
      <c r="E72" s="260">
        <v>335.5582</v>
      </c>
      <c r="F72" s="260"/>
      <c r="G72" s="261">
        <f>E72*F72</f>
        <v>0</v>
      </c>
      <c r="H72" s="262">
        <v>0</v>
      </c>
      <c r="I72" s="263">
        <f>E72*H72</f>
        <v>0</v>
      </c>
      <c r="J72" s="262">
        <v>0</v>
      </c>
      <c r="K72" s="263">
        <f>E72*J72</f>
        <v>0</v>
      </c>
      <c r="O72" s="255">
        <v>2</v>
      </c>
      <c r="AA72" s="228">
        <v>1</v>
      </c>
      <c r="AB72" s="228">
        <v>1</v>
      </c>
      <c r="AC72" s="228">
        <v>1</v>
      </c>
      <c r="AZ72" s="228">
        <v>1</v>
      </c>
      <c r="BA72" s="228">
        <f>IF(AZ72=1,G72,0)</f>
        <v>0</v>
      </c>
      <c r="BB72" s="228">
        <f>IF(AZ72=2,G72,0)</f>
        <v>0</v>
      </c>
      <c r="BC72" s="228">
        <f>IF(AZ72=3,G72,0)</f>
        <v>0</v>
      </c>
      <c r="BD72" s="228">
        <f>IF(AZ72=4,G72,0)</f>
        <v>0</v>
      </c>
      <c r="BE72" s="228">
        <f>IF(AZ72=5,G72,0)</f>
        <v>0</v>
      </c>
      <c r="CA72" s="255">
        <v>1</v>
      </c>
      <c r="CB72" s="255">
        <v>1</v>
      </c>
    </row>
    <row r="73" spans="1:80" ht="12.75">
      <c r="A73" s="256">
        <v>6</v>
      </c>
      <c r="B73" s="257" t="s">
        <v>206</v>
      </c>
      <c r="C73" s="258" t="s">
        <v>207</v>
      </c>
      <c r="D73" s="259" t="s">
        <v>199</v>
      </c>
      <c r="E73" s="260">
        <v>83.8896</v>
      </c>
      <c r="F73" s="260"/>
      <c r="G73" s="261">
        <f>E73*F73</f>
        <v>0</v>
      </c>
      <c r="H73" s="262">
        <v>0</v>
      </c>
      <c r="I73" s="263">
        <f>E73*H73</f>
        <v>0</v>
      </c>
      <c r="J73" s="262">
        <v>0</v>
      </c>
      <c r="K73" s="263">
        <f>E73*J73</f>
        <v>0</v>
      </c>
      <c r="O73" s="255">
        <v>2</v>
      </c>
      <c r="AA73" s="228">
        <v>1</v>
      </c>
      <c r="AB73" s="228">
        <v>1</v>
      </c>
      <c r="AC73" s="228">
        <v>1</v>
      </c>
      <c r="AZ73" s="228">
        <v>1</v>
      </c>
      <c r="BA73" s="228">
        <f>IF(AZ73=1,G73,0)</f>
        <v>0</v>
      </c>
      <c r="BB73" s="228">
        <f>IF(AZ73=2,G73,0)</f>
        <v>0</v>
      </c>
      <c r="BC73" s="228">
        <f>IF(AZ73=3,G73,0)</f>
        <v>0</v>
      </c>
      <c r="BD73" s="228">
        <f>IF(AZ73=4,G73,0)</f>
        <v>0</v>
      </c>
      <c r="BE73" s="228">
        <f>IF(AZ73=5,G73,0)</f>
        <v>0</v>
      </c>
      <c r="CA73" s="255">
        <v>1</v>
      </c>
      <c r="CB73" s="255">
        <v>1</v>
      </c>
    </row>
    <row r="74" spans="1:80" ht="12.75">
      <c r="A74" s="256">
        <v>7</v>
      </c>
      <c r="B74" s="257" t="s">
        <v>208</v>
      </c>
      <c r="C74" s="258" t="s">
        <v>209</v>
      </c>
      <c r="D74" s="259" t="s">
        <v>122</v>
      </c>
      <c r="E74" s="260">
        <v>261.214</v>
      </c>
      <c r="F74" s="260"/>
      <c r="G74" s="261">
        <f>E74*F74</f>
        <v>0</v>
      </c>
      <c r="H74" s="262">
        <v>0</v>
      </c>
      <c r="I74" s="263">
        <f>E74*H74</f>
        <v>0</v>
      </c>
      <c r="J74" s="262">
        <v>0</v>
      </c>
      <c r="K74" s="263">
        <f>E74*J74</f>
        <v>0</v>
      </c>
      <c r="O74" s="255">
        <v>2</v>
      </c>
      <c r="AA74" s="228">
        <v>1</v>
      </c>
      <c r="AB74" s="228">
        <v>0</v>
      </c>
      <c r="AC74" s="228">
        <v>0</v>
      </c>
      <c r="AZ74" s="228">
        <v>1</v>
      </c>
      <c r="BA74" s="228">
        <f>IF(AZ74=1,G74,0)</f>
        <v>0</v>
      </c>
      <c r="BB74" s="228">
        <f>IF(AZ74=2,G74,0)</f>
        <v>0</v>
      </c>
      <c r="BC74" s="228">
        <f>IF(AZ74=3,G74,0)</f>
        <v>0</v>
      </c>
      <c r="BD74" s="228">
        <f>IF(AZ74=4,G74,0)</f>
        <v>0</v>
      </c>
      <c r="BE74" s="228">
        <f>IF(AZ74=5,G74,0)</f>
        <v>0</v>
      </c>
      <c r="CA74" s="255">
        <v>1</v>
      </c>
      <c r="CB74" s="255">
        <v>0</v>
      </c>
    </row>
    <row r="75" spans="1:15" ht="12.75">
      <c r="A75" s="264"/>
      <c r="B75" s="268"/>
      <c r="C75" s="440" t="s">
        <v>1099</v>
      </c>
      <c r="D75" s="441"/>
      <c r="E75" s="269">
        <v>261.214</v>
      </c>
      <c r="F75" s="270"/>
      <c r="G75" s="271"/>
      <c r="H75" s="272"/>
      <c r="I75" s="266"/>
      <c r="J75" s="273"/>
      <c r="K75" s="266"/>
      <c r="M75" s="267" t="s">
        <v>1099</v>
      </c>
      <c r="O75" s="255"/>
    </row>
    <row r="76" spans="1:80" ht="12.75">
      <c r="A76" s="256">
        <v>8</v>
      </c>
      <c r="B76" s="257" t="s">
        <v>490</v>
      </c>
      <c r="C76" s="258" t="s">
        <v>491</v>
      </c>
      <c r="D76" s="259" t="s">
        <v>122</v>
      </c>
      <c r="E76" s="260">
        <v>29.0238</v>
      </c>
      <c r="F76" s="260"/>
      <c r="G76" s="261">
        <f>E76*F76</f>
        <v>0</v>
      </c>
      <c r="H76" s="262">
        <v>0</v>
      </c>
      <c r="I76" s="263">
        <f>E76*H76</f>
        <v>0</v>
      </c>
      <c r="J76" s="262">
        <v>0</v>
      </c>
      <c r="K76" s="263">
        <f>E76*J76</f>
        <v>0</v>
      </c>
      <c r="O76" s="255">
        <v>2</v>
      </c>
      <c r="AA76" s="228">
        <v>1</v>
      </c>
      <c r="AB76" s="228">
        <v>1</v>
      </c>
      <c r="AC76" s="228">
        <v>1</v>
      </c>
      <c r="AZ76" s="228">
        <v>1</v>
      </c>
      <c r="BA76" s="228">
        <f>IF(AZ76=1,G76,0)</f>
        <v>0</v>
      </c>
      <c r="BB76" s="228">
        <f>IF(AZ76=2,G76,0)</f>
        <v>0</v>
      </c>
      <c r="BC76" s="228">
        <f>IF(AZ76=3,G76,0)</f>
        <v>0</v>
      </c>
      <c r="BD76" s="228">
        <f>IF(AZ76=4,G76,0)</f>
        <v>0</v>
      </c>
      <c r="BE76" s="228">
        <f>IF(AZ76=5,G76,0)</f>
        <v>0</v>
      </c>
      <c r="CA76" s="255">
        <v>1</v>
      </c>
      <c r="CB76" s="255">
        <v>1</v>
      </c>
    </row>
    <row r="77" spans="1:15" ht="12.75">
      <c r="A77" s="264"/>
      <c r="B77" s="268"/>
      <c r="C77" s="440" t="s">
        <v>1100</v>
      </c>
      <c r="D77" s="441"/>
      <c r="E77" s="269">
        <v>29.0238</v>
      </c>
      <c r="F77" s="270"/>
      <c r="G77" s="271"/>
      <c r="H77" s="272"/>
      <c r="I77" s="266"/>
      <c r="J77" s="273"/>
      <c r="K77" s="266"/>
      <c r="M77" s="267" t="s">
        <v>1100</v>
      </c>
      <c r="O77" s="255"/>
    </row>
    <row r="78" spans="1:80" ht="12.75">
      <c r="A78" s="256">
        <v>9</v>
      </c>
      <c r="B78" s="257" t="s">
        <v>211</v>
      </c>
      <c r="C78" s="258" t="s">
        <v>212</v>
      </c>
      <c r="D78" s="259" t="s">
        <v>122</v>
      </c>
      <c r="E78" s="260">
        <v>501.7871</v>
      </c>
      <c r="F78" s="260"/>
      <c r="G78" s="261">
        <f>E78*F78</f>
        <v>0</v>
      </c>
      <c r="H78" s="262">
        <v>0</v>
      </c>
      <c r="I78" s="263">
        <f>E78*H78</f>
        <v>0</v>
      </c>
      <c r="J78" s="262">
        <v>0</v>
      </c>
      <c r="K78" s="263">
        <f>E78*J78</f>
        <v>0</v>
      </c>
      <c r="O78" s="255">
        <v>2</v>
      </c>
      <c r="AA78" s="228">
        <v>1</v>
      </c>
      <c r="AB78" s="228">
        <v>1</v>
      </c>
      <c r="AC78" s="228">
        <v>1</v>
      </c>
      <c r="AZ78" s="228">
        <v>1</v>
      </c>
      <c r="BA78" s="228">
        <f>IF(AZ78=1,G78,0)</f>
        <v>0</v>
      </c>
      <c r="BB78" s="228">
        <f>IF(AZ78=2,G78,0)</f>
        <v>0</v>
      </c>
      <c r="BC78" s="228">
        <f>IF(AZ78=3,G78,0)</f>
        <v>0</v>
      </c>
      <c r="BD78" s="228">
        <f>IF(AZ78=4,G78,0)</f>
        <v>0</v>
      </c>
      <c r="BE78" s="228">
        <f>IF(AZ78=5,G78,0)</f>
        <v>0</v>
      </c>
      <c r="CA78" s="255">
        <v>1</v>
      </c>
      <c r="CB78" s="255">
        <v>1</v>
      </c>
    </row>
    <row r="79" spans="1:15" ht="12.75">
      <c r="A79" s="264"/>
      <c r="B79" s="268"/>
      <c r="C79" s="440" t="s">
        <v>1101</v>
      </c>
      <c r="D79" s="441"/>
      <c r="E79" s="269">
        <v>290.2378</v>
      </c>
      <c r="F79" s="270"/>
      <c r="G79" s="271"/>
      <c r="H79" s="272"/>
      <c r="I79" s="266"/>
      <c r="J79" s="273"/>
      <c r="K79" s="266"/>
      <c r="M79" s="267" t="s">
        <v>1101</v>
      </c>
      <c r="O79" s="255"/>
    </row>
    <row r="80" spans="1:15" ht="12.75">
      <c r="A80" s="264"/>
      <c r="B80" s="268"/>
      <c r="C80" s="440" t="s">
        <v>1102</v>
      </c>
      <c r="D80" s="441"/>
      <c r="E80" s="269">
        <v>211.5493</v>
      </c>
      <c r="F80" s="270"/>
      <c r="G80" s="271"/>
      <c r="H80" s="272"/>
      <c r="I80" s="266"/>
      <c r="J80" s="273"/>
      <c r="K80" s="266"/>
      <c r="M80" s="267" t="s">
        <v>1102</v>
      </c>
      <c r="O80" s="255"/>
    </row>
    <row r="81" spans="1:80" ht="12.75">
      <c r="A81" s="256">
        <v>10</v>
      </c>
      <c r="B81" s="257" t="s">
        <v>215</v>
      </c>
      <c r="C81" s="258" t="s">
        <v>216</v>
      </c>
      <c r="D81" s="259" t="s">
        <v>122</v>
      </c>
      <c r="E81" s="260">
        <v>78.6885</v>
      </c>
      <c r="F81" s="260"/>
      <c r="G81" s="261">
        <f>E81*F81</f>
        <v>0</v>
      </c>
      <c r="H81" s="262">
        <v>0</v>
      </c>
      <c r="I81" s="263">
        <f>E81*H81</f>
        <v>0</v>
      </c>
      <c r="J81" s="262">
        <v>0</v>
      </c>
      <c r="K81" s="263">
        <f>E81*J81</f>
        <v>0</v>
      </c>
      <c r="O81" s="255">
        <v>2</v>
      </c>
      <c r="AA81" s="228">
        <v>1</v>
      </c>
      <c r="AB81" s="228">
        <v>1</v>
      </c>
      <c r="AC81" s="228">
        <v>1</v>
      </c>
      <c r="AZ81" s="228">
        <v>1</v>
      </c>
      <c r="BA81" s="228">
        <f>IF(AZ81=1,G81,0)</f>
        <v>0</v>
      </c>
      <c r="BB81" s="228">
        <f>IF(AZ81=2,G81,0)</f>
        <v>0</v>
      </c>
      <c r="BC81" s="228">
        <f>IF(AZ81=3,G81,0)</f>
        <v>0</v>
      </c>
      <c r="BD81" s="228">
        <f>IF(AZ81=4,G81,0)</f>
        <v>0</v>
      </c>
      <c r="BE81" s="228">
        <f>IF(AZ81=5,G81,0)</f>
        <v>0</v>
      </c>
      <c r="CA81" s="255">
        <v>1</v>
      </c>
      <c r="CB81" s="255">
        <v>1</v>
      </c>
    </row>
    <row r="82" spans="1:15" ht="12.75">
      <c r="A82" s="264"/>
      <c r="B82" s="268"/>
      <c r="C82" s="440" t="s">
        <v>1103</v>
      </c>
      <c r="D82" s="441"/>
      <c r="E82" s="269">
        <v>78.6885</v>
      </c>
      <c r="F82" s="270"/>
      <c r="G82" s="271"/>
      <c r="H82" s="272"/>
      <c r="I82" s="266"/>
      <c r="J82" s="273"/>
      <c r="K82" s="266"/>
      <c r="M82" s="267" t="s">
        <v>1103</v>
      </c>
      <c r="O82" s="255"/>
    </row>
    <row r="83" spans="1:80" ht="12.75">
      <c r="A83" s="256">
        <v>11</v>
      </c>
      <c r="B83" s="257" t="s">
        <v>218</v>
      </c>
      <c r="C83" s="258" t="s">
        <v>219</v>
      </c>
      <c r="D83" s="259" t="s">
        <v>122</v>
      </c>
      <c r="E83" s="260">
        <v>78.6885</v>
      </c>
      <c r="F83" s="260"/>
      <c r="G83" s="261">
        <f>E83*F83</f>
        <v>0</v>
      </c>
      <c r="H83" s="262">
        <v>0</v>
      </c>
      <c r="I83" s="263">
        <f>E83*H83</f>
        <v>0</v>
      </c>
      <c r="J83" s="262">
        <v>0</v>
      </c>
      <c r="K83" s="263">
        <f>E83*J83</f>
        <v>0</v>
      </c>
      <c r="O83" s="255">
        <v>2</v>
      </c>
      <c r="AA83" s="228">
        <v>1</v>
      </c>
      <c r="AB83" s="228">
        <v>1</v>
      </c>
      <c r="AC83" s="228">
        <v>1</v>
      </c>
      <c r="AZ83" s="228">
        <v>1</v>
      </c>
      <c r="BA83" s="228">
        <f>IF(AZ83=1,G83,0)</f>
        <v>0</v>
      </c>
      <c r="BB83" s="228">
        <f>IF(AZ83=2,G83,0)</f>
        <v>0</v>
      </c>
      <c r="BC83" s="228">
        <f>IF(AZ83=3,G83,0)</f>
        <v>0</v>
      </c>
      <c r="BD83" s="228">
        <f>IF(AZ83=4,G83,0)</f>
        <v>0</v>
      </c>
      <c r="BE83" s="228">
        <f>IF(AZ83=5,G83,0)</f>
        <v>0</v>
      </c>
      <c r="CA83" s="255">
        <v>1</v>
      </c>
      <c r="CB83" s="255">
        <v>1</v>
      </c>
    </row>
    <row r="84" spans="1:80" ht="12.75">
      <c r="A84" s="256">
        <v>12</v>
      </c>
      <c r="B84" s="257" t="s">
        <v>220</v>
      </c>
      <c r="C84" s="258" t="s">
        <v>221</v>
      </c>
      <c r="D84" s="259" t="s">
        <v>122</v>
      </c>
      <c r="E84" s="260">
        <v>580.4756</v>
      </c>
      <c r="F84" s="260"/>
      <c r="G84" s="261">
        <f>E84*F84</f>
        <v>0</v>
      </c>
      <c r="H84" s="262">
        <v>0</v>
      </c>
      <c r="I84" s="263">
        <f>E84*H84</f>
        <v>0</v>
      </c>
      <c r="J84" s="262">
        <v>0</v>
      </c>
      <c r="K84" s="263">
        <f>E84*J84</f>
        <v>0</v>
      </c>
      <c r="O84" s="255">
        <v>2</v>
      </c>
      <c r="AA84" s="228">
        <v>1</v>
      </c>
      <c r="AB84" s="228">
        <v>1</v>
      </c>
      <c r="AC84" s="228">
        <v>1</v>
      </c>
      <c r="AZ84" s="228">
        <v>1</v>
      </c>
      <c r="BA84" s="228">
        <f>IF(AZ84=1,G84,0)</f>
        <v>0</v>
      </c>
      <c r="BB84" s="228">
        <f>IF(AZ84=2,G84,0)</f>
        <v>0</v>
      </c>
      <c r="BC84" s="228">
        <f>IF(AZ84=3,G84,0)</f>
        <v>0</v>
      </c>
      <c r="BD84" s="228">
        <f>IF(AZ84=4,G84,0)</f>
        <v>0</v>
      </c>
      <c r="BE84" s="228">
        <f>IF(AZ84=5,G84,0)</f>
        <v>0</v>
      </c>
      <c r="CA84" s="255">
        <v>1</v>
      </c>
      <c r="CB84" s="255">
        <v>1</v>
      </c>
    </row>
    <row r="85" spans="1:15" ht="12.75">
      <c r="A85" s="264"/>
      <c r="B85" s="268"/>
      <c r="C85" s="440" t="s">
        <v>1104</v>
      </c>
      <c r="D85" s="441"/>
      <c r="E85" s="269">
        <v>290.2378</v>
      </c>
      <c r="F85" s="270"/>
      <c r="G85" s="271"/>
      <c r="H85" s="272"/>
      <c r="I85" s="266"/>
      <c r="J85" s="273"/>
      <c r="K85" s="266"/>
      <c r="M85" s="267" t="s">
        <v>1104</v>
      </c>
      <c r="O85" s="255"/>
    </row>
    <row r="86" spans="1:15" ht="12.75">
      <c r="A86" s="264"/>
      <c r="B86" s="268"/>
      <c r="C86" s="440" t="s">
        <v>1105</v>
      </c>
      <c r="D86" s="441"/>
      <c r="E86" s="269">
        <v>211.5493</v>
      </c>
      <c r="F86" s="270"/>
      <c r="G86" s="271"/>
      <c r="H86" s="272"/>
      <c r="I86" s="266"/>
      <c r="J86" s="273"/>
      <c r="K86" s="266"/>
      <c r="M86" s="267" t="s">
        <v>1105</v>
      </c>
      <c r="O86" s="255"/>
    </row>
    <row r="87" spans="1:15" ht="12.75">
      <c r="A87" s="264"/>
      <c r="B87" s="268"/>
      <c r="C87" s="440" t="s">
        <v>1106</v>
      </c>
      <c r="D87" s="441"/>
      <c r="E87" s="269">
        <v>78.6885</v>
      </c>
      <c r="F87" s="270"/>
      <c r="G87" s="271"/>
      <c r="H87" s="272"/>
      <c r="I87" s="266"/>
      <c r="J87" s="273"/>
      <c r="K87" s="266"/>
      <c r="M87" s="267" t="s">
        <v>1106</v>
      </c>
      <c r="O87" s="255"/>
    </row>
    <row r="88" spans="1:80" ht="12.75">
      <c r="A88" s="256">
        <v>13</v>
      </c>
      <c r="B88" s="257" t="s">
        <v>225</v>
      </c>
      <c r="C88" s="258" t="s">
        <v>226</v>
      </c>
      <c r="D88" s="259" t="s">
        <v>122</v>
      </c>
      <c r="E88" s="260">
        <v>78.6885</v>
      </c>
      <c r="F88" s="260"/>
      <c r="G88" s="261">
        <f>E88*F88</f>
        <v>0</v>
      </c>
      <c r="H88" s="262">
        <v>0</v>
      </c>
      <c r="I88" s="263">
        <f>E88*H88</f>
        <v>0</v>
      </c>
      <c r="J88" s="262">
        <v>0</v>
      </c>
      <c r="K88" s="263">
        <f>E88*J88</f>
        <v>0</v>
      </c>
      <c r="O88" s="255">
        <v>2</v>
      </c>
      <c r="AA88" s="228">
        <v>1</v>
      </c>
      <c r="AB88" s="228">
        <v>1</v>
      </c>
      <c r="AC88" s="228">
        <v>1</v>
      </c>
      <c r="AZ88" s="228">
        <v>1</v>
      </c>
      <c r="BA88" s="228">
        <f>IF(AZ88=1,G88,0)</f>
        <v>0</v>
      </c>
      <c r="BB88" s="228">
        <f>IF(AZ88=2,G88,0)</f>
        <v>0</v>
      </c>
      <c r="BC88" s="228">
        <f>IF(AZ88=3,G88,0)</f>
        <v>0</v>
      </c>
      <c r="BD88" s="228">
        <f>IF(AZ88=4,G88,0)</f>
        <v>0</v>
      </c>
      <c r="BE88" s="228">
        <f>IF(AZ88=5,G88,0)</f>
        <v>0</v>
      </c>
      <c r="CA88" s="255">
        <v>1</v>
      </c>
      <c r="CB88" s="255">
        <v>1</v>
      </c>
    </row>
    <row r="89" spans="1:80" ht="12.75">
      <c r="A89" s="256">
        <v>14</v>
      </c>
      <c r="B89" s="257" t="s">
        <v>227</v>
      </c>
      <c r="C89" s="258" t="s">
        <v>228</v>
      </c>
      <c r="D89" s="259" t="s">
        <v>122</v>
      </c>
      <c r="E89" s="260">
        <v>211.5493</v>
      </c>
      <c r="F89" s="260"/>
      <c r="G89" s="261">
        <f>E89*F89</f>
        <v>0</v>
      </c>
      <c r="H89" s="262">
        <v>0</v>
      </c>
      <c r="I89" s="263">
        <f>E89*H89</f>
        <v>0</v>
      </c>
      <c r="J89" s="262">
        <v>0</v>
      </c>
      <c r="K89" s="263">
        <f>E89*J89</f>
        <v>0</v>
      </c>
      <c r="O89" s="255">
        <v>2</v>
      </c>
      <c r="AA89" s="228">
        <v>1</v>
      </c>
      <c r="AB89" s="228">
        <v>1</v>
      </c>
      <c r="AC89" s="228">
        <v>1</v>
      </c>
      <c r="AZ89" s="228">
        <v>1</v>
      </c>
      <c r="BA89" s="228">
        <f>IF(AZ89=1,G89,0)</f>
        <v>0</v>
      </c>
      <c r="BB89" s="228">
        <f>IF(AZ89=2,G89,0)</f>
        <v>0</v>
      </c>
      <c r="BC89" s="228">
        <f>IF(AZ89=3,G89,0)</f>
        <v>0</v>
      </c>
      <c r="BD89" s="228">
        <f>IF(AZ89=4,G89,0)</f>
        <v>0</v>
      </c>
      <c r="BE89" s="228">
        <f>IF(AZ89=5,G89,0)</f>
        <v>0</v>
      </c>
      <c r="CA89" s="255">
        <v>1</v>
      </c>
      <c r="CB89" s="255">
        <v>1</v>
      </c>
    </row>
    <row r="90" spans="1:15" ht="12.75">
      <c r="A90" s="264"/>
      <c r="B90" s="268"/>
      <c r="C90" s="440" t="s">
        <v>1107</v>
      </c>
      <c r="D90" s="441"/>
      <c r="E90" s="269">
        <v>211.5493</v>
      </c>
      <c r="F90" s="270"/>
      <c r="G90" s="271"/>
      <c r="H90" s="272"/>
      <c r="I90" s="266"/>
      <c r="J90" s="273"/>
      <c r="K90" s="266"/>
      <c r="M90" s="267" t="s">
        <v>1107</v>
      </c>
      <c r="O90" s="255"/>
    </row>
    <row r="91" spans="1:80" ht="12.75">
      <c r="A91" s="256">
        <v>15</v>
      </c>
      <c r="B91" s="257" t="s">
        <v>230</v>
      </c>
      <c r="C91" s="258" t="s">
        <v>231</v>
      </c>
      <c r="D91" s="259" t="s">
        <v>122</v>
      </c>
      <c r="E91" s="260">
        <v>64.3815</v>
      </c>
      <c r="F91" s="260"/>
      <c r="G91" s="261">
        <f>E91*F91</f>
        <v>0</v>
      </c>
      <c r="H91" s="262">
        <v>0</v>
      </c>
      <c r="I91" s="263">
        <f>E91*H91</f>
        <v>0</v>
      </c>
      <c r="J91" s="262">
        <v>0</v>
      </c>
      <c r="K91" s="263">
        <f>E91*J91</f>
        <v>0</v>
      </c>
      <c r="O91" s="255">
        <v>2</v>
      </c>
      <c r="AA91" s="228">
        <v>1</v>
      </c>
      <c r="AB91" s="228">
        <v>1</v>
      </c>
      <c r="AC91" s="228">
        <v>1</v>
      </c>
      <c r="AZ91" s="228">
        <v>1</v>
      </c>
      <c r="BA91" s="228">
        <f>IF(AZ91=1,G91,0)</f>
        <v>0</v>
      </c>
      <c r="BB91" s="228">
        <f>IF(AZ91=2,G91,0)</f>
        <v>0</v>
      </c>
      <c r="BC91" s="228">
        <f>IF(AZ91=3,G91,0)</f>
        <v>0</v>
      </c>
      <c r="BD91" s="228">
        <f>IF(AZ91=4,G91,0)</f>
        <v>0</v>
      </c>
      <c r="BE91" s="228">
        <f>IF(AZ91=5,G91,0)</f>
        <v>0</v>
      </c>
      <c r="CA91" s="255">
        <v>1</v>
      </c>
      <c r="CB91" s="255">
        <v>1</v>
      </c>
    </row>
    <row r="92" spans="1:15" ht="12.75">
      <c r="A92" s="264"/>
      <c r="B92" s="268"/>
      <c r="C92" s="440" t="s">
        <v>319</v>
      </c>
      <c r="D92" s="441"/>
      <c r="E92" s="269">
        <v>0</v>
      </c>
      <c r="F92" s="270"/>
      <c r="G92" s="271"/>
      <c r="H92" s="272"/>
      <c r="I92" s="266"/>
      <c r="J92" s="273"/>
      <c r="K92" s="266"/>
      <c r="M92" s="267" t="s">
        <v>319</v>
      </c>
      <c r="O92" s="255"/>
    </row>
    <row r="93" spans="1:15" ht="12.75">
      <c r="A93" s="264"/>
      <c r="B93" s="268"/>
      <c r="C93" s="440" t="s">
        <v>1108</v>
      </c>
      <c r="D93" s="441"/>
      <c r="E93" s="269">
        <v>3.9285</v>
      </c>
      <c r="F93" s="270"/>
      <c r="G93" s="271"/>
      <c r="H93" s="272"/>
      <c r="I93" s="266"/>
      <c r="J93" s="273"/>
      <c r="K93" s="266"/>
      <c r="M93" s="267" t="s">
        <v>1108</v>
      </c>
      <c r="O93" s="255"/>
    </row>
    <row r="94" spans="1:15" ht="22.5">
      <c r="A94" s="264"/>
      <c r="B94" s="268"/>
      <c r="C94" s="440" t="s">
        <v>1109</v>
      </c>
      <c r="D94" s="441"/>
      <c r="E94" s="269">
        <v>51.633</v>
      </c>
      <c r="F94" s="270"/>
      <c r="G94" s="271"/>
      <c r="H94" s="272"/>
      <c r="I94" s="266"/>
      <c r="J94" s="273"/>
      <c r="K94" s="266"/>
      <c r="M94" s="267" t="s">
        <v>1109</v>
      </c>
      <c r="O94" s="255"/>
    </row>
    <row r="95" spans="1:15" ht="12.75">
      <c r="A95" s="264"/>
      <c r="B95" s="268"/>
      <c r="C95" s="440" t="s">
        <v>1110</v>
      </c>
      <c r="D95" s="441"/>
      <c r="E95" s="269">
        <v>8.82</v>
      </c>
      <c r="F95" s="270"/>
      <c r="G95" s="271"/>
      <c r="H95" s="272"/>
      <c r="I95" s="266"/>
      <c r="J95" s="273"/>
      <c r="K95" s="266"/>
      <c r="M95" s="267" t="s">
        <v>1110</v>
      </c>
      <c r="O95" s="255"/>
    </row>
    <row r="96" spans="1:80" ht="12.75">
      <c r="A96" s="356">
        <v>16</v>
      </c>
      <c r="B96" s="357" t="s">
        <v>236</v>
      </c>
      <c r="C96" s="358" t="s">
        <v>669</v>
      </c>
      <c r="D96" s="359" t="s">
        <v>238</v>
      </c>
      <c r="E96" s="360">
        <v>122.3248</v>
      </c>
      <c r="F96" s="360"/>
      <c r="G96" s="361">
        <f>E96*F96</f>
        <v>0</v>
      </c>
      <c r="H96" s="262">
        <v>1</v>
      </c>
      <c r="I96" s="263">
        <f>E96*H96</f>
        <v>122.3248</v>
      </c>
      <c r="J96" s="262"/>
      <c r="K96" s="263">
        <f>E96*J96</f>
        <v>0</v>
      </c>
      <c r="O96" s="255">
        <v>2</v>
      </c>
      <c r="AA96" s="228">
        <v>3</v>
      </c>
      <c r="AB96" s="228">
        <v>1</v>
      </c>
      <c r="AC96" s="228">
        <v>58337333</v>
      </c>
      <c r="AZ96" s="228">
        <v>1</v>
      </c>
      <c r="BA96" s="228">
        <f>IF(AZ96=1,G96,0)</f>
        <v>0</v>
      </c>
      <c r="BB96" s="228">
        <f>IF(AZ96=2,G96,0)</f>
        <v>0</v>
      </c>
      <c r="BC96" s="228">
        <f>IF(AZ96=3,G96,0)</f>
        <v>0</v>
      </c>
      <c r="BD96" s="228">
        <f>IF(AZ96=4,G96,0)</f>
        <v>0</v>
      </c>
      <c r="BE96" s="228">
        <f>IF(AZ96=5,G96,0)</f>
        <v>0</v>
      </c>
      <c r="CA96" s="255">
        <v>3</v>
      </c>
      <c r="CB96" s="255">
        <v>1</v>
      </c>
    </row>
    <row r="97" spans="1:15" ht="12.75">
      <c r="A97" s="362"/>
      <c r="B97" s="363"/>
      <c r="C97" s="444" t="s">
        <v>1111</v>
      </c>
      <c r="D97" s="445"/>
      <c r="E97" s="364">
        <v>122.3248</v>
      </c>
      <c r="F97" s="365"/>
      <c r="G97" s="366"/>
      <c r="H97" s="272"/>
      <c r="I97" s="266"/>
      <c r="J97" s="273"/>
      <c r="K97" s="266"/>
      <c r="M97" s="267" t="s">
        <v>1111</v>
      </c>
      <c r="O97" s="255"/>
    </row>
    <row r="98" spans="1:57" ht="12.75">
      <c r="A98" s="274"/>
      <c r="B98" s="275" t="s">
        <v>103</v>
      </c>
      <c r="C98" s="276" t="s">
        <v>112</v>
      </c>
      <c r="D98" s="277"/>
      <c r="E98" s="278"/>
      <c r="F98" s="279"/>
      <c r="G98" s="280">
        <f>SUM(G7:G97)</f>
        <v>0</v>
      </c>
      <c r="H98" s="281"/>
      <c r="I98" s="282">
        <f>SUM(I7:I97)</f>
        <v>122.72914767399999</v>
      </c>
      <c r="J98" s="281"/>
      <c r="K98" s="282">
        <f>SUM(K7:K97)</f>
        <v>0</v>
      </c>
      <c r="O98" s="255">
        <v>4</v>
      </c>
      <c r="BA98" s="283">
        <f>SUM(BA7:BA97)</f>
        <v>0</v>
      </c>
      <c r="BB98" s="283">
        <f>SUM(BB7:BB97)</f>
        <v>0</v>
      </c>
      <c r="BC98" s="283">
        <f>SUM(BC7:BC97)</f>
        <v>0</v>
      </c>
      <c r="BD98" s="283">
        <f>SUM(BD7:BD97)</f>
        <v>0</v>
      </c>
      <c r="BE98" s="283">
        <f>SUM(BE7:BE97)</f>
        <v>0</v>
      </c>
    </row>
    <row r="99" spans="1:15" ht="12.75">
      <c r="A99" s="245" t="s">
        <v>98</v>
      </c>
      <c r="B99" s="246" t="s">
        <v>671</v>
      </c>
      <c r="C99" s="247" t="s">
        <v>672</v>
      </c>
      <c r="D99" s="248"/>
      <c r="E99" s="249"/>
      <c r="F99" s="249"/>
      <c r="G99" s="250"/>
      <c r="H99" s="251"/>
      <c r="I99" s="252"/>
      <c r="J99" s="253"/>
      <c r="K99" s="254"/>
      <c r="O99" s="255">
        <v>1</v>
      </c>
    </row>
    <row r="100" spans="1:80" ht="12.75">
      <c r="A100" s="256">
        <v>17</v>
      </c>
      <c r="B100" s="257" t="s">
        <v>674</v>
      </c>
      <c r="C100" s="258" t="s">
        <v>675</v>
      </c>
      <c r="D100" s="259" t="s">
        <v>259</v>
      </c>
      <c r="E100" s="260">
        <v>3</v>
      </c>
      <c r="F100" s="260"/>
      <c r="G100" s="261">
        <f>E100*F100</f>
        <v>0</v>
      </c>
      <c r="H100" s="262">
        <v>0.18625</v>
      </c>
      <c r="I100" s="263">
        <f>E100*H100</f>
        <v>0.55875</v>
      </c>
      <c r="J100" s="262">
        <v>0</v>
      </c>
      <c r="K100" s="263">
        <f>E100*J100</f>
        <v>0</v>
      </c>
      <c r="O100" s="255">
        <v>2</v>
      </c>
      <c r="AA100" s="228">
        <v>1</v>
      </c>
      <c r="AB100" s="228">
        <v>1</v>
      </c>
      <c r="AC100" s="228">
        <v>1</v>
      </c>
      <c r="AZ100" s="228">
        <v>1</v>
      </c>
      <c r="BA100" s="228">
        <f>IF(AZ100=1,G100,0)</f>
        <v>0</v>
      </c>
      <c r="BB100" s="228">
        <f>IF(AZ100=2,G100,0)</f>
        <v>0</v>
      </c>
      <c r="BC100" s="228">
        <f>IF(AZ100=3,G100,0)</f>
        <v>0</v>
      </c>
      <c r="BD100" s="228">
        <f>IF(AZ100=4,G100,0)</f>
        <v>0</v>
      </c>
      <c r="BE100" s="228">
        <f>IF(AZ100=5,G100,0)</f>
        <v>0</v>
      </c>
      <c r="CA100" s="255">
        <v>1</v>
      </c>
      <c r="CB100" s="255">
        <v>1</v>
      </c>
    </row>
    <row r="101" spans="1:57" ht="12.75">
      <c r="A101" s="274"/>
      <c r="B101" s="275" t="s">
        <v>103</v>
      </c>
      <c r="C101" s="276" t="s">
        <v>673</v>
      </c>
      <c r="D101" s="277"/>
      <c r="E101" s="278"/>
      <c r="F101" s="279"/>
      <c r="G101" s="280">
        <f>SUM(G99:G100)</f>
        <v>0</v>
      </c>
      <c r="H101" s="281"/>
      <c r="I101" s="282">
        <f>SUM(I99:I100)</f>
        <v>0.55875</v>
      </c>
      <c r="J101" s="281"/>
      <c r="K101" s="282">
        <f>SUM(K99:K100)</f>
        <v>0</v>
      </c>
      <c r="O101" s="255">
        <v>4</v>
      </c>
      <c r="BA101" s="283">
        <f>SUM(BA99:BA100)</f>
        <v>0</v>
      </c>
      <c r="BB101" s="283">
        <f>SUM(BB99:BB100)</f>
        <v>0</v>
      </c>
      <c r="BC101" s="283">
        <f>SUM(BC99:BC100)</f>
        <v>0</v>
      </c>
      <c r="BD101" s="283">
        <f>SUM(BD99:BD100)</f>
        <v>0</v>
      </c>
      <c r="BE101" s="283">
        <f>SUM(BE99:BE100)</f>
        <v>0</v>
      </c>
    </row>
    <row r="102" spans="1:15" ht="12.75">
      <c r="A102" s="245" t="s">
        <v>98</v>
      </c>
      <c r="B102" s="246" t="s">
        <v>240</v>
      </c>
      <c r="C102" s="247" t="s">
        <v>241</v>
      </c>
      <c r="D102" s="248"/>
      <c r="E102" s="249"/>
      <c r="F102" s="249"/>
      <c r="G102" s="250"/>
      <c r="H102" s="251"/>
      <c r="I102" s="252"/>
      <c r="J102" s="253"/>
      <c r="K102" s="254"/>
      <c r="O102" s="255">
        <v>1</v>
      </c>
    </row>
    <row r="103" spans="1:80" ht="12.75">
      <c r="A103" s="256">
        <v>18</v>
      </c>
      <c r="B103" s="257" t="s">
        <v>243</v>
      </c>
      <c r="C103" s="258" t="s">
        <v>244</v>
      </c>
      <c r="D103" s="259" t="s">
        <v>122</v>
      </c>
      <c r="E103" s="260">
        <v>14.307</v>
      </c>
      <c r="F103" s="260"/>
      <c r="G103" s="261">
        <f>E103*F103</f>
        <v>0</v>
      </c>
      <c r="H103" s="262">
        <v>1.89077</v>
      </c>
      <c r="I103" s="263">
        <f>E103*H103</f>
        <v>27.051246390000003</v>
      </c>
      <c r="J103" s="262">
        <v>0</v>
      </c>
      <c r="K103" s="263">
        <f>E103*J103</f>
        <v>0</v>
      </c>
      <c r="O103" s="255">
        <v>2</v>
      </c>
      <c r="AA103" s="228">
        <v>1</v>
      </c>
      <c r="AB103" s="228">
        <v>0</v>
      </c>
      <c r="AC103" s="228">
        <v>0</v>
      </c>
      <c r="AZ103" s="228">
        <v>1</v>
      </c>
      <c r="BA103" s="228">
        <f>IF(AZ103=1,G103,0)</f>
        <v>0</v>
      </c>
      <c r="BB103" s="228">
        <f>IF(AZ103=2,G103,0)</f>
        <v>0</v>
      </c>
      <c r="BC103" s="228">
        <f>IF(AZ103=3,G103,0)</f>
        <v>0</v>
      </c>
      <c r="BD103" s="228">
        <f>IF(AZ103=4,G103,0)</f>
        <v>0</v>
      </c>
      <c r="BE103" s="228">
        <f>IF(AZ103=5,G103,0)</f>
        <v>0</v>
      </c>
      <c r="CA103" s="255">
        <v>1</v>
      </c>
      <c r="CB103" s="255">
        <v>0</v>
      </c>
    </row>
    <row r="104" spans="1:15" ht="12.75">
      <c r="A104" s="264"/>
      <c r="B104" s="268"/>
      <c r="C104" s="440" t="s">
        <v>319</v>
      </c>
      <c r="D104" s="441"/>
      <c r="E104" s="269">
        <v>0</v>
      </c>
      <c r="F104" s="270"/>
      <c r="G104" s="271"/>
      <c r="H104" s="272"/>
      <c r="I104" s="266"/>
      <c r="J104" s="273"/>
      <c r="K104" s="266"/>
      <c r="M104" s="267" t="s">
        <v>319</v>
      </c>
      <c r="O104" s="255"/>
    </row>
    <row r="105" spans="1:15" ht="12.75">
      <c r="A105" s="264"/>
      <c r="B105" s="268"/>
      <c r="C105" s="440" t="s">
        <v>1112</v>
      </c>
      <c r="D105" s="441"/>
      <c r="E105" s="269">
        <v>0.873</v>
      </c>
      <c r="F105" s="270"/>
      <c r="G105" s="271"/>
      <c r="H105" s="272"/>
      <c r="I105" s="266"/>
      <c r="J105" s="273"/>
      <c r="K105" s="266"/>
      <c r="M105" s="267" t="s">
        <v>1112</v>
      </c>
      <c r="O105" s="255"/>
    </row>
    <row r="106" spans="1:15" ht="12.75" customHeight="1">
      <c r="A106" s="264"/>
      <c r="B106" s="268"/>
      <c r="C106" s="440" t="s">
        <v>1113</v>
      </c>
      <c r="D106" s="441"/>
      <c r="E106" s="269">
        <v>11.474</v>
      </c>
      <c r="F106" s="270"/>
      <c r="G106" s="271"/>
      <c r="H106" s="272"/>
      <c r="I106" s="266"/>
      <c r="J106" s="273"/>
      <c r="K106" s="266"/>
      <c r="M106" s="267" t="s">
        <v>1113</v>
      </c>
      <c r="O106" s="255"/>
    </row>
    <row r="107" spans="1:15" ht="12.75">
      <c r="A107" s="264"/>
      <c r="B107" s="268"/>
      <c r="C107" s="440" t="s">
        <v>1114</v>
      </c>
      <c r="D107" s="441"/>
      <c r="E107" s="269">
        <v>1.96</v>
      </c>
      <c r="F107" s="270"/>
      <c r="G107" s="271"/>
      <c r="H107" s="272"/>
      <c r="I107" s="266"/>
      <c r="J107" s="273"/>
      <c r="K107" s="266"/>
      <c r="M107" s="267" t="s">
        <v>1114</v>
      </c>
      <c r="O107" s="255"/>
    </row>
    <row r="108" spans="1:57" ht="12.75">
      <c r="A108" s="274"/>
      <c r="B108" s="275" t="s">
        <v>103</v>
      </c>
      <c r="C108" s="276" t="s">
        <v>242</v>
      </c>
      <c r="D108" s="277"/>
      <c r="E108" s="278"/>
      <c r="F108" s="279"/>
      <c r="G108" s="280">
        <f>SUM(G102:G107)</f>
        <v>0</v>
      </c>
      <c r="H108" s="281"/>
      <c r="I108" s="282">
        <f>SUM(I102:I107)</f>
        <v>27.051246390000003</v>
      </c>
      <c r="J108" s="281"/>
      <c r="K108" s="282">
        <f>SUM(K102:K107)</f>
        <v>0</v>
      </c>
      <c r="O108" s="255">
        <v>4</v>
      </c>
      <c r="BA108" s="283">
        <f>SUM(BA102:BA107)</f>
        <v>0</v>
      </c>
      <c r="BB108" s="283">
        <f>SUM(BB102:BB107)</f>
        <v>0</v>
      </c>
      <c r="BC108" s="283">
        <f>SUM(BC102:BC107)</f>
        <v>0</v>
      </c>
      <c r="BD108" s="283">
        <f>SUM(BD102:BD107)</f>
        <v>0</v>
      </c>
      <c r="BE108" s="283">
        <f>SUM(BE102:BE107)</f>
        <v>0</v>
      </c>
    </row>
    <row r="109" spans="1:15" ht="12.75">
      <c r="A109" s="245" t="s">
        <v>98</v>
      </c>
      <c r="B109" s="246" t="s">
        <v>251</v>
      </c>
      <c r="C109" s="247" t="s">
        <v>252</v>
      </c>
      <c r="D109" s="248"/>
      <c r="E109" s="249"/>
      <c r="F109" s="249"/>
      <c r="G109" s="250"/>
      <c r="H109" s="251"/>
      <c r="I109" s="252"/>
      <c r="J109" s="253"/>
      <c r="K109" s="254"/>
      <c r="O109" s="255">
        <v>1</v>
      </c>
    </row>
    <row r="110" spans="1:80" ht="12.75">
      <c r="A110" s="256">
        <v>19</v>
      </c>
      <c r="B110" s="257" t="s">
        <v>686</v>
      </c>
      <c r="C110" s="258" t="s">
        <v>687</v>
      </c>
      <c r="D110" s="259" t="s">
        <v>110</v>
      </c>
      <c r="E110" s="260">
        <v>87.3</v>
      </c>
      <c r="F110" s="260"/>
      <c r="G110" s="261">
        <f>E110*F110</f>
        <v>0</v>
      </c>
      <c r="H110" s="262">
        <v>0</v>
      </c>
      <c r="I110" s="263">
        <f>E110*H110</f>
        <v>0</v>
      </c>
      <c r="J110" s="262">
        <v>0</v>
      </c>
      <c r="K110" s="263">
        <f>E110*J110</f>
        <v>0</v>
      </c>
      <c r="O110" s="255">
        <v>2</v>
      </c>
      <c r="AA110" s="228">
        <v>1</v>
      </c>
      <c r="AB110" s="228">
        <v>1</v>
      </c>
      <c r="AC110" s="228">
        <v>1</v>
      </c>
      <c r="AZ110" s="228">
        <v>1</v>
      </c>
      <c r="BA110" s="228">
        <f>IF(AZ110=1,G110,0)</f>
        <v>0</v>
      </c>
      <c r="BB110" s="228">
        <f>IF(AZ110=2,G110,0)</f>
        <v>0</v>
      </c>
      <c r="BC110" s="228">
        <f>IF(AZ110=3,G110,0)</f>
        <v>0</v>
      </c>
      <c r="BD110" s="228">
        <f>IF(AZ110=4,G110,0)</f>
        <v>0</v>
      </c>
      <c r="BE110" s="228">
        <f>IF(AZ110=5,G110,0)</f>
        <v>0</v>
      </c>
      <c r="CA110" s="255">
        <v>1</v>
      </c>
      <c r="CB110" s="255">
        <v>1</v>
      </c>
    </row>
    <row r="111" spans="1:15" ht="12.75">
      <c r="A111" s="264"/>
      <c r="B111" s="268"/>
      <c r="C111" s="440" t="s">
        <v>319</v>
      </c>
      <c r="D111" s="441"/>
      <c r="E111" s="269">
        <v>0</v>
      </c>
      <c r="F111" s="270"/>
      <c r="G111" s="271"/>
      <c r="H111" s="272"/>
      <c r="I111" s="266"/>
      <c r="J111" s="273"/>
      <c r="K111" s="266"/>
      <c r="M111" s="267" t="s">
        <v>319</v>
      </c>
      <c r="O111" s="255"/>
    </row>
    <row r="112" spans="1:15" ht="12.75">
      <c r="A112" s="264"/>
      <c r="B112" s="268"/>
      <c r="C112" s="440" t="s">
        <v>1070</v>
      </c>
      <c r="D112" s="441"/>
      <c r="E112" s="269">
        <v>0</v>
      </c>
      <c r="F112" s="270"/>
      <c r="G112" s="271"/>
      <c r="H112" s="272"/>
      <c r="I112" s="266"/>
      <c r="J112" s="273"/>
      <c r="K112" s="266"/>
      <c r="M112" s="267" t="s">
        <v>1070</v>
      </c>
      <c r="O112" s="255"/>
    </row>
    <row r="113" spans="1:15" ht="12.75">
      <c r="A113" s="264"/>
      <c r="B113" s="268"/>
      <c r="C113" s="440" t="s">
        <v>1115</v>
      </c>
      <c r="D113" s="441"/>
      <c r="E113" s="269">
        <v>31.5</v>
      </c>
      <c r="F113" s="270"/>
      <c r="G113" s="271"/>
      <c r="H113" s="272"/>
      <c r="I113" s="266"/>
      <c r="J113" s="273"/>
      <c r="K113" s="266"/>
      <c r="M113" s="267" t="s">
        <v>1115</v>
      </c>
      <c r="O113" s="255"/>
    </row>
    <row r="114" spans="1:15" ht="12.75">
      <c r="A114" s="264"/>
      <c r="B114" s="268"/>
      <c r="C114" s="440" t="s">
        <v>1116</v>
      </c>
      <c r="D114" s="441"/>
      <c r="E114" s="269">
        <v>32.5</v>
      </c>
      <c r="F114" s="270"/>
      <c r="G114" s="271"/>
      <c r="H114" s="272"/>
      <c r="I114" s="266"/>
      <c r="J114" s="273"/>
      <c r="K114" s="266"/>
      <c r="M114" s="267" t="s">
        <v>1116</v>
      </c>
      <c r="O114" s="255"/>
    </row>
    <row r="115" spans="1:15" ht="12.75">
      <c r="A115" s="264"/>
      <c r="B115" s="268"/>
      <c r="C115" s="440" t="s">
        <v>1089</v>
      </c>
      <c r="D115" s="441"/>
      <c r="E115" s="269">
        <v>0</v>
      </c>
      <c r="F115" s="270"/>
      <c r="G115" s="271"/>
      <c r="H115" s="272"/>
      <c r="I115" s="266"/>
      <c r="J115" s="273"/>
      <c r="K115" s="266"/>
      <c r="M115" s="267" t="s">
        <v>1089</v>
      </c>
      <c r="O115" s="255"/>
    </row>
    <row r="116" spans="1:15" ht="12.75">
      <c r="A116" s="264"/>
      <c r="B116" s="268"/>
      <c r="C116" s="440" t="s">
        <v>1117</v>
      </c>
      <c r="D116" s="441"/>
      <c r="E116" s="269">
        <v>23.3</v>
      </c>
      <c r="F116" s="270"/>
      <c r="G116" s="271"/>
      <c r="H116" s="272"/>
      <c r="I116" s="266"/>
      <c r="J116" s="273"/>
      <c r="K116" s="266"/>
      <c r="M116" s="267" t="s">
        <v>1117</v>
      </c>
      <c r="O116" s="255"/>
    </row>
    <row r="117" spans="1:80" ht="12.75">
      <c r="A117" s="256">
        <v>20</v>
      </c>
      <c r="B117" s="257" t="s">
        <v>1118</v>
      </c>
      <c r="C117" s="258" t="s">
        <v>1119</v>
      </c>
      <c r="D117" s="259" t="s">
        <v>110</v>
      </c>
      <c r="E117" s="260">
        <v>76.5</v>
      </c>
      <c r="F117" s="260"/>
      <c r="G117" s="261">
        <f>E117*F117</f>
        <v>0</v>
      </c>
      <c r="H117" s="262">
        <v>0</v>
      </c>
      <c r="I117" s="263">
        <f>E117*H117</f>
        <v>0</v>
      </c>
      <c r="J117" s="262">
        <v>0</v>
      </c>
      <c r="K117" s="263">
        <f>E117*J117</f>
        <v>0</v>
      </c>
      <c r="O117" s="255">
        <v>2</v>
      </c>
      <c r="AA117" s="228">
        <v>1</v>
      </c>
      <c r="AB117" s="228">
        <v>1</v>
      </c>
      <c r="AC117" s="228">
        <v>1</v>
      </c>
      <c r="AZ117" s="228">
        <v>1</v>
      </c>
      <c r="BA117" s="228">
        <f>IF(AZ117=1,G117,0)</f>
        <v>0</v>
      </c>
      <c r="BB117" s="228">
        <f>IF(AZ117=2,G117,0)</f>
        <v>0</v>
      </c>
      <c r="BC117" s="228">
        <f>IF(AZ117=3,G117,0)</f>
        <v>0</v>
      </c>
      <c r="BD117" s="228">
        <f>IF(AZ117=4,G117,0)</f>
        <v>0</v>
      </c>
      <c r="BE117" s="228">
        <f>IF(AZ117=5,G117,0)</f>
        <v>0</v>
      </c>
      <c r="CA117" s="255">
        <v>1</v>
      </c>
      <c r="CB117" s="255">
        <v>1</v>
      </c>
    </row>
    <row r="118" spans="1:15" ht="12.75">
      <c r="A118" s="264"/>
      <c r="B118" s="268"/>
      <c r="C118" s="440" t="s">
        <v>319</v>
      </c>
      <c r="D118" s="441"/>
      <c r="E118" s="269">
        <v>0</v>
      </c>
      <c r="F118" s="270"/>
      <c r="G118" s="271"/>
      <c r="H118" s="272"/>
      <c r="I118" s="266"/>
      <c r="J118" s="273"/>
      <c r="K118" s="266"/>
      <c r="M118" s="267" t="s">
        <v>319</v>
      </c>
      <c r="O118" s="255"/>
    </row>
    <row r="119" spans="1:15" ht="12.75">
      <c r="A119" s="264"/>
      <c r="B119" s="268"/>
      <c r="C119" s="440" t="s">
        <v>1120</v>
      </c>
      <c r="D119" s="441"/>
      <c r="E119" s="269">
        <v>9.7</v>
      </c>
      <c r="F119" s="270"/>
      <c r="G119" s="271"/>
      <c r="H119" s="272"/>
      <c r="I119" s="266"/>
      <c r="J119" s="273"/>
      <c r="K119" s="266"/>
      <c r="M119" s="267" t="s">
        <v>1120</v>
      </c>
      <c r="O119" s="255"/>
    </row>
    <row r="120" spans="1:15" ht="12.75">
      <c r="A120" s="264"/>
      <c r="B120" s="268"/>
      <c r="C120" s="440" t="s">
        <v>1121</v>
      </c>
      <c r="D120" s="441"/>
      <c r="E120" s="269">
        <v>65.6</v>
      </c>
      <c r="F120" s="270"/>
      <c r="G120" s="271"/>
      <c r="H120" s="272"/>
      <c r="I120" s="266"/>
      <c r="J120" s="273"/>
      <c r="K120" s="266"/>
      <c r="M120" s="267" t="s">
        <v>1121</v>
      </c>
      <c r="O120" s="255"/>
    </row>
    <row r="121" spans="1:15" ht="12.75">
      <c r="A121" s="264"/>
      <c r="B121" s="268"/>
      <c r="C121" s="440" t="s">
        <v>1122</v>
      </c>
      <c r="D121" s="441"/>
      <c r="E121" s="269">
        <v>1.2</v>
      </c>
      <c r="F121" s="270"/>
      <c r="G121" s="271"/>
      <c r="H121" s="272"/>
      <c r="I121" s="266"/>
      <c r="J121" s="273"/>
      <c r="K121" s="266"/>
      <c r="M121" s="267" t="s">
        <v>1122</v>
      </c>
      <c r="O121" s="255"/>
    </row>
    <row r="122" spans="1:80" ht="12.75">
      <c r="A122" s="256">
        <v>21</v>
      </c>
      <c r="B122" s="257" t="s">
        <v>1123</v>
      </c>
      <c r="C122" s="258" t="s">
        <v>1124</v>
      </c>
      <c r="D122" s="259" t="s">
        <v>110</v>
      </c>
      <c r="E122" s="260">
        <v>5</v>
      </c>
      <c r="F122" s="260"/>
      <c r="G122" s="261">
        <f>E122*F122</f>
        <v>0</v>
      </c>
      <c r="H122" s="262">
        <v>1E-05</v>
      </c>
      <c r="I122" s="263">
        <f>E122*H122</f>
        <v>5E-05</v>
      </c>
      <c r="J122" s="262">
        <v>0</v>
      </c>
      <c r="K122" s="263">
        <f>E122*J122</f>
        <v>0</v>
      </c>
      <c r="O122" s="255">
        <v>2</v>
      </c>
      <c r="AA122" s="228">
        <v>1</v>
      </c>
      <c r="AB122" s="228">
        <v>1</v>
      </c>
      <c r="AC122" s="228">
        <v>1</v>
      </c>
      <c r="AZ122" s="228">
        <v>1</v>
      </c>
      <c r="BA122" s="228">
        <f>IF(AZ122=1,G122,0)</f>
        <v>0</v>
      </c>
      <c r="BB122" s="228">
        <f>IF(AZ122=2,G122,0)</f>
        <v>0</v>
      </c>
      <c r="BC122" s="228">
        <f>IF(AZ122=3,G122,0)</f>
        <v>0</v>
      </c>
      <c r="BD122" s="228">
        <f>IF(AZ122=4,G122,0)</f>
        <v>0</v>
      </c>
      <c r="BE122" s="228">
        <f>IF(AZ122=5,G122,0)</f>
        <v>0</v>
      </c>
      <c r="CA122" s="255">
        <v>1</v>
      </c>
      <c r="CB122" s="255">
        <v>1</v>
      </c>
    </row>
    <row r="123" spans="1:15" ht="12.75">
      <c r="A123" s="264"/>
      <c r="B123" s="268"/>
      <c r="C123" s="440" t="s">
        <v>319</v>
      </c>
      <c r="D123" s="441"/>
      <c r="E123" s="269">
        <v>0</v>
      </c>
      <c r="F123" s="270"/>
      <c r="G123" s="271"/>
      <c r="H123" s="272"/>
      <c r="I123" s="266"/>
      <c r="J123" s="273"/>
      <c r="K123" s="266"/>
      <c r="M123" s="267" t="s">
        <v>319</v>
      </c>
      <c r="O123" s="255"/>
    </row>
    <row r="124" spans="1:15" ht="12.75">
      <c r="A124" s="264"/>
      <c r="B124" s="268"/>
      <c r="C124" s="440" t="s">
        <v>1125</v>
      </c>
      <c r="D124" s="441"/>
      <c r="E124" s="269">
        <v>5</v>
      </c>
      <c r="F124" s="270"/>
      <c r="G124" s="271"/>
      <c r="H124" s="272"/>
      <c r="I124" s="266"/>
      <c r="J124" s="273"/>
      <c r="K124" s="266"/>
      <c r="M124" s="267" t="s">
        <v>1125</v>
      </c>
      <c r="O124" s="255"/>
    </row>
    <row r="125" spans="1:80" ht="12.75">
      <c r="A125" s="256">
        <v>22</v>
      </c>
      <c r="B125" s="257" t="s">
        <v>708</v>
      </c>
      <c r="C125" s="258" t="s">
        <v>1126</v>
      </c>
      <c r="D125" s="259" t="s">
        <v>110</v>
      </c>
      <c r="E125" s="260">
        <v>87.3</v>
      </c>
      <c r="F125" s="260"/>
      <c r="G125" s="261">
        <f>E125*F125</f>
        <v>0</v>
      </c>
      <c r="H125" s="262">
        <v>0</v>
      </c>
      <c r="I125" s="263">
        <f>E125*H125</f>
        <v>0</v>
      </c>
      <c r="J125" s="262">
        <v>0</v>
      </c>
      <c r="K125" s="263">
        <f>E125*J125</f>
        <v>0</v>
      </c>
      <c r="O125" s="255">
        <v>2</v>
      </c>
      <c r="AA125" s="228">
        <v>1</v>
      </c>
      <c r="AB125" s="228">
        <v>0</v>
      </c>
      <c r="AC125" s="228">
        <v>0</v>
      </c>
      <c r="AZ125" s="228">
        <v>1</v>
      </c>
      <c r="BA125" s="228">
        <f>IF(AZ125=1,G125,0)</f>
        <v>0</v>
      </c>
      <c r="BB125" s="228">
        <f>IF(AZ125=2,G125,0)</f>
        <v>0</v>
      </c>
      <c r="BC125" s="228">
        <f>IF(AZ125=3,G125,0)</f>
        <v>0</v>
      </c>
      <c r="BD125" s="228">
        <f>IF(AZ125=4,G125,0)</f>
        <v>0</v>
      </c>
      <c r="BE125" s="228">
        <f>IF(AZ125=5,G125,0)</f>
        <v>0</v>
      </c>
      <c r="CA125" s="255">
        <v>1</v>
      </c>
      <c r="CB125" s="255">
        <v>0</v>
      </c>
    </row>
    <row r="126" spans="1:15" ht="12.75">
      <c r="A126" s="264"/>
      <c r="B126" s="268"/>
      <c r="C126" s="440" t="s">
        <v>1127</v>
      </c>
      <c r="D126" s="441"/>
      <c r="E126" s="269">
        <v>87.3</v>
      </c>
      <c r="F126" s="270"/>
      <c r="G126" s="271"/>
      <c r="H126" s="272"/>
      <c r="I126" s="266"/>
      <c r="J126" s="273"/>
      <c r="K126" s="266"/>
      <c r="M126" s="267" t="s">
        <v>1127</v>
      </c>
      <c r="O126" s="255"/>
    </row>
    <row r="127" spans="1:80" ht="12.75">
      <c r="A127" s="256">
        <v>23</v>
      </c>
      <c r="B127" s="257" t="s">
        <v>711</v>
      </c>
      <c r="C127" s="258" t="s">
        <v>712</v>
      </c>
      <c r="D127" s="259" t="s">
        <v>268</v>
      </c>
      <c r="E127" s="260">
        <v>3</v>
      </c>
      <c r="F127" s="260"/>
      <c r="G127" s="261">
        <f>E127*F127</f>
        <v>0</v>
      </c>
      <c r="H127" s="262">
        <v>0.03613</v>
      </c>
      <c r="I127" s="263">
        <f>E127*H127</f>
        <v>0.10839000000000001</v>
      </c>
      <c r="J127" s="262">
        <v>0</v>
      </c>
      <c r="K127" s="263">
        <f>E127*J127</f>
        <v>0</v>
      </c>
      <c r="O127" s="255">
        <v>2</v>
      </c>
      <c r="AA127" s="228">
        <v>1</v>
      </c>
      <c r="AB127" s="228">
        <v>0</v>
      </c>
      <c r="AC127" s="228">
        <v>0</v>
      </c>
      <c r="AZ127" s="228">
        <v>1</v>
      </c>
      <c r="BA127" s="228">
        <f>IF(AZ127=1,G127,0)</f>
        <v>0</v>
      </c>
      <c r="BB127" s="228">
        <f>IF(AZ127=2,G127,0)</f>
        <v>0</v>
      </c>
      <c r="BC127" s="228">
        <f>IF(AZ127=3,G127,0)</f>
        <v>0</v>
      </c>
      <c r="BD127" s="228">
        <f>IF(AZ127=4,G127,0)</f>
        <v>0</v>
      </c>
      <c r="BE127" s="228">
        <f>IF(AZ127=5,G127,0)</f>
        <v>0</v>
      </c>
      <c r="CA127" s="255">
        <v>1</v>
      </c>
      <c r="CB127" s="255">
        <v>0</v>
      </c>
    </row>
    <row r="128" spans="1:80" ht="12.75">
      <c r="A128" s="256">
        <v>24</v>
      </c>
      <c r="B128" s="257" t="s">
        <v>1128</v>
      </c>
      <c r="C128" s="258" t="s">
        <v>1129</v>
      </c>
      <c r="D128" s="259" t="s">
        <v>110</v>
      </c>
      <c r="E128" s="260">
        <v>81.5</v>
      </c>
      <c r="F128" s="260"/>
      <c r="G128" s="261">
        <f>E128*F128</f>
        <v>0</v>
      </c>
      <c r="H128" s="262">
        <v>0</v>
      </c>
      <c r="I128" s="263">
        <f>E128*H128</f>
        <v>0</v>
      </c>
      <c r="J128" s="262">
        <v>0</v>
      </c>
      <c r="K128" s="263">
        <f>E128*J128</f>
        <v>0</v>
      </c>
      <c r="O128" s="255">
        <v>2</v>
      </c>
      <c r="AA128" s="228">
        <v>1</v>
      </c>
      <c r="AB128" s="228">
        <v>1</v>
      </c>
      <c r="AC128" s="228">
        <v>1</v>
      </c>
      <c r="AZ128" s="228">
        <v>1</v>
      </c>
      <c r="BA128" s="228">
        <f>IF(AZ128=1,G128,0)</f>
        <v>0</v>
      </c>
      <c r="BB128" s="228">
        <f>IF(AZ128=2,G128,0)</f>
        <v>0</v>
      </c>
      <c r="BC128" s="228">
        <f>IF(AZ128=3,G128,0)</f>
        <v>0</v>
      </c>
      <c r="BD128" s="228">
        <f>IF(AZ128=4,G128,0)</f>
        <v>0</v>
      </c>
      <c r="BE128" s="228">
        <f>IF(AZ128=5,G128,0)</f>
        <v>0</v>
      </c>
      <c r="CA128" s="255">
        <v>1</v>
      </c>
      <c r="CB128" s="255">
        <v>1</v>
      </c>
    </row>
    <row r="129" spans="1:15" ht="12.75">
      <c r="A129" s="264"/>
      <c r="B129" s="268"/>
      <c r="C129" s="440" t="s">
        <v>1130</v>
      </c>
      <c r="D129" s="441"/>
      <c r="E129" s="269">
        <v>81.5</v>
      </c>
      <c r="F129" s="270"/>
      <c r="G129" s="271"/>
      <c r="H129" s="272"/>
      <c r="I129" s="266"/>
      <c r="J129" s="273"/>
      <c r="K129" s="266"/>
      <c r="M129" s="267" t="s">
        <v>1130</v>
      </c>
      <c r="O129" s="255"/>
    </row>
    <row r="130" spans="1:80" ht="12.75">
      <c r="A130" s="256">
        <v>25</v>
      </c>
      <c r="B130" s="257" t="s">
        <v>1131</v>
      </c>
      <c r="C130" s="258" t="s">
        <v>1132</v>
      </c>
      <c r="D130" s="259" t="s">
        <v>268</v>
      </c>
      <c r="E130" s="260">
        <v>21</v>
      </c>
      <c r="F130" s="260"/>
      <c r="G130" s="261">
        <f>E130*F130</f>
        <v>0</v>
      </c>
      <c r="H130" s="262">
        <v>0.00013</v>
      </c>
      <c r="I130" s="263">
        <f>E130*H130</f>
        <v>0.00273</v>
      </c>
      <c r="J130" s="262">
        <v>0</v>
      </c>
      <c r="K130" s="263">
        <f>E130*J130</f>
        <v>0</v>
      </c>
      <c r="O130" s="255">
        <v>2</v>
      </c>
      <c r="AA130" s="228">
        <v>1</v>
      </c>
      <c r="AB130" s="228">
        <v>1</v>
      </c>
      <c r="AC130" s="228">
        <v>1</v>
      </c>
      <c r="AZ130" s="228">
        <v>1</v>
      </c>
      <c r="BA130" s="228">
        <f>IF(AZ130=1,G130,0)</f>
        <v>0</v>
      </c>
      <c r="BB130" s="228">
        <f>IF(AZ130=2,G130,0)</f>
        <v>0</v>
      </c>
      <c r="BC130" s="228">
        <f>IF(AZ130=3,G130,0)</f>
        <v>0</v>
      </c>
      <c r="BD130" s="228">
        <f>IF(AZ130=4,G130,0)</f>
        <v>0</v>
      </c>
      <c r="BE130" s="228">
        <f>IF(AZ130=5,G130,0)</f>
        <v>0</v>
      </c>
      <c r="CA130" s="255">
        <v>1</v>
      </c>
      <c r="CB130" s="255">
        <v>1</v>
      </c>
    </row>
    <row r="131" spans="1:15" ht="12.75">
      <c r="A131" s="264"/>
      <c r="B131" s="268"/>
      <c r="C131" s="440" t="s">
        <v>319</v>
      </c>
      <c r="D131" s="441"/>
      <c r="E131" s="269">
        <v>0</v>
      </c>
      <c r="F131" s="270"/>
      <c r="G131" s="271"/>
      <c r="H131" s="272"/>
      <c r="I131" s="266"/>
      <c r="J131" s="273"/>
      <c r="K131" s="266"/>
      <c r="M131" s="267" t="s">
        <v>319</v>
      </c>
      <c r="O131" s="255"/>
    </row>
    <row r="132" spans="1:15" ht="12.75">
      <c r="A132" s="264"/>
      <c r="B132" s="268"/>
      <c r="C132" s="440" t="s">
        <v>1133</v>
      </c>
      <c r="D132" s="441"/>
      <c r="E132" s="269">
        <v>4</v>
      </c>
      <c r="F132" s="270"/>
      <c r="G132" s="271"/>
      <c r="H132" s="272"/>
      <c r="I132" s="266"/>
      <c r="J132" s="273"/>
      <c r="K132" s="266"/>
      <c r="M132" s="267" t="s">
        <v>1133</v>
      </c>
      <c r="O132" s="255"/>
    </row>
    <row r="133" spans="1:15" ht="12.75">
      <c r="A133" s="264"/>
      <c r="B133" s="268"/>
      <c r="C133" s="440" t="s">
        <v>1134</v>
      </c>
      <c r="D133" s="441"/>
      <c r="E133" s="269">
        <v>16</v>
      </c>
      <c r="F133" s="270"/>
      <c r="G133" s="271"/>
      <c r="H133" s="272"/>
      <c r="I133" s="266"/>
      <c r="J133" s="273"/>
      <c r="K133" s="266"/>
      <c r="M133" s="267" t="s">
        <v>1134</v>
      </c>
      <c r="O133" s="255"/>
    </row>
    <row r="134" spans="1:15" ht="12.75">
      <c r="A134" s="264"/>
      <c r="B134" s="268"/>
      <c r="C134" s="440" t="s">
        <v>1135</v>
      </c>
      <c r="D134" s="441"/>
      <c r="E134" s="269">
        <v>1</v>
      </c>
      <c r="F134" s="270"/>
      <c r="G134" s="271"/>
      <c r="H134" s="272"/>
      <c r="I134" s="266"/>
      <c r="J134" s="273"/>
      <c r="K134" s="266"/>
      <c r="M134" s="267" t="s">
        <v>1135</v>
      </c>
      <c r="O134" s="255"/>
    </row>
    <row r="135" spans="1:80" ht="12.75">
      <c r="A135" s="256">
        <v>26</v>
      </c>
      <c r="B135" s="257" t="s">
        <v>1136</v>
      </c>
      <c r="C135" s="258" t="s">
        <v>1137</v>
      </c>
      <c r="D135" s="259" t="s">
        <v>259</v>
      </c>
      <c r="E135" s="260">
        <v>20</v>
      </c>
      <c r="F135" s="260"/>
      <c r="G135" s="261">
        <f>E135*F135</f>
        <v>0</v>
      </c>
      <c r="H135" s="262">
        <v>0.1056</v>
      </c>
      <c r="I135" s="263">
        <f>E135*H135</f>
        <v>2.112</v>
      </c>
      <c r="J135" s="262">
        <v>0</v>
      </c>
      <c r="K135" s="263">
        <f>E135*J135</f>
        <v>0</v>
      </c>
      <c r="O135" s="255">
        <v>2</v>
      </c>
      <c r="AA135" s="228">
        <v>1</v>
      </c>
      <c r="AB135" s="228">
        <v>1</v>
      </c>
      <c r="AC135" s="228">
        <v>1</v>
      </c>
      <c r="AZ135" s="228">
        <v>1</v>
      </c>
      <c r="BA135" s="228">
        <f>IF(AZ135=1,G135,0)</f>
        <v>0</v>
      </c>
      <c r="BB135" s="228">
        <f>IF(AZ135=2,G135,0)</f>
        <v>0</v>
      </c>
      <c r="BC135" s="228">
        <f>IF(AZ135=3,G135,0)</f>
        <v>0</v>
      </c>
      <c r="BD135" s="228">
        <f>IF(AZ135=4,G135,0)</f>
        <v>0</v>
      </c>
      <c r="BE135" s="228">
        <f>IF(AZ135=5,G135,0)</f>
        <v>0</v>
      </c>
      <c r="CA135" s="255">
        <v>1</v>
      </c>
      <c r="CB135" s="255">
        <v>1</v>
      </c>
    </row>
    <row r="136" spans="1:15" ht="22.5">
      <c r="A136" s="264"/>
      <c r="B136" s="265"/>
      <c r="C136" s="449" t="s">
        <v>1138</v>
      </c>
      <c r="D136" s="450"/>
      <c r="E136" s="450"/>
      <c r="F136" s="450"/>
      <c r="G136" s="451"/>
      <c r="I136" s="266"/>
      <c r="K136" s="266"/>
      <c r="L136" s="267" t="s">
        <v>1138</v>
      </c>
      <c r="O136" s="255">
        <v>3</v>
      </c>
    </row>
    <row r="137" spans="1:15" ht="12.75">
      <c r="A137" s="264"/>
      <c r="B137" s="268"/>
      <c r="C137" s="440" t="s">
        <v>319</v>
      </c>
      <c r="D137" s="441"/>
      <c r="E137" s="269">
        <v>0</v>
      </c>
      <c r="F137" s="270"/>
      <c r="G137" s="271"/>
      <c r="H137" s="272"/>
      <c r="I137" s="266"/>
      <c r="J137" s="273"/>
      <c r="K137" s="266"/>
      <c r="M137" s="267" t="s">
        <v>319</v>
      </c>
      <c r="O137" s="255"/>
    </row>
    <row r="138" spans="1:15" ht="12.75">
      <c r="A138" s="264"/>
      <c r="B138" s="268"/>
      <c r="C138" s="440" t="s">
        <v>1133</v>
      </c>
      <c r="D138" s="441"/>
      <c r="E138" s="269">
        <v>4</v>
      </c>
      <c r="F138" s="270"/>
      <c r="G138" s="271"/>
      <c r="H138" s="272"/>
      <c r="I138" s="266"/>
      <c r="J138" s="273"/>
      <c r="K138" s="266"/>
      <c r="M138" s="267" t="s">
        <v>1133</v>
      </c>
      <c r="O138" s="255"/>
    </row>
    <row r="139" spans="1:15" ht="12.75">
      <c r="A139" s="264"/>
      <c r="B139" s="268"/>
      <c r="C139" s="440" t="s">
        <v>1139</v>
      </c>
      <c r="D139" s="441"/>
      <c r="E139" s="269">
        <v>15</v>
      </c>
      <c r="F139" s="270"/>
      <c r="G139" s="271"/>
      <c r="H139" s="272"/>
      <c r="I139" s="266"/>
      <c r="J139" s="273"/>
      <c r="K139" s="266"/>
      <c r="M139" s="267" t="s">
        <v>1139</v>
      </c>
      <c r="O139" s="255"/>
    </row>
    <row r="140" spans="1:15" ht="12.75">
      <c r="A140" s="264"/>
      <c r="B140" s="268"/>
      <c r="C140" s="440" t="s">
        <v>1135</v>
      </c>
      <c r="D140" s="441"/>
      <c r="E140" s="269">
        <v>1</v>
      </c>
      <c r="F140" s="270"/>
      <c r="G140" s="271"/>
      <c r="H140" s="272"/>
      <c r="I140" s="266"/>
      <c r="J140" s="273"/>
      <c r="K140" s="266"/>
      <c r="M140" s="267" t="s">
        <v>1135</v>
      </c>
      <c r="O140" s="255"/>
    </row>
    <row r="141" spans="1:80" ht="12.75">
      <c r="A141" s="256">
        <v>27</v>
      </c>
      <c r="B141" s="257" t="s">
        <v>1140</v>
      </c>
      <c r="C141" s="258" t="s">
        <v>1141</v>
      </c>
      <c r="D141" s="259" t="s">
        <v>259</v>
      </c>
      <c r="E141" s="260">
        <v>1</v>
      </c>
      <c r="F141" s="260"/>
      <c r="G141" s="261">
        <f>E141*F141</f>
        <v>0</v>
      </c>
      <c r="H141" s="262">
        <v>0.10661</v>
      </c>
      <c r="I141" s="263">
        <f>E141*H141</f>
        <v>0.10661</v>
      </c>
      <c r="J141" s="262">
        <v>0</v>
      </c>
      <c r="K141" s="263">
        <f>E141*J141</f>
        <v>0</v>
      </c>
      <c r="O141" s="255">
        <v>2</v>
      </c>
      <c r="AA141" s="228">
        <v>1</v>
      </c>
      <c r="AB141" s="228">
        <v>1</v>
      </c>
      <c r="AC141" s="228">
        <v>1</v>
      </c>
      <c r="AZ141" s="228">
        <v>1</v>
      </c>
      <c r="BA141" s="228">
        <f>IF(AZ141=1,G141,0)</f>
        <v>0</v>
      </c>
      <c r="BB141" s="228">
        <f>IF(AZ141=2,G141,0)</f>
        <v>0</v>
      </c>
      <c r="BC141" s="228">
        <f>IF(AZ141=3,G141,0)</f>
        <v>0</v>
      </c>
      <c r="BD141" s="228">
        <f>IF(AZ141=4,G141,0)</f>
        <v>0</v>
      </c>
      <c r="BE141" s="228">
        <f>IF(AZ141=5,G141,0)</f>
        <v>0</v>
      </c>
      <c r="CA141" s="255">
        <v>1</v>
      </c>
      <c r="CB141" s="255">
        <v>1</v>
      </c>
    </row>
    <row r="142" spans="1:15" ht="22.5">
      <c r="A142" s="264"/>
      <c r="B142" s="265"/>
      <c r="C142" s="449" t="s">
        <v>1138</v>
      </c>
      <c r="D142" s="450"/>
      <c r="E142" s="450"/>
      <c r="F142" s="450"/>
      <c r="G142" s="451"/>
      <c r="I142" s="266"/>
      <c r="K142" s="266"/>
      <c r="L142" s="267" t="s">
        <v>1138</v>
      </c>
      <c r="O142" s="255">
        <v>3</v>
      </c>
    </row>
    <row r="143" spans="1:15" ht="12.75">
      <c r="A143" s="264"/>
      <c r="B143" s="268"/>
      <c r="C143" s="440" t="s">
        <v>319</v>
      </c>
      <c r="D143" s="441"/>
      <c r="E143" s="269">
        <v>0</v>
      </c>
      <c r="F143" s="270"/>
      <c r="G143" s="271"/>
      <c r="H143" s="272"/>
      <c r="I143" s="266"/>
      <c r="J143" s="273"/>
      <c r="K143" s="266"/>
      <c r="M143" s="267" t="s">
        <v>319</v>
      </c>
      <c r="O143" s="255"/>
    </row>
    <row r="144" spans="1:15" ht="12.75">
      <c r="A144" s="264"/>
      <c r="B144" s="268"/>
      <c r="C144" s="440" t="s">
        <v>1142</v>
      </c>
      <c r="D144" s="441"/>
      <c r="E144" s="269">
        <v>1</v>
      </c>
      <c r="F144" s="270"/>
      <c r="G144" s="271"/>
      <c r="H144" s="272"/>
      <c r="I144" s="266"/>
      <c r="J144" s="273"/>
      <c r="K144" s="266"/>
      <c r="M144" s="267" t="s">
        <v>1142</v>
      </c>
      <c r="O144" s="255"/>
    </row>
    <row r="145" spans="1:80" ht="12.75">
      <c r="A145" s="256">
        <v>28</v>
      </c>
      <c r="B145" s="257" t="s">
        <v>1143</v>
      </c>
      <c r="C145" s="258" t="s">
        <v>1144</v>
      </c>
      <c r="D145" s="259" t="s">
        <v>259</v>
      </c>
      <c r="E145" s="260">
        <v>21</v>
      </c>
      <c r="F145" s="260"/>
      <c r="G145" s="261">
        <f>E145*F145</f>
        <v>0</v>
      </c>
      <c r="H145" s="262">
        <v>0.00021</v>
      </c>
      <c r="I145" s="263">
        <f>E145*H145</f>
        <v>0.00441</v>
      </c>
      <c r="J145" s="262">
        <v>0</v>
      </c>
      <c r="K145" s="263">
        <f>E145*J145</f>
        <v>0</v>
      </c>
      <c r="O145" s="255">
        <v>2</v>
      </c>
      <c r="AA145" s="228">
        <v>1</v>
      </c>
      <c r="AB145" s="228">
        <v>1</v>
      </c>
      <c r="AC145" s="228">
        <v>1</v>
      </c>
      <c r="AZ145" s="228">
        <v>1</v>
      </c>
      <c r="BA145" s="228">
        <f>IF(AZ145=1,G145,0)</f>
        <v>0</v>
      </c>
      <c r="BB145" s="228">
        <f>IF(AZ145=2,G145,0)</f>
        <v>0</v>
      </c>
      <c r="BC145" s="228">
        <f>IF(AZ145=3,G145,0)</f>
        <v>0</v>
      </c>
      <c r="BD145" s="228">
        <f>IF(AZ145=4,G145,0)</f>
        <v>0</v>
      </c>
      <c r="BE145" s="228">
        <f>IF(AZ145=5,G145,0)</f>
        <v>0</v>
      </c>
      <c r="CA145" s="255">
        <v>1</v>
      </c>
      <c r="CB145" s="255">
        <v>1</v>
      </c>
    </row>
    <row r="146" spans="1:15" ht="12.75">
      <c r="A146" s="264"/>
      <c r="B146" s="268"/>
      <c r="C146" s="440" t="s">
        <v>1145</v>
      </c>
      <c r="D146" s="441"/>
      <c r="E146" s="269">
        <v>21</v>
      </c>
      <c r="F146" s="270"/>
      <c r="G146" s="271"/>
      <c r="H146" s="272"/>
      <c r="I146" s="266"/>
      <c r="J146" s="273"/>
      <c r="K146" s="266"/>
      <c r="M146" s="267" t="s">
        <v>1145</v>
      </c>
      <c r="O146" s="255"/>
    </row>
    <row r="147" spans="1:80" ht="12.75">
      <c r="A147" s="256">
        <v>29</v>
      </c>
      <c r="B147" s="257" t="s">
        <v>727</v>
      </c>
      <c r="C147" s="258" t="s">
        <v>728</v>
      </c>
      <c r="D147" s="259" t="s">
        <v>259</v>
      </c>
      <c r="E147" s="260">
        <v>3</v>
      </c>
      <c r="F147" s="260"/>
      <c r="G147" s="261">
        <f>E147*F147</f>
        <v>0</v>
      </c>
      <c r="H147" s="262">
        <v>0.00024</v>
      </c>
      <c r="I147" s="263">
        <f>E147*H147</f>
        <v>0.00072</v>
      </c>
      <c r="J147" s="262">
        <v>0</v>
      </c>
      <c r="K147" s="263">
        <f>E147*J147</f>
        <v>0</v>
      </c>
      <c r="O147" s="255">
        <v>2</v>
      </c>
      <c r="AA147" s="228">
        <v>1</v>
      </c>
      <c r="AB147" s="228">
        <v>1</v>
      </c>
      <c r="AC147" s="228">
        <v>1</v>
      </c>
      <c r="AZ147" s="228">
        <v>1</v>
      </c>
      <c r="BA147" s="228">
        <f>IF(AZ147=1,G147,0)</f>
        <v>0</v>
      </c>
      <c r="BB147" s="228">
        <f>IF(AZ147=2,G147,0)</f>
        <v>0</v>
      </c>
      <c r="BC147" s="228">
        <f>IF(AZ147=3,G147,0)</f>
        <v>0</v>
      </c>
      <c r="BD147" s="228">
        <f>IF(AZ147=4,G147,0)</f>
        <v>0</v>
      </c>
      <c r="BE147" s="228">
        <f>IF(AZ147=5,G147,0)</f>
        <v>0</v>
      </c>
      <c r="CA147" s="255">
        <v>1</v>
      </c>
      <c r="CB147" s="255">
        <v>1</v>
      </c>
    </row>
    <row r="148" spans="1:15" ht="12.75">
      <c r="A148" s="264"/>
      <c r="B148" s="268"/>
      <c r="C148" s="440" t="s">
        <v>319</v>
      </c>
      <c r="D148" s="441"/>
      <c r="E148" s="269">
        <v>0</v>
      </c>
      <c r="F148" s="270"/>
      <c r="G148" s="271"/>
      <c r="H148" s="272"/>
      <c r="I148" s="266"/>
      <c r="J148" s="273"/>
      <c r="K148" s="266"/>
      <c r="M148" s="267" t="s">
        <v>319</v>
      </c>
      <c r="O148" s="255"/>
    </row>
    <row r="149" spans="1:15" ht="12.75">
      <c r="A149" s="264"/>
      <c r="B149" s="268"/>
      <c r="C149" s="440" t="s">
        <v>1146</v>
      </c>
      <c r="D149" s="441"/>
      <c r="E149" s="269">
        <v>2</v>
      </c>
      <c r="F149" s="270"/>
      <c r="G149" s="271"/>
      <c r="H149" s="272"/>
      <c r="I149" s="266"/>
      <c r="J149" s="273"/>
      <c r="K149" s="266"/>
      <c r="M149" s="267" t="s">
        <v>1146</v>
      </c>
      <c r="O149" s="255"/>
    </row>
    <row r="150" spans="1:15" ht="12.75">
      <c r="A150" s="264"/>
      <c r="B150" s="268"/>
      <c r="C150" s="440" t="s">
        <v>1135</v>
      </c>
      <c r="D150" s="441"/>
      <c r="E150" s="269">
        <v>1</v>
      </c>
      <c r="F150" s="270"/>
      <c r="G150" s="271"/>
      <c r="H150" s="272"/>
      <c r="I150" s="266"/>
      <c r="J150" s="273"/>
      <c r="K150" s="266"/>
      <c r="M150" s="267" t="s">
        <v>1135</v>
      </c>
      <c r="O150" s="255"/>
    </row>
    <row r="151" spans="1:80" ht="12.75">
      <c r="A151" s="256">
        <v>30</v>
      </c>
      <c r="B151" s="257" t="s">
        <v>303</v>
      </c>
      <c r="C151" s="258" t="s">
        <v>304</v>
      </c>
      <c r="D151" s="259" t="s">
        <v>110</v>
      </c>
      <c r="E151" s="260">
        <v>168.8</v>
      </c>
      <c r="F151" s="260"/>
      <c r="G151" s="261">
        <f>E151*F151</f>
        <v>0</v>
      </c>
      <c r="H151" s="262">
        <v>0</v>
      </c>
      <c r="I151" s="263">
        <f>E151*H151</f>
        <v>0</v>
      </c>
      <c r="J151" s="262">
        <v>0</v>
      </c>
      <c r="K151" s="263">
        <f>E151*J151</f>
        <v>0</v>
      </c>
      <c r="O151" s="255">
        <v>2</v>
      </c>
      <c r="AA151" s="228">
        <v>1</v>
      </c>
      <c r="AB151" s="228">
        <v>1</v>
      </c>
      <c r="AC151" s="228">
        <v>1</v>
      </c>
      <c r="AZ151" s="228">
        <v>1</v>
      </c>
      <c r="BA151" s="228">
        <f>IF(AZ151=1,G151,0)</f>
        <v>0</v>
      </c>
      <c r="BB151" s="228">
        <f>IF(AZ151=2,G151,0)</f>
        <v>0</v>
      </c>
      <c r="BC151" s="228">
        <f>IF(AZ151=3,G151,0)</f>
        <v>0</v>
      </c>
      <c r="BD151" s="228">
        <f>IF(AZ151=4,G151,0)</f>
        <v>0</v>
      </c>
      <c r="BE151" s="228">
        <f>IF(AZ151=5,G151,0)</f>
        <v>0</v>
      </c>
      <c r="CA151" s="255">
        <v>1</v>
      </c>
      <c r="CB151" s="255">
        <v>1</v>
      </c>
    </row>
    <row r="152" spans="1:80" ht="12.75">
      <c r="A152" s="356">
        <v>31</v>
      </c>
      <c r="B152" s="357" t="s">
        <v>740</v>
      </c>
      <c r="C152" s="358" t="s">
        <v>741</v>
      </c>
      <c r="D152" s="359" t="s">
        <v>110</v>
      </c>
      <c r="E152" s="360">
        <v>88.6095</v>
      </c>
      <c r="F152" s="360"/>
      <c r="G152" s="361">
        <f>E152*F152</f>
        <v>0</v>
      </c>
      <c r="H152" s="262">
        <v>0.00106</v>
      </c>
      <c r="I152" s="263">
        <f>E152*H152</f>
        <v>0.09392606999999999</v>
      </c>
      <c r="J152" s="262"/>
      <c r="K152" s="263">
        <f>E152*J152</f>
        <v>0</v>
      </c>
      <c r="O152" s="255">
        <v>2</v>
      </c>
      <c r="AA152" s="228">
        <v>3</v>
      </c>
      <c r="AB152" s="228">
        <v>1</v>
      </c>
      <c r="AC152" s="228">
        <v>286136752</v>
      </c>
      <c r="AZ152" s="228">
        <v>1</v>
      </c>
      <c r="BA152" s="228">
        <f>IF(AZ152=1,G152,0)</f>
        <v>0</v>
      </c>
      <c r="BB152" s="228">
        <f>IF(AZ152=2,G152,0)</f>
        <v>0</v>
      </c>
      <c r="BC152" s="228">
        <f>IF(AZ152=3,G152,0)</f>
        <v>0</v>
      </c>
      <c r="BD152" s="228">
        <f>IF(AZ152=4,G152,0)</f>
        <v>0</v>
      </c>
      <c r="BE152" s="228">
        <f>IF(AZ152=5,G152,0)</f>
        <v>0</v>
      </c>
      <c r="CA152" s="255">
        <v>3</v>
      </c>
      <c r="CB152" s="255">
        <v>1</v>
      </c>
    </row>
    <row r="153" spans="1:15" ht="45" customHeight="1">
      <c r="A153" s="362"/>
      <c r="B153" s="367"/>
      <c r="C153" s="446" t="s">
        <v>742</v>
      </c>
      <c r="D153" s="447"/>
      <c r="E153" s="447"/>
      <c r="F153" s="447"/>
      <c r="G153" s="448"/>
      <c r="I153" s="266"/>
      <c r="K153" s="266"/>
      <c r="L153" s="267" t="s">
        <v>742</v>
      </c>
      <c r="O153" s="255">
        <v>3</v>
      </c>
    </row>
    <row r="154" spans="1:15" ht="12.75">
      <c r="A154" s="362"/>
      <c r="B154" s="363"/>
      <c r="C154" s="444" t="s">
        <v>1147</v>
      </c>
      <c r="D154" s="445"/>
      <c r="E154" s="364">
        <v>88.6095</v>
      </c>
      <c r="F154" s="365"/>
      <c r="G154" s="366"/>
      <c r="H154" s="272"/>
      <c r="I154" s="266"/>
      <c r="J154" s="273"/>
      <c r="K154" s="266"/>
      <c r="M154" s="267" t="s">
        <v>1147</v>
      </c>
      <c r="O154" s="255"/>
    </row>
    <row r="155" spans="1:80" ht="12.75" customHeight="1">
      <c r="A155" s="356">
        <v>32</v>
      </c>
      <c r="B155" s="357" t="s">
        <v>1148</v>
      </c>
      <c r="C155" s="358" t="s">
        <v>1149</v>
      </c>
      <c r="D155" s="359" t="s">
        <v>259</v>
      </c>
      <c r="E155" s="360">
        <v>25.4123</v>
      </c>
      <c r="F155" s="360"/>
      <c r="G155" s="361">
        <f>E155*F155</f>
        <v>0</v>
      </c>
      <c r="H155" s="262">
        <v>0.00436</v>
      </c>
      <c r="I155" s="263">
        <f>E155*H155</f>
        <v>0.110797628</v>
      </c>
      <c r="J155" s="262"/>
      <c r="K155" s="263">
        <f>E155*J155</f>
        <v>0</v>
      </c>
      <c r="O155" s="255">
        <v>2</v>
      </c>
      <c r="AA155" s="228">
        <v>3</v>
      </c>
      <c r="AB155" s="228">
        <v>1</v>
      </c>
      <c r="AC155" s="228">
        <v>28614250</v>
      </c>
      <c r="AZ155" s="228">
        <v>1</v>
      </c>
      <c r="BA155" s="228">
        <f>IF(AZ155=1,G155,0)</f>
        <v>0</v>
      </c>
      <c r="BB155" s="228">
        <f>IF(AZ155=2,G155,0)</f>
        <v>0</v>
      </c>
      <c r="BC155" s="228">
        <f>IF(AZ155=3,G155,0)</f>
        <v>0</v>
      </c>
      <c r="BD155" s="228">
        <f>IF(AZ155=4,G155,0)</f>
        <v>0</v>
      </c>
      <c r="BE155" s="228">
        <f>IF(AZ155=5,G155,0)</f>
        <v>0</v>
      </c>
      <c r="CA155" s="255">
        <v>3</v>
      </c>
      <c r="CB155" s="255">
        <v>1</v>
      </c>
    </row>
    <row r="156" spans="1:15" ht="35.25" customHeight="1">
      <c r="A156" s="362"/>
      <c r="B156" s="367"/>
      <c r="C156" s="446" t="s">
        <v>307</v>
      </c>
      <c r="D156" s="447"/>
      <c r="E156" s="447"/>
      <c r="F156" s="447"/>
      <c r="G156" s="448"/>
      <c r="I156" s="266"/>
      <c r="K156" s="266"/>
      <c r="L156" s="267" t="s">
        <v>307</v>
      </c>
      <c r="O156" s="255">
        <v>3</v>
      </c>
    </row>
    <row r="157" spans="1:15" ht="12.75">
      <c r="A157" s="362"/>
      <c r="B157" s="363"/>
      <c r="C157" s="444" t="s">
        <v>1150</v>
      </c>
      <c r="D157" s="445"/>
      <c r="E157" s="364">
        <v>25.4123</v>
      </c>
      <c r="F157" s="365"/>
      <c r="G157" s="366"/>
      <c r="H157" s="272"/>
      <c r="I157" s="266"/>
      <c r="J157" s="273"/>
      <c r="K157" s="266"/>
      <c r="M157" s="267" t="s">
        <v>1150</v>
      </c>
      <c r="O157" s="255"/>
    </row>
    <row r="158" spans="1:80" ht="12.75" customHeight="1">
      <c r="A158" s="356">
        <v>33</v>
      </c>
      <c r="B158" s="357" t="s">
        <v>1151</v>
      </c>
      <c r="C158" s="358" t="s">
        <v>1152</v>
      </c>
      <c r="D158" s="359" t="s">
        <v>259</v>
      </c>
      <c r="E158" s="360">
        <v>1.093</v>
      </c>
      <c r="F158" s="360"/>
      <c r="G158" s="361">
        <f>E158*F158</f>
        <v>0</v>
      </c>
      <c r="H158" s="262">
        <v>0.01571</v>
      </c>
      <c r="I158" s="263">
        <f>E158*H158</f>
        <v>0.017171029999999997</v>
      </c>
      <c r="J158" s="262"/>
      <c r="K158" s="263">
        <f>E158*J158</f>
        <v>0</v>
      </c>
      <c r="O158" s="255">
        <v>2</v>
      </c>
      <c r="AA158" s="228">
        <v>3</v>
      </c>
      <c r="AB158" s="228">
        <v>1</v>
      </c>
      <c r="AC158" s="228">
        <v>28614255</v>
      </c>
      <c r="AZ158" s="228">
        <v>1</v>
      </c>
      <c r="BA158" s="228">
        <f>IF(AZ158=1,G158,0)</f>
        <v>0</v>
      </c>
      <c r="BB158" s="228">
        <f>IF(AZ158=2,G158,0)</f>
        <v>0</v>
      </c>
      <c r="BC158" s="228">
        <f>IF(AZ158=3,G158,0)</f>
        <v>0</v>
      </c>
      <c r="BD158" s="228">
        <f>IF(AZ158=4,G158,0)</f>
        <v>0</v>
      </c>
      <c r="BE158" s="228">
        <f>IF(AZ158=5,G158,0)</f>
        <v>0</v>
      </c>
      <c r="CA158" s="255">
        <v>3</v>
      </c>
      <c r="CB158" s="255">
        <v>1</v>
      </c>
    </row>
    <row r="159" spans="1:15" ht="34.5" customHeight="1">
      <c r="A159" s="362"/>
      <c r="B159" s="367"/>
      <c r="C159" s="446" t="s">
        <v>307</v>
      </c>
      <c r="D159" s="447"/>
      <c r="E159" s="447"/>
      <c r="F159" s="447"/>
      <c r="G159" s="448"/>
      <c r="I159" s="266"/>
      <c r="K159" s="266"/>
      <c r="L159" s="267" t="s">
        <v>307</v>
      </c>
      <c r="O159" s="255">
        <v>3</v>
      </c>
    </row>
    <row r="160" spans="1:15" ht="12.75">
      <c r="A160" s="362"/>
      <c r="B160" s="363"/>
      <c r="C160" s="444" t="s">
        <v>1153</v>
      </c>
      <c r="D160" s="445"/>
      <c r="E160" s="364">
        <v>1.093</v>
      </c>
      <c r="F160" s="365"/>
      <c r="G160" s="366"/>
      <c r="H160" s="272"/>
      <c r="I160" s="266"/>
      <c r="J160" s="273"/>
      <c r="K160" s="266"/>
      <c r="M160" s="267" t="s">
        <v>1153</v>
      </c>
      <c r="O160" s="255"/>
    </row>
    <row r="161" spans="1:80" ht="22.5">
      <c r="A161" s="356">
        <v>34</v>
      </c>
      <c r="B161" s="357" t="s">
        <v>757</v>
      </c>
      <c r="C161" s="358" t="s">
        <v>758</v>
      </c>
      <c r="D161" s="359" t="s">
        <v>110</v>
      </c>
      <c r="E161" s="360">
        <v>7.5</v>
      </c>
      <c r="F161" s="360"/>
      <c r="G161" s="361">
        <f>E161*F161</f>
        <v>0</v>
      </c>
      <c r="H161" s="262">
        <v>0.002</v>
      </c>
      <c r="I161" s="263">
        <f>E161*H161</f>
        <v>0.015</v>
      </c>
      <c r="J161" s="262"/>
      <c r="K161" s="263">
        <f>E161*J161</f>
        <v>0</v>
      </c>
      <c r="O161" s="255">
        <v>2</v>
      </c>
      <c r="AA161" s="228">
        <v>3</v>
      </c>
      <c r="AB161" s="228">
        <v>1</v>
      </c>
      <c r="AC161" s="228">
        <v>40445960</v>
      </c>
      <c r="AZ161" s="228">
        <v>1</v>
      </c>
      <c r="BA161" s="228">
        <f>IF(AZ161=1,G161,0)</f>
        <v>0</v>
      </c>
      <c r="BB161" s="228">
        <f>IF(AZ161=2,G161,0)</f>
        <v>0</v>
      </c>
      <c r="BC161" s="228">
        <f>IF(AZ161=3,G161,0)</f>
        <v>0</v>
      </c>
      <c r="BD161" s="228">
        <f>IF(AZ161=4,G161,0)</f>
        <v>0</v>
      </c>
      <c r="BE161" s="228">
        <f>IF(AZ161=5,G161,0)</f>
        <v>0</v>
      </c>
      <c r="CA161" s="255">
        <v>3</v>
      </c>
      <c r="CB161" s="255">
        <v>1</v>
      </c>
    </row>
    <row r="162" spans="1:15" ht="12.75">
      <c r="A162" s="362"/>
      <c r="B162" s="363"/>
      <c r="C162" s="444" t="s">
        <v>1154</v>
      </c>
      <c r="D162" s="445"/>
      <c r="E162" s="364">
        <v>7.5</v>
      </c>
      <c r="F162" s="365"/>
      <c r="G162" s="366"/>
      <c r="H162" s="272"/>
      <c r="I162" s="266"/>
      <c r="J162" s="273"/>
      <c r="K162" s="266"/>
      <c r="M162" s="267" t="s">
        <v>1154</v>
      </c>
      <c r="O162" s="255"/>
    </row>
    <row r="163" spans="1:80" ht="12.75">
      <c r="A163" s="356">
        <v>35</v>
      </c>
      <c r="B163" s="357" t="s">
        <v>1155</v>
      </c>
      <c r="C163" s="358" t="s">
        <v>1156</v>
      </c>
      <c r="D163" s="359" t="s">
        <v>101</v>
      </c>
      <c r="E163" s="360">
        <v>3</v>
      </c>
      <c r="F163" s="360"/>
      <c r="G163" s="361">
        <f>E163*F163</f>
        <v>0</v>
      </c>
      <c r="H163" s="262">
        <v>0</v>
      </c>
      <c r="I163" s="263">
        <f>E163*H163</f>
        <v>0</v>
      </c>
      <c r="J163" s="262"/>
      <c r="K163" s="263">
        <f>E163*J163</f>
        <v>0</v>
      </c>
      <c r="O163" s="255">
        <v>2</v>
      </c>
      <c r="AA163" s="228">
        <v>3</v>
      </c>
      <c r="AB163" s="228">
        <v>1</v>
      </c>
      <c r="AC163" s="228" t="s">
        <v>1155</v>
      </c>
      <c r="AZ163" s="228">
        <v>1</v>
      </c>
      <c r="BA163" s="228">
        <f>IF(AZ163=1,G163,0)</f>
        <v>0</v>
      </c>
      <c r="BB163" s="228">
        <f>IF(AZ163=2,G163,0)</f>
        <v>0</v>
      </c>
      <c r="BC163" s="228">
        <f>IF(AZ163=3,G163,0)</f>
        <v>0</v>
      </c>
      <c r="BD163" s="228">
        <f>IF(AZ163=4,G163,0)</f>
        <v>0</v>
      </c>
      <c r="BE163" s="228">
        <f>IF(AZ163=5,G163,0)</f>
        <v>0</v>
      </c>
      <c r="CA163" s="255">
        <v>3</v>
      </c>
      <c r="CB163" s="255">
        <v>1</v>
      </c>
    </row>
    <row r="164" spans="1:57" ht="12.75">
      <c r="A164" s="274"/>
      <c r="B164" s="275" t="s">
        <v>103</v>
      </c>
      <c r="C164" s="276" t="s">
        <v>253</v>
      </c>
      <c r="D164" s="277"/>
      <c r="E164" s="278"/>
      <c r="F164" s="279"/>
      <c r="G164" s="280">
        <f>SUM(G109:G163)</f>
        <v>0</v>
      </c>
      <c r="H164" s="281"/>
      <c r="I164" s="282">
        <f>SUM(I109:I163)</f>
        <v>2.571804728</v>
      </c>
      <c r="J164" s="281"/>
      <c r="K164" s="282">
        <f>SUM(K109:K163)</f>
        <v>0</v>
      </c>
      <c r="O164" s="255">
        <v>4</v>
      </c>
      <c r="BA164" s="283">
        <f>SUM(BA109:BA163)</f>
        <v>0</v>
      </c>
      <c r="BB164" s="283">
        <f>SUM(BB109:BB163)</f>
        <v>0</v>
      </c>
      <c r="BC164" s="283">
        <f>SUM(BC109:BC163)</f>
        <v>0</v>
      </c>
      <c r="BD164" s="283">
        <f>SUM(BD109:BD163)</f>
        <v>0</v>
      </c>
      <c r="BE164" s="283">
        <f>SUM(BE109:BE163)</f>
        <v>0</v>
      </c>
    </row>
    <row r="165" spans="1:15" ht="12.75">
      <c r="A165" s="245" t="s">
        <v>98</v>
      </c>
      <c r="B165" s="246" t="s">
        <v>377</v>
      </c>
      <c r="C165" s="247" t="s">
        <v>378</v>
      </c>
      <c r="D165" s="248"/>
      <c r="E165" s="249"/>
      <c r="F165" s="249"/>
      <c r="G165" s="250"/>
      <c r="H165" s="251"/>
      <c r="I165" s="252"/>
      <c r="J165" s="253"/>
      <c r="K165" s="254"/>
      <c r="O165" s="255">
        <v>1</v>
      </c>
    </row>
    <row r="166" spans="1:80" ht="12.75">
      <c r="A166" s="256">
        <v>36</v>
      </c>
      <c r="B166" s="257" t="s">
        <v>380</v>
      </c>
      <c r="C166" s="258" t="s">
        <v>381</v>
      </c>
      <c r="D166" s="259" t="s">
        <v>382</v>
      </c>
      <c r="E166" s="260">
        <v>152.910948792</v>
      </c>
      <c r="F166" s="260"/>
      <c r="G166" s="261">
        <f>E166*F166</f>
        <v>0</v>
      </c>
      <c r="H166" s="262">
        <v>0</v>
      </c>
      <c r="I166" s="263">
        <f>E166*H166</f>
        <v>0</v>
      </c>
      <c r="J166" s="262"/>
      <c r="K166" s="263">
        <f>E166*J166</f>
        <v>0</v>
      </c>
      <c r="O166" s="255">
        <v>2</v>
      </c>
      <c r="AA166" s="228">
        <v>7</v>
      </c>
      <c r="AB166" s="228">
        <v>1</v>
      </c>
      <c r="AC166" s="228">
        <v>2</v>
      </c>
      <c r="AZ166" s="228">
        <v>1</v>
      </c>
      <c r="BA166" s="228">
        <f>IF(AZ166=1,G166,0)</f>
        <v>0</v>
      </c>
      <c r="BB166" s="228">
        <f>IF(AZ166=2,G166,0)</f>
        <v>0</v>
      </c>
      <c r="BC166" s="228">
        <f>IF(AZ166=3,G166,0)</f>
        <v>0</v>
      </c>
      <c r="BD166" s="228">
        <f>IF(AZ166=4,G166,0)</f>
        <v>0</v>
      </c>
      <c r="BE166" s="228">
        <f>IF(AZ166=5,G166,0)</f>
        <v>0</v>
      </c>
      <c r="CA166" s="255">
        <v>7</v>
      </c>
      <c r="CB166" s="255">
        <v>1</v>
      </c>
    </row>
    <row r="167" spans="1:57" ht="12.75">
      <c r="A167" s="274"/>
      <c r="B167" s="275" t="s">
        <v>103</v>
      </c>
      <c r="C167" s="276" t="s">
        <v>379</v>
      </c>
      <c r="D167" s="277"/>
      <c r="E167" s="278"/>
      <c r="F167" s="279"/>
      <c r="G167" s="280">
        <f>SUM(G165:G166)</f>
        <v>0</v>
      </c>
      <c r="H167" s="281"/>
      <c r="I167" s="282">
        <f>SUM(I165:I166)</f>
        <v>0</v>
      </c>
      <c r="J167" s="281"/>
      <c r="K167" s="282">
        <f>SUM(K165:K166)</f>
        <v>0</v>
      </c>
      <c r="O167" s="255">
        <v>4</v>
      </c>
      <c r="BA167" s="283">
        <f>SUM(BA165:BA166)</f>
        <v>0</v>
      </c>
      <c r="BB167" s="283">
        <f>SUM(BB165:BB166)</f>
        <v>0</v>
      </c>
      <c r="BC167" s="283">
        <f>SUM(BC165:BC166)</f>
        <v>0</v>
      </c>
      <c r="BD167" s="283">
        <f>SUM(BD165:BD166)</f>
        <v>0</v>
      </c>
      <c r="BE167" s="283">
        <f>SUM(BE165:BE166)</f>
        <v>0</v>
      </c>
    </row>
    <row r="168" ht="12.75">
      <c r="E168" s="228"/>
    </row>
    <row r="169" ht="12.75">
      <c r="E169" s="228"/>
    </row>
    <row r="170" ht="12.75">
      <c r="E170" s="228"/>
    </row>
    <row r="171" ht="12.75">
      <c r="E171" s="228"/>
    </row>
    <row r="172" ht="12.75">
      <c r="E172" s="228"/>
    </row>
    <row r="173" ht="12.75">
      <c r="E173" s="228"/>
    </row>
    <row r="174" ht="12.75">
      <c r="E174" s="228"/>
    </row>
    <row r="175" ht="12.75">
      <c r="E175" s="228"/>
    </row>
    <row r="176" ht="12.75">
      <c r="E176" s="228"/>
    </row>
    <row r="177" ht="12.75">
      <c r="E177" s="228"/>
    </row>
    <row r="178" ht="12.75">
      <c r="E178" s="228"/>
    </row>
    <row r="179" ht="12.75">
      <c r="E179" s="228"/>
    </row>
    <row r="180" ht="12.75">
      <c r="E180" s="228"/>
    </row>
    <row r="181" ht="12.75">
      <c r="E181" s="228"/>
    </row>
    <row r="182" ht="12.75">
      <c r="E182" s="228"/>
    </row>
    <row r="183" ht="12.75">
      <c r="E183" s="228"/>
    </row>
    <row r="184" ht="12.75">
      <c r="E184" s="228"/>
    </row>
    <row r="185" ht="12.75">
      <c r="E185" s="228"/>
    </row>
    <row r="186" ht="12.75">
      <c r="E186" s="228"/>
    </row>
    <row r="187" ht="12.75">
      <c r="E187" s="228"/>
    </row>
    <row r="188" ht="12.75">
      <c r="E188" s="228"/>
    </row>
    <row r="189" ht="12.75">
      <c r="E189" s="228"/>
    </row>
    <row r="190" ht="12.75">
      <c r="E190" s="228"/>
    </row>
    <row r="191" spans="1:7" ht="12.75">
      <c r="A191" s="273"/>
      <c r="B191" s="273"/>
      <c r="C191" s="273"/>
      <c r="D191" s="273"/>
      <c r="E191" s="273"/>
      <c r="F191" s="273"/>
      <c r="G191" s="273"/>
    </row>
    <row r="192" spans="1:7" ht="12.75">
      <c r="A192" s="273"/>
      <c r="B192" s="273"/>
      <c r="C192" s="273"/>
      <c r="D192" s="273"/>
      <c r="E192" s="273"/>
      <c r="F192" s="273"/>
      <c r="G192" s="273"/>
    </row>
    <row r="193" spans="1:7" ht="12.75">
      <c r="A193" s="273"/>
      <c r="B193" s="273"/>
      <c r="C193" s="273"/>
      <c r="D193" s="273"/>
      <c r="E193" s="273"/>
      <c r="F193" s="273"/>
      <c r="G193" s="273"/>
    </row>
    <row r="194" spans="1:7" ht="12.75">
      <c r="A194" s="273"/>
      <c r="B194" s="273"/>
      <c r="C194" s="273"/>
      <c r="D194" s="273"/>
      <c r="E194" s="273"/>
      <c r="F194" s="273"/>
      <c r="G194" s="273"/>
    </row>
    <row r="195" ht="12.75">
      <c r="E195" s="228"/>
    </row>
    <row r="196" ht="12.75">
      <c r="E196" s="228"/>
    </row>
    <row r="197" ht="12.75">
      <c r="E197" s="228"/>
    </row>
    <row r="198" ht="12.75">
      <c r="E198" s="228"/>
    </row>
    <row r="199" ht="12.75">
      <c r="E199" s="228"/>
    </row>
    <row r="200" ht="12.75">
      <c r="E200" s="228"/>
    </row>
    <row r="201" ht="12.75">
      <c r="E201" s="228"/>
    </row>
    <row r="202" ht="12.75">
      <c r="E202" s="228"/>
    </row>
    <row r="203" ht="12.75">
      <c r="E203" s="228"/>
    </row>
    <row r="204" ht="12.75">
      <c r="E204" s="228"/>
    </row>
    <row r="205" ht="12.75">
      <c r="E205" s="228"/>
    </row>
    <row r="206" ht="12.75">
      <c r="E206" s="228"/>
    </row>
    <row r="207" ht="12.75">
      <c r="E207" s="228"/>
    </row>
    <row r="208" ht="12.75">
      <c r="E208" s="228"/>
    </row>
    <row r="209" ht="12.75">
      <c r="E209" s="228"/>
    </row>
    <row r="210" ht="12.75">
      <c r="E210" s="228"/>
    </row>
    <row r="211" ht="12.75">
      <c r="E211" s="228"/>
    </row>
    <row r="212" ht="12.75">
      <c r="E212" s="228"/>
    </row>
    <row r="213" ht="12.75">
      <c r="E213" s="228"/>
    </row>
    <row r="214" ht="12.75">
      <c r="E214" s="228"/>
    </row>
    <row r="215" ht="12.75">
      <c r="E215" s="228"/>
    </row>
    <row r="216" ht="12.75">
      <c r="E216" s="228"/>
    </row>
    <row r="217" ht="12.75">
      <c r="E217" s="228"/>
    </row>
    <row r="218" ht="12.75">
      <c r="E218" s="228"/>
    </row>
    <row r="219" ht="12.75">
      <c r="E219" s="228"/>
    </row>
    <row r="220" ht="12.75">
      <c r="E220" s="228"/>
    </row>
    <row r="221" ht="12.75">
      <c r="E221" s="228"/>
    </row>
    <row r="222" ht="12.75">
      <c r="E222" s="228"/>
    </row>
    <row r="223" ht="12.75">
      <c r="E223" s="228"/>
    </row>
    <row r="224" ht="12.75">
      <c r="E224" s="228"/>
    </row>
    <row r="225" ht="12.75">
      <c r="E225" s="228"/>
    </row>
    <row r="226" spans="1:2" ht="12.75">
      <c r="A226" s="284"/>
      <c r="B226" s="284"/>
    </row>
    <row r="227" spans="1:7" ht="12.75">
      <c r="A227" s="273"/>
      <c r="B227" s="273"/>
      <c r="C227" s="285"/>
      <c r="D227" s="285"/>
      <c r="E227" s="286"/>
      <c r="F227" s="285"/>
      <c r="G227" s="287"/>
    </row>
    <row r="228" spans="1:7" ht="12.75">
      <c r="A228" s="288"/>
      <c r="B228" s="288"/>
      <c r="C228" s="273"/>
      <c r="D228" s="273"/>
      <c r="E228" s="289"/>
      <c r="F228" s="273"/>
      <c r="G228" s="273"/>
    </row>
    <row r="229" spans="1:7" ht="12.75">
      <c r="A229" s="273"/>
      <c r="B229" s="273"/>
      <c r="C229" s="273"/>
      <c r="D229" s="273"/>
      <c r="E229" s="289"/>
      <c r="F229" s="273"/>
      <c r="G229" s="273"/>
    </row>
    <row r="230" spans="1:7" ht="12.75">
      <c r="A230" s="273"/>
      <c r="B230" s="273"/>
      <c r="C230" s="273"/>
      <c r="D230" s="273"/>
      <c r="E230" s="289"/>
      <c r="F230" s="273"/>
      <c r="G230" s="273"/>
    </row>
    <row r="231" spans="1:7" ht="12.75">
      <c r="A231" s="273"/>
      <c r="B231" s="273"/>
      <c r="C231" s="273"/>
      <c r="D231" s="273"/>
      <c r="E231" s="289"/>
      <c r="F231" s="273"/>
      <c r="G231" s="273"/>
    </row>
    <row r="232" spans="1:7" ht="12.75">
      <c r="A232" s="273"/>
      <c r="B232" s="273"/>
      <c r="C232" s="273"/>
      <c r="D232" s="273"/>
      <c r="E232" s="289"/>
      <c r="F232" s="273"/>
      <c r="G232" s="273"/>
    </row>
    <row r="233" spans="1:7" ht="12.75">
      <c r="A233" s="273"/>
      <c r="B233" s="273"/>
      <c r="C233" s="273"/>
      <c r="D233" s="273"/>
      <c r="E233" s="289"/>
      <c r="F233" s="273"/>
      <c r="G233" s="273"/>
    </row>
    <row r="234" spans="1:7" ht="12.75">
      <c r="A234" s="273"/>
      <c r="B234" s="273"/>
      <c r="C234" s="273"/>
      <c r="D234" s="273"/>
      <c r="E234" s="289"/>
      <c r="F234" s="273"/>
      <c r="G234" s="273"/>
    </row>
    <row r="235" spans="1:7" ht="12.75">
      <c r="A235" s="273"/>
      <c r="B235" s="273"/>
      <c r="C235" s="273"/>
      <c r="D235" s="273"/>
      <c r="E235" s="289"/>
      <c r="F235" s="273"/>
      <c r="G235" s="273"/>
    </row>
    <row r="236" spans="1:7" ht="12.75">
      <c r="A236" s="273"/>
      <c r="B236" s="273"/>
      <c r="C236" s="273"/>
      <c r="D236" s="273"/>
      <c r="E236" s="289"/>
      <c r="F236" s="273"/>
      <c r="G236" s="273"/>
    </row>
    <row r="237" spans="1:7" ht="12.75">
      <c r="A237" s="273"/>
      <c r="B237" s="273"/>
      <c r="C237" s="273"/>
      <c r="D237" s="273"/>
      <c r="E237" s="289"/>
      <c r="F237" s="273"/>
      <c r="G237" s="273"/>
    </row>
    <row r="238" spans="1:7" ht="12.75">
      <c r="A238" s="273"/>
      <c r="B238" s="273"/>
      <c r="C238" s="273"/>
      <c r="D238" s="273"/>
      <c r="E238" s="289"/>
      <c r="F238" s="273"/>
      <c r="G238" s="273"/>
    </row>
    <row r="239" spans="1:7" ht="12.75">
      <c r="A239" s="273"/>
      <c r="B239" s="273"/>
      <c r="C239" s="273"/>
      <c r="D239" s="273"/>
      <c r="E239" s="289"/>
      <c r="F239" s="273"/>
      <c r="G239" s="273"/>
    </row>
    <row r="240" spans="1:7" ht="12.75">
      <c r="A240" s="273"/>
      <c r="B240" s="273"/>
      <c r="C240" s="273"/>
      <c r="D240" s="273"/>
      <c r="E240" s="289"/>
      <c r="F240" s="273"/>
      <c r="G240" s="273"/>
    </row>
  </sheetData>
  <mergeCells count="119">
    <mergeCell ref="C162:D162"/>
    <mergeCell ref="C153:G153"/>
    <mergeCell ref="C154:D154"/>
    <mergeCell ref="C156:G156"/>
    <mergeCell ref="C157:D157"/>
    <mergeCell ref="C159:G159"/>
    <mergeCell ref="C160:D160"/>
    <mergeCell ref="C146:D146"/>
    <mergeCell ref="C148:D148"/>
    <mergeCell ref="C149:D149"/>
    <mergeCell ref="C150:D150"/>
    <mergeCell ref="C138:D138"/>
    <mergeCell ref="C139:D139"/>
    <mergeCell ref="C140:D140"/>
    <mergeCell ref="C142:G142"/>
    <mergeCell ref="C143:D143"/>
    <mergeCell ref="C144:D144"/>
    <mergeCell ref="C131:D131"/>
    <mergeCell ref="C132:D132"/>
    <mergeCell ref="C133:D133"/>
    <mergeCell ref="C134:D134"/>
    <mergeCell ref="C136:G136"/>
    <mergeCell ref="C137:D137"/>
    <mergeCell ref="C120:D120"/>
    <mergeCell ref="C121:D121"/>
    <mergeCell ref="C123:D123"/>
    <mergeCell ref="C124:D124"/>
    <mergeCell ref="C126:D126"/>
    <mergeCell ref="C129:D129"/>
    <mergeCell ref="C111:D111"/>
    <mergeCell ref="C112:D112"/>
    <mergeCell ref="C113:D113"/>
    <mergeCell ref="C114:D114"/>
    <mergeCell ref="C115:D115"/>
    <mergeCell ref="C116:D116"/>
    <mergeCell ref="C118:D118"/>
    <mergeCell ref="C119:D119"/>
    <mergeCell ref="C104:D104"/>
    <mergeCell ref="C105:D105"/>
    <mergeCell ref="C106:D106"/>
    <mergeCell ref="C107:D107"/>
    <mergeCell ref="C92:D92"/>
    <mergeCell ref="C93:D93"/>
    <mergeCell ref="C94:D94"/>
    <mergeCell ref="C95:D95"/>
    <mergeCell ref="C97:D97"/>
    <mergeCell ref="C82:D82"/>
    <mergeCell ref="C85:D85"/>
    <mergeCell ref="C86:D86"/>
    <mergeCell ref="C87:D87"/>
    <mergeCell ref="C90:D90"/>
    <mergeCell ref="C69:D69"/>
    <mergeCell ref="C71:D71"/>
    <mergeCell ref="C75:D75"/>
    <mergeCell ref="C77:D77"/>
    <mergeCell ref="C79:D79"/>
    <mergeCell ref="C80:D80"/>
    <mergeCell ref="C63:D63"/>
    <mergeCell ref="C64:D64"/>
    <mergeCell ref="C65:D65"/>
    <mergeCell ref="C66:D66"/>
    <mergeCell ref="C67:D67"/>
    <mergeCell ref="C68:D68"/>
    <mergeCell ref="C57:D57"/>
    <mergeCell ref="C58:D58"/>
    <mergeCell ref="C59:D59"/>
    <mergeCell ref="C60:D60"/>
    <mergeCell ref="C61:D61"/>
    <mergeCell ref="C62:D62"/>
    <mergeCell ref="C50:D50"/>
    <mergeCell ref="C52:D52"/>
    <mergeCell ref="C53:D53"/>
    <mergeCell ref="C54:D54"/>
    <mergeCell ref="C55:D55"/>
    <mergeCell ref="C56:D56"/>
    <mergeCell ref="C43:D43"/>
    <mergeCell ref="C44:D44"/>
    <mergeCell ref="C45:D45"/>
    <mergeCell ref="C46:D46"/>
    <mergeCell ref="C47:D47"/>
    <mergeCell ref="C49:D49"/>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A1:G1"/>
    <mergeCell ref="A3:B3"/>
    <mergeCell ref="A4:B4"/>
    <mergeCell ref="E4:G4"/>
    <mergeCell ref="C9:D9"/>
    <mergeCell ref="C10:D10"/>
    <mergeCell ref="C11:D11"/>
    <mergeCell ref="C12:D12"/>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2136</v>
      </c>
      <c r="D2" s="93" t="s">
        <v>1160</v>
      </c>
      <c r="E2" s="94"/>
      <c r="F2" s="95" t="s">
        <v>33</v>
      </c>
      <c r="G2" s="96" t="s">
        <v>1158</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1157</v>
      </c>
      <c r="D5" s="108"/>
      <c r="E5" s="106"/>
      <c r="F5" s="101" t="s">
        <v>36</v>
      </c>
      <c r="G5" s="102" t="s">
        <v>122</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10.1.11 PS 10.1.1.1 Rek'!E12</f>
        <v>0</v>
      </c>
      <c r="D15" s="145" t="str">
        <f>'SO 10.1.11 PS 10.1.1.1 Rek'!A17</f>
        <v>Ztížené výrobní podmínky</v>
      </c>
      <c r="E15" s="146"/>
      <c r="F15" s="147"/>
      <c r="G15" s="144">
        <f>'SO 10.1.11 PS 10.1.1.1 Rek'!I17</f>
        <v>0</v>
      </c>
    </row>
    <row r="16" spans="1:7" ht="15.95" customHeight="1">
      <c r="A16" s="142" t="s">
        <v>52</v>
      </c>
      <c r="B16" s="143" t="s">
        <v>53</v>
      </c>
      <c r="C16" s="144">
        <f>'SO 10.1.11 PS 10.1.1.1 Rek'!F12</f>
        <v>0</v>
      </c>
      <c r="D16" s="97" t="str">
        <f>'SO 10.1.11 PS 10.1.1.1 Rek'!A18</f>
        <v>Zařízení staveniště</v>
      </c>
      <c r="E16" s="148"/>
      <c r="F16" s="149"/>
      <c r="G16" s="144">
        <f>'SO 10.1.11 PS 10.1.1.1 Rek'!I18</f>
        <v>0</v>
      </c>
    </row>
    <row r="17" spans="1:7" ht="15.95" customHeight="1">
      <c r="A17" s="142" t="s">
        <v>54</v>
      </c>
      <c r="B17" s="143" t="s">
        <v>55</v>
      </c>
      <c r="C17" s="144">
        <f>'SO 10.1.11 PS 10.1.1.1 Rek'!H12</f>
        <v>0</v>
      </c>
      <c r="D17" s="97"/>
      <c r="E17" s="148"/>
      <c r="F17" s="149"/>
      <c r="G17" s="144"/>
    </row>
    <row r="18" spans="1:7" ht="15.95" customHeight="1">
      <c r="A18" s="150" t="s">
        <v>56</v>
      </c>
      <c r="B18" s="151" t="s">
        <v>57</v>
      </c>
      <c r="C18" s="144">
        <f>'SO 10.1.11 PS 10.1.1.1 Rek'!G12</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10.1.11 PS 10.1.1.1 Rek'!I12</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10.1.11 PS 10.1.1.1 Rek'!H20</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1"/>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2136</v>
      </c>
      <c r="I1" s="187"/>
    </row>
    <row r="2" spans="1:9" ht="13.5" thickBot="1">
      <c r="A2" s="428" t="s">
        <v>76</v>
      </c>
      <c r="B2" s="429"/>
      <c r="C2" s="188" t="s">
        <v>2137</v>
      </c>
      <c r="D2" s="189"/>
      <c r="E2" s="190"/>
      <c r="F2" s="189"/>
      <c r="G2" s="430" t="s">
        <v>1160</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10.1.11 PS 10.1.1.1 Pol'!B7</f>
        <v>8</v>
      </c>
      <c r="B7" s="62" t="str">
        <f>'SO 10.1.11 PS 10.1.1.1 Pol'!C7</f>
        <v>Trubní vedení</v>
      </c>
      <c r="D7" s="200"/>
      <c r="E7" s="291">
        <f>'SO 10.1.11 PS 10.1.1.1 Pol'!BA53</f>
        <v>0</v>
      </c>
      <c r="F7" s="292">
        <f>'SO 10.1.11 PS 10.1.1.1 Pol'!BB53</f>
        <v>0</v>
      </c>
      <c r="G7" s="292">
        <f>'SO 10.1.11 PS 10.1.1.1 Pol'!BC53</f>
        <v>0</v>
      </c>
      <c r="H7" s="292">
        <f>'SO 10.1.11 PS 10.1.1.1 Pol'!BD53</f>
        <v>0</v>
      </c>
      <c r="I7" s="293">
        <f>'SO 10.1.11 PS 10.1.1.1 Pol'!BE53</f>
        <v>0</v>
      </c>
    </row>
    <row r="8" spans="1:9" s="123" customFormat="1" ht="12.75">
      <c r="A8" s="290" t="str">
        <f>'SO 10.1.11 PS 10.1.1.1 Pol'!B54</f>
        <v>99</v>
      </c>
      <c r="B8" s="62" t="str">
        <f>'SO 10.1.11 PS 10.1.1.1 Pol'!C54</f>
        <v>Staveništní přesun hmot</v>
      </c>
      <c r="D8" s="200"/>
      <c r="E8" s="291">
        <f>'SO 10.1.11 PS 10.1.1.1 Pol'!BA56</f>
        <v>0</v>
      </c>
      <c r="F8" s="292">
        <f>'SO 10.1.11 PS 10.1.1.1 Pol'!BB56</f>
        <v>0</v>
      </c>
      <c r="G8" s="292">
        <f>'SO 10.1.11 PS 10.1.1.1 Pol'!BC56</f>
        <v>0</v>
      </c>
      <c r="H8" s="292">
        <f>'SO 10.1.11 PS 10.1.1.1 Pol'!BD56</f>
        <v>0</v>
      </c>
      <c r="I8" s="293">
        <f>'SO 10.1.11 PS 10.1.1.1 Pol'!BE56</f>
        <v>0</v>
      </c>
    </row>
    <row r="9" spans="1:9" s="123" customFormat="1" ht="12.75">
      <c r="A9" s="290" t="str">
        <f>'SO 10.1.11 PS 10.1.1.1 Pol'!B57</f>
        <v>767</v>
      </c>
      <c r="B9" s="62" t="str">
        <f>'SO 10.1.11 PS 10.1.1.1 Pol'!C57</f>
        <v>Konstrukce zámečnické</v>
      </c>
      <c r="D9" s="200"/>
      <c r="E9" s="291">
        <f>'SO 10.1.11 PS 10.1.1.1 Pol'!BA63</f>
        <v>0</v>
      </c>
      <c r="F9" s="292">
        <f>'SO 10.1.11 PS 10.1.1.1 Pol'!BB63</f>
        <v>0</v>
      </c>
      <c r="G9" s="292">
        <f>'SO 10.1.11 PS 10.1.1.1 Pol'!BC63</f>
        <v>0</v>
      </c>
      <c r="H9" s="292">
        <f>'SO 10.1.11 PS 10.1.1.1 Pol'!BD63</f>
        <v>0</v>
      </c>
      <c r="I9" s="293">
        <f>'SO 10.1.11 PS 10.1.1.1 Pol'!BE63</f>
        <v>0</v>
      </c>
    </row>
    <row r="10" spans="1:9" s="123" customFormat="1" ht="12.75">
      <c r="A10" s="290" t="str">
        <f>'SO 10.1.11 PS 10.1.1.1 Pol'!B64</f>
        <v>M23</v>
      </c>
      <c r="B10" s="62" t="str">
        <f>'SO 10.1.11 PS 10.1.1.1 Pol'!C64</f>
        <v>Montáže potrubí</v>
      </c>
      <c r="D10" s="200"/>
      <c r="E10" s="291">
        <f>'SO 10.1.11 PS 10.1.1.1 Pol'!BA91</f>
        <v>0</v>
      </c>
      <c r="F10" s="292">
        <f>'SO 10.1.11 PS 10.1.1.1 Pol'!BB91</f>
        <v>0</v>
      </c>
      <c r="G10" s="292">
        <f>'SO 10.1.11 PS 10.1.1.1 Pol'!BC91</f>
        <v>0</v>
      </c>
      <c r="H10" s="292">
        <f>'SO 10.1.11 PS 10.1.1.1 Pol'!BD91</f>
        <v>0</v>
      </c>
      <c r="I10" s="293">
        <f>'SO 10.1.11 PS 10.1.1.1 Pol'!BE91</f>
        <v>0</v>
      </c>
    </row>
    <row r="11" spans="1:9" s="123" customFormat="1" ht="13.5" thickBot="1">
      <c r="A11" s="290" t="str">
        <f>'SO 10.1.11 PS 10.1.1.1 Pol'!B92</f>
        <v>M35</v>
      </c>
      <c r="B11" s="62" t="str">
        <f>'SO 10.1.11 PS 10.1.1.1 Pol'!C92</f>
        <v>Montáže čerpadel, kompresorů</v>
      </c>
      <c r="D11" s="200"/>
      <c r="E11" s="291">
        <f>'SO 10.1.11 PS 10.1.1.1 Pol'!BA109</f>
        <v>0</v>
      </c>
      <c r="F11" s="292">
        <f>'SO 10.1.11 PS 10.1.1.1 Pol'!BB109</f>
        <v>0</v>
      </c>
      <c r="G11" s="292">
        <f>'SO 10.1.11 PS 10.1.1.1 Pol'!BC109</f>
        <v>0</v>
      </c>
      <c r="H11" s="292">
        <f>'SO 10.1.11 PS 10.1.1.1 Pol'!BD109</f>
        <v>0</v>
      </c>
      <c r="I11" s="293">
        <f>'SO 10.1.11 PS 10.1.1.1 Pol'!BE109</f>
        <v>0</v>
      </c>
    </row>
    <row r="12" spans="1:9" s="14" customFormat="1" ht="13.5" thickBot="1">
      <c r="A12" s="201"/>
      <c r="B12" s="202" t="s">
        <v>79</v>
      </c>
      <c r="C12" s="202"/>
      <c r="D12" s="203"/>
      <c r="E12" s="204">
        <f>SUM(E7:E11)</f>
        <v>0</v>
      </c>
      <c r="F12" s="205">
        <f>SUM(F7:F11)</f>
        <v>0</v>
      </c>
      <c r="G12" s="205">
        <f>SUM(G7:G11)</f>
        <v>0</v>
      </c>
      <c r="H12" s="205">
        <f>SUM(H7:H11)</f>
        <v>0</v>
      </c>
      <c r="I12" s="206">
        <f>SUM(I7:I11)</f>
        <v>0</v>
      </c>
    </row>
    <row r="13" spans="1:9" ht="12.75">
      <c r="A13" s="123"/>
      <c r="B13" s="123"/>
      <c r="C13" s="123"/>
      <c r="D13" s="123"/>
      <c r="E13" s="123"/>
      <c r="F13" s="123"/>
      <c r="G13" s="123"/>
      <c r="H13" s="123"/>
      <c r="I13" s="123"/>
    </row>
    <row r="14" spans="1:57" ht="19.5" customHeight="1">
      <c r="A14" s="192" t="s">
        <v>80</v>
      </c>
      <c r="B14" s="192"/>
      <c r="C14" s="192"/>
      <c r="D14" s="192"/>
      <c r="E14" s="192"/>
      <c r="F14" s="192"/>
      <c r="G14" s="207"/>
      <c r="H14" s="192"/>
      <c r="I14" s="192"/>
      <c r="BA14" s="129"/>
      <c r="BB14" s="129"/>
      <c r="BC14" s="129"/>
      <c r="BD14" s="129"/>
      <c r="BE14" s="129"/>
    </row>
    <row r="15" ht="13.5" thickBot="1"/>
    <row r="16" spans="1:9" ht="12.75">
      <c r="A16" s="158" t="s">
        <v>81</v>
      </c>
      <c r="B16" s="159"/>
      <c r="C16" s="159"/>
      <c r="D16" s="208"/>
      <c r="E16" s="209" t="s">
        <v>82</v>
      </c>
      <c r="F16" s="210" t="s">
        <v>13</v>
      </c>
      <c r="G16" s="211" t="s">
        <v>83</v>
      </c>
      <c r="H16" s="212"/>
      <c r="I16" s="213" t="s">
        <v>82</v>
      </c>
    </row>
    <row r="17" spans="1:53" ht="12.75">
      <c r="A17" s="152" t="s">
        <v>383</v>
      </c>
      <c r="B17" s="143"/>
      <c r="C17" s="143"/>
      <c r="D17" s="214"/>
      <c r="E17" s="215">
        <v>0</v>
      </c>
      <c r="F17" s="216">
        <v>0</v>
      </c>
      <c r="G17" s="217">
        <f>SUM(E12:I12)</f>
        <v>0</v>
      </c>
      <c r="H17" s="218"/>
      <c r="I17" s="219">
        <f aca="true" t="shared" si="0" ref="I17:I19">E17+F17*G17/100</f>
        <v>0</v>
      </c>
      <c r="BA17" s="1">
        <v>0</v>
      </c>
    </row>
    <row r="18" spans="1:53" ht="12.75">
      <c r="A18" s="152" t="s">
        <v>384</v>
      </c>
      <c r="B18" s="143"/>
      <c r="C18" s="143"/>
      <c r="D18" s="214"/>
      <c r="E18" s="215">
        <v>0</v>
      </c>
      <c r="F18" s="216">
        <v>0</v>
      </c>
      <c r="G18" s="217">
        <f>SUM(G17)</f>
        <v>0</v>
      </c>
      <c r="H18" s="218"/>
      <c r="I18" s="219">
        <f t="shared" si="0"/>
        <v>0</v>
      </c>
      <c r="BA18" s="1">
        <v>0</v>
      </c>
    </row>
    <row r="19" spans="1:53" ht="12.75">
      <c r="A19" s="152" t="s">
        <v>2151</v>
      </c>
      <c r="B19" s="143"/>
      <c r="C19" s="143"/>
      <c r="D19" s="214"/>
      <c r="E19" s="215">
        <v>0</v>
      </c>
      <c r="F19" s="216">
        <v>0</v>
      </c>
      <c r="G19" s="217">
        <f>SUM(G18)</f>
        <v>0</v>
      </c>
      <c r="H19" s="218"/>
      <c r="I19" s="219">
        <f t="shared" si="0"/>
        <v>0</v>
      </c>
      <c r="BA19" s="1">
        <v>2</v>
      </c>
    </row>
    <row r="20" spans="1:9" ht="13.5" thickBot="1">
      <c r="A20" s="220"/>
      <c r="B20" s="221" t="s">
        <v>84</v>
      </c>
      <c r="C20" s="222"/>
      <c r="D20" s="223"/>
      <c r="E20" s="224"/>
      <c r="F20" s="225"/>
      <c r="G20" s="225"/>
      <c r="H20" s="433">
        <f>SUM(I17:I19)</f>
        <v>0</v>
      </c>
      <c r="I20" s="434"/>
    </row>
    <row r="22" spans="2:9" ht="12.75">
      <c r="B22" s="14"/>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sheetData>
  <mergeCells count="4">
    <mergeCell ref="A1:B1"/>
    <mergeCell ref="A2:B2"/>
    <mergeCell ref="G2:I2"/>
    <mergeCell ref="H20:I2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82"/>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10.1.11 PS 10.1.1.1 Rek'!H1</f>
        <v>PS 10.1.1.1</v>
      </c>
      <c r="G3" s="235"/>
    </row>
    <row r="4" spans="1:7" ht="13.5" thickBot="1">
      <c r="A4" s="436" t="s">
        <v>76</v>
      </c>
      <c r="B4" s="429"/>
      <c r="C4" s="188" t="s">
        <v>2137</v>
      </c>
      <c r="D4" s="236"/>
      <c r="E4" s="437" t="str">
        <f>'SO 10.1.11 PS 10.1.1.1 Rek'!G2</f>
        <v>TECHNOLOGIE ČSOV - strojní část</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251</v>
      </c>
      <c r="C7" s="247" t="s">
        <v>252</v>
      </c>
      <c r="D7" s="248"/>
      <c r="E7" s="249"/>
      <c r="F7" s="249"/>
      <c r="G7" s="250"/>
      <c r="H7" s="251"/>
      <c r="I7" s="252"/>
      <c r="J7" s="253"/>
      <c r="K7" s="254"/>
      <c r="O7" s="255">
        <v>1</v>
      </c>
    </row>
    <row r="8" spans="1:80" ht="12.75">
      <c r="A8" s="256">
        <v>1</v>
      </c>
      <c r="B8" s="257" t="s">
        <v>683</v>
      </c>
      <c r="C8" s="258" t="s">
        <v>684</v>
      </c>
      <c r="D8" s="259" t="s">
        <v>259</v>
      </c>
      <c r="E8" s="260">
        <v>10</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1161</v>
      </c>
      <c r="D9" s="441"/>
      <c r="E9" s="269">
        <v>1</v>
      </c>
      <c r="F9" s="270"/>
      <c r="G9" s="271"/>
      <c r="H9" s="272"/>
      <c r="I9" s="266"/>
      <c r="J9" s="273"/>
      <c r="K9" s="266"/>
      <c r="M9" s="267" t="s">
        <v>1161</v>
      </c>
      <c r="O9" s="255"/>
    </row>
    <row r="10" spans="1:15" ht="12.75">
      <c r="A10" s="264"/>
      <c r="B10" s="268"/>
      <c r="C10" s="440" t="s">
        <v>1162</v>
      </c>
      <c r="D10" s="441"/>
      <c r="E10" s="269">
        <v>3</v>
      </c>
      <c r="F10" s="270"/>
      <c r="G10" s="271"/>
      <c r="H10" s="272"/>
      <c r="I10" s="266"/>
      <c r="J10" s="273"/>
      <c r="K10" s="266"/>
      <c r="M10" s="267" t="s">
        <v>1162</v>
      </c>
      <c r="O10" s="255"/>
    </row>
    <row r="11" spans="1:15" ht="12.75">
      <c r="A11" s="264"/>
      <c r="B11" s="268"/>
      <c r="C11" s="440" t="s">
        <v>1163</v>
      </c>
      <c r="D11" s="441"/>
      <c r="E11" s="269">
        <v>2</v>
      </c>
      <c r="F11" s="270"/>
      <c r="G11" s="271"/>
      <c r="H11" s="272"/>
      <c r="I11" s="266"/>
      <c r="J11" s="273"/>
      <c r="K11" s="266"/>
      <c r="M11" s="267" t="s">
        <v>1163</v>
      </c>
      <c r="O11" s="255"/>
    </row>
    <row r="12" spans="1:15" ht="12.75">
      <c r="A12" s="264"/>
      <c r="B12" s="268"/>
      <c r="C12" s="440" t="s">
        <v>1164</v>
      </c>
      <c r="D12" s="441"/>
      <c r="E12" s="269">
        <v>2</v>
      </c>
      <c r="F12" s="270"/>
      <c r="G12" s="271"/>
      <c r="H12" s="272"/>
      <c r="I12" s="266"/>
      <c r="J12" s="273"/>
      <c r="K12" s="266"/>
      <c r="M12" s="267" t="s">
        <v>1164</v>
      </c>
      <c r="O12" s="255"/>
    </row>
    <row r="13" spans="1:15" ht="12.75">
      <c r="A13" s="264"/>
      <c r="B13" s="268"/>
      <c r="C13" s="440" t="s">
        <v>1165</v>
      </c>
      <c r="D13" s="441"/>
      <c r="E13" s="269">
        <v>2</v>
      </c>
      <c r="F13" s="270"/>
      <c r="G13" s="271"/>
      <c r="H13" s="272"/>
      <c r="I13" s="266"/>
      <c r="J13" s="273"/>
      <c r="K13" s="266"/>
      <c r="M13" s="267" t="s">
        <v>1165</v>
      </c>
      <c r="O13" s="255"/>
    </row>
    <row r="14" spans="1:80" ht="12.75">
      <c r="A14" s="256">
        <v>2</v>
      </c>
      <c r="B14" s="257" t="s">
        <v>690</v>
      </c>
      <c r="C14" s="258" t="s">
        <v>691</v>
      </c>
      <c r="D14" s="259" t="s">
        <v>259</v>
      </c>
      <c r="E14" s="260">
        <v>2</v>
      </c>
      <c r="F14" s="260"/>
      <c r="G14" s="261">
        <f>E14*F14</f>
        <v>0</v>
      </c>
      <c r="H14" s="262">
        <v>0</v>
      </c>
      <c r="I14" s="263">
        <f>E14*H14</f>
        <v>0</v>
      </c>
      <c r="J14" s="262">
        <v>0</v>
      </c>
      <c r="K14" s="263">
        <f>E14*J14</f>
        <v>0</v>
      </c>
      <c r="O14" s="255">
        <v>2</v>
      </c>
      <c r="AA14" s="228">
        <v>1</v>
      </c>
      <c r="AB14" s="228">
        <v>1</v>
      </c>
      <c r="AC14" s="228">
        <v>1</v>
      </c>
      <c r="AZ14" s="228">
        <v>1</v>
      </c>
      <c r="BA14" s="228">
        <f>IF(AZ14=1,G14,0)</f>
        <v>0</v>
      </c>
      <c r="BB14" s="228">
        <f>IF(AZ14=2,G14,0)</f>
        <v>0</v>
      </c>
      <c r="BC14" s="228">
        <f>IF(AZ14=3,G14,0)</f>
        <v>0</v>
      </c>
      <c r="BD14" s="228">
        <f>IF(AZ14=4,G14,0)</f>
        <v>0</v>
      </c>
      <c r="BE14" s="228">
        <f>IF(AZ14=5,G14,0)</f>
        <v>0</v>
      </c>
      <c r="CA14" s="255">
        <v>1</v>
      </c>
      <c r="CB14" s="255">
        <v>1</v>
      </c>
    </row>
    <row r="15" spans="1:15" ht="12.75">
      <c r="A15" s="264"/>
      <c r="B15" s="268"/>
      <c r="C15" s="440" t="s">
        <v>1166</v>
      </c>
      <c r="D15" s="441"/>
      <c r="E15" s="269">
        <v>2</v>
      </c>
      <c r="F15" s="270"/>
      <c r="G15" s="271"/>
      <c r="H15" s="272"/>
      <c r="I15" s="266"/>
      <c r="J15" s="273"/>
      <c r="K15" s="266"/>
      <c r="M15" s="267" t="s">
        <v>1166</v>
      </c>
      <c r="O15" s="255"/>
    </row>
    <row r="16" spans="1:80" ht="12.75">
      <c r="A16" s="256">
        <v>3</v>
      </c>
      <c r="B16" s="257" t="s">
        <v>693</v>
      </c>
      <c r="C16" s="258" t="s">
        <v>694</v>
      </c>
      <c r="D16" s="259" t="s">
        <v>259</v>
      </c>
      <c r="E16" s="260">
        <v>3</v>
      </c>
      <c r="F16" s="260"/>
      <c r="G16" s="261">
        <f>E16*F16</f>
        <v>0</v>
      </c>
      <c r="H16" s="262">
        <v>0</v>
      </c>
      <c r="I16" s="263">
        <f>E16*H16</f>
        <v>0</v>
      </c>
      <c r="J16" s="262">
        <v>0</v>
      </c>
      <c r="K16" s="263">
        <f>E16*J16</f>
        <v>0</v>
      </c>
      <c r="O16" s="255">
        <v>2</v>
      </c>
      <c r="AA16" s="228">
        <v>1</v>
      </c>
      <c r="AB16" s="228">
        <v>9</v>
      </c>
      <c r="AC16" s="228">
        <v>9</v>
      </c>
      <c r="AZ16" s="228">
        <v>1</v>
      </c>
      <c r="BA16" s="228">
        <f>IF(AZ16=1,G16,0)</f>
        <v>0</v>
      </c>
      <c r="BB16" s="228">
        <f>IF(AZ16=2,G16,0)</f>
        <v>0</v>
      </c>
      <c r="BC16" s="228">
        <f>IF(AZ16=3,G16,0)</f>
        <v>0</v>
      </c>
      <c r="BD16" s="228">
        <f>IF(AZ16=4,G16,0)</f>
        <v>0</v>
      </c>
      <c r="BE16" s="228">
        <f>IF(AZ16=5,G16,0)</f>
        <v>0</v>
      </c>
      <c r="CA16" s="255">
        <v>1</v>
      </c>
      <c r="CB16" s="255">
        <v>9</v>
      </c>
    </row>
    <row r="17" spans="1:15" ht="12.75">
      <c r="A17" s="264"/>
      <c r="B17" s="268"/>
      <c r="C17" s="440" t="s">
        <v>1167</v>
      </c>
      <c r="D17" s="441"/>
      <c r="E17" s="269">
        <v>1</v>
      </c>
      <c r="F17" s="270"/>
      <c r="G17" s="271"/>
      <c r="H17" s="272"/>
      <c r="I17" s="266"/>
      <c r="J17" s="273"/>
      <c r="K17" s="266"/>
      <c r="M17" s="267" t="s">
        <v>1167</v>
      </c>
      <c r="O17" s="255"/>
    </row>
    <row r="18" spans="1:15" ht="12.75">
      <c r="A18" s="264"/>
      <c r="B18" s="268"/>
      <c r="C18" s="440" t="s">
        <v>1168</v>
      </c>
      <c r="D18" s="441"/>
      <c r="E18" s="269">
        <v>1</v>
      </c>
      <c r="F18" s="270"/>
      <c r="G18" s="271"/>
      <c r="H18" s="272"/>
      <c r="I18" s="266"/>
      <c r="J18" s="273"/>
      <c r="K18" s="266"/>
      <c r="M18" s="267" t="s">
        <v>1168</v>
      </c>
      <c r="O18" s="255"/>
    </row>
    <row r="19" spans="1:15" ht="12.75">
      <c r="A19" s="264"/>
      <c r="B19" s="268"/>
      <c r="C19" s="440" t="s">
        <v>1169</v>
      </c>
      <c r="D19" s="441"/>
      <c r="E19" s="269">
        <v>1</v>
      </c>
      <c r="F19" s="270"/>
      <c r="G19" s="271"/>
      <c r="H19" s="272"/>
      <c r="I19" s="266"/>
      <c r="J19" s="273"/>
      <c r="K19" s="266"/>
      <c r="M19" s="267" t="s">
        <v>1169</v>
      </c>
      <c r="O19" s="255"/>
    </row>
    <row r="20" spans="1:80" ht="22.5">
      <c r="A20" s="256">
        <v>4</v>
      </c>
      <c r="B20" s="257" t="s">
        <v>1170</v>
      </c>
      <c r="C20" s="258" t="s">
        <v>1171</v>
      </c>
      <c r="D20" s="259" t="s">
        <v>1034</v>
      </c>
      <c r="E20" s="260">
        <v>1</v>
      </c>
      <c r="F20" s="260"/>
      <c r="G20" s="261">
        <f>E20*F20</f>
        <v>0</v>
      </c>
      <c r="H20" s="262">
        <v>0.00086</v>
      </c>
      <c r="I20" s="263">
        <f>E20*H20</f>
        <v>0.00086</v>
      </c>
      <c r="J20" s="262">
        <v>-0.004</v>
      </c>
      <c r="K20" s="263">
        <f>E20*J20</f>
        <v>-0.004</v>
      </c>
      <c r="O20" s="255">
        <v>2</v>
      </c>
      <c r="AA20" s="228">
        <v>1</v>
      </c>
      <c r="AB20" s="228">
        <v>1</v>
      </c>
      <c r="AC20" s="228">
        <v>1</v>
      </c>
      <c r="AZ20" s="228">
        <v>1</v>
      </c>
      <c r="BA20" s="228">
        <f>IF(AZ20=1,G20,0)</f>
        <v>0</v>
      </c>
      <c r="BB20" s="228">
        <f>IF(AZ20=2,G20,0)</f>
        <v>0</v>
      </c>
      <c r="BC20" s="228">
        <f>IF(AZ20=3,G20,0)</f>
        <v>0</v>
      </c>
      <c r="BD20" s="228">
        <f>IF(AZ20=4,G20,0)</f>
        <v>0</v>
      </c>
      <c r="BE20" s="228">
        <f>IF(AZ20=5,G20,0)</f>
        <v>0</v>
      </c>
      <c r="CA20" s="255">
        <v>1</v>
      </c>
      <c r="CB20" s="255">
        <v>1</v>
      </c>
    </row>
    <row r="21" spans="1:15" ht="12.75">
      <c r="A21" s="264"/>
      <c r="B21" s="268"/>
      <c r="C21" s="440" t="s">
        <v>1172</v>
      </c>
      <c r="D21" s="441"/>
      <c r="E21" s="269">
        <v>0</v>
      </c>
      <c r="F21" s="270"/>
      <c r="G21" s="271"/>
      <c r="H21" s="272"/>
      <c r="I21" s="266"/>
      <c r="J21" s="273"/>
      <c r="K21" s="266"/>
      <c r="M21" s="267" t="s">
        <v>1172</v>
      </c>
      <c r="O21" s="255"/>
    </row>
    <row r="22" spans="1:15" ht="12.75">
      <c r="A22" s="264"/>
      <c r="B22" s="268"/>
      <c r="C22" s="440" t="s">
        <v>1173</v>
      </c>
      <c r="D22" s="441"/>
      <c r="E22" s="269">
        <v>1</v>
      </c>
      <c r="F22" s="270"/>
      <c r="G22" s="271"/>
      <c r="H22" s="272"/>
      <c r="I22" s="266"/>
      <c r="J22" s="273"/>
      <c r="K22" s="266"/>
      <c r="M22" s="267" t="s">
        <v>1173</v>
      </c>
      <c r="O22" s="255"/>
    </row>
    <row r="23" spans="1:80" ht="12.75">
      <c r="A23" s="356">
        <v>5</v>
      </c>
      <c r="B23" s="357" t="s">
        <v>1174</v>
      </c>
      <c r="C23" s="358" t="s">
        <v>1175</v>
      </c>
      <c r="D23" s="359" t="s">
        <v>259</v>
      </c>
      <c r="E23" s="360">
        <v>1.015</v>
      </c>
      <c r="F23" s="360"/>
      <c r="G23" s="361">
        <f>E23*F23</f>
        <v>0</v>
      </c>
      <c r="H23" s="262">
        <v>0</v>
      </c>
      <c r="I23" s="263">
        <f>E23*H23</f>
        <v>0</v>
      </c>
      <c r="J23" s="262"/>
      <c r="K23" s="263">
        <f>E23*J23</f>
        <v>0</v>
      </c>
      <c r="O23" s="255">
        <v>2</v>
      </c>
      <c r="AA23" s="228">
        <v>3</v>
      </c>
      <c r="AB23" s="228">
        <v>1</v>
      </c>
      <c r="AC23" s="228" t="s">
        <v>1174</v>
      </c>
      <c r="AZ23" s="228">
        <v>1</v>
      </c>
      <c r="BA23" s="228">
        <f>IF(AZ23=1,G23,0)</f>
        <v>0</v>
      </c>
      <c r="BB23" s="228">
        <f>IF(AZ23=2,G23,0)</f>
        <v>0</v>
      </c>
      <c r="BC23" s="228">
        <f>IF(AZ23=3,G23,0)</f>
        <v>0</v>
      </c>
      <c r="BD23" s="228">
        <f>IF(AZ23=4,G23,0)</f>
        <v>0</v>
      </c>
      <c r="BE23" s="228">
        <f>IF(AZ23=5,G23,0)</f>
        <v>0</v>
      </c>
      <c r="CA23" s="255">
        <v>3</v>
      </c>
      <c r="CB23" s="255">
        <v>1</v>
      </c>
    </row>
    <row r="24" spans="1:15" ht="12.75">
      <c r="A24" s="362"/>
      <c r="B24" s="363"/>
      <c r="C24" s="444" t="s">
        <v>1176</v>
      </c>
      <c r="D24" s="445"/>
      <c r="E24" s="364">
        <v>0</v>
      </c>
      <c r="F24" s="365"/>
      <c r="G24" s="366"/>
      <c r="H24" s="272"/>
      <c r="I24" s="266"/>
      <c r="J24" s="273"/>
      <c r="K24" s="266"/>
      <c r="M24" s="267" t="s">
        <v>1176</v>
      </c>
      <c r="O24" s="255"/>
    </row>
    <row r="25" spans="1:15" ht="12.75">
      <c r="A25" s="362"/>
      <c r="B25" s="363"/>
      <c r="C25" s="444" t="s">
        <v>1177</v>
      </c>
      <c r="D25" s="445"/>
      <c r="E25" s="364">
        <v>1.015</v>
      </c>
      <c r="F25" s="365"/>
      <c r="G25" s="366"/>
      <c r="H25" s="272"/>
      <c r="I25" s="266"/>
      <c r="J25" s="273"/>
      <c r="K25" s="266"/>
      <c r="M25" s="267" t="s">
        <v>1177</v>
      </c>
      <c r="O25" s="255"/>
    </row>
    <row r="26" spans="1:80" ht="12.75">
      <c r="A26" s="356">
        <v>6</v>
      </c>
      <c r="B26" s="357" t="s">
        <v>749</v>
      </c>
      <c r="C26" s="358" t="s">
        <v>750</v>
      </c>
      <c r="D26" s="359" t="s">
        <v>259</v>
      </c>
      <c r="E26" s="360">
        <v>1.01</v>
      </c>
      <c r="F26" s="360"/>
      <c r="G26" s="361">
        <f>E26*F26</f>
        <v>0</v>
      </c>
      <c r="H26" s="262">
        <v>0.00024</v>
      </c>
      <c r="I26" s="263">
        <f>E26*H26</f>
        <v>0.0002424</v>
      </c>
      <c r="J26" s="262"/>
      <c r="K26" s="263">
        <f>E26*J26</f>
        <v>0</v>
      </c>
      <c r="O26" s="255">
        <v>2</v>
      </c>
      <c r="AA26" s="228">
        <v>3</v>
      </c>
      <c r="AB26" s="228">
        <v>1</v>
      </c>
      <c r="AC26" s="228" t="s">
        <v>749</v>
      </c>
      <c r="AZ26" s="228">
        <v>1</v>
      </c>
      <c r="BA26" s="228">
        <f>IF(AZ26=1,G26,0)</f>
        <v>0</v>
      </c>
      <c r="BB26" s="228">
        <f>IF(AZ26=2,G26,0)</f>
        <v>0</v>
      </c>
      <c r="BC26" s="228">
        <f>IF(AZ26=3,G26,0)</f>
        <v>0</v>
      </c>
      <c r="BD26" s="228">
        <f>IF(AZ26=4,G26,0)</f>
        <v>0</v>
      </c>
      <c r="BE26" s="228">
        <f>IF(AZ26=5,G26,0)</f>
        <v>0</v>
      </c>
      <c r="CA26" s="255">
        <v>3</v>
      </c>
      <c r="CB26" s="255">
        <v>1</v>
      </c>
    </row>
    <row r="27" spans="1:15" ht="12.75">
      <c r="A27" s="362"/>
      <c r="B27" s="363"/>
      <c r="C27" s="444" t="s">
        <v>1178</v>
      </c>
      <c r="D27" s="445"/>
      <c r="E27" s="364">
        <v>0</v>
      </c>
      <c r="F27" s="365"/>
      <c r="G27" s="366"/>
      <c r="H27" s="272"/>
      <c r="I27" s="266"/>
      <c r="J27" s="273"/>
      <c r="K27" s="266"/>
      <c r="M27" s="267" t="s">
        <v>1178</v>
      </c>
      <c r="O27" s="255"/>
    </row>
    <row r="28" spans="1:15" ht="12.75">
      <c r="A28" s="362"/>
      <c r="B28" s="363"/>
      <c r="C28" s="444" t="s">
        <v>1179</v>
      </c>
      <c r="D28" s="445"/>
      <c r="E28" s="364">
        <v>1.01</v>
      </c>
      <c r="F28" s="365"/>
      <c r="G28" s="366"/>
      <c r="H28" s="272"/>
      <c r="I28" s="266"/>
      <c r="J28" s="273"/>
      <c r="K28" s="266"/>
      <c r="M28" s="267" t="s">
        <v>1179</v>
      </c>
      <c r="O28" s="255"/>
    </row>
    <row r="29" spans="1:80" ht="22.5">
      <c r="A29" s="356">
        <v>7</v>
      </c>
      <c r="B29" s="357" t="s">
        <v>752</v>
      </c>
      <c r="C29" s="358" t="s">
        <v>753</v>
      </c>
      <c r="D29" s="359" t="s">
        <v>259</v>
      </c>
      <c r="E29" s="360">
        <v>1.01</v>
      </c>
      <c r="F29" s="360"/>
      <c r="G29" s="361">
        <f>E29*F29</f>
        <v>0</v>
      </c>
      <c r="H29" s="262">
        <v>0.0024</v>
      </c>
      <c r="I29" s="263">
        <f>E29*H29</f>
        <v>0.002424</v>
      </c>
      <c r="J29" s="262"/>
      <c r="K29" s="263">
        <f>E29*J29</f>
        <v>0</v>
      </c>
      <c r="O29" s="255">
        <v>2</v>
      </c>
      <c r="AA29" s="228">
        <v>3</v>
      </c>
      <c r="AB29" s="228">
        <v>1</v>
      </c>
      <c r="AC29" s="228" t="s">
        <v>752</v>
      </c>
      <c r="AZ29" s="228">
        <v>1</v>
      </c>
      <c r="BA29" s="228">
        <f>IF(AZ29=1,G29,0)</f>
        <v>0</v>
      </c>
      <c r="BB29" s="228">
        <f>IF(AZ29=2,G29,0)</f>
        <v>0</v>
      </c>
      <c r="BC29" s="228">
        <f>IF(AZ29=3,G29,0)</f>
        <v>0</v>
      </c>
      <c r="BD29" s="228">
        <f>IF(AZ29=4,G29,0)</f>
        <v>0</v>
      </c>
      <c r="BE29" s="228">
        <f>IF(AZ29=5,G29,0)</f>
        <v>0</v>
      </c>
      <c r="CA29" s="255">
        <v>3</v>
      </c>
      <c r="CB29" s="255">
        <v>1</v>
      </c>
    </row>
    <row r="30" spans="1:15" ht="12.75">
      <c r="A30" s="362"/>
      <c r="B30" s="363"/>
      <c r="C30" s="444" t="s">
        <v>1180</v>
      </c>
      <c r="D30" s="445"/>
      <c r="E30" s="364">
        <v>0</v>
      </c>
      <c r="F30" s="365"/>
      <c r="G30" s="366"/>
      <c r="H30" s="272"/>
      <c r="I30" s="266"/>
      <c r="J30" s="273"/>
      <c r="K30" s="266"/>
      <c r="M30" s="267" t="s">
        <v>1180</v>
      </c>
      <c r="O30" s="255"/>
    </row>
    <row r="31" spans="1:15" ht="12.75">
      <c r="A31" s="362"/>
      <c r="B31" s="363"/>
      <c r="C31" s="444" t="s">
        <v>1179</v>
      </c>
      <c r="D31" s="445"/>
      <c r="E31" s="364">
        <v>1.01</v>
      </c>
      <c r="F31" s="365"/>
      <c r="G31" s="366"/>
      <c r="H31" s="272"/>
      <c r="I31" s="266"/>
      <c r="J31" s="273"/>
      <c r="K31" s="266"/>
      <c r="M31" s="267" t="s">
        <v>1179</v>
      </c>
      <c r="O31" s="255"/>
    </row>
    <row r="32" spans="1:80" ht="12.75">
      <c r="A32" s="356">
        <v>8</v>
      </c>
      <c r="B32" s="357" t="s">
        <v>1181</v>
      </c>
      <c r="C32" s="358" t="s">
        <v>1182</v>
      </c>
      <c r="D32" s="359" t="s">
        <v>259</v>
      </c>
      <c r="E32" s="360">
        <v>1.01</v>
      </c>
      <c r="F32" s="360"/>
      <c r="G32" s="361">
        <f>E32*F32</f>
        <v>0</v>
      </c>
      <c r="H32" s="262">
        <v>7E-05</v>
      </c>
      <c r="I32" s="263">
        <f>E32*H32</f>
        <v>7.07E-05</v>
      </c>
      <c r="J32" s="262"/>
      <c r="K32" s="263">
        <f>E32*J32</f>
        <v>0</v>
      </c>
      <c r="O32" s="255">
        <v>2</v>
      </c>
      <c r="AA32" s="228">
        <v>3</v>
      </c>
      <c r="AB32" s="228">
        <v>1</v>
      </c>
      <c r="AC32" s="228" t="s">
        <v>1181</v>
      </c>
      <c r="AZ32" s="228">
        <v>1</v>
      </c>
      <c r="BA32" s="228">
        <f>IF(AZ32=1,G32,0)</f>
        <v>0</v>
      </c>
      <c r="BB32" s="228">
        <f>IF(AZ32=2,G32,0)</f>
        <v>0</v>
      </c>
      <c r="BC32" s="228">
        <f>IF(AZ32=3,G32,0)</f>
        <v>0</v>
      </c>
      <c r="BD32" s="228">
        <f>IF(AZ32=4,G32,0)</f>
        <v>0</v>
      </c>
      <c r="BE32" s="228">
        <f>IF(AZ32=5,G32,0)</f>
        <v>0</v>
      </c>
      <c r="CA32" s="255">
        <v>3</v>
      </c>
      <c r="CB32" s="255">
        <v>1</v>
      </c>
    </row>
    <row r="33" spans="1:15" ht="12.75">
      <c r="A33" s="362"/>
      <c r="B33" s="363"/>
      <c r="C33" s="444" t="s">
        <v>1183</v>
      </c>
      <c r="D33" s="445"/>
      <c r="E33" s="364">
        <v>0</v>
      </c>
      <c r="F33" s="365"/>
      <c r="G33" s="366"/>
      <c r="H33" s="272"/>
      <c r="I33" s="266"/>
      <c r="J33" s="273"/>
      <c r="K33" s="266"/>
      <c r="M33" s="267" t="s">
        <v>1183</v>
      </c>
      <c r="O33" s="255"/>
    </row>
    <row r="34" spans="1:15" ht="12.75">
      <c r="A34" s="362"/>
      <c r="B34" s="363"/>
      <c r="C34" s="444" t="s">
        <v>1184</v>
      </c>
      <c r="D34" s="445"/>
      <c r="E34" s="364">
        <v>1.01</v>
      </c>
      <c r="F34" s="365"/>
      <c r="G34" s="366"/>
      <c r="H34" s="272"/>
      <c r="I34" s="266"/>
      <c r="J34" s="273"/>
      <c r="K34" s="266"/>
      <c r="M34" s="267" t="s">
        <v>1184</v>
      </c>
      <c r="O34" s="255"/>
    </row>
    <row r="35" spans="1:80" ht="12.75">
      <c r="A35" s="356">
        <v>9</v>
      </c>
      <c r="B35" s="357" t="s">
        <v>1185</v>
      </c>
      <c r="C35" s="358" t="s">
        <v>1186</v>
      </c>
      <c r="D35" s="359" t="s">
        <v>259</v>
      </c>
      <c r="E35" s="360">
        <v>1</v>
      </c>
      <c r="F35" s="360"/>
      <c r="G35" s="361">
        <f>E35*F35</f>
        <v>0</v>
      </c>
      <c r="H35" s="262">
        <v>0.0006</v>
      </c>
      <c r="I35" s="263">
        <f>E35*H35</f>
        <v>0.0006</v>
      </c>
      <c r="J35" s="262"/>
      <c r="K35" s="263">
        <f>E35*J35</f>
        <v>0</v>
      </c>
      <c r="O35" s="255">
        <v>2</v>
      </c>
      <c r="AA35" s="228">
        <v>3</v>
      </c>
      <c r="AB35" s="228">
        <v>1</v>
      </c>
      <c r="AC35" s="228" t="s">
        <v>1185</v>
      </c>
      <c r="AZ35" s="228">
        <v>1</v>
      </c>
      <c r="BA35" s="228">
        <f>IF(AZ35=1,G35,0)</f>
        <v>0</v>
      </c>
      <c r="BB35" s="228">
        <f>IF(AZ35=2,G35,0)</f>
        <v>0</v>
      </c>
      <c r="BC35" s="228">
        <f>IF(AZ35=3,G35,0)</f>
        <v>0</v>
      </c>
      <c r="BD35" s="228">
        <f>IF(AZ35=4,G35,0)</f>
        <v>0</v>
      </c>
      <c r="BE35" s="228">
        <f>IF(AZ35=5,G35,0)</f>
        <v>0</v>
      </c>
      <c r="CA35" s="255">
        <v>3</v>
      </c>
      <c r="CB35" s="255">
        <v>1</v>
      </c>
    </row>
    <row r="36" spans="1:80" ht="12.75">
      <c r="A36" s="356">
        <v>10</v>
      </c>
      <c r="B36" s="357" t="s">
        <v>1187</v>
      </c>
      <c r="C36" s="358" t="s">
        <v>1188</v>
      </c>
      <c r="D36" s="359" t="s">
        <v>259</v>
      </c>
      <c r="E36" s="360">
        <v>1.01</v>
      </c>
      <c r="F36" s="360"/>
      <c r="G36" s="361">
        <f>E36*F36</f>
        <v>0</v>
      </c>
      <c r="H36" s="262">
        <v>0.015</v>
      </c>
      <c r="I36" s="263">
        <f>E36*H36</f>
        <v>0.01515</v>
      </c>
      <c r="J36" s="262"/>
      <c r="K36" s="263">
        <f>E36*J36</f>
        <v>0</v>
      </c>
      <c r="O36" s="255">
        <v>2</v>
      </c>
      <c r="AA36" s="228">
        <v>3</v>
      </c>
      <c r="AB36" s="228">
        <v>1</v>
      </c>
      <c r="AC36" s="228" t="s">
        <v>1187</v>
      </c>
      <c r="AZ36" s="228">
        <v>1</v>
      </c>
      <c r="BA36" s="228">
        <f>IF(AZ36=1,G36,0)</f>
        <v>0</v>
      </c>
      <c r="BB36" s="228">
        <f>IF(AZ36=2,G36,0)</f>
        <v>0</v>
      </c>
      <c r="BC36" s="228">
        <f>IF(AZ36=3,G36,0)</f>
        <v>0</v>
      </c>
      <c r="BD36" s="228">
        <f>IF(AZ36=4,G36,0)</f>
        <v>0</v>
      </c>
      <c r="BE36" s="228">
        <f>IF(AZ36=5,G36,0)</f>
        <v>0</v>
      </c>
      <c r="CA36" s="255">
        <v>3</v>
      </c>
      <c r="CB36" s="255">
        <v>1</v>
      </c>
    </row>
    <row r="37" spans="1:15" ht="33.75">
      <c r="A37" s="362"/>
      <c r="B37" s="367"/>
      <c r="C37" s="446" t="s">
        <v>1189</v>
      </c>
      <c r="D37" s="447"/>
      <c r="E37" s="447"/>
      <c r="F37" s="447"/>
      <c r="G37" s="448"/>
      <c r="I37" s="266"/>
      <c r="K37" s="266"/>
      <c r="L37" s="267" t="s">
        <v>1189</v>
      </c>
      <c r="O37" s="255">
        <v>3</v>
      </c>
    </row>
    <row r="38" spans="1:15" ht="12.75">
      <c r="A38" s="362"/>
      <c r="B38" s="363"/>
      <c r="C38" s="444" t="s">
        <v>1190</v>
      </c>
      <c r="D38" s="445"/>
      <c r="E38" s="364">
        <v>0</v>
      </c>
      <c r="F38" s="365"/>
      <c r="G38" s="366"/>
      <c r="H38" s="272"/>
      <c r="I38" s="266"/>
      <c r="J38" s="273"/>
      <c r="K38" s="266"/>
      <c r="M38" s="267" t="s">
        <v>1190</v>
      </c>
      <c r="O38" s="255"/>
    </row>
    <row r="39" spans="1:15" ht="12.75">
      <c r="A39" s="362"/>
      <c r="B39" s="363"/>
      <c r="C39" s="444" t="s">
        <v>1191</v>
      </c>
      <c r="D39" s="445"/>
      <c r="E39" s="364">
        <v>1.01</v>
      </c>
      <c r="F39" s="365"/>
      <c r="G39" s="366"/>
      <c r="H39" s="272"/>
      <c r="I39" s="266"/>
      <c r="J39" s="273"/>
      <c r="K39" s="266"/>
      <c r="M39" s="267" t="s">
        <v>1191</v>
      </c>
      <c r="O39" s="255"/>
    </row>
    <row r="40" spans="1:80" ht="22.5">
      <c r="A40" s="356">
        <v>11</v>
      </c>
      <c r="B40" s="357" t="s">
        <v>1192</v>
      </c>
      <c r="C40" s="358" t="s">
        <v>1193</v>
      </c>
      <c r="D40" s="359" t="s">
        <v>259</v>
      </c>
      <c r="E40" s="360">
        <v>3.03</v>
      </c>
      <c r="F40" s="360"/>
      <c r="G40" s="361">
        <f>E40*F40</f>
        <v>0</v>
      </c>
      <c r="H40" s="262">
        <v>0.012</v>
      </c>
      <c r="I40" s="263">
        <f>E40*H40</f>
        <v>0.036359999999999996</v>
      </c>
      <c r="J40" s="262"/>
      <c r="K40" s="263">
        <f>E40*J40</f>
        <v>0</v>
      </c>
      <c r="O40" s="255">
        <v>2</v>
      </c>
      <c r="AA40" s="228">
        <v>3</v>
      </c>
      <c r="AB40" s="228">
        <v>1</v>
      </c>
      <c r="AC40" s="228" t="s">
        <v>1192</v>
      </c>
      <c r="AZ40" s="228">
        <v>1</v>
      </c>
      <c r="BA40" s="228">
        <f>IF(AZ40=1,G40,0)</f>
        <v>0</v>
      </c>
      <c r="BB40" s="228">
        <f>IF(AZ40=2,G40,0)</f>
        <v>0</v>
      </c>
      <c r="BC40" s="228">
        <f>IF(AZ40=3,G40,0)</f>
        <v>0</v>
      </c>
      <c r="BD40" s="228">
        <f>IF(AZ40=4,G40,0)</f>
        <v>0</v>
      </c>
      <c r="BE40" s="228">
        <f>IF(AZ40=5,G40,0)</f>
        <v>0</v>
      </c>
      <c r="CA40" s="255">
        <v>3</v>
      </c>
      <c r="CB40" s="255">
        <v>1</v>
      </c>
    </row>
    <row r="41" spans="1:15" ht="12.75">
      <c r="A41" s="362"/>
      <c r="B41" s="363"/>
      <c r="C41" s="444" t="s">
        <v>1194</v>
      </c>
      <c r="D41" s="445"/>
      <c r="E41" s="364">
        <v>0</v>
      </c>
      <c r="F41" s="365"/>
      <c r="G41" s="366"/>
      <c r="H41" s="272"/>
      <c r="I41" s="266"/>
      <c r="J41" s="273"/>
      <c r="K41" s="266"/>
      <c r="M41" s="267" t="s">
        <v>1194</v>
      </c>
      <c r="O41" s="255"/>
    </row>
    <row r="42" spans="1:15" ht="12.75">
      <c r="A42" s="362"/>
      <c r="B42" s="363"/>
      <c r="C42" s="444" t="s">
        <v>1195</v>
      </c>
      <c r="D42" s="445"/>
      <c r="E42" s="364">
        <v>3.03</v>
      </c>
      <c r="F42" s="365"/>
      <c r="G42" s="366"/>
      <c r="H42" s="272"/>
      <c r="I42" s="266"/>
      <c r="J42" s="273"/>
      <c r="K42" s="266"/>
      <c r="M42" s="267" t="s">
        <v>1195</v>
      </c>
      <c r="O42" s="255"/>
    </row>
    <row r="43" spans="1:80" ht="22.5">
      <c r="A43" s="356">
        <v>12</v>
      </c>
      <c r="B43" s="357" t="s">
        <v>1196</v>
      </c>
      <c r="C43" s="358" t="s">
        <v>1197</v>
      </c>
      <c r="D43" s="359" t="s">
        <v>259</v>
      </c>
      <c r="E43" s="360">
        <v>2.02</v>
      </c>
      <c r="F43" s="360"/>
      <c r="G43" s="361">
        <f>E43*F43</f>
        <v>0</v>
      </c>
      <c r="H43" s="262">
        <v>0.008</v>
      </c>
      <c r="I43" s="263">
        <f>E43*H43</f>
        <v>0.01616</v>
      </c>
      <c r="J43" s="262"/>
      <c r="K43" s="263">
        <f>E43*J43</f>
        <v>0</v>
      </c>
      <c r="O43" s="255">
        <v>2</v>
      </c>
      <c r="AA43" s="228">
        <v>3</v>
      </c>
      <c r="AB43" s="228">
        <v>1</v>
      </c>
      <c r="AC43" s="228" t="s">
        <v>1196</v>
      </c>
      <c r="AZ43" s="228">
        <v>1</v>
      </c>
      <c r="BA43" s="228">
        <f>IF(AZ43=1,G43,0)</f>
        <v>0</v>
      </c>
      <c r="BB43" s="228">
        <f>IF(AZ43=2,G43,0)</f>
        <v>0</v>
      </c>
      <c r="BC43" s="228">
        <f>IF(AZ43=3,G43,0)</f>
        <v>0</v>
      </c>
      <c r="BD43" s="228">
        <f>IF(AZ43=4,G43,0)</f>
        <v>0</v>
      </c>
      <c r="BE43" s="228">
        <f>IF(AZ43=5,G43,0)</f>
        <v>0</v>
      </c>
      <c r="CA43" s="255">
        <v>3</v>
      </c>
      <c r="CB43" s="255">
        <v>1</v>
      </c>
    </row>
    <row r="44" spans="1:15" ht="12.75">
      <c r="A44" s="362"/>
      <c r="B44" s="363"/>
      <c r="C44" s="444" t="s">
        <v>1198</v>
      </c>
      <c r="D44" s="445"/>
      <c r="E44" s="364">
        <v>0</v>
      </c>
      <c r="F44" s="365"/>
      <c r="G44" s="366"/>
      <c r="H44" s="272"/>
      <c r="I44" s="266"/>
      <c r="J44" s="273"/>
      <c r="K44" s="266"/>
      <c r="M44" s="267" t="s">
        <v>1198</v>
      </c>
      <c r="O44" s="255"/>
    </row>
    <row r="45" spans="1:15" ht="12.75">
      <c r="A45" s="362"/>
      <c r="B45" s="363"/>
      <c r="C45" s="444" t="s">
        <v>1199</v>
      </c>
      <c r="D45" s="445"/>
      <c r="E45" s="364">
        <v>2.02</v>
      </c>
      <c r="F45" s="365"/>
      <c r="G45" s="366"/>
      <c r="H45" s="272"/>
      <c r="I45" s="266"/>
      <c r="J45" s="273"/>
      <c r="K45" s="266"/>
      <c r="M45" s="267" t="s">
        <v>1199</v>
      </c>
      <c r="O45" s="255"/>
    </row>
    <row r="46" spans="1:80" ht="22.5">
      <c r="A46" s="356">
        <v>13</v>
      </c>
      <c r="B46" s="357" t="s">
        <v>1200</v>
      </c>
      <c r="C46" s="358" t="s">
        <v>1201</v>
      </c>
      <c r="D46" s="359" t="s">
        <v>259</v>
      </c>
      <c r="E46" s="360">
        <v>1</v>
      </c>
      <c r="F46" s="360"/>
      <c r="G46" s="361">
        <f>E46*F46</f>
        <v>0</v>
      </c>
      <c r="H46" s="262">
        <v>0.0024</v>
      </c>
      <c r="I46" s="263">
        <f>E46*H46</f>
        <v>0.0024</v>
      </c>
      <c r="J46" s="262"/>
      <c r="K46" s="263">
        <f>E46*J46</f>
        <v>0</v>
      </c>
      <c r="O46" s="255">
        <v>2</v>
      </c>
      <c r="AA46" s="228">
        <v>3</v>
      </c>
      <c r="AB46" s="228">
        <v>1</v>
      </c>
      <c r="AC46" s="228" t="s">
        <v>1200</v>
      </c>
      <c r="AZ46" s="228">
        <v>1</v>
      </c>
      <c r="BA46" s="228">
        <f>IF(AZ46=1,G46,0)</f>
        <v>0</v>
      </c>
      <c r="BB46" s="228">
        <f>IF(AZ46=2,G46,0)</f>
        <v>0</v>
      </c>
      <c r="BC46" s="228">
        <f>IF(AZ46=3,G46,0)</f>
        <v>0</v>
      </c>
      <c r="BD46" s="228">
        <f>IF(AZ46=4,G46,0)</f>
        <v>0</v>
      </c>
      <c r="BE46" s="228">
        <f>IF(AZ46=5,G46,0)</f>
        <v>0</v>
      </c>
      <c r="CA46" s="255">
        <v>3</v>
      </c>
      <c r="CB46" s="255">
        <v>1</v>
      </c>
    </row>
    <row r="47" spans="1:80" ht="12.75">
      <c r="A47" s="356">
        <v>14</v>
      </c>
      <c r="B47" s="357" t="s">
        <v>1202</v>
      </c>
      <c r="C47" s="358" t="s">
        <v>1203</v>
      </c>
      <c r="D47" s="359" t="s">
        <v>259</v>
      </c>
      <c r="E47" s="360">
        <v>2.02</v>
      </c>
      <c r="F47" s="360"/>
      <c r="G47" s="361">
        <f>E47*F47</f>
        <v>0</v>
      </c>
      <c r="H47" s="262">
        <v>0.0069</v>
      </c>
      <c r="I47" s="263">
        <f>E47*H47</f>
        <v>0.013938</v>
      </c>
      <c r="J47" s="262"/>
      <c r="K47" s="263">
        <f>E47*J47</f>
        <v>0</v>
      </c>
      <c r="O47" s="255">
        <v>2</v>
      </c>
      <c r="AA47" s="228">
        <v>3</v>
      </c>
      <c r="AB47" s="228">
        <v>1</v>
      </c>
      <c r="AC47" s="228" t="s">
        <v>1202</v>
      </c>
      <c r="AZ47" s="228">
        <v>1</v>
      </c>
      <c r="BA47" s="228">
        <f>IF(AZ47=1,G47,0)</f>
        <v>0</v>
      </c>
      <c r="BB47" s="228">
        <f>IF(AZ47=2,G47,0)</f>
        <v>0</v>
      </c>
      <c r="BC47" s="228">
        <f>IF(AZ47=3,G47,0)</f>
        <v>0</v>
      </c>
      <c r="BD47" s="228">
        <f>IF(AZ47=4,G47,0)</f>
        <v>0</v>
      </c>
      <c r="BE47" s="228">
        <f>IF(AZ47=5,G47,0)</f>
        <v>0</v>
      </c>
      <c r="CA47" s="255">
        <v>3</v>
      </c>
      <c r="CB47" s="255">
        <v>1</v>
      </c>
    </row>
    <row r="48" spans="1:15" ht="12.75">
      <c r="A48" s="362"/>
      <c r="B48" s="363"/>
      <c r="C48" s="444" t="s">
        <v>1204</v>
      </c>
      <c r="D48" s="445"/>
      <c r="E48" s="364">
        <v>0</v>
      </c>
      <c r="F48" s="365"/>
      <c r="G48" s="366"/>
      <c r="H48" s="272"/>
      <c r="I48" s="266"/>
      <c r="J48" s="273"/>
      <c r="K48" s="266"/>
      <c r="M48" s="267" t="s">
        <v>1204</v>
      </c>
      <c r="O48" s="255"/>
    </row>
    <row r="49" spans="1:15" ht="12.75">
      <c r="A49" s="362"/>
      <c r="B49" s="363"/>
      <c r="C49" s="444" t="s">
        <v>1199</v>
      </c>
      <c r="D49" s="445"/>
      <c r="E49" s="364">
        <v>2.02</v>
      </c>
      <c r="F49" s="365"/>
      <c r="G49" s="366"/>
      <c r="H49" s="272"/>
      <c r="I49" s="266"/>
      <c r="J49" s="273"/>
      <c r="K49" s="266"/>
      <c r="M49" s="267" t="s">
        <v>1199</v>
      </c>
      <c r="O49" s="255"/>
    </row>
    <row r="50" spans="1:80" ht="12.75">
      <c r="A50" s="356">
        <v>15</v>
      </c>
      <c r="B50" s="357" t="s">
        <v>1205</v>
      </c>
      <c r="C50" s="358" t="s">
        <v>1206</v>
      </c>
      <c r="D50" s="359" t="s">
        <v>259</v>
      </c>
      <c r="E50" s="360">
        <v>2.02</v>
      </c>
      <c r="F50" s="360"/>
      <c r="G50" s="361">
        <f>E50*F50</f>
        <v>0</v>
      </c>
      <c r="H50" s="262">
        <v>0.011</v>
      </c>
      <c r="I50" s="263">
        <f>E50*H50</f>
        <v>0.02222</v>
      </c>
      <c r="J50" s="262"/>
      <c r="K50" s="263">
        <f>E50*J50</f>
        <v>0</v>
      </c>
      <c r="O50" s="255">
        <v>2</v>
      </c>
      <c r="AA50" s="228">
        <v>3</v>
      </c>
      <c r="AB50" s="228">
        <v>1</v>
      </c>
      <c r="AC50" s="228" t="s">
        <v>1205</v>
      </c>
      <c r="AZ50" s="228">
        <v>1</v>
      </c>
      <c r="BA50" s="228">
        <f>IF(AZ50=1,G50,0)</f>
        <v>0</v>
      </c>
      <c r="BB50" s="228">
        <f>IF(AZ50=2,G50,0)</f>
        <v>0</v>
      </c>
      <c r="BC50" s="228">
        <f>IF(AZ50=3,G50,0)</f>
        <v>0</v>
      </c>
      <c r="BD50" s="228">
        <f>IF(AZ50=4,G50,0)</f>
        <v>0</v>
      </c>
      <c r="BE50" s="228">
        <f>IF(AZ50=5,G50,0)</f>
        <v>0</v>
      </c>
      <c r="CA50" s="255">
        <v>3</v>
      </c>
      <c r="CB50" s="255">
        <v>1</v>
      </c>
    </row>
    <row r="51" spans="1:15" ht="12.75">
      <c r="A51" s="362"/>
      <c r="B51" s="363"/>
      <c r="C51" s="444" t="s">
        <v>1207</v>
      </c>
      <c r="D51" s="445"/>
      <c r="E51" s="364">
        <v>0</v>
      </c>
      <c r="F51" s="365"/>
      <c r="G51" s="366"/>
      <c r="H51" s="272"/>
      <c r="I51" s="266"/>
      <c r="J51" s="273"/>
      <c r="K51" s="266"/>
      <c r="M51" s="267" t="s">
        <v>1207</v>
      </c>
      <c r="O51" s="255"/>
    </row>
    <row r="52" spans="1:15" ht="12.75">
      <c r="A52" s="362"/>
      <c r="B52" s="363"/>
      <c r="C52" s="444" t="s">
        <v>1208</v>
      </c>
      <c r="D52" s="445"/>
      <c r="E52" s="364">
        <v>2.02</v>
      </c>
      <c r="F52" s="365"/>
      <c r="G52" s="366"/>
      <c r="H52" s="272"/>
      <c r="I52" s="266"/>
      <c r="J52" s="273"/>
      <c r="K52" s="266"/>
      <c r="M52" s="267" t="s">
        <v>1208</v>
      </c>
      <c r="O52" s="255"/>
    </row>
    <row r="53" spans="1:57" ht="12.75">
      <c r="A53" s="274"/>
      <c r="B53" s="275" t="s">
        <v>103</v>
      </c>
      <c r="C53" s="276" t="s">
        <v>253</v>
      </c>
      <c r="D53" s="277"/>
      <c r="E53" s="278"/>
      <c r="F53" s="279"/>
      <c r="G53" s="280">
        <f>SUM(G7:G52)</f>
        <v>0</v>
      </c>
      <c r="H53" s="281"/>
      <c r="I53" s="282">
        <f>SUM(I7:I52)</f>
        <v>0.1104251</v>
      </c>
      <c r="J53" s="281"/>
      <c r="K53" s="282">
        <f>SUM(K7:K52)</f>
        <v>-0.004</v>
      </c>
      <c r="O53" s="255">
        <v>4</v>
      </c>
      <c r="BA53" s="283">
        <f>SUM(BA7:BA52)</f>
        <v>0</v>
      </c>
      <c r="BB53" s="283">
        <f>SUM(BB7:BB52)</f>
        <v>0</v>
      </c>
      <c r="BC53" s="283">
        <f>SUM(BC7:BC52)</f>
        <v>0</v>
      </c>
      <c r="BD53" s="283">
        <f>SUM(BD7:BD52)</f>
        <v>0</v>
      </c>
      <c r="BE53" s="283">
        <f>SUM(BE7:BE52)</f>
        <v>0</v>
      </c>
    </row>
    <row r="54" spans="1:15" ht="12.75">
      <c r="A54" s="245" t="s">
        <v>98</v>
      </c>
      <c r="B54" s="246" t="s">
        <v>377</v>
      </c>
      <c r="C54" s="247" t="s">
        <v>378</v>
      </c>
      <c r="D54" s="248"/>
      <c r="E54" s="249"/>
      <c r="F54" s="249"/>
      <c r="G54" s="250"/>
      <c r="H54" s="251"/>
      <c r="I54" s="252"/>
      <c r="J54" s="253"/>
      <c r="K54" s="254"/>
      <c r="O54" s="255">
        <v>1</v>
      </c>
    </row>
    <row r="55" spans="1:80" ht="12.75">
      <c r="A55" s="256">
        <v>16</v>
      </c>
      <c r="B55" s="257" t="s">
        <v>380</v>
      </c>
      <c r="C55" s="258" t="s">
        <v>1209</v>
      </c>
      <c r="D55" s="259" t="s">
        <v>382</v>
      </c>
      <c r="E55" s="260">
        <v>0.1104251</v>
      </c>
      <c r="F55" s="260"/>
      <c r="G55" s="261">
        <f>E55*F55</f>
        <v>0</v>
      </c>
      <c r="H55" s="262">
        <v>0</v>
      </c>
      <c r="I55" s="263">
        <f>E55*H55</f>
        <v>0</v>
      </c>
      <c r="J55" s="262"/>
      <c r="K55" s="263">
        <f>E55*J55</f>
        <v>0</v>
      </c>
      <c r="O55" s="255">
        <v>2</v>
      </c>
      <c r="AA55" s="228">
        <v>7</v>
      </c>
      <c r="AB55" s="228">
        <v>1</v>
      </c>
      <c r="AC55" s="228">
        <v>2</v>
      </c>
      <c r="AZ55" s="228">
        <v>1</v>
      </c>
      <c r="BA55" s="228">
        <f>IF(AZ55=1,G55,0)</f>
        <v>0</v>
      </c>
      <c r="BB55" s="228">
        <f>IF(AZ55=2,G55,0)</f>
        <v>0</v>
      </c>
      <c r="BC55" s="228">
        <f>IF(AZ55=3,G55,0)</f>
        <v>0</v>
      </c>
      <c r="BD55" s="228">
        <f>IF(AZ55=4,G55,0)</f>
        <v>0</v>
      </c>
      <c r="BE55" s="228">
        <f>IF(AZ55=5,G55,0)</f>
        <v>0</v>
      </c>
      <c r="CA55" s="255">
        <v>7</v>
      </c>
      <c r="CB55" s="255">
        <v>1</v>
      </c>
    </row>
    <row r="56" spans="1:57" ht="12.75">
      <c r="A56" s="274"/>
      <c r="B56" s="275" t="s">
        <v>103</v>
      </c>
      <c r="C56" s="276" t="s">
        <v>379</v>
      </c>
      <c r="D56" s="277"/>
      <c r="E56" s="278"/>
      <c r="F56" s="279"/>
      <c r="G56" s="280">
        <f>SUM(G54:G55)</f>
        <v>0</v>
      </c>
      <c r="H56" s="281"/>
      <c r="I56" s="282">
        <f>SUM(I54:I55)</f>
        <v>0</v>
      </c>
      <c r="J56" s="281"/>
      <c r="K56" s="282">
        <f>SUM(K54:K55)</f>
        <v>0</v>
      </c>
      <c r="O56" s="255">
        <v>4</v>
      </c>
      <c r="BA56" s="283">
        <f>SUM(BA54:BA55)</f>
        <v>0</v>
      </c>
      <c r="BB56" s="283">
        <f>SUM(BB54:BB55)</f>
        <v>0</v>
      </c>
      <c r="BC56" s="283">
        <f>SUM(BC54:BC55)</f>
        <v>0</v>
      </c>
      <c r="BD56" s="283">
        <f>SUM(BD54:BD55)</f>
        <v>0</v>
      </c>
      <c r="BE56" s="283">
        <f>SUM(BE54:BE55)</f>
        <v>0</v>
      </c>
    </row>
    <row r="57" spans="1:15" ht="12.75">
      <c r="A57" s="245" t="s">
        <v>98</v>
      </c>
      <c r="B57" s="246" t="s">
        <v>1013</v>
      </c>
      <c r="C57" s="247" t="s">
        <v>1014</v>
      </c>
      <c r="D57" s="248"/>
      <c r="E57" s="249"/>
      <c r="F57" s="249"/>
      <c r="G57" s="250"/>
      <c r="H57" s="251"/>
      <c r="I57" s="252"/>
      <c r="J57" s="253"/>
      <c r="K57" s="254"/>
      <c r="O57" s="255">
        <v>1</v>
      </c>
    </row>
    <row r="58" spans="1:80" ht="22.5">
      <c r="A58" s="256">
        <v>17</v>
      </c>
      <c r="B58" s="257" t="s">
        <v>1210</v>
      </c>
      <c r="C58" s="258" t="s">
        <v>1211</v>
      </c>
      <c r="D58" s="259" t="s">
        <v>101</v>
      </c>
      <c r="E58" s="260">
        <v>1</v>
      </c>
      <c r="F58" s="260"/>
      <c r="G58" s="261">
        <f>E58*F58</f>
        <v>0</v>
      </c>
      <c r="H58" s="262">
        <v>6E-05</v>
      </c>
      <c r="I58" s="263">
        <f>E58*H58</f>
        <v>6E-05</v>
      </c>
      <c r="J58" s="262">
        <v>0</v>
      </c>
      <c r="K58" s="263">
        <f>E58*J58</f>
        <v>0</v>
      </c>
      <c r="O58" s="255">
        <v>2</v>
      </c>
      <c r="AA58" s="228">
        <v>1</v>
      </c>
      <c r="AB58" s="228">
        <v>7</v>
      </c>
      <c r="AC58" s="228">
        <v>7</v>
      </c>
      <c r="AZ58" s="228">
        <v>2</v>
      </c>
      <c r="BA58" s="228">
        <f>IF(AZ58=1,G58,0)</f>
        <v>0</v>
      </c>
      <c r="BB58" s="228">
        <f>IF(AZ58=2,G58,0)</f>
        <v>0</v>
      </c>
      <c r="BC58" s="228">
        <f>IF(AZ58=3,G58,0)</f>
        <v>0</v>
      </c>
      <c r="BD58" s="228">
        <f>IF(AZ58=4,G58,0)</f>
        <v>0</v>
      </c>
      <c r="BE58" s="228">
        <f>IF(AZ58=5,G58,0)</f>
        <v>0</v>
      </c>
      <c r="CA58" s="255">
        <v>1</v>
      </c>
      <c r="CB58" s="255">
        <v>7</v>
      </c>
    </row>
    <row r="59" spans="1:15" ht="12.75">
      <c r="A59" s="264"/>
      <c r="B59" s="268"/>
      <c r="C59" s="440" t="s">
        <v>1212</v>
      </c>
      <c r="D59" s="441"/>
      <c r="E59" s="269">
        <v>1</v>
      </c>
      <c r="F59" s="270"/>
      <c r="G59" s="271"/>
      <c r="H59" s="272"/>
      <c r="I59" s="266"/>
      <c r="J59" s="273"/>
      <c r="K59" s="266"/>
      <c r="M59" s="267" t="s">
        <v>1212</v>
      </c>
      <c r="O59" s="255"/>
    </row>
    <row r="60" spans="1:80" ht="22.5">
      <c r="A60" s="256">
        <v>18</v>
      </c>
      <c r="B60" s="257" t="s">
        <v>1213</v>
      </c>
      <c r="C60" s="258" t="s">
        <v>1214</v>
      </c>
      <c r="D60" s="259" t="s">
        <v>101</v>
      </c>
      <c r="E60" s="260">
        <v>1</v>
      </c>
      <c r="F60" s="260"/>
      <c r="G60" s="261">
        <f>E60*F60</f>
        <v>0</v>
      </c>
      <c r="H60" s="262">
        <v>6E-05</v>
      </c>
      <c r="I60" s="263">
        <f>E60*H60</f>
        <v>6E-05</v>
      </c>
      <c r="J60" s="262">
        <v>0</v>
      </c>
      <c r="K60" s="263">
        <f>E60*J60</f>
        <v>0</v>
      </c>
      <c r="O60" s="255">
        <v>2</v>
      </c>
      <c r="AA60" s="228">
        <v>1</v>
      </c>
      <c r="AB60" s="228">
        <v>7</v>
      </c>
      <c r="AC60" s="228">
        <v>7</v>
      </c>
      <c r="AZ60" s="228">
        <v>2</v>
      </c>
      <c r="BA60" s="228">
        <f>IF(AZ60=1,G60,0)</f>
        <v>0</v>
      </c>
      <c r="BB60" s="228">
        <f>IF(AZ60=2,G60,0)</f>
        <v>0</v>
      </c>
      <c r="BC60" s="228">
        <f>IF(AZ60=3,G60,0)</f>
        <v>0</v>
      </c>
      <c r="BD60" s="228">
        <f>IF(AZ60=4,G60,0)</f>
        <v>0</v>
      </c>
      <c r="BE60" s="228">
        <f>IF(AZ60=5,G60,0)</f>
        <v>0</v>
      </c>
      <c r="CA60" s="255">
        <v>1</v>
      </c>
      <c r="CB60" s="255">
        <v>7</v>
      </c>
    </row>
    <row r="61" spans="1:15" ht="12.75">
      <c r="A61" s="264"/>
      <c r="B61" s="268"/>
      <c r="C61" s="440" t="s">
        <v>1212</v>
      </c>
      <c r="D61" s="441"/>
      <c r="E61" s="269">
        <v>1</v>
      </c>
      <c r="F61" s="270"/>
      <c r="G61" s="271"/>
      <c r="H61" s="272"/>
      <c r="I61" s="266"/>
      <c r="J61" s="273"/>
      <c r="K61" s="266"/>
      <c r="M61" s="267" t="s">
        <v>1212</v>
      </c>
      <c r="O61" s="255"/>
    </row>
    <row r="62" spans="1:80" ht="12.75">
      <c r="A62" s="256">
        <v>19</v>
      </c>
      <c r="B62" s="257" t="s">
        <v>1057</v>
      </c>
      <c r="C62" s="258" t="s">
        <v>1058</v>
      </c>
      <c r="D62" s="259" t="s">
        <v>13</v>
      </c>
      <c r="E62" s="260">
        <v>1.7</v>
      </c>
      <c r="F62" s="355">
        <f>SUM(G58:G61)/100</f>
        <v>0</v>
      </c>
      <c r="G62" s="261">
        <f>E62*F62</f>
        <v>0</v>
      </c>
      <c r="H62" s="262">
        <v>0</v>
      </c>
      <c r="I62" s="263">
        <f>E62*H62</f>
        <v>0</v>
      </c>
      <c r="J62" s="262"/>
      <c r="K62" s="263">
        <f>E62*J62</f>
        <v>0</v>
      </c>
      <c r="O62" s="255">
        <v>2</v>
      </c>
      <c r="AA62" s="228">
        <v>7</v>
      </c>
      <c r="AB62" s="228">
        <v>1002</v>
      </c>
      <c r="AC62" s="228">
        <v>5</v>
      </c>
      <c r="AZ62" s="228">
        <v>2</v>
      </c>
      <c r="BA62" s="228">
        <f>IF(AZ62=1,G62,0)</f>
        <v>0</v>
      </c>
      <c r="BB62" s="228">
        <f>IF(AZ62=2,G62,0)</f>
        <v>0</v>
      </c>
      <c r="BC62" s="228">
        <f>IF(AZ62=3,G62,0)</f>
        <v>0</v>
      </c>
      <c r="BD62" s="228">
        <f>IF(AZ62=4,G62,0)</f>
        <v>0</v>
      </c>
      <c r="BE62" s="228">
        <f>IF(AZ62=5,G62,0)</f>
        <v>0</v>
      </c>
      <c r="CA62" s="255">
        <v>7</v>
      </c>
      <c r="CB62" s="255">
        <v>1002</v>
      </c>
    </row>
    <row r="63" spans="1:57" ht="12.75">
      <c r="A63" s="274"/>
      <c r="B63" s="275" t="s">
        <v>103</v>
      </c>
      <c r="C63" s="276" t="s">
        <v>1015</v>
      </c>
      <c r="D63" s="277"/>
      <c r="E63" s="278"/>
      <c r="F63" s="279"/>
      <c r="G63" s="280">
        <f>SUM(G57:G62)</f>
        <v>0</v>
      </c>
      <c r="H63" s="281"/>
      <c r="I63" s="282">
        <f>SUM(I57:I62)</f>
        <v>0.00012</v>
      </c>
      <c r="J63" s="281"/>
      <c r="K63" s="282">
        <f>SUM(K57:K62)</f>
        <v>0</v>
      </c>
      <c r="O63" s="255">
        <v>4</v>
      </c>
      <c r="BA63" s="283">
        <f>SUM(BA57:BA62)</f>
        <v>0</v>
      </c>
      <c r="BB63" s="283">
        <f>SUM(BB57:BB62)</f>
        <v>0</v>
      </c>
      <c r="BC63" s="283">
        <f>SUM(BC57:BC62)</f>
        <v>0</v>
      </c>
      <c r="BD63" s="283">
        <f>SUM(BD57:BD62)</f>
        <v>0</v>
      </c>
      <c r="BE63" s="283">
        <f>SUM(BE57:BE62)</f>
        <v>0</v>
      </c>
    </row>
    <row r="64" spans="1:15" ht="12.75">
      <c r="A64" s="245" t="s">
        <v>98</v>
      </c>
      <c r="B64" s="246" t="s">
        <v>1215</v>
      </c>
      <c r="C64" s="247" t="s">
        <v>1216</v>
      </c>
      <c r="D64" s="248"/>
      <c r="E64" s="249"/>
      <c r="F64" s="249"/>
      <c r="G64" s="250"/>
      <c r="H64" s="251"/>
      <c r="I64" s="252"/>
      <c r="J64" s="253"/>
      <c r="K64" s="254"/>
      <c r="O64" s="255">
        <v>1</v>
      </c>
    </row>
    <row r="65" spans="1:80" ht="12.75">
      <c r="A65" s="256">
        <v>20</v>
      </c>
      <c r="B65" s="257" t="s">
        <v>1218</v>
      </c>
      <c r="C65" s="258" t="s">
        <v>1219</v>
      </c>
      <c r="D65" s="259" t="s">
        <v>259</v>
      </c>
      <c r="E65" s="260">
        <v>16</v>
      </c>
      <c r="F65" s="260"/>
      <c r="G65" s="261">
        <f>E65*F65</f>
        <v>0</v>
      </c>
      <c r="H65" s="262">
        <v>0.0002</v>
      </c>
      <c r="I65" s="263">
        <f>E65*H65</f>
        <v>0.0032</v>
      </c>
      <c r="J65" s="262">
        <v>0</v>
      </c>
      <c r="K65" s="263">
        <f>E65*J65</f>
        <v>0</v>
      </c>
      <c r="O65" s="255">
        <v>2</v>
      </c>
      <c r="AA65" s="228">
        <v>1</v>
      </c>
      <c r="AB65" s="228">
        <v>9</v>
      </c>
      <c r="AC65" s="228">
        <v>9</v>
      </c>
      <c r="AZ65" s="228">
        <v>4</v>
      </c>
      <c r="BA65" s="228">
        <f>IF(AZ65=1,G65,0)</f>
        <v>0</v>
      </c>
      <c r="BB65" s="228">
        <f>IF(AZ65=2,G65,0)</f>
        <v>0</v>
      </c>
      <c r="BC65" s="228">
        <f>IF(AZ65=3,G65,0)</f>
        <v>0</v>
      </c>
      <c r="BD65" s="228">
        <f>IF(AZ65=4,G65,0)</f>
        <v>0</v>
      </c>
      <c r="BE65" s="228">
        <f>IF(AZ65=5,G65,0)</f>
        <v>0</v>
      </c>
      <c r="CA65" s="255">
        <v>1</v>
      </c>
      <c r="CB65" s="255">
        <v>9</v>
      </c>
    </row>
    <row r="66" spans="1:15" ht="12.75">
      <c r="A66" s="264"/>
      <c r="B66" s="268"/>
      <c r="C66" s="440" t="s">
        <v>1220</v>
      </c>
      <c r="D66" s="441"/>
      <c r="E66" s="269">
        <v>2</v>
      </c>
      <c r="F66" s="270"/>
      <c r="G66" s="271"/>
      <c r="H66" s="272"/>
      <c r="I66" s="266"/>
      <c r="J66" s="273"/>
      <c r="K66" s="266"/>
      <c r="M66" s="267" t="s">
        <v>1220</v>
      </c>
      <c r="O66" s="255"/>
    </row>
    <row r="67" spans="1:15" ht="12.75">
      <c r="A67" s="264"/>
      <c r="B67" s="268"/>
      <c r="C67" s="440" t="s">
        <v>1221</v>
      </c>
      <c r="D67" s="441"/>
      <c r="E67" s="269">
        <v>3</v>
      </c>
      <c r="F67" s="270"/>
      <c r="G67" s="271"/>
      <c r="H67" s="272"/>
      <c r="I67" s="266"/>
      <c r="J67" s="273"/>
      <c r="K67" s="266"/>
      <c r="M67" s="267" t="s">
        <v>1221</v>
      </c>
      <c r="O67" s="255"/>
    </row>
    <row r="68" spans="1:15" ht="12.75">
      <c r="A68" s="264"/>
      <c r="B68" s="268"/>
      <c r="C68" s="440" t="s">
        <v>1222</v>
      </c>
      <c r="D68" s="441"/>
      <c r="E68" s="269">
        <v>4</v>
      </c>
      <c r="F68" s="270"/>
      <c r="G68" s="271"/>
      <c r="H68" s="272"/>
      <c r="I68" s="266"/>
      <c r="J68" s="273"/>
      <c r="K68" s="266"/>
      <c r="M68" s="267" t="s">
        <v>1222</v>
      </c>
      <c r="O68" s="255"/>
    </row>
    <row r="69" spans="1:15" ht="12.75">
      <c r="A69" s="264"/>
      <c r="B69" s="268"/>
      <c r="C69" s="440" t="s">
        <v>1223</v>
      </c>
      <c r="D69" s="441"/>
      <c r="E69" s="269">
        <v>7</v>
      </c>
      <c r="F69" s="270"/>
      <c r="G69" s="271"/>
      <c r="H69" s="272"/>
      <c r="I69" s="266"/>
      <c r="J69" s="273"/>
      <c r="K69" s="266"/>
      <c r="M69" s="267" t="s">
        <v>1223</v>
      </c>
      <c r="O69" s="255"/>
    </row>
    <row r="70" spans="1:80" ht="12.75">
      <c r="A70" s="256">
        <v>21</v>
      </c>
      <c r="B70" s="257" t="s">
        <v>1224</v>
      </c>
      <c r="C70" s="258" t="s">
        <v>1225</v>
      </c>
      <c r="D70" s="259" t="s">
        <v>110</v>
      </c>
      <c r="E70" s="260">
        <v>15.3</v>
      </c>
      <c r="F70" s="260"/>
      <c r="G70" s="261">
        <f>E70*F70</f>
        <v>0</v>
      </c>
      <c r="H70" s="262">
        <v>0.00134</v>
      </c>
      <c r="I70" s="263">
        <f>E70*H70</f>
        <v>0.020502000000000003</v>
      </c>
      <c r="J70" s="262">
        <v>0</v>
      </c>
      <c r="K70" s="263">
        <f>E70*J70</f>
        <v>0</v>
      </c>
      <c r="O70" s="255">
        <v>2</v>
      </c>
      <c r="AA70" s="228">
        <v>1</v>
      </c>
      <c r="AB70" s="228">
        <v>9</v>
      </c>
      <c r="AC70" s="228">
        <v>9</v>
      </c>
      <c r="AZ70" s="228">
        <v>4</v>
      </c>
      <c r="BA70" s="228">
        <f>IF(AZ70=1,G70,0)</f>
        <v>0</v>
      </c>
      <c r="BB70" s="228">
        <f>IF(AZ70=2,G70,0)</f>
        <v>0</v>
      </c>
      <c r="BC70" s="228">
        <f>IF(AZ70=3,G70,0)</f>
        <v>0</v>
      </c>
      <c r="BD70" s="228">
        <f>IF(AZ70=4,G70,0)</f>
        <v>0</v>
      </c>
      <c r="BE70" s="228">
        <f>IF(AZ70=5,G70,0)</f>
        <v>0</v>
      </c>
      <c r="CA70" s="255">
        <v>1</v>
      </c>
      <c r="CB70" s="255">
        <v>9</v>
      </c>
    </row>
    <row r="71" spans="1:15" ht="12.75">
      <c r="A71" s="264"/>
      <c r="B71" s="268"/>
      <c r="C71" s="440" t="s">
        <v>1226</v>
      </c>
      <c r="D71" s="441"/>
      <c r="E71" s="269">
        <v>0</v>
      </c>
      <c r="F71" s="270"/>
      <c r="G71" s="271"/>
      <c r="H71" s="272"/>
      <c r="I71" s="266"/>
      <c r="J71" s="273"/>
      <c r="K71" s="266"/>
      <c r="M71" s="267" t="s">
        <v>1226</v>
      </c>
      <c r="O71" s="255"/>
    </row>
    <row r="72" spans="1:15" ht="12.75">
      <c r="A72" s="264"/>
      <c r="B72" s="268"/>
      <c r="C72" s="440" t="s">
        <v>1227</v>
      </c>
      <c r="D72" s="441"/>
      <c r="E72" s="269">
        <v>10</v>
      </c>
      <c r="F72" s="270"/>
      <c r="G72" s="271"/>
      <c r="H72" s="272"/>
      <c r="I72" s="266"/>
      <c r="J72" s="273"/>
      <c r="K72" s="266"/>
      <c r="M72" s="267" t="s">
        <v>1227</v>
      </c>
      <c r="O72" s="255"/>
    </row>
    <row r="73" spans="1:15" ht="12.75">
      <c r="A73" s="264"/>
      <c r="B73" s="268"/>
      <c r="C73" s="440" t="s">
        <v>1228</v>
      </c>
      <c r="D73" s="441"/>
      <c r="E73" s="269">
        <v>5.3</v>
      </c>
      <c r="F73" s="270"/>
      <c r="G73" s="271"/>
      <c r="H73" s="272"/>
      <c r="I73" s="266"/>
      <c r="J73" s="273"/>
      <c r="K73" s="266"/>
      <c r="M73" s="267" t="s">
        <v>1228</v>
      </c>
      <c r="O73" s="255"/>
    </row>
    <row r="74" spans="1:80" ht="12.75">
      <c r="A74" s="356">
        <v>22</v>
      </c>
      <c r="B74" s="357" t="s">
        <v>734</v>
      </c>
      <c r="C74" s="358" t="s">
        <v>1229</v>
      </c>
      <c r="D74" s="359" t="s">
        <v>110</v>
      </c>
      <c r="E74" s="360">
        <v>16.065</v>
      </c>
      <c r="F74" s="360"/>
      <c r="G74" s="361">
        <f>E74*F74</f>
        <v>0</v>
      </c>
      <c r="H74" s="262">
        <v>0</v>
      </c>
      <c r="I74" s="263">
        <f>E74*H74</f>
        <v>0</v>
      </c>
      <c r="J74" s="262"/>
      <c r="K74" s="263">
        <f>E74*J74</f>
        <v>0</v>
      </c>
      <c r="O74" s="255">
        <v>2</v>
      </c>
      <c r="AA74" s="228">
        <v>3</v>
      </c>
      <c r="AB74" s="228">
        <v>9</v>
      </c>
      <c r="AC74" s="228" t="s">
        <v>734</v>
      </c>
      <c r="AZ74" s="228">
        <v>3</v>
      </c>
      <c r="BA74" s="228">
        <f>IF(AZ74=1,G74,0)</f>
        <v>0</v>
      </c>
      <c r="BB74" s="228">
        <f>IF(AZ74=2,G74,0)</f>
        <v>0</v>
      </c>
      <c r="BC74" s="228">
        <f>IF(AZ74=3,G74,0)</f>
        <v>0</v>
      </c>
      <c r="BD74" s="228">
        <f>IF(AZ74=4,G74,0)</f>
        <v>0</v>
      </c>
      <c r="BE74" s="228">
        <f>IF(AZ74=5,G74,0)</f>
        <v>0</v>
      </c>
      <c r="CA74" s="255">
        <v>3</v>
      </c>
      <c r="CB74" s="255">
        <v>9</v>
      </c>
    </row>
    <row r="75" spans="1:15" ht="12.75">
      <c r="A75" s="362"/>
      <c r="B75" s="363"/>
      <c r="C75" s="444" t="s">
        <v>1226</v>
      </c>
      <c r="D75" s="445"/>
      <c r="E75" s="364">
        <v>0</v>
      </c>
      <c r="F75" s="365"/>
      <c r="G75" s="366"/>
      <c r="H75" s="272"/>
      <c r="I75" s="266"/>
      <c r="J75" s="273"/>
      <c r="K75" s="266"/>
      <c r="M75" s="267" t="s">
        <v>1226</v>
      </c>
      <c r="O75" s="255"/>
    </row>
    <row r="76" spans="1:15" ht="12.75">
      <c r="A76" s="362"/>
      <c r="B76" s="363"/>
      <c r="C76" s="444" t="s">
        <v>1230</v>
      </c>
      <c r="D76" s="445"/>
      <c r="E76" s="364">
        <v>16.065</v>
      </c>
      <c r="F76" s="365"/>
      <c r="G76" s="366"/>
      <c r="H76" s="272"/>
      <c r="I76" s="266"/>
      <c r="J76" s="273"/>
      <c r="K76" s="266"/>
      <c r="M76" s="267" t="s">
        <v>1230</v>
      </c>
      <c r="O76" s="255"/>
    </row>
    <row r="77" spans="1:80" ht="12.75" customHeight="1">
      <c r="A77" s="356">
        <v>23</v>
      </c>
      <c r="B77" s="357" t="s">
        <v>1231</v>
      </c>
      <c r="C77" s="358" t="s">
        <v>1232</v>
      </c>
      <c r="D77" s="359" t="s">
        <v>259</v>
      </c>
      <c r="E77" s="360">
        <v>2.02</v>
      </c>
      <c r="F77" s="360"/>
      <c r="G77" s="361">
        <f>E77*F77</f>
        <v>0</v>
      </c>
      <c r="H77" s="262">
        <v>0</v>
      </c>
      <c r="I77" s="263">
        <f>E77*H77</f>
        <v>0</v>
      </c>
      <c r="J77" s="262"/>
      <c r="K77" s="263">
        <f>E77*J77</f>
        <v>0</v>
      </c>
      <c r="O77" s="255">
        <v>2</v>
      </c>
      <c r="AA77" s="228">
        <v>3</v>
      </c>
      <c r="AB77" s="228">
        <v>9</v>
      </c>
      <c r="AC77" s="228" t="s">
        <v>1231</v>
      </c>
      <c r="AZ77" s="228">
        <v>3</v>
      </c>
      <c r="BA77" s="228">
        <f>IF(AZ77=1,G77,0)</f>
        <v>0</v>
      </c>
      <c r="BB77" s="228">
        <f>IF(AZ77=2,G77,0)</f>
        <v>0</v>
      </c>
      <c r="BC77" s="228">
        <f>IF(AZ77=3,G77,0)</f>
        <v>0</v>
      </c>
      <c r="BD77" s="228">
        <f>IF(AZ77=4,G77,0)</f>
        <v>0</v>
      </c>
      <c r="BE77" s="228">
        <f>IF(AZ77=5,G77,0)</f>
        <v>0</v>
      </c>
      <c r="CA77" s="255">
        <v>3</v>
      </c>
      <c r="CB77" s="255">
        <v>9</v>
      </c>
    </row>
    <row r="78" spans="1:15" ht="12.75">
      <c r="A78" s="362"/>
      <c r="B78" s="363"/>
      <c r="C78" s="444" t="s">
        <v>1233</v>
      </c>
      <c r="D78" s="445"/>
      <c r="E78" s="364">
        <v>0</v>
      </c>
      <c r="F78" s="365"/>
      <c r="G78" s="366"/>
      <c r="H78" s="272"/>
      <c r="I78" s="266"/>
      <c r="J78" s="273"/>
      <c r="K78" s="266"/>
      <c r="M78" s="267" t="s">
        <v>1233</v>
      </c>
      <c r="O78" s="255"/>
    </row>
    <row r="79" spans="1:15" ht="12.75">
      <c r="A79" s="362"/>
      <c r="B79" s="363"/>
      <c r="C79" s="444" t="s">
        <v>1234</v>
      </c>
      <c r="D79" s="445"/>
      <c r="E79" s="364">
        <v>2.02</v>
      </c>
      <c r="F79" s="365"/>
      <c r="G79" s="366"/>
      <c r="H79" s="272"/>
      <c r="I79" s="266"/>
      <c r="J79" s="273"/>
      <c r="K79" s="266"/>
      <c r="M79" s="267" t="s">
        <v>1234</v>
      </c>
      <c r="O79" s="255"/>
    </row>
    <row r="80" spans="1:80" ht="22.5">
      <c r="A80" s="356">
        <v>24</v>
      </c>
      <c r="B80" s="357" t="s">
        <v>1235</v>
      </c>
      <c r="C80" s="358" t="s">
        <v>1236</v>
      </c>
      <c r="D80" s="359" t="s">
        <v>259</v>
      </c>
      <c r="E80" s="360">
        <v>3.03</v>
      </c>
      <c r="F80" s="360"/>
      <c r="G80" s="361">
        <f>E80*F80</f>
        <v>0</v>
      </c>
      <c r="H80" s="262">
        <v>0</v>
      </c>
      <c r="I80" s="263">
        <f>E80*H80</f>
        <v>0</v>
      </c>
      <c r="J80" s="262"/>
      <c r="K80" s="263">
        <f>E80*J80</f>
        <v>0</v>
      </c>
      <c r="O80" s="255">
        <v>2</v>
      </c>
      <c r="AA80" s="228">
        <v>3</v>
      </c>
      <c r="AB80" s="228">
        <v>9</v>
      </c>
      <c r="AC80" s="228" t="s">
        <v>1235</v>
      </c>
      <c r="AZ80" s="228">
        <v>3</v>
      </c>
      <c r="BA80" s="228">
        <f>IF(AZ80=1,G80,0)</f>
        <v>0</v>
      </c>
      <c r="BB80" s="228">
        <f>IF(AZ80=2,G80,0)</f>
        <v>0</v>
      </c>
      <c r="BC80" s="228">
        <f>IF(AZ80=3,G80,0)</f>
        <v>0</v>
      </c>
      <c r="BD80" s="228">
        <f>IF(AZ80=4,G80,0)</f>
        <v>0</v>
      </c>
      <c r="BE80" s="228">
        <f>IF(AZ80=5,G80,0)</f>
        <v>0</v>
      </c>
      <c r="CA80" s="255">
        <v>3</v>
      </c>
      <c r="CB80" s="255">
        <v>9</v>
      </c>
    </row>
    <row r="81" spans="1:15" ht="12.75">
      <c r="A81" s="362"/>
      <c r="B81" s="363"/>
      <c r="C81" s="444" t="s">
        <v>1237</v>
      </c>
      <c r="D81" s="445"/>
      <c r="E81" s="364">
        <v>0</v>
      </c>
      <c r="F81" s="365"/>
      <c r="G81" s="366"/>
      <c r="H81" s="272"/>
      <c r="I81" s="266"/>
      <c r="J81" s="273"/>
      <c r="K81" s="266"/>
      <c r="M81" s="267" t="s">
        <v>1237</v>
      </c>
      <c r="O81" s="255"/>
    </row>
    <row r="82" spans="1:15" ht="12.75">
      <c r="A82" s="362"/>
      <c r="B82" s="363"/>
      <c r="C82" s="444" t="s">
        <v>1238</v>
      </c>
      <c r="D82" s="445"/>
      <c r="E82" s="364">
        <v>2.02</v>
      </c>
      <c r="F82" s="365"/>
      <c r="G82" s="366"/>
      <c r="H82" s="272"/>
      <c r="I82" s="266"/>
      <c r="J82" s="273"/>
      <c r="K82" s="266"/>
      <c r="M82" s="267" t="s">
        <v>1238</v>
      </c>
      <c r="O82" s="255"/>
    </row>
    <row r="83" spans="1:15" ht="12.75">
      <c r="A83" s="362"/>
      <c r="B83" s="363"/>
      <c r="C83" s="444" t="s">
        <v>1239</v>
      </c>
      <c r="D83" s="445"/>
      <c r="E83" s="364">
        <v>1.01</v>
      </c>
      <c r="F83" s="365"/>
      <c r="G83" s="366"/>
      <c r="H83" s="272"/>
      <c r="I83" s="266"/>
      <c r="J83" s="273"/>
      <c r="K83" s="266"/>
      <c r="M83" s="267" t="s">
        <v>1239</v>
      </c>
      <c r="O83" s="255"/>
    </row>
    <row r="84" spans="1:80" ht="22.5">
      <c r="A84" s="356">
        <v>25</v>
      </c>
      <c r="B84" s="357" t="s">
        <v>1240</v>
      </c>
      <c r="C84" s="358" t="s">
        <v>1241</v>
      </c>
      <c r="D84" s="359" t="s">
        <v>259</v>
      </c>
      <c r="E84" s="360">
        <v>4.04</v>
      </c>
      <c r="F84" s="360"/>
      <c r="G84" s="361">
        <f>E84*F84</f>
        <v>0</v>
      </c>
      <c r="H84" s="262">
        <v>0</v>
      </c>
      <c r="I84" s="263">
        <f>E84*H84</f>
        <v>0</v>
      </c>
      <c r="J84" s="262"/>
      <c r="K84" s="263">
        <f>E84*J84</f>
        <v>0</v>
      </c>
      <c r="O84" s="255">
        <v>2</v>
      </c>
      <c r="AA84" s="228">
        <v>3</v>
      </c>
      <c r="AB84" s="228">
        <v>9</v>
      </c>
      <c r="AC84" s="228" t="s">
        <v>1240</v>
      </c>
      <c r="AZ84" s="228">
        <v>3</v>
      </c>
      <c r="BA84" s="228">
        <f>IF(AZ84=1,G84,0)</f>
        <v>0</v>
      </c>
      <c r="BB84" s="228">
        <f>IF(AZ84=2,G84,0)</f>
        <v>0</v>
      </c>
      <c r="BC84" s="228">
        <f>IF(AZ84=3,G84,0)</f>
        <v>0</v>
      </c>
      <c r="BD84" s="228">
        <f>IF(AZ84=4,G84,0)</f>
        <v>0</v>
      </c>
      <c r="BE84" s="228">
        <f>IF(AZ84=5,G84,0)</f>
        <v>0</v>
      </c>
      <c r="CA84" s="255">
        <v>3</v>
      </c>
      <c r="CB84" s="255">
        <v>9</v>
      </c>
    </row>
    <row r="85" spans="1:15" ht="12.75">
      <c r="A85" s="362"/>
      <c r="B85" s="363"/>
      <c r="C85" s="444" t="s">
        <v>1242</v>
      </c>
      <c r="D85" s="445"/>
      <c r="E85" s="364">
        <v>0</v>
      </c>
      <c r="F85" s="365"/>
      <c r="G85" s="366"/>
      <c r="H85" s="272"/>
      <c r="I85" s="266"/>
      <c r="J85" s="273"/>
      <c r="K85" s="266"/>
      <c r="M85" s="267" t="s">
        <v>1242</v>
      </c>
      <c r="O85" s="255"/>
    </row>
    <row r="86" spans="1:15" ht="12.75">
      <c r="A86" s="362"/>
      <c r="B86" s="363"/>
      <c r="C86" s="444" t="s">
        <v>1243</v>
      </c>
      <c r="D86" s="445"/>
      <c r="E86" s="364">
        <v>3.03</v>
      </c>
      <c r="F86" s="365"/>
      <c r="G86" s="366"/>
      <c r="H86" s="272"/>
      <c r="I86" s="266"/>
      <c r="J86" s="273"/>
      <c r="K86" s="266"/>
      <c r="M86" s="267" t="s">
        <v>1243</v>
      </c>
      <c r="O86" s="255"/>
    </row>
    <row r="87" spans="1:15" ht="12.75">
      <c r="A87" s="362"/>
      <c r="B87" s="363"/>
      <c r="C87" s="444" t="s">
        <v>1239</v>
      </c>
      <c r="D87" s="445"/>
      <c r="E87" s="364">
        <v>1.01</v>
      </c>
      <c r="F87" s="365"/>
      <c r="G87" s="366"/>
      <c r="H87" s="272"/>
      <c r="I87" s="266"/>
      <c r="J87" s="273"/>
      <c r="K87" s="266"/>
      <c r="M87" s="267" t="s">
        <v>1239</v>
      </c>
      <c r="O87" s="255"/>
    </row>
    <row r="88" spans="1:80" ht="22.5">
      <c r="A88" s="356">
        <v>26</v>
      </c>
      <c r="B88" s="357" t="s">
        <v>1244</v>
      </c>
      <c r="C88" s="358" t="s">
        <v>1245</v>
      </c>
      <c r="D88" s="359" t="s">
        <v>259</v>
      </c>
      <c r="E88" s="360">
        <v>7.07</v>
      </c>
      <c r="F88" s="360"/>
      <c r="G88" s="361">
        <f>E88*F88</f>
        <v>0</v>
      </c>
      <c r="H88" s="262">
        <v>0</v>
      </c>
      <c r="I88" s="263">
        <f>E88*H88</f>
        <v>0</v>
      </c>
      <c r="J88" s="262"/>
      <c r="K88" s="263">
        <f>E88*J88</f>
        <v>0</v>
      </c>
      <c r="O88" s="255">
        <v>2</v>
      </c>
      <c r="AA88" s="228">
        <v>3</v>
      </c>
      <c r="AB88" s="228">
        <v>9</v>
      </c>
      <c r="AC88" s="228" t="s">
        <v>1244</v>
      </c>
      <c r="AZ88" s="228">
        <v>3</v>
      </c>
      <c r="BA88" s="228">
        <f>IF(AZ88=1,G88,0)</f>
        <v>0</v>
      </c>
      <c r="BB88" s="228">
        <f>IF(AZ88=2,G88,0)</f>
        <v>0</v>
      </c>
      <c r="BC88" s="228">
        <f>IF(AZ88=3,G88,0)</f>
        <v>0</v>
      </c>
      <c r="BD88" s="228">
        <f>IF(AZ88=4,G88,0)</f>
        <v>0</v>
      </c>
      <c r="BE88" s="228">
        <f>IF(AZ88=5,G88,0)</f>
        <v>0</v>
      </c>
      <c r="CA88" s="255">
        <v>3</v>
      </c>
      <c r="CB88" s="255">
        <v>9</v>
      </c>
    </row>
    <row r="89" spans="1:15" ht="12.75">
      <c r="A89" s="362"/>
      <c r="B89" s="363"/>
      <c r="C89" s="444" t="s">
        <v>1246</v>
      </c>
      <c r="D89" s="445"/>
      <c r="E89" s="364">
        <v>0</v>
      </c>
      <c r="F89" s="365"/>
      <c r="G89" s="366"/>
      <c r="H89" s="272"/>
      <c r="I89" s="266"/>
      <c r="J89" s="273"/>
      <c r="K89" s="266"/>
      <c r="M89" s="267" t="s">
        <v>1246</v>
      </c>
      <c r="O89" s="255"/>
    </row>
    <row r="90" spans="1:15" ht="22.5">
      <c r="A90" s="362"/>
      <c r="B90" s="363"/>
      <c r="C90" s="444" t="s">
        <v>1247</v>
      </c>
      <c r="D90" s="445"/>
      <c r="E90" s="364">
        <v>7.07</v>
      </c>
      <c r="F90" s="365"/>
      <c r="G90" s="366"/>
      <c r="H90" s="272"/>
      <c r="I90" s="266"/>
      <c r="J90" s="273"/>
      <c r="K90" s="266"/>
      <c r="M90" s="267" t="s">
        <v>1247</v>
      </c>
      <c r="O90" s="255"/>
    </row>
    <row r="91" spans="1:57" ht="12.75">
      <c r="A91" s="274"/>
      <c r="B91" s="275" t="s">
        <v>103</v>
      </c>
      <c r="C91" s="276" t="s">
        <v>1217</v>
      </c>
      <c r="D91" s="277"/>
      <c r="E91" s="278"/>
      <c r="F91" s="279"/>
      <c r="G91" s="280">
        <f>SUM(G64:G90)</f>
        <v>0</v>
      </c>
      <c r="H91" s="281"/>
      <c r="I91" s="282">
        <f>SUM(I64:I90)</f>
        <v>0.023702000000000004</v>
      </c>
      <c r="J91" s="281"/>
      <c r="K91" s="282">
        <f>SUM(K64:K90)</f>
        <v>0</v>
      </c>
      <c r="O91" s="255">
        <v>4</v>
      </c>
      <c r="BA91" s="283">
        <f>SUM(BA64:BA90)</f>
        <v>0</v>
      </c>
      <c r="BB91" s="283">
        <f>SUM(BB64:BB90)</f>
        <v>0</v>
      </c>
      <c r="BC91" s="283">
        <f>SUM(BC64:BC90)</f>
        <v>0</v>
      </c>
      <c r="BD91" s="283">
        <f>SUM(BD64:BD90)</f>
        <v>0</v>
      </c>
      <c r="BE91" s="283">
        <f>SUM(BE64:BE90)</f>
        <v>0</v>
      </c>
    </row>
    <row r="92" spans="1:15" ht="12.75">
      <c r="A92" s="245" t="s">
        <v>98</v>
      </c>
      <c r="B92" s="246" t="s">
        <v>1248</v>
      </c>
      <c r="C92" s="247" t="s">
        <v>1249</v>
      </c>
      <c r="D92" s="248"/>
      <c r="E92" s="249"/>
      <c r="F92" s="249"/>
      <c r="G92" s="250"/>
      <c r="H92" s="251"/>
      <c r="I92" s="252"/>
      <c r="J92" s="253"/>
      <c r="K92" s="254"/>
      <c r="O92" s="255">
        <v>1</v>
      </c>
    </row>
    <row r="93" spans="1:80" ht="22.5">
      <c r="A93" s="256">
        <v>27</v>
      </c>
      <c r="B93" s="257" t="s">
        <v>1251</v>
      </c>
      <c r="C93" s="258" t="s">
        <v>1252</v>
      </c>
      <c r="D93" s="259" t="s">
        <v>259</v>
      </c>
      <c r="E93" s="260">
        <v>2</v>
      </c>
      <c r="F93" s="260"/>
      <c r="G93" s="261">
        <f>E93*F93</f>
        <v>0</v>
      </c>
      <c r="H93" s="262">
        <v>0</v>
      </c>
      <c r="I93" s="263">
        <f>E93*H93</f>
        <v>0</v>
      </c>
      <c r="J93" s="262">
        <v>0</v>
      </c>
      <c r="K93" s="263">
        <f>E93*J93</f>
        <v>0</v>
      </c>
      <c r="O93" s="255">
        <v>2</v>
      </c>
      <c r="AA93" s="228">
        <v>1</v>
      </c>
      <c r="AB93" s="228">
        <v>9</v>
      </c>
      <c r="AC93" s="228">
        <v>9</v>
      </c>
      <c r="AZ93" s="228">
        <v>4</v>
      </c>
      <c r="BA93" s="228">
        <f>IF(AZ93=1,G93,0)</f>
        <v>0</v>
      </c>
      <c r="BB93" s="228">
        <f>IF(AZ93=2,G93,0)</f>
        <v>0</v>
      </c>
      <c r="BC93" s="228">
        <f>IF(AZ93=3,G93,0)</f>
        <v>0</v>
      </c>
      <c r="BD93" s="228">
        <f>IF(AZ93=4,G93,0)</f>
        <v>0</v>
      </c>
      <c r="BE93" s="228">
        <f>IF(AZ93=5,G93,0)</f>
        <v>0</v>
      </c>
      <c r="CA93" s="255">
        <v>1</v>
      </c>
      <c r="CB93" s="255">
        <v>9</v>
      </c>
    </row>
    <row r="94" spans="1:15" ht="12.75">
      <c r="A94" s="264"/>
      <c r="B94" s="268"/>
      <c r="C94" s="440" t="s">
        <v>1253</v>
      </c>
      <c r="D94" s="441"/>
      <c r="E94" s="269">
        <v>2</v>
      </c>
      <c r="F94" s="270"/>
      <c r="G94" s="271"/>
      <c r="H94" s="272"/>
      <c r="I94" s="266"/>
      <c r="J94" s="273"/>
      <c r="K94" s="266"/>
      <c r="M94" s="267" t="s">
        <v>1253</v>
      </c>
      <c r="O94" s="255"/>
    </row>
    <row r="95" spans="1:80" ht="22.5">
      <c r="A95" s="256">
        <v>28</v>
      </c>
      <c r="B95" s="257" t="s">
        <v>1254</v>
      </c>
      <c r="C95" s="258" t="s">
        <v>1255</v>
      </c>
      <c r="D95" s="259" t="s">
        <v>1034</v>
      </c>
      <c r="E95" s="260">
        <v>2</v>
      </c>
      <c r="F95" s="260"/>
      <c r="G95" s="261">
        <f>E95*F95</f>
        <v>0</v>
      </c>
      <c r="H95" s="262">
        <v>0</v>
      </c>
      <c r="I95" s="263">
        <f>E95*H95</f>
        <v>0</v>
      </c>
      <c r="J95" s="262">
        <v>0</v>
      </c>
      <c r="K95" s="263">
        <f>E95*J95</f>
        <v>0</v>
      </c>
      <c r="O95" s="255">
        <v>2</v>
      </c>
      <c r="AA95" s="228">
        <v>1</v>
      </c>
      <c r="AB95" s="228">
        <v>9</v>
      </c>
      <c r="AC95" s="228">
        <v>9</v>
      </c>
      <c r="AZ95" s="228">
        <v>4</v>
      </c>
      <c r="BA95" s="228">
        <f>IF(AZ95=1,G95,0)</f>
        <v>0</v>
      </c>
      <c r="BB95" s="228">
        <f>IF(AZ95=2,G95,0)</f>
        <v>0</v>
      </c>
      <c r="BC95" s="228">
        <f>IF(AZ95=3,G95,0)</f>
        <v>0</v>
      </c>
      <c r="BD95" s="228">
        <f>IF(AZ95=4,G95,0)</f>
        <v>0</v>
      </c>
      <c r="BE95" s="228">
        <f>IF(AZ95=5,G95,0)</f>
        <v>0</v>
      </c>
      <c r="CA95" s="255">
        <v>1</v>
      </c>
      <c r="CB95" s="255">
        <v>9</v>
      </c>
    </row>
    <row r="96" spans="1:80" ht="22.5">
      <c r="A96" s="256">
        <v>29</v>
      </c>
      <c r="B96" s="257" t="s">
        <v>1256</v>
      </c>
      <c r="C96" s="258" t="s">
        <v>1257</v>
      </c>
      <c r="D96" s="259" t="s">
        <v>1034</v>
      </c>
      <c r="E96" s="260">
        <v>1</v>
      </c>
      <c r="F96" s="260"/>
      <c r="G96" s="261">
        <f>E96*F96</f>
        <v>0</v>
      </c>
      <c r="H96" s="262">
        <v>0</v>
      </c>
      <c r="I96" s="263">
        <f>E96*H96</f>
        <v>0</v>
      </c>
      <c r="J96" s="262">
        <v>0</v>
      </c>
      <c r="K96" s="263">
        <f>E96*J96</f>
        <v>0</v>
      </c>
      <c r="O96" s="255">
        <v>2</v>
      </c>
      <c r="AA96" s="228">
        <v>1</v>
      </c>
      <c r="AB96" s="228">
        <v>0</v>
      </c>
      <c r="AC96" s="228">
        <v>0</v>
      </c>
      <c r="AZ96" s="228">
        <v>4</v>
      </c>
      <c r="BA96" s="228">
        <f>IF(AZ96=1,G96,0)</f>
        <v>0</v>
      </c>
      <c r="BB96" s="228">
        <f>IF(AZ96=2,G96,0)</f>
        <v>0</v>
      </c>
      <c r="BC96" s="228">
        <f>IF(AZ96=3,G96,0)</f>
        <v>0</v>
      </c>
      <c r="BD96" s="228">
        <f>IF(AZ96=4,G96,0)</f>
        <v>0</v>
      </c>
      <c r="BE96" s="228">
        <f>IF(AZ96=5,G96,0)</f>
        <v>0</v>
      </c>
      <c r="CA96" s="255">
        <v>1</v>
      </c>
      <c r="CB96" s="255">
        <v>0</v>
      </c>
    </row>
    <row r="97" spans="1:15" ht="45">
      <c r="A97" s="264"/>
      <c r="B97" s="265"/>
      <c r="C97" s="449" t="s">
        <v>1258</v>
      </c>
      <c r="D97" s="450"/>
      <c r="E97" s="450"/>
      <c r="F97" s="450"/>
      <c r="G97" s="451"/>
      <c r="I97" s="266"/>
      <c r="K97" s="266"/>
      <c r="L97" s="267" t="s">
        <v>1258</v>
      </c>
      <c r="O97" s="255">
        <v>3</v>
      </c>
    </row>
    <row r="98" spans="1:15" ht="12.75">
      <c r="A98" s="264"/>
      <c r="B98" s="268"/>
      <c r="C98" s="440" t="s">
        <v>1259</v>
      </c>
      <c r="D98" s="441"/>
      <c r="E98" s="269">
        <v>1</v>
      </c>
      <c r="F98" s="270"/>
      <c r="G98" s="271"/>
      <c r="H98" s="272"/>
      <c r="I98" s="266"/>
      <c r="J98" s="273"/>
      <c r="K98" s="266"/>
      <c r="M98" s="267" t="s">
        <v>1259</v>
      </c>
      <c r="O98" s="255"/>
    </row>
    <row r="99" spans="1:80" ht="12.75">
      <c r="A99" s="256">
        <v>30</v>
      </c>
      <c r="B99" s="257" t="s">
        <v>1260</v>
      </c>
      <c r="C99" s="258" t="s">
        <v>1261</v>
      </c>
      <c r="D99" s="259" t="s">
        <v>1034</v>
      </c>
      <c r="E99" s="260">
        <v>1</v>
      </c>
      <c r="F99" s="260"/>
      <c r="G99" s="261">
        <f>E99*F99</f>
        <v>0</v>
      </c>
      <c r="H99" s="262">
        <v>0</v>
      </c>
      <c r="I99" s="263">
        <f>E99*H99</f>
        <v>0</v>
      </c>
      <c r="J99" s="262">
        <v>0</v>
      </c>
      <c r="K99" s="263">
        <f>E99*J99</f>
        <v>0</v>
      </c>
      <c r="O99" s="255">
        <v>2</v>
      </c>
      <c r="AA99" s="228">
        <v>1</v>
      </c>
      <c r="AB99" s="228">
        <v>9</v>
      </c>
      <c r="AC99" s="228">
        <v>9</v>
      </c>
      <c r="AZ99" s="228">
        <v>4</v>
      </c>
      <c r="BA99" s="228">
        <f>IF(AZ99=1,G99,0)</f>
        <v>0</v>
      </c>
      <c r="BB99" s="228">
        <f>IF(AZ99=2,G99,0)</f>
        <v>0</v>
      </c>
      <c r="BC99" s="228">
        <f>IF(AZ99=3,G99,0)</f>
        <v>0</v>
      </c>
      <c r="BD99" s="228">
        <f>IF(AZ99=4,G99,0)</f>
        <v>0</v>
      </c>
      <c r="BE99" s="228">
        <f>IF(AZ99=5,G99,0)</f>
        <v>0</v>
      </c>
      <c r="CA99" s="255">
        <v>1</v>
      </c>
      <c r="CB99" s="255">
        <v>9</v>
      </c>
    </row>
    <row r="100" spans="1:15" ht="12.75">
      <c r="A100" s="264"/>
      <c r="B100" s="265"/>
      <c r="C100" s="449" t="s">
        <v>1262</v>
      </c>
      <c r="D100" s="450"/>
      <c r="E100" s="450"/>
      <c r="F100" s="450"/>
      <c r="G100" s="451"/>
      <c r="I100" s="266"/>
      <c r="K100" s="266"/>
      <c r="L100" s="267" t="s">
        <v>1262</v>
      </c>
      <c r="O100" s="255">
        <v>3</v>
      </c>
    </row>
    <row r="101" spans="1:15" ht="12.75">
      <c r="A101" s="264"/>
      <c r="B101" s="268"/>
      <c r="C101" s="440" t="s">
        <v>1259</v>
      </c>
      <c r="D101" s="441"/>
      <c r="E101" s="269">
        <v>1</v>
      </c>
      <c r="F101" s="270"/>
      <c r="G101" s="271"/>
      <c r="H101" s="272"/>
      <c r="I101" s="266"/>
      <c r="J101" s="273"/>
      <c r="K101" s="266"/>
      <c r="M101" s="267" t="s">
        <v>1259</v>
      </c>
      <c r="O101" s="255"/>
    </row>
    <row r="102" spans="1:80" ht="22.5">
      <c r="A102" s="356">
        <v>31</v>
      </c>
      <c r="B102" s="357" t="s">
        <v>1263</v>
      </c>
      <c r="C102" s="358" t="s">
        <v>1264</v>
      </c>
      <c r="D102" s="359" t="s">
        <v>259</v>
      </c>
      <c r="E102" s="360">
        <v>2</v>
      </c>
      <c r="F102" s="360"/>
      <c r="G102" s="361">
        <f>E102*F102</f>
        <v>0</v>
      </c>
      <c r="H102" s="262">
        <v>0.153</v>
      </c>
      <c r="I102" s="263">
        <f>E102*H102</f>
        <v>0.306</v>
      </c>
      <c r="J102" s="262"/>
      <c r="K102" s="263">
        <f>E102*J102</f>
        <v>0</v>
      </c>
      <c r="O102" s="255">
        <v>2</v>
      </c>
      <c r="AA102" s="228">
        <v>3</v>
      </c>
      <c r="AB102" s="228">
        <v>9</v>
      </c>
      <c r="AC102" s="228" t="s">
        <v>1263</v>
      </c>
      <c r="AZ102" s="228">
        <v>3</v>
      </c>
      <c r="BA102" s="228">
        <f>IF(AZ102=1,G102,0)</f>
        <v>0</v>
      </c>
      <c r="BB102" s="228">
        <f>IF(AZ102=2,G102,0)</f>
        <v>0</v>
      </c>
      <c r="BC102" s="228">
        <f>IF(AZ102=3,G102,0)</f>
        <v>0</v>
      </c>
      <c r="BD102" s="228">
        <f>IF(AZ102=4,G102,0)</f>
        <v>0</v>
      </c>
      <c r="BE102" s="228">
        <f>IF(AZ102=5,G102,0)</f>
        <v>0</v>
      </c>
      <c r="CA102" s="255">
        <v>3</v>
      </c>
      <c r="CB102" s="255">
        <v>9</v>
      </c>
    </row>
    <row r="103" spans="1:15" ht="45">
      <c r="A103" s="362"/>
      <c r="B103" s="367"/>
      <c r="C103" s="446" t="s">
        <v>1265</v>
      </c>
      <c r="D103" s="447"/>
      <c r="E103" s="447"/>
      <c r="F103" s="447"/>
      <c r="G103" s="448"/>
      <c r="I103" s="266"/>
      <c r="K103" s="266"/>
      <c r="L103" s="267" t="s">
        <v>1265</v>
      </c>
      <c r="O103" s="255">
        <v>3</v>
      </c>
    </row>
    <row r="104" spans="1:80" ht="12.75">
      <c r="A104" s="356">
        <v>32</v>
      </c>
      <c r="B104" s="357" t="s">
        <v>1266</v>
      </c>
      <c r="C104" s="358" t="s">
        <v>1267</v>
      </c>
      <c r="D104" s="359" t="s">
        <v>259</v>
      </c>
      <c r="E104" s="360">
        <v>2</v>
      </c>
      <c r="F104" s="360"/>
      <c r="G104" s="361">
        <f>E104*F104</f>
        <v>0</v>
      </c>
      <c r="H104" s="262">
        <v>0</v>
      </c>
      <c r="I104" s="263">
        <f>E104*H104</f>
        <v>0</v>
      </c>
      <c r="J104" s="262"/>
      <c r="K104" s="263">
        <f>E104*J104</f>
        <v>0</v>
      </c>
      <c r="O104" s="255">
        <v>2</v>
      </c>
      <c r="AA104" s="228">
        <v>3</v>
      </c>
      <c r="AB104" s="228">
        <v>9</v>
      </c>
      <c r="AC104" s="228" t="s">
        <v>1266</v>
      </c>
      <c r="AZ104" s="228">
        <v>3</v>
      </c>
      <c r="BA104" s="228">
        <f>IF(AZ104=1,G104,0)</f>
        <v>0</v>
      </c>
      <c r="BB104" s="228">
        <f>IF(AZ104=2,G104,0)</f>
        <v>0</v>
      </c>
      <c r="BC104" s="228">
        <f>IF(AZ104=3,G104,0)</f>
        <v>0</v>
      </c>
      <c r="BD104" s="228">
        <f>IF(AZ104=4,G104,0)</f>
        <v>0</v>
      </c>
      <c r="BE104" s="228">
        <f>IF(AZ104=5,G104,0)</f>
        <v>0</v>
      </c>
      <c r="CA104" s="255">
        <v>3</v>
      </c>
      <c r="CB104" s="255">
        <v>9</v>
      </c>
    </row>
    <row r="105" spans="1:15" ht="22.5">
      <c r="A105" s="362"/>
      <c r="B105" s="367"/>
      <c r="C105" s="446" t="s">
        <v>1268</v>
      </c>
      <c r="D105" s="447"/>
      <c r="E105" s="447"/>
      <c r="F105" s="447"/>
      <c r="G105" s="448"/>
      <c r="I105" s="266"/>
      <c r="K105" s="266"/>
      <c r="L105" s="267" t="s">
        <v>1268</v>
      </c>
      <c r="O105" s="255">
        <v>3</v>
      </c>
    </row>
    <row r="106" spans="1:80" ht="12.75">
      <c r="A106" s="356">
        <v>33</v>
      </c>
      <c r="B106" s="357" t="s">
        <v>1269</v>
      </c>
      <c r="C106" s="358" t="s">
        <v>1270</v>
      </c>
      <c r="D106" s="359" t="s">
        <v>110</v>
      </c>
      <c r="E106" s="360">
        <v>20</v>
      </c>
      <c r="F106" s="360"/>
      <c r="G106" s="361">
        <f>E106*F106</f>
        <v>0</v>
      </c>
      <c r="H106" s="262">
        <v>0</v>
      </c>
      <c r="I106" s="263">
        <f>E106*H106</f>
        <v>0</v>
      </c>
      <c r="J106" s="262"/>
      <c r="K106" s="263">
        <f>E106*J106</f>
        <v>0</v>
      </c>
      <c r="O106" s="255">
        <v>2</v>
      </c>
      <c r="AA106" s="228">
        <v>3</v>
      </c>
      <c r="AB106" s="228">
        <v>9</v>
      </c>
      <c r="AC106" s="228" t="s">
        <v>1269</v>
      </c>
      <c r="AZ106" s="228">
        <v>3</v>
      </c>
      <c r="BA106" s="228">
        <f>IF(AZ106=1,G106,0)</f>
        <v>0</v>
      </c>
      <c r="BB106" s="228">
        <f>IF(AZ106=2,G106,0)</f>
        <v>0</v>
      </c>
      <c r="BC106" s="228">
        <f>IF(AZ106=3,G106,0)</f>
        <v>0</v>
      </c>
      <c r="BD106" s="228">
        <f>IF(AZ106=4,G106,0)</f>
        <v>0</v>
      </c>
      <c r="BE106" s="228">
        <f>IF(AZ106=5,G106,0)</f>
        <v>0</v>
      </c>
      <c r="CA106" s="255">
        <v>3</v>
      </c>
      <c r="CB106" s="255">
        <v>9</v>
      </c>
    </row>
    <row r="107" spans="1:80" ht="12.75">
      <c r="A107" s="356">
        <v>34</v>
      </c>
      <c r="B107" s="357" t="s">
        <v>1271</v>
      </c>
      <c r="C107" s="358" t="s">
        <v>1272</v>
      </c>
      <c r="D107" s="359" t="s">
        <v>101</v>
      </c>
      <c r="E107" s="360">
        <v>2</v>
      </c>
      <c r="F107" s="360"/>
      <c r="G107" s="361">
        <f>E107*F107</f>
        <v>0</v>
      </c>
      <c r="H107" s="262">
        <v>0</v>
      </c>
      <c r="I107" s="263">
        <f>E107*H107</f>
        <v>0</v>
      </c>
      <c r="J107" s="262"/>
      <c r="K107" s="263">
        <f>E107*J107</f>
        <v>0</v>
      </c>
      <c r="O107" s="255">
        <v>2</v>
      </c>
      <c r="AA107" s="228">
        <v>3</v>
      </c>
      <c r="AB107" s="228">
        <v>9</v>
      </c>
      <c r="AC107" s="228" t="s">
        <v>1271</v>
      </c>
      <c r="AZ107" s="228">
        <v>3</v>
      </c>
      <c r="BA107" s="228">
        <f>IF(AZ107=1,G107,0)</f>
        <v>0</v>
      </c>
      <c r="BB107" s="228">
        <f>IF(AZ107=2,G107,0)</f>
        <v>0</v>
      </c>
      <c r="BC107" s="228">
        <f>IF(AZ107=3,G107,0)</f>
        <v>0</v>
      </c>
      <c r="BD107" s="228">
        <f>IF(AZ107=4,G107,0)</f>
        <v>0</v>
      </c>
      <c r="BE107" s="228">
        <f>IF(AZ107=5,G107,0)</f>
        <v>0</v>
      </c>
      <c r="CA107" s="255">
        <v>3</v>
      </c>
      <c r="CB107" s="255">
        <v>9</v>
      </c>
    </row>
    <row r="108" spans="1:80" ht="12.75">
      <c r="A108" s="356">
        <v>35</v>
      </c>
      <c r="B108" s="357" t="s">
        <v>1273</v>
      </c>
      <c r="C108" s="358" t="s">
        <v>1274</v>
      </c>
      <c r="D108" s="359" t="s">
        <v>101</v>
      </c>
      <c r="E108" s="360">
        <v>4</v>
      </c>
      <c r="F108" s="360"/>
      <c r="G108" s="361">
        <f>E108*F108</f>
        <v>0</v>
      </c>
      <c r="H108" s="262">
        <v>0</v>
      </c>
      <c r="I108" s="263">
        <f>E108*H108</f>
        <v>0</v>
      </c>
      <c r="J108" s="262"/>
      <c r="K108" s="263">
        <f>E108*J108</f>
        <v>0</v>
      </c>
      <c r="O108" s="255">
        <v>2</v>
      </c>
      <c r="AA108" s="228">
        <v>3</v>
      </c>
      <c r="AB108" s="228">
        <v>9</v>
      </c>
      <c r="AC108" s="228" t="s">
        <v>1273</v>
      </c>
      <c r="AZ108" s="228">
        <v>3</v>
      </c>
      <c r="BA108" s="228">
        <f>IF(AZ108=1,G108,0)</f>
        <v>0</v>
      </c>
      <c r="BB108" s="228">
        <f>IF(AZ108=2,G108,0)</f>
        <v>0</v>
      </c>
      <c r="BC108" s="228">
        <f>IF(AZ108=3,G108,0)</f>
        <v>0</v>
      </c>
      <c r="BD108" s="228">
        <f>IF(AZ108=4,G108,0)</f>
        <v>0</v>
      </c>
      <c r="BE108" s="228">
        <f>IF(AZ108=5,G108,0)</f>
        <v>0</v>
      </c>
      <c r="CA108" s="255">
        <v>3</v>
      </c>
      <c r="CB108" s="255">
        <v>9</v>
      </c>
    </row>
    <row r="109" spans="1:57" ht="12.75">
      <c r="A109" s="274"/>
      <c r="B109" s="275" t="s">
        <v>103</v>
      </c>
      <c r="C109" s="276" t="s">
        <v>1250</v>
      </c>
      <c r="D109" s="277"/>
      <c r="E109" s="278"/>
      <c r="F109" s="279"/>
      <c r="G109" s="280">
        <f>SUM(G92:G108)</f>
        <v>0</v>
      </c>
      <c r="H109" s="281"/>
      <c r="I109" s="282">
        <f>SUM(I92:I108)</f>
        <v>0.306</v>
      </c>
      <c r="J109" s="281"/>
      <c r="K109" s="282">
        <f>SUM(K92:K108)</f>
        <v>0</v>
      </c>
      <c r="O109" s="255">
        <v>4</v>
      </c>
      <c r="BA109" s="283">
        <f>SUM(BA92:BA108)</f>
        <v>0</v>
      </c>
      <c r="BB109" s="283">
        <f>SUM(BB92:BB108)</f>
        <v>0</v>
      </c>
      <c r="BC109" s="283">
        <f>SUM(BC92:BC108)</f>
        <v>0</v>
      </c>
      <c r="BD109" s="283">
        <f>SUM(BD92:BD108)</f>
        <v>0</v>
      </c>
      <c r="BE109" s="283">
        <f>SUM(BE92:BE108)</f>
        <v>0</v>
      </c>
    </row>
    <row r="110" ht="12.75">
      <c r="E110" s="228"/>
    </row>
    <row r="111" ht="12.75">
      <c r="E111" s="228"/>
    </row>
    <row r="112" ht="12.75">
      <c r="E112" s="228"/>
    </row>
    <row r="113" ht="12.75">
      <c r="E113" s="228"/>
    </row>
    <row r="114" ht="12.75">
      <c r="E114" s="228"/>
    </row>
    <row r="115" ht="12.75">
      <c r="E115" s="228"/>
    </row>
    <row r="116" ht="12.75">
      <c r="E116" s="228"/>
    </row>
    <row r="117" ht="12.75">
      <c r="E117" s="228"/>
    </row>
    <row r="118" ht="12.75">
      <c r="E118" s="228"/>
    </row>
    <row r="119" ht="12.75">
      <c r="E119" s="228"/>
    </row>
    <row r="120" ht="12.75">
      <c r="E120" s="228"/>
    </row>
    <row r="121" ht="12.75">
      <c r="E121" s="228"/>
    </row>
    <row r="122" ht="12.75">
      <c r="E122" s="228"/>
    </row>
    <row r="123" ht="12.75">
      <c r="E123" s="228"/>
    </row>
    <row r="124" ht="12.75">
      <c r="E124" s="228"/>
    </row>
    <row r="125" ht="12.75">
      <c r="E125" s="228"/>
    </row>
    <row r="126" ht="12.75">
      <c r="E126" s="228"/>
    </row>
    <row r="127" ht="12.75">
      <c r="E127" s="228"/>
    </row>
    <row r="128" ht="12.75">
      <c r="E128" s="228"/>
    </row>
    <row r="129" ht="12.75">
      <c r="E129" s="228"/>
    </row>
    <row r="130" ht="12.75">
      <c r="E130" s="228"/>
    </row>
    <row r="131" ht="12.75">
      <c r="E131" s="228"/>
    </row>
    <row r="132" ht="12.75">
      <c r="E132" s="228"/>
    </row>
    <row r="133" spans="1:7" ht="12.75">
      <c r="A133" s="273"/>
      <c r="B133" s="273"/>
      <c r="C133" s="273"/>
      <c r="D133" s="273"/>
      <c r="E133" s="273"/>
      <c r="F133" s="273"/>
      <c r="G133" s="273"/>
    </row>
    <row r="134" spans="1:7" ht="12.75">
      <c r="A134" s="273"/>
      <c r="B134" s="273"/>
      <c r="C134" s="273"/>
      <c r="D134" s="273"/>
      <c r="E134" s="273"/>
      <c r="F134" s="273"/>
      <c r="G134" s="273"/>
    </row>
    <row r="135" spans="1:7" ht="12.75">
      <c r="A135" s="273"/>
      <c r="B135" s="273"/>
      <c r="C135" s="273"/>
      <c r="D135" s="273"/>
      <c r="E135" s="273"/>
      <c r="F135" s="273"/>
      <c r="G135" s="273"/>
    </row>
    <row r="136" spans="1:7" ht="12.75">
      <c r="A136" s="273"/>
      <c r="B136" s="273"/>
      <c r="C136" s="273"/>
      <c r="D136" s="273"/>
      <c r="E136" s="273"/>
      <c r="F136" s="273"/>
      <c r="G136" s="273"/>
    </row>
    <row r="137" ht="12.75">
      <c r="E137" s="228"/>
    </row>
    <row r="138" ht="12.75">
      <c r="E138" s="228"/>
    </row>
    <row r="139" ht="12.75">
      <c r="E139" s="228"/>
    </row>
    <row r="140" ht="12.75">
      <c r="E140" s="228"/>
    </row>
    <row r="141" ht="12.75">
      <c r="E141" s="228"/>
    </row>
    <row r="142" ht="12.75">
      <c r="E142" s="228"/>
    </row>
    <row r="143" ht="12.75">
      <c r="E143" s="228"/>
    </row>
    <row r="144" ht="12.75">
      <c r="E144" s="228"/>
    </row>
    <row r="145" ht="12.75">
      <c r="E145" s="228"/>
    </row>
    <row r="146" ht="12.75">
      <c r="E146" s="228"/>
    </row>
    <row r="147" ht="12.75">
      <c r="E147" s="228"/>
    </row>
    <row r="148" ht="12.75">
      <c r="E148" s="228"/>
    </row>
    <row r="149" ht="12.75">
      <c r="E149" s="228"/>
    </row>
    <row r="150" ht="12.75">
      <c r="E150" s="228"/>
    </row>
    <row r="151" ht="12.75">
      <c r="E151" s="228"/>
    </row>
    <row r="152" ht="12.75">
      <c r="E152" s="228"/>
    </row>
    <row r="153" ht="12.75">
      <c r="E153" s="228"/>
    </row>
    <row r="154" ht="12.75">
      <c r="E154" s="228"/>
    </row>
    <row r="155" ht="12.75">
      <c r="E155" s="228"/>
    </row>
    <row r="156" ht="12.75">
      <c r="E156" s="228"/>
    </row>
    <row r="157" ht="12.75">
      <c r="E157" s="228"/>
    </row>
    <row r="158" ht="12.75">
      <c r="E158" s="228"/>
    </row>
    <row r="159" ht="12.75">
      <c r="E159" s="228"/>
    </row>
    <row r="160" ht="12.75">
      <c r="E160" s="228"/>
    </row>
    <row r="161" ht="12.75">
      <c r="E161" s="228"/>
    </row>
    <row r="162" ht="12.75">
      <c r="E162" s="228"/>
    </row>
    <row r="163" ht="12.75">
      <c r="E163" s="228"/>
    </row>
    <row r="164" ht="12.75">
      <c r="E164" s="228"/>
    </row>
    <row r="165" ht="12.75">
      <c r="E165" s="228"/>
    </row>
    <row r="166" ht="12.75">
      <c r="E166" s="228"/>
    </row>
    <row r="167" ht="12.75">
      <c r="E167" s="228"/>
    </row>
    <row r="168" spans="1:2" ht="12.75">
      <c r="A168" s="284"/>
      <c r="B168" s="284"/>
    </row>
    <row r="169" spans="1:7" ht="12.75">
      <c r="A169" s="273"/>
      <c r="B169" s="273"/>
      <c r="C169" s="285"/>
      <c r="D169" s="285"/>
      <c r="E169" s="286"/>
      <c r="F169" s="285"/>
      <c r="G169" s="287"/>
    </row>
    <row r="170" spans="1:7" ht="12.75">
      <c r="A170" s="288"/>
      <c r="B170" s="288"/>
      <c r="C170" s="273"/>
      <c r="D170" s="273"/>
      <c r="E170" s="289"/>
      <c r="F170" s="273"/>
      <c r="G170" s="273"/>
    </row>
    <row r="171" spans="1:7" ht="12.75">
      <c r="A171" s="273"/>
      <c r="B171" s="273"/>
      <c r="C171" s="273"/>
      <c r="D171" s="273"/>
      <c r="E171" s="289"/>
      <c r="F171" s="273"/>
      <c r="G171" s="273"/>
    </row>
    <row r="172" spans="1:7" ht="12.75">
      <c r="A172" s="273"/>
      <c r="B172" s="273"/>
      <c r="C172" s="273"/>
      <c r="D172" s="273"/>
      <c r="E172" s="289"/>
      <c r="F172" s="273"/>
      <c r="G172" s="273"/>
    </row>
    <row r="173" spans="1:7" ht="12.75">
      <c r="A173" s="273"/>
      <c r="B173" s="273"/>
      <c r="C173" s="273"/>
      <c r="D173" s="273"/>
      <c r="E173" s="289"/>
      <c r="F173" s="273"/>
      <c r="G173" s="273"/>
    </row>
    <row r="174" spans="1:7" ht="12.75">
      <c r="A174" s="273"/>
      <c r="B174" s="273"/>
      <c r="C174" s="273"/>
      <c r="D174" s="273"/>
      <c r="E174" s="289"/>
      <c r="F174" s="273"/>
      <c r="G174" s="273"/>
    </row>
    <row r="175" spans="1:7" ht="12.75">
      <c r="A175" s="273"/>
      <c r="B175" s="273"/>
      <c r="C175" s="273"/>
      <c r="D175" s="273"/>
      <c r="E175" s="289"/>
      <c r="F175" s="273"/>
      <c r="G175" s="273"/>
    </row>
    <row r="176" spans="1:7" ht="12.75">
      <c r="A176" s="273"/>
      <c r="B176" s="273"/>
      <c r="C176" s="273"/>
      <c r="D176" s="273"/>
      <c r="E176" s="289"/>
      <c r="F176" s="273"/>
      <c r="G176" s="273"/>
    </row>
    <row r="177" spans="1:7" ht="12.75">
      <c r="A177" s="273"/>
      <c r="B177" s="273"/>
      <c r="C177" s="273"/>
      <c r="D177" s="273"/>
      <c r="E177" s="289"/>
      <c r="F177" s="273"/>
      <c r="G177" s="273"/>
    </row>
    <row r="178" spans="1:7" ht="12.75">
      <c r="A178" s="273"/>
      <c r="B178" s="273"/>
      <c r="C178" s="273"/>
      <c r="D178" s="273"/>
      <c r="E178" s="289"/>
      <c r="F178" s="273"/>
      <c r="G178" s="273"/>
    </row>
    <row r="179" spans="1:7" ht="12.75">
      <c r="A179" s="273"/>
      <c r="B179" s="273"/>
      <c r="C179" s="273"/>
      <c r="D179" s="273"/>
      <c r="E179" s="289"/>
      <c r="F179" s="273"/>
      <c r="G179" s="273"/>
    </row>
    <row r="180" spans="1:7" ht="12.75">
      <c r="A180" s="273"/>
      <c r="B180" s="273"/>
      <c r="C180" s="273"/>
      <c r="D180" s="273"/>
      <c r="E180" s="289"/>
      <c r="F180" s="273"/>
      <c r="G180" s="273"/>
    </row>
    <row r="181" spans="1:7" ht="12.75">
      <c r="A181" s="273"/>
      <c r="B181" s="273"/>
      <c r="C181" s="273"/>
      <c r="D181" s="273"/>
      <c r="E181" s="289"/>
      <c r="F181" s="273"/>
      <c r="G181" s="273"/>
    </row>
    <row r="182" spans="1:7" ht="12.75">
      <c r="A182" s="273"/>
      <c r="B182" s="273"/>
      <c r="C182" s="273"/>
      <c r="D182" s="273"/>
      <c r="E182" s="289"/>
      <c r="F182" s="273"/>
      <c r="G182" s="273"/>
    </row>
  </sheetData>
  <mergeCells count="62">
    <mergeCell ref="C103:G103"/>
    <mergeCell ref="C105:G105"/>
    <mergeCell ref="C85:D85"/>
    <mergeCell ref="C86:D86"/>
    <mergeCell ref="C87:D87"/>
    <mergeCell ref="C89:D89"/>
    <mergeCell ref="C90:D90"/>
    <mergeCell ref="C94:D94"/>
    <mergeCell ref="C97:G97"/>
    <mergeCell ref="C98:D98"/>
    <mergeCell ref="C100:G100"/>
    <mergeCell ref="C101:D101"/>
    <mergeCell ref="C83:D83"/>
    <mergeCell ref="C66:D66"/>
    <mergeCell ref="C67:D67"/>
    <mergeCell ref="C68:D68"/>
    <mergeCell ref="C69:D69"/>
    <mergeCell ref="C71:D71"/>
    <mergeCell ref="C72:D72"/>
    <mergeCell ref="C73:D73"/>
    <mergeCell ref="C75:D75"/>
    <mergeCell ref="C76:D76"/>
    <mergeCell ref="C78:D78"/>
    <mergeCell ref="C79:D79"/>
    <mergeCell ref="C81:D81"/>
    <mergeCell ref="C82:D82"/>
    <mergeCell ref="C51:D51"/>
    <mergeCell ref="C52:D52"/>
    <mergeCell ref="C59:D59"/>
    <mergeCell ref="C61:D61"/>
    <mergeCell ref="C41:D41"/>
    <mergeCell ref="C42:D42"/>
    <mergeCell ref="C44:D44"/>
    <mergeCell ref="C45:D45"/>
    <mergeCell ref="C48:D48"/>
    <mergeCell ref="C49:D49"/>
    <mergeCell ref="C39:D39"/>
    <mergeCell ref="C22:D22"/>
    <mergeCell ref="C24:D24"/>
    <mergeCell ref="C25:D25"/>
    <mergeCell ref="C27:D27"/>
    <mergeCell ref="C28:D28"/>
    <mergeCell ref="C30:D30"/>
    <mergeCell ref="C31:D31"/>
    <mergeCell ref="C33:D33"/>
    <mergeCell ref="C34:D34"/>
    <mergeCell ref="C37:G37"/>
    <mergeCell ref="C38:D38"/>
    <mergeCell ref="C21:D21"/>
    <mergeCell ref="A1:G1"/>
    <mergeCell ref="A3:B3"/>
    <mergeCell ref="A4:B4"/>
    <mergeCell ref="E4:G4"/>
    <mergeCell ref="C9:D9"/>
    <mergeCell ref="C10:D10"/>
    <mergeCell ref="C11:D11"/>
    <mergeCell ref="C12:D12"/>
    <mergeCell ref="C13:D13"/>
    <mergeCell ref="C15:D15"/>
    <mergeCell ref="C17:D17"/>
    <mergeCell ref="C18:D18"/>
    <mergeCell ref="C19:D19"/>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2139</v>
      </c>
      <c r="D2" s="93" t="s">
        <v>1275</v>
      </c>
      <c r="E2" s="94"/>
      <c r="F2" s="95" t="s">
        <v>33</v>
      </c>
      <c r="G2" s="96" t="s">
        <v>1158</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1157</v>
      </c>
      <c r="D5" s="108"/>
      <c r="E5" s="106"/>
      <c r="F5" s="101" t="s">
        <v>36</v>
      </c>
      <c r="G5" s="102" t="s">
        <v>122</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10.1.11 PS 10.1.1.2 Rek'!E8</f>
        <v>0</v>
      </c>
      <c r="D15" s="145" t="str">
        <f>'SO 10.1.11 PS 10.1.1.2 Rek'!A13</f>
        <v>Ztížené výrobní podmínky</v>
      </c>
      <c r="E15" s="146"/>
      <c r="F15" s="147"/>
      <c r="G15" s="144">
        <f>'SO 10.1.11 PS 10.1.1.2 Rek'!I13</f>
        <v>0</v>
      </c>
    </row>
    <row r="16" spans="1:7" ht="15.95" customHeight="1">
      <c r="A16" s="142" t="s">
        <v>52</v>
      </c>
      <c r="B16" s="143" t="s">
        <v>53</v>
      </c>
      <c r="C16" s="144">
        <f>'SO 10.1.11 PS 10.1.1.2 Rek'!F8</f>
        <v>0</v>
      </c>
      <c r="D16" s="97" t="str">
        <f>'SO 10.1.11 PS 10.1.1.2 Rek'!A14</f>
        <v>Zařízení staveniště</v>
      </c>
      <c r="E16" s="148"/>
      <c r="F16" s="149"/>
      <c r="G16" s="144">
        <f>'SO 10.1.11 PS 10.1.1.2 Rek'!I14</f>
        <v>0</v>
      </c>
    </row>
    <row r="17" spans="1:7" ht="15.95" customHeight="1">
      <c r="A17" s="142" t="s">
        <v>54</v>
      </c>
      <c r="B17" s="143" t="s">
        <v>55</v>
      </c>
      <c r="C17" s="144">
        <f>'SO 10.1.11 PS 10.1.1.2 Rek'!H8</f>
        <v>0</v>
      </c>
      <c r="D17" s="97"/>
      <c r="E17" s="148"/>
      <c r="F17" s="149"/>
      <c r="G17" s="144"/>
    </row>
    <row r="18" spans="1:7" ht="15.95" customHeight="1">
      <c r="A18" s="150" t="s">
        <v>56</v>
      </c>
      <c r="B18" s="151" t="s">
        <v>57</v>
      </c>
      <c r="C18" s="144">
        <f>'SO 10.1.11 PS 10.1.1.2 Rek'!G8</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10.1.11 PS 10.1.1.2 Rek'!I8</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10.1.11 PS 10.1.1.2 Rek'!H16</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2139</v>
      </c>
      <c r="I1" s="187"/>
    </row>
    <row r="2" spans="1:9" ht="13.5" thickBot="1">
      <c r="A2" s="428" t="s">
        <v>76</v>
      </c>
      <c r="B2" s="429"/>
      <c r="C2" s="188" t="s">
        <v>2137</v>
      </c>
      <c r="D2" s="189"/>
      <c r="E2" s="190"/>
      <c r="F2" s="189"/>
      <c r="G2" s="430" t="s">
        <v>1275</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3.5" thickBot="1">
      <c r="A7" s="290" t="str">
        <f>'SO 10.1.11 PS 10.1.1.2 Pol'!B7</f>
        <v>M21</v>
      </c>
      <c r="B7" s="62" t="str">
        <f>'SO 10.1.11 PS 10.1.1.2 Pol'!C7</f>
        <v>Elektromontáže</v>
      </c>
      <c r="D7" s="200"/>
      <c r="E7" s="291">
        <f>'SO 10.1.11 PS 10.1.1.2 Pol'!BA9</f>
        <v>0</v>
      </c>
      <c r="F7" s="292">
        <f>'SO 10.1.11 PS 10.1.1.2 Pol'!BB9</f>
        <v>0</v>
      </c>
      <c r="G7" s="292">
        <f>'SO 10.1.11 PS 10.1.1.2 Pol'!BC9</f>
        <v>0</v>
      </c>
      <c r="H7" s="292">
        <f>'SO 10.1.11 PS 10.1.1.2 Pol'!BD9</f>
        <v>0</v>
      </c>
      <c r="I7" s="293">
        <f>'SO 10.1.11 PS 10.1.1.2 Pol'!BE9</f>
        <v>0</v>
      </c>
    </row>
    <row r="8" spans="1:9" s="14" customFormat="1" ht="13.5" thickBot="1">
      <c r="A8" s="201"/>
      <c r="B8" s="202" t="s">
        <v>79</v>
      </c>
      <c r="C8" s="202"/>
      <c r="D8" s="203"/>
      <c r="E8" s="204">
        <f>SUM(E7:E7)</f>
        <v>0</v>
      </c>
      <c r="F8" s="205">
        <f>SUM(F7:F7)</f>
        <v>0</v>
      </c>
      <c r="G8" s="205">
        <f>SUM(G7:G7)</f>
        <v>0</v>
      </c>
      <c r="H8" s="205">
        <f>SUM(H7:H7)</f>
        <v>0</v>
      </c>
      <c r="I8" s="206">
        <f>SUM(I7:I7)</f>
        <v>0</v>
      </c>
    </row>
    <row r="9" spans="1:9" ht="12.75">
      <c r="A9" s="123"/>
      <c r="B9" s="123"/>
      <c r="C9" s="123"/>
      <c r="D9" s="123"/>
      <c r="E9" s="123"/>
      <c r="F9" s="123"/>
      <c r="G9" s="123"/>
      <c r="H9" s="123"/>
      <c r="I9" s="123"/>
    </row>
    <row r="10" spans="1:57" ht="19.5" customHeight="1">
      <c r="A10" s="192" t="s">
        <v>80</v>
      </c>
      <c r="B10" s="192"/>
      <c r="C10" s="192"/>
      <c r="D10" s="192"/>
      <c r="E10" s="192"/>
      <c r="F10" s="192"/>
      <c r="G10" s="207"/>
      <c r="H10" s="192"/>
      <c r="I10" s="192"/>
      <c r="BA10" s="129"/>
      <c r="BB10" s="129"/>
      <c r="BC10" s="129"/>
      <c r="BD10" s="129"/>
      <c r="BE10" s="129"/>
    </row>
    <row r="11" ht="13.5" thickBot="1"/>
    <row r="12" spans="1:9" ht="12.75">
      <c r="A12" s="158" t="s">
        <v>81</v>
      </c>
      <c r="B12" s="159"/>
      <c r="C12" s="159"/>
      <c r="D12" s="208"/>
      <c r="E12" s="209" t="s">
        <v>82</v>
      </c>
      <c r="F12" s="210" t="s">
        <v>13</v>
      </c>
      <c r="G12" s="211" t="s">
        <v>83</v>
      </c>
      <c r="H12" s="212"/>
      <c r="I12" s="213" t="s">
        <v>82</v>
      </c>
    </row>
    <row r="13" spans="1:53" ht="12.75">
      <c r="A13" s="152" t="s">
        <v>383</v>
      </c>
      <c r="B13" s="143"/>
      <c r="C13" s="143"/>
      <c r="D13" s="214"/>
      <c r="E13" s="215">
        <v>0</v>
      </c>
      <c r="F13" s="216">
        <v>0</v>
      </c>
      <c r="G13" s="217">
        <f>SUM(E8:I8)</f>
        <v>0</v>
      </c>
      <c r="H13" s="218"/>
      <c r="I13" s="219">
        <f aca="true" t="shared" si="0" ref="I13:I15">E13+F13*G13/100</f>
        <v>0</v>
      </c>
      <c r="BA13" s="1">
        <v>0</v>
      </c>
    </row>
    <row r="14" spans="1:53" ht="12.75">
      <c r="A14" s="152" t="s">
        <v>384</v>
      </c>
      <c r="B14" s="143"/>
      <c r="C14" s="143"/>
      <c r="D14" s="214"/>
      <c r="E14" s="215">
        <v>0</v>
      </c>
      <c r="F14" s="216">
        <v>0</v>
      </c>
      <c r="G14" s="217">
        <f>SUM(G13)</f>
        <v>0</v>
      </c>
      <c r="H14" s="218"/>
      <c r="I14" s="219">
        <f t="shared" si="0"/>
        <v>0</v>
      </c>
      <c r="BA14" s="1">
        <v>0</v>
      </c>
    </row>
    <row r="15" spans="1:53" ht="12.75">
      <c r="A15" s="152" t="s">
        <v>2151</v>
      </c>
      <c r="B15" s="143"/>
      <c r="C15" s="143"/>
      <c r="D15" s="214"/>
      <c r="E15" s="215">
        <v>0</v>
      </c>
      <c r="F15" s="216">
        <v>0</v>
      </c>
      <c r="G15" s="217">
        <f>SUM(G14)</f>
        <v>0</v>
      </c>
      <c r="H15" s="218"/>
      <c r="I15" s="219">
        <f t="shared" si="0"/>
        <v>0</v>
      </c>
      <c r="BA15" s="1">
        <v>2</v>
      </c>
    </row>
    <row r="16" spans="1:9" ht="13.5" thickBot="1">
      <c r="A16" s="220"/>
      <c r="B16" s="221" t="s">
        <v>84</v>
      </c>
      <c r="C16" s="222"/>
      <c r="D16" s="223"/>
      <c r="E16" s="224"/>
      <c r="F16" s="225"/>
      <c r="G16" s="225"/>
      <c r="H16" s="433">
        <f>SUM(I13:I15)</f>
        <v>0</v>
      </c>
      <c r="I16" s="434"/>
    </row>
    <row r="18" spans="2:9" ht="12.75">
      <c r="B18" s="14"/>
      <c r="F18" s="226"/>
      <c r="G18" s="227"/>
      <c r="H18" s="227"/>
      <c r="I18" s="46"/>
    </row>
    <row r="19" spans="6:9" ht="12.75">
      <c r="F19" s="226"/>
      <c r="G19" s="227"/>
      <c r="H19" s="227"/>
      <c r="I19" s="46"/>
    </row>
    <row r="20" spans="6:9" ht="12.75">
      <c r="F20" s="226"/>
      <c r="G20" s="227"/>
      <c r="H20" s="227"/>
      <c r="I20" s="46"/>
    </row>
    <row r="21" spans="6:9" ht="12.75">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sheetData>
  <mergeCells count="4">
    <mergeCell ref="A1:B1"/>
    <mergeCell ref="A2:B2"/>
    <mergeCell ref="G2:I2"/>
    <mergeCell ref="H16:I16"/>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10.1.11 PS 10.1.1.2 Rek'!H1</f>
        <v>PS 10.1.1.2</v>
      </c>
      <c r="G3" s="235"/>
    </row>
    <row r="4" spans="1:7" ht="13.5" thickBot="1">
      <c r="A4" s="436" t="s">
        <v>76</v>
      </c>
      <c r="B4" s="429"/>
      <c r="C4" s="188" t="s">
        <v>2137</v>
      </c>
      <c r="D4" s="236"/>
      <c r="E4" s="437" t="str">
        <f>'SO 10.1.11 PS 10.1.1.2 Rek'!G2</f>
        <v>TECHNOLOGIE ČSOV - elektrotechnologie</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1060</v>
      </c>
      <c r="C7" s="247" t="s">
        <v>1061</v>
      </c>
      <c r="D7" s="248"/>
      <c r="E7" s="249"/>
      <c r="F7" s="249"/>
      <c r="G7" s="250"/>
      <c r="H7" s="251"/>
      <c r="I7" s="252"/>
      <c r="J7" s="253"/>
      <c r="K7" s="254"/>
      <c r="O7" s="255">
        <v>1</v>
      </c>
    </row>
    <row r="8" spans="1:80" ht="12.75">
      <c r="A8" s="256">
        <v>1</v>
      </c>
      <c r="B8" s="257" t="s">
        <v>1859</v>
      </c>
      <c r="C8" s="258" t="s">
        <v>1063</v>
      </c>
      <c r="D8" s="259" t="s">
        <v>1034</v>
      </c>
      <c r="E8" s="260">
        <v>1</v>
      </c>
      <c r="F8" s="355">
        <f>SUM('EL.TECH'!H10:H17)</f>
        <v>0</v>
      </c>
      <c r="G8" s="261">
        <f>E8*F8</f>
        <v>0</v>
      </c>
      <c r="H8" s="262">
        <v>0</v>
      </c>
      <c r="I8" s="263">
        <f>E8*H8</f>
        <v>0</v>
      </c>
      <c r="J8" s="262">
        <v>0</v>
      </c>
      <c r="K8" s="263">
        <f>E8*J8</f>
        <v>0</v>
      </c>
      <c r="O8" s="255">
        <v>2</v>
      </c>
      <c r="AA8" s="228">
        <v>1</v>
      </c>
      <c r="AB8" s="228">
        <v>9</v>
      </c>
      <c r="AC8" s="228">
        <v>9</v>
      </c>
      <c r="AZ8" s="228">
        <v>4</v>
      </c>
      <c r="BA8" s="228">
        <f>IF(AZ8=1,G8,0)</f>
        <v>0</v>
      </c>
      <c r="BB8" s="228">
        <f>IF(AZ8=2,G8,0)</f>
        <v>0</v>
      </c>
      <c r="BC8" s="228">
        <f>IF(AZ8=3,G8,0)</f>
        <v>0</v>
      </c>
      <c r="BD8" s="228">
        <f>IF(AZ8=4,G8,0)</f>
        <v>0</v>
      </c>
      <c r="BE8" s="228">
        <f>IF(AZ8=5,G8,0)</f>
        <v>0</v>
      </c>
      <c r="CA8" s="255">
        <v>1</v>
      </c>
      <c r="CB8" s="255">
        <v>9</v>
      </c>
    </row>
    <row r="9" spans="1:57" ht="12.75">
      <c r="A9" s="274"/>
      <c r="B9" s="275" t="s">
        <v>103</v>
      </c>
      <c r="C9" s="276" t="s">
        <v>1062</v>
      </c>
      <c r="D9" s="277"/>
      <c r="E9" s="278"/>
      <c r="F9" s="279"/>
      <c r="G9" s="280">
        <f>SUM(G7:G8)</f>
        <v>0</v>
      </c>
      <c r="H9" s="281"/>
      <c r="I9" s="282">
        <f>SUM(I7:I8)</f>
        <v>0</v>
      </c>
      <c r="J9" s="281"/>
      <c r="K9" s="282">
        <f>SUM(K7:K8)</f>
        <v>0</v>
      </c>
      <c r="O9" s="255">
        <v>4</v>
      </c>
      <c r="BA9" s="283">
        <f>SUM(BA7:BA8)</f>
        <v>0</v>
      </c>
      <c r="BB9" s="283">
        <f>SUM(BB7:BB8)</f>
        <v>0</v>
      </c>
      <c r="BC9" s="283">
        <f>SUM(BC7:BC8)</f>
        <v>0</v>
      </c>
      <c r="BD9" s="283">
        <f>SUM(BD7:BD8)</f>
        <v>0</v>
      </c>
      <c r="BE9" s="283">
        <f>SUM(BE7:BE8)</f>
        <v>0</v>
      </c>
    </row>
    <row r="10" ht="12.75">
      <c r="E10" s="228"/>
    </row>
    <row r="11" ht="12.75">
      <c r="E11" s="228"/>
    </row>
    <row r="12" ht="12.75">
      <c r="E12" s="228"/>
    </row>
    <row r="13" ht="12.75">
      <c r="E13" s="228"/>
    </row>
    <row r="14" ht="12.75">
      <c r="E14" s="228"/>
    </row>
    <row r="15" ht="12.75">
      <c r="E15" s="228"/>
    </row>
    <row r="16" ht="12.75">
      <c r="E16" s="228"/>
    </row>
    <row r="17" ht="12.75">
      <c r="E17" s="228"/>
    </row>
    <row r="18" ht="12.75">
      <c r="E18" s="228"/>
    </row>
    <row r="19" ht="12.75">
      <c r="E19" s="228"/>
    </row>
    <row r="20" ht="12.75">
      <c r="E20" s="228"/>
    </row>
    <row r="21" ht="12.75">
      <c r="E21" s="228"/>
    </row>
    <row r="22" ht="12.75">
      <c r="E22" s="228"/>
    </row>
    <row r="23" ht="12.75">
      <c r="E23" s="228"/>
    </row>
    <row r="24" ht="12.75">
      <c r="E24" s="228"/>
    </row>
    <row r="25" ht="12.75">
      <c r="E25" s="228"/>
    </row>
    <row r="26" ht="12.75">
      <c r="E26" s="228"/>
    </row>
    <row r="27" ht="12.75">
      <c r="E27" s="228"/>
    </row>
    <row r="28" ht="12.75">
      <c r="E28" s="228"/>
    </row>
    <row r="29" ht="12.75">
      <c r="E29" s="228"/>
    </row>
    <row r="30" ht="12.75">
      <c r="E30" s="228"/>
    </row>
    <row r="31" ht="12.75">
      <c r="E31" s="228"/>
    </row>
    <row r="32" ht="12.75">
      <c r="E32" s="228"/>
    </row>
    <row r="33" spans="1:7" ht="12.75">
      <c r="A33" s="273"/>
      <c r="B33" s="273"/>
      <c r="C33" s="273"/>
      <c r="D33" s="273"/>
      <c r="E33" s="273"/>
      <c r="F33" s="273"/>
      <c r="G33" s="273"/>
    </row>
    <row r="34" spans="1:7" ht="12.75">
      <c r="A34" s="273"/>
      <c r="B34" s="273"/>
      <c r="C34" s="273"/>
      <c r="D34" s="273"/>
      <c r="E34" s="273"/>
      <c r="F34" s="273"/>
      <c r="G34" s="273"/>
    </row>
    <row r="35" spans="1:7" ht="12.75">
      <c r="A35" s="273"/>
      <c r="B35" s="273"/>
      <c r="C35" s="273"/>
      <c r="D35" s="273"/>
      <c r="E35" s="273"/>
      <c r="F35" s="273"/>
      <c r="G35" s="273"/>
    </row>
    <row r="36" spans="1:7" ht="12.75">
      <c r="A36" s="273"/>
      <c r="B36" s="273"/>
      <c r="C36" s="273"/>
      <c r="D36" s="273"/>
      <c r="E36" s="273"/>
      <c r="F36" s="273"/>
      <c r="G36" s="273"/>
    </row>
    <row r="37" ht="12.75">
      <c r="E37" s="228"/>
    </row>
    <row r="38" ht="12.75">
      <c r="E38" s="228"/>
    </row>
    <row r="39" ht="12.75">
      <c r="E39" s="228"/>
    </row>
    <row r="40" ht="12.75">
      <c r="E40" s="228"/>
    </row>
    <row r="41" ht="12.75">
      <c r="E41" s="228"/>
    </row>
    <row r="42" ht="12.75">
      <c r="E42" s="228"/>
    </row>
    <row r="43" ht="12.75">
      <c r="E43" s="228"/>
    </row>
    <row r="44" ht="12.75">
      <c r="E44" s="228"/>
    </row>
    <row r="45" ht="12.75">
      <c r="E45" s="228"/>
    </row>
    <row r="46" ht="12.75">
      <c r="E46" s="228"/>
    </row>
    <row r="47" ht="12.75">
      <c r="E47" s="228"/>
    </row>
    <row r="48" ht="12.75">
      <c r="E48" s="228"/>
    </row>
    <row r="49" ht="12.75">
      <c r="E49" s="228"/>
    </row>
    <row r="50" ht="12.75">
      <c r="E50" s="228"/>
    </row>
    <row r="51" ht="12.75">
      <c r="E51" s="228"/>
    </row>
    <row r="52" ht="12.75">
      <c r="E52" s="228"/>
    </row>
    <row r="53" ht="12.75">
      <c r="E53" s="228"/>
    </row>
    <row r="54" ht="12.75">
      <c r="E54" s="228"/>
    </row>
    <row r="55" ht="12.75">
      <c r="E55" s="228"/>
    </row>
    <row r="56" ht="12.75">
      <c r="E56" s="228"/>
    </row>
    <row r="57" ht="12.75">
      <c r="E57" s="228"/>
    </row>
    <row r="58" ht="12.75">
      <c r="E58" s="228"/>
    </row>
    <row r="59" ht="12.75">
      <c r="E59" s="228"/>
    </row>
    <row r="60" ht="12.75">
      <c r="E60" s="228"/>
    </row>
    <row r="61" ht="12.75">
      <c r="E61" s="228"/>
    </row>
    <row r="62" ht="12.75">
      <c r="E62" s="228"/>
    </row>
    <row r="63" ht="12.75">
      <c r="E63" s="228"/>
    </row>
    <row r="64" ht="12.75">
      <c r="E64" s="228"/>
    </row>
    <row r="65" ht="12.75">
      <c r="E65" s="228"/>
    </row>
    <row r="66" ht="12.75">
      <c r="E66" s="228"/>
    </row>
    <row r="67" ht="12.75">
      <c r="E67" s="228"/>
    </row>
    <row r="68" spans="1:2" ht="12.75">
      <c r="A68" s="284"/>
      <c r="B68" s="284"/>
    </row>
    <row r="69" spans="1:7" ht="12.75">
      <c r="A69" s="273"/>
      <c r="B69" s="273"/>
      <c r="C69" s="285"/>
      <c r="D69" s="285"/>
      <c r="E69" s="286"/>
      <c r="F69" s="285"/>
      <c r="G69" s="287"/>
    </row>
    <row r="70" spans="1:7" ht="12.75">
      <c r="A70" s="288"/>
      <c r="B70" s="288"/>
      <c r="C70" s="273"/>
      <c r="D70" s="273"/>
      <c r="E70" s="289"/>
      <c r="F70" s="273"/>
      <c r="G70" s="273"/>
    </row>
    <row r="71" spans="1:7" ht="12.75">
      <c r="A71" s="273"/>
      <c r="B71" s="273"/>
      <c r="C71" s="273"/>
      <c r="D71" s="273"/>
      <c r="E71" s="289"/>
      <c r="F71" s="273"/>
      <c r="G71" s="273"/>
    </row>
    <row r="72" spans="1:7" ht="12.75">
      <c r="A72" s="273"/>
      <c r="B72" s="273"/>
      <c r="C72" s="273"/>
      <c r="D72" s="273"/>
      <c r="E72" s="289"/>
      <c r="F72" s="273"/>
      <c r="G72" s="273"/>
    </row>
    <row r="73" spans="1:7" ht="12.75">
      <c r="A73" s="273"/>
      <c r="B73" s="273"/>
      <c r="C73" s="273"/>
      <c r="D73" s="273"/>
      <c r="E73" s="289"/>
      <c r="F73" s="273"/>
      <c r="G73" s="273"/>
    </row>
    <row r="74" spans="1:7" ht="12.75">
      <c r="A74" s="273"/>
      <c r="B74" s="273"/>
      <c r="C74" s="273"/>
      <c r="D74" s="273"/>
      <c r="E74" s="289"/>
      <c r="F74" s="273"/>
      <c r="G74" s="273"/>
    </row>
    <row r="75" spans="1:7" ht="12.75">
      <c r="A75" s="273"/>
      <c r="B75" s="273"/>
      <c r="C75" s="273"/>
      <c r="D75" s="273"/>
      <c r="E75" s="289"/>
      <c r="F75" s="273"/>
      <c r="G75" s="273"/>
    </row>
    <row r="76" spans="1:7" ht="12.75">
      <c r="A76" s="273"/>
      <c r="B76" s="273"/>
      <c r="C76" s="273"/>
      <c r="D76" s="273"/>
      <c r="E76" s="289"/>
      <c r="F76" s="273"/>
      <c r="G76" s="273"/>
    </row>
    <row r="77" spans="1:7" ht="12.75">
      <c r="A77" s="273"/>
      <c r="B77" s="273"/>
      <c r="C77" s="273"/>
      <c r="D77" s="273"/>
      <c r="E77" s="289"/>
      <c r="F77" s="273"/>
      <c r="G77" s="273"/>
    </row>
    <row r="78" spans="1:7" ht="12.75">
      <c r="A78" s="273"/>
      <c r="B78" s="273"/>
      <c r="C78" s="273"/>
      <c r="D78" s="273"/>
      <c r="E78" s="289"/>
      <c r="F78" s="273"/>
      <c r="G78" s="273"/>
    </row>
    <row r="79" spans="1:7" ht="12.75">
      <c r="A79" s="273"/>
      <c r="B79" s="273"/>
      <c r="C79" s="273"/>
      <c r="D79" s="273"/>
      <c r="E79" s="289"/>
      <c r="F79" s="273"/>
      <c r="G79" s="273"/>
    </row>
    <row r="80" spans="1:7" ht="12.75">
      <c r="A80" s="273"/>
      <c r="B80" s="273"/>
      <c r="C80" s="273"/>
      <c r="D80" s="273"/>
      <c r="E80" s="289"/>
      <c r="F80" s="273"/>
      <c r="G80" s="273"/>
    </row>
    <row r="81" spans="1:7" ht="12.75">
      <c r="A81" s="273"/>
      <c r="B81" s="273"/>
      <c r="C81" s="273"/>
      <c r="D81" s="273"/>
      <c r="E81" s="289"/>
      <c r="F81" s="273"/>
      <c r="G81" s="273"/>
    </row>
    <row r="82" spans="1:7" ht="12.75">
      <c r="A82" s="273"/>
      <c r="B82" s="273"/>
      <c r="C82" s="273"/>
      <c r="D82" s="273"/>
      <c r="E82" s="289"/>
      <c r="F82" s="273"/>
      <c r="G82" s="273"/>
    </row>
  </sheetData>
  <mergeCells count="4">
    <mergeCell ref="A1:G1"/>
    <mergeCell ref="A3:B3"/>
    <mergeCell ref="A4:B4"/>
    <mergeCell ref="E4:G4"/>
  </mergeCells>
  <printOptions horizontalCentered="1"/>
  <pageMargins left="0.5905511811023623" right="0.3937007874015748" top="0.5905511811023623" bottom="0.984251968503937" header="0.1968503937007874" footer="0.5118110236220472"/>
  <pageSetup horizontalDpi="300" verticalDpi="300" orientation="landscape" paperSize="9" r:id="rId1"/>
  <headerFooter alignWithMargins="0">
    <oddFooter>&amp;L&amp;9Zpracováno programem &amp;"Arial CE,Tučné"BUILDpower,  © RTS, a.s.&amp;R&amp;"Arial,Obyčejné"Strana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2141</v>
      </c>
      <c r="D2" s="93" t="s">
        <v>1279</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1276</v>
      </c>
      <c r="B5" s="106"/>
      <c r="C5" s="107" t="s">
        <v>1277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20.1 SO 20.1.1.1 Rek'!E13</f>
        <v>0</v>
      </c>
      <c r="D15" s="145" t="str">
        <f>'SO 20.1 SO 20.1.1.1 Rek'!A18</f>
        <v>Ztížené výrobní podmínky</v>
      </c>
      <c r="E15" s="146"/>
      <c r="F15" s="147"/>
      <c r="G15" s="144">
        <f>'SO 20.1 SO 20.1.1.1 Rek'!I18</f>
        <v>0</v>
      </c>
    </row>
    <row r="16" spans="1:7" ht="15.95" customHeight="1">
      <c r="A16" s="142" t="s">
        <v>52</v>
      </c>
      <c r="B16" s="143" t="s">
        <v>53</v>
      </c>
      <c r="C16" s="144">
        <f>'SO 20.1 SO 20.1.1.1 Rek'!F13</f>
        <v>0</v>
      </c>
      <c r="D16" s="97" t="str">
        <f>'SO 20.1 SO 20.1.1.1 Rek'!A19</f>
        <v>Zařízení staveniště</v>
      </c>
      <c r="E16" s="148"/>
      <c r="F16" s="149"/>
      <c r="G16" s="144">
        <f>'SO 20.1 SO 20.1.1.1 Rek'!I19</f>
        <v>0</v>
      </c>
    </row>
    <row r="17" spans="1:7" ht="15.95" customHeight="1">
      <c r="A17" s="142" t="s">
        <v>54</v>
      </c>
      <c r="B17" s="143" t="s">
        <v>55</v>
      </c>
      <c r="C17" s="144">
        <f>'SO 20.1 SO 20.1.1.1 Rek'!H13</f>
        <v>0</v>
      </c>
      <c r="D17" s="97"/>
      <c r="E17" s="148"/>
      <c r="F17" s="149"/>
      <c r="G17" s="144"/>
    </row>
    <row r="18" spans="1:7" ht="15.95" customHeight="1">
      <c r="A18" s="150" t="s">
        <v>56</v>
      </c>
      <c r="B18" s="151" t="s">
        <v>57</v>
      </c>
      <c r="C18" s="144">
        <f>'SO 20.1 SO 20.1.1.1 Rek'!G13</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20.1 SO 20.1.1.1 Rek'!I13</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20.1 SO 20.1.1.1 Rek'!H21</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2"/>
  <sheetViews>
    <sheetView workbookViewId="0" topLeftCell="A1">
      <selection activeCell="E19" sqref="E19"/>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1968</v>
      </c>
      <c r="I1" s="187"/>
    </row>
    <row r="2" spans="1:9" ht="13.5" thickBot="1">
      <c r="A2" s="428" t="s">
        <v>76</v>
      </c>
      <c r="B2" s="429"/>
      <c r="C2" s="188" t="s">
        <v>108</v>
      </c>
      <c r="D2" s="189"/>
      <c r="E2" s="190"/>
      <c r="F2" s="189"/>
      <c r="G2" s="430" t="s">
        <v>111</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10.1 SO 10.1.1.1 Pol'!B7</f>
        <v>1</v>
      </c>
      <c r="B7" s="62" t="str">
        <f>'SO 10.1 SO 10.1.1.1 Pol'!C7</f>
        <v>Zemní práce</v>
      </c>
      <c r="D7" s="200"/>
      <c r="E7" s="291">
        <f>'SO 10.1 SO 10.1.1.1 Pol'!BA144</f>
        <v>0</v>
      </c>
      <c r="F7" s="292">
        <f>'SO 10.1 SO 10.1.1.1 Pol'!BB144</f>
        <v>0</v>
      </c>
      <c r="G7" s="292">
        <f>'SO 10.1 SO 10.1.1.1 Pol'!BC144</f>
        <v>0</v>
      </c>
      <c r="H7" s="292">
        <f>'SO 10.1 SO 10.1.1.1 Pol'!BD144</f>
        <v>0</v>
      </c>
      <c r="I7" s="293">
        <f>'SO 10.1 SO 10.1.1.1 Pol'!BE144</f>
        <v>0</v>
      </c>
    </row>
    <row r="8" spans="1:9" s="123" customFormat="1" ht="12.75">
      <c r="A8" s="290" t="str">
        <f>'SO 10.1 SO 10.1.1.1 Pol'!B145</f>
        <v>4</v>
      </c>
      <c r="B8" s="62" t="str">
        <f>'SO 10.1 SO 10.1.1.1 Pol'!C145</f>
        <v>Vodorovné konstrukce</v>
      </c>
      <c r="D8" s="200"/>
      <c r="E8" s="291">
        <f>'SO 10.1 SO 10.1.1.1 Pol'!BA153</f>
        <v>0</v>
      </c>
      <c r="F8" s="292">
        <f>'SO 10.1 SO 10.1.1.1 Pol'!BB153</f>
        <v>0</v>
      </c>
      <c r="G8" s="292">
        <f>'SO 10.1 SO 10.1.1.1 Pol'!BC153</f>
        <v>0</v>
      </c>
      <c r="H8" s="292">
        <f>'SO 10.1 SO 10.1.1.1 Pol'!BD153</f>
        <v>0</v>
      </c>
      <c r="I8" s="293">
        <f>'SO 10.1 SO 10.1.1.1 Pol'!BE153</f>
        <v>0</v>
      </c>
    </row>
    <row r="9" spans="1:9" s="123" customFormat="1" ht="12.75">
      <c r="A9" s="290" t="str">
        <f>'SO 10.1 SO 10.1.1.1 Pol'!B154</f>
        <v>8</v>
      </c>
      <c r="B9" s="62" t="str">
        <f>'SO 10.1 SO 10.1.1.1 Pol'!C154</f>
        <v>Trubní vedení</v>
      </c>
      <c r="D9" s="200"/>
      <c r="E9" s="291">
        <f>'SO 10.1 SO 10.1.1.1 Pol'!BA249</f>
        <v>0</v>
      </c>
      <c r="F9" s="292">
        <f>'SO 10.1 SO 10.1.1.1 Pol'!BB249</f>
        <v>0</v>
      </c>
      <c r="G9" s="292">
        <f>'SO 10.1 SO 10.1.1.1 Pol'!BC249</f>
        <v>0</v>
      </c>
      <c r="H9" s="292">
        <f>'SO 10.1 SO 10.1.1.1 Pol'!BD249</f>
        <v>0</v>
      </c>
      <c r="I9" s="293">
        <f>'SO 10.1 SO 10.1.1.1 Pol'!BE249</f>
        <v>0</v>
      </c>
    </row>
    <row r="10" spans="1:9" s="123" customFormat="1" ht="12.75">
      <c r="A10" s="290" t="str">
        <f>'SO 10.1 SO 10.1.1.1 Pol'!B250</f>
        <v>93</v>
      </c>
      <c r="B10" s="62" t="str">
        <f>'SO 10.1 SO 10.1.1.1 Pol'!C250</f>
        <v>Dokončovací práce inženýrských staveb</v>
      </c>
      <c r="D10" s="200"/>
      <c r="E10" s="291">
        <f>'SO 10.1 SO 10.1.1.1 Pol'!BA254</f>
        <v>0</v>
      </c>
      <c r="F10" s="292">
        <f>'SO 10.1 SO 10.1.1.1 Pol'!BB254</f>
        <v>0</v>
      </c>
      <c r="G10" s="292">
        <f>'SO 10.1 SO 10.1.1.1 Pol'!BC254</f>
        <v>0</v>
      </c>
      <c r="H10" s="292">
        <f>'SO 10.1 SO 10.1.1.1 Pol'!BD254</f>
        <v>0</v>
      </c>
      <c r="I10" s="293">
        <f>'SO 10.1 SO 10.1.1.1 Pol'!BE254</f>
        <v>0</v>
      </c>
    </row>
    <row r="11" spans="1:9" s="123" customFormat="1" ht="12.75">
      <c r="A11" s="290" t="str">
        <f>'SO 10.1 SO 10.1.1.1 Pol'!B255</f>
        <v>97</v>
      </c>
      <c r="B11" s="62" t="str">
        <f>'SO 10.1 SO 10.1.1.1 Pol'!C255</f>
        <v>Prorážení otvorů</v>
      </c>
      <c r="D11" s="200"/>
      <c r="E11" s="291">
        <f>'SO 10.1 SO 10.1.1.1 Pol'!BA259</f>
        <v>0</v>
      </c>
      <c r="F11" s="292">
        <f>'SO 10.1 SO 10.1.1.1 Pol'!BB259</f>
        <v>0</v>
      </c>
      <c r="G11" s="292">
        <f>'SO 10.1 SO 10.1.1.1 Pol'!BC259</f>
        <v>0</v>
      </c>
      <c r="H11" s="292">
        <f>'SO 10.1 SO 10.1.1.1 Pol'!BD259</f>
        <v>0</v>
      </c>
      <c r="I11" s="293">
        <f>'SO 10.1 SO 10.1.1.1 Pol'!BE259</f>
        <v>0</v>
      </c>
    </row>
    <row r="12" spans="1:9" s="123" customFormat="1" ht="13.5" thickBot="1">
      <c r="A12" s="290" t="str">
        <f>'SO 10.1 SO 10.1.1.1 Pol'!B260</f>
        <v>99</v>
      </c>
      <c r="B12" s="62" t="str">
        <f>'SO 10.1 SO 10.1.1.1 Pol'!C260</f>
        <v>Staveništní přesun hmot</v>
      </c>
      <c r="D12" s="200"/>
      <c r="E12" s="291">
        <f>'SO 10.1 SO 10.1.1.1 Pol'!BA262</f>
        <v>0</v>
      </c>
      <c r="F12" s="292">
        <f>'SO 10.1 SO 10.1.1.1 Pol'!BB262</f>
        <v>0</v>
      </c>
      <c r="G12" s="292">
        <f>'SO 10.1 SO 10.1.1.1 Pol'!BC262</f>
        <v>0</v>
      </c>
      <c r="H12" s="292">
        <f>'SO 10.1 SO 10.1.1.1 Pol'!BD262</f>
        <v>0</v>
      </c>
      <c r="I12" s="293">
        <f>'SO 10.1 SO 10.1.1.1 Pol'!BE262</f>
        <v>0</v>
      </c>
    </row>
    <row r="13" spans="1:9" s="14" customFormat="1" ht="13.5" thickBot="1">
      <c r="A13" s="201"/>
      <c r="B13" s="202" t="s">
        <v>79</v>
      </c>
      <c r="C13" s="202"/>
      <c r="D13" s="203"/>
      <c r="E13" s="204">
        <f>SUM(E7:E12)</f>
        <v>0</v>
      </c>
      <c r="F13" s="205">
        <f>SUM(F7:F12)</f>
        <v>0</v>
      </c>
      <c r="G13" s="205">
        <f>SUM(G7:G12)</f>
        <v>0</v>
      </c>
      <c r="H13" s="205">
        <f>SUM(H7:H12)</f>
        <v>0</v>
      </c>
      <c r="I13" s="206">
        <f>SUM(I7:I12)</f>
        <v>0</v>
      </c>
    </row>
    <row r="14" spans="1:9" ht="12.75">
      <c r="A14" s="123"/>
      <c r="B14" s="123"/>
      <c r="C14" s="123"/>
      <c r="D14" s="123"/>
      <c r="E14" s="123"/>
      <c r="F14" s="123"/>
      <c r="G14" s="123"/>
      <c r="H14" s="123"/>
      <c r="I14" s="123"/>
    </row>
    <row r="15" spans="1:57" ht="19.5" customHeight="1">
      <c r="A15" s="192" t="s">
        <v>80</v>
      </c>
      <c r="B15" s="192"/>
      <c r="C15" s="192"/>
      <c r="D15" s="192"/>
      <c r="E15" s="192"/>
      <c r="F15" s="192"/>
      <c r="G15" s="207"/>
      <c r="H15" s="192"/>
      <c r="I15" s="192"/>
      <c r="BA15" s="129"/>
      <c r="BB15" s="129"/>
      <c r="BC15" s="129"/>
      <c r="BD15" s="129"/>
      <c r="BE15" s="129"/>
    </row>
    <row r="16" ht="13.5" thickBot="1"/>
    <row r="17" spans="1:9" ht="12.75">
      <c r="A17" s="158" t="s">
        <v>81</v>
      </c>
      <c r="B17" s="159"/>
      <c r="C17" s="159"/>
      <c r="D17" s="208"/>
      <c r="E17" s="209" t="s">
        <v>82</v>
      </c>
      <c r="F17" s="210" t="s">
        <v>13</v>
      </c>
      <c r="G17" s="211" t="s">
        <v>83</v>
      </c>
      <c r="H17" s="212"/>
      <c r="I17" s="213" t="s">
        <v>82</v>
      </c>
    </row>
    <row r="18" spans="1:53" ht="12.75">
      <c r="A18" s="152" t="s">
        <v>383</v>
      </c>
      <c r="B18" s="143"/>
      <c r="C18" s="143"/>
      <c r="D18" s="214"/>
      <c r="E18" s="215">
        <v>0</v>
      </c>
      <c r="F18" s="216">
        <v>0</v>
      </c>
      <c r="G18" s="217">
        <f>SUM(E13:I13)</f>
        <v>0</v>
      </c>
      <c r="H18" s="218"/>
      <c r="I18" s="219">
        <f aca="true" t="shared" si="0" ref="I18:I20">E18+F18*G18/100</f>
        <v>0</v>
      </c>
      <c r="BA18" s="1">
        <v>0</v>
      </c>
    </row>
    <row r="19" spans="1:53" ht="12.75">
      <c r="A19" s="152" t="s">
        <v>384</v>
      </c>
      <c r="B19" s="143"/>
      <c r="C19" s="143"/>
      <c r="D19" s="214"/>
      <c r="E19" s="215">
        <v>0</v>
      </c>
      <c r="F19" s="216">
        <v>0</v>
      </c>
      <c r="G19" s="217">
        <f>SUM(G18)</f>
        <v>0</v>
      </c>
      <c r="H19" s="218"/>
      <c r="I19" s="219">
        <f t="shared" si="0"/>
        <v>0</v>
      </c>
      <c r="BA19" s="1">
        <v>1</v>
      </c>
    </row>
    <row r="20" spans="1:53" ht="12.75">
      <c r="A20" s="152" t="s">
        <v>2151</v>
      </c>
      <c r="B20" s="143"/>
      <c r="C20" s="143"/>
      <c r="D20" s="214"/>
      <c r="E20" s="215">
        <v>0</v>
      </c>
      <c r="F20" s="216">
        <v>0</v>
      </c>
      <c r="G20" s="217">
        <f>SUM(G19)</f>
        <v>0</v>
      </c>
      <c r="H20" s="218"/>
      <c r="I20" s="219">
        <f t="shared" si="0"/>
        <v>0</v>
      </c>
      <c r="BA20" s="1">
        <v>2</v>
      </c>
    </row>
    <row r="21" spans="1:9" ht="13.5" thickBot="1">
      <c r="A21" s="220"/>
      <c r="B21" s="221" t="s">
        <v>84</v>
      </c>
      <c r="C21" s="222"/>
      <c r="D21" s="223"/>
      <c r="E21" s="224"/>
      <c r="F21" s="225"/>
      <c r="G21" s="225"/>
      <c r="H21" s="433">
        <f>SUM(I18:I20)</f>
        <v>0</v>
      </c>
      <c r="I21" s="434"/>
    </row>
    <row r="23" spans="2:9" ht="12.75">
      <c r="B23" s="14"/>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row r="72" spans="6:9" ht="12.75">
      <c r="F72" s="226"/>
      <c r="G72" s="227"/>
      <c r="H72" s="227"/>
      <c r="I72" s="46"/>
    </row>
  </sheetData>
  <mergeCells count="4">
    <mergeCell ref="A1:B1"/>
    <mergeCell ref="A2:B2"/>
    <mergeCell ref="G2:I2"/>
    <mergeCell ref="H21:I2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2"/>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2141</v>
      </c>
      <c r="I1" s="187"/>
    </row>
    <row r="2" spans="1:9" ht="13.5" thickBot="1">
      <c r="A2" s="428" t="s">
        <v>76</v>
      </c>
      <c r="B2" s="429"/>
      <c r="C2" s="188" t="s">
        <v>1278</v>
      </c>
      <c r="D2" s="189"/>
      <c r="E2" s="190"/>
      <c r="F2" s="189"/>
      <c r="G2" s="430" t="s">
        <v>1279</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20.1 SO 20.1.1.1 Pol'!B7</f>
        <v>1</v>
      </c>
      <c r="B7" s="62" t="str">
        <f>'SO 20.1 SO 20.1.1.1 Pol'!C7</f>
        <v>Zemní práce</v>
      </c>
      <c r="D7" s="200"/>
      <c r="E7" s="291">
        <f>'SO 20.1 SO 20.1.1.1 Pol'!BA59</f>
        <v>0</v>
      </c>
      <c r="F7" s="292">
        <f>'SO 20.1 SO 20.1.1.1 Pol'!BB59</f>
        <v>0</v>
      </c>
      <c r="G7" s="292">
        <f>'SO 20.1 SO 20.1.1.1 Pol'!BC59</f>
        <v>0</v>
      </c>
      <c r="H7" s="292">
        <f>'SO 20.1 SO 20.1.1.1 Pol'!BD59</f>
        <v>0</v>
      </c>
      <c r="I7" s="293">
        <f>'SO 20.1 SO 20.1.1.1 Pol'!BE59</f>
        <v>0</v>
      </c>
    </row>
    <row r="8" spans="1:9" s="123" customFormat="1" ht="12.75">
      <c r="A8" s="290" t="str">
        <f>'SO 20.1 SO 20.1.1.1 Pol'!B60</f>
        <v>4</v>
      </c>
      <c r="B8" s="62" t="str">
        <f>'SO 20.1 SO 20.1.1.1 Pol'!C60</f>
        <v>Vodorovné konstrukce</v>
      </c>
      <c r="D8" s="200"/>
      <c r="E8" s="291">
        <f>'SO 20.1 SO 20.1.1.1 Pol'!BA67</f>
        <v>0</v>
      </c>
      <c r="F8" s="292">
        <f>'SO 20.1 SO 20.1.1.1 Pol'!BB67</f>
        <v>0</v>
      </c>
      <c r="G8" s="292">
        <f>'SO 20.1 SO 20.1.1.1 Pol'!BC67</f>
        <v>0</v>
      </c>
      <c r="H8" s="292">
        <f>'SO 20.1 SO 20.1.1.1 Pol'!BD67</f>
        <v>0</v>
      </c>
      <c r="I8" s="293">
        <f>'SO 20.1 SO 20.1.1.1 Pol'!BE67</f>
        <v>0</v>
      </c>
    </row>
    <row r="9" spans="1:9" s="123" customFormat="1" ht="12.75">
      <c r="A9" s="290" t="str">
        <f>'SO 20.1 SO 20.1.1.1 Pol'!B68</f>
        <v>8</v>
      </c>
      <c r="B9" s="62" t="str">
        <f>'SO 20.1 SO 20.1.1.1 Pol'!C68</f>
        <v>Trubní vedení</v>
      </c>
      <c r="D9" s="200"/>
      <c r="E9" s="291">
        <f>'SO 20.1 SO 20.1.1.1 Pol'!BA197</f>
        <v>0</v>
      </c>
      <c r="F9" s="292">
        <f>'SO 20.1 SO 20.1.1.1 Pol'!BB197</f>
        <v>0</v>
      </c>
      <c r="G9" s="292">
        <f>'SO 20.1 SO 20.1.1.1 Pol'!BC197</f>
        <v>0</v>
      </c>
      <c r="H9" s="292">
        <f>'SO 20.1 SO 20.1.1.1 Pol'!BD197</f>
        <v>0</v>
      </c>
      <c r="I9" s="293">
        <f>'SO 20.1 SO 20.1.1.1 Pol'!BE197</f>
        <v>0</v>
      </c>
    </row>
    <row r="10" spans="1:9" s="123" customFormat="1" ht="12.75">
      <c r="A10" s="290" t="str">
        <f>'SO 20.1 SO 20.1.1.1 Pol'!B198</f>
        <v>93</v>
      </c>
      <c r="B10" s="62" t="str">
        <f>'SO 20.1 SO 20.1.1.1 Pol'!C198</f>
        <v>Dokončovací práce inženýrských staveb</v>
      </c>
      <c r="D10" s="200"/>
      <c r="E10" s="291">
        <f>'SO 20.1 SO 20.1.1.1 Pol'!BA202</f>
        <v>0</v>
      </c>
      <c r="F10" s="292">
        <f>'SO 20.1 SO 20.1.1.1 Pol'!BB202</f>
        <v>0</v>
      </c>
      <c r="G10" s="292">
        <f>'SO 20.1 SO 20.1.1.1 Pol'!BC202</f>
        <v>0</v>
      </c>
      <c r="H10" s="292">
        <f>'SO 20.1 SO 20.1.1.1 Pol'!BD202</f>
        <v>0</v>
      </c>
      <c r="I10" s="293">
        <f>'SO 20.1 SO 20.1.1.1 Pol'!BE202</f>
        <v>0</v>
      </c>
    </row>
    <row r="11" spans="1:9" s="123" customFormat="1" ht="12.75">
      <c r="A11" s="290" t="str">
        <f>'SO 20.1 SO 20.1.1.1 Pol'!B203</f>
        <v>97</v>
      </c>
      <c r="B11" s="62" t="str">
        <f>'SO 20.1 SO 20.1.1.1 Pol'!C203</f>
        <v>Prorážení otvorů</v>
      </c>
      <c r="D11" s="200"/>
      <c r="E11" s="291">
        <f>'SO 20.1 SO 20.1.1.1 Pol'!BA207</f>
        <v>0</v>
      </c>
      <c r="F11" s="292">
        <f>'SO 20.1 SO 20.1.1.1 Pol'!BB207</f>
        <v>0</v>
      </c>
      <c r="G11" s="292">
        <f>'SO 20.1 SO 20.1.1.1 Pol'!BC207</f>
        <v>0</v>
      </c>
      <c r="H11" s="292">
        <f>'SO 20.1 SO 20.1.1.1 Pol'!BD207</f>
        <v>0</v>
      </c>
      <c r="I11" s="293">
        <f>'SO 20.1 SO 20.1.1.1 Pol'!BE207</f>
        <v>0</v>
      </c>
    </row>
    <row r="12" spans="1:9" s="123" customFormat="1" ht="13.5" thickBot="1">
      <c r="A12" s="290" t="str">
        <f>'SO 20.1 SO 20.1.1.1 Pol'!B208</f>
        <v>99</v>
      </c>
      <c r="B12" s="62" t="str">
        <f>'SO 20.1 SO 20.1.1.1 Pol'!C208</f>
        <v>Staveništní přesun hmot</v>
      </c>
      <c r="D12" s="200"/>
      <c r="E12" s="291">
        <f>'SO 20.1 SO 20.1.1.1 Pol'!BA210</f>
        <v>0</v>
      </c>
      <c r="F12" s="292">
        <f>'SO 20.1 SO 20.1.1.1 Pol'!BB210</f>
        <v>0</v>
      </c>
      <c r="G12" s="292">
        <f>'SO 20.1 SO 20.1.1.1 Pol'!BC210</f>
        <v>0</v>
      </c>
      <c r="H12" s="292">
        <f>'SO 20.1 SO 20.1.1.1 Pol'!BD210</f>
        <v>0</v>
      </c>
      <c r="I12" s="293">
        <f>'SO 20.1 SO 20.1.1.1 Pol'!BE210</f>
        <v>0</v>
      </c>
    </row>
    <row r="13" spans="1:9" s="14" customFormat="1" ht="13.5" thickBot="1">
      <c r="A13" s="201"/>
      <c r="B13" s="202" t="s">
        <v>79</v>
      </c>
      <c r="C13" s="202"/>
      <c r="D13" s="203"/>
      <c r="E13" s="204">
        <f>SUM(E7:E12)</f>
        <v>0</v>
      </c>
      <c r="F13" s="205">
        <f>SUM(F7:F12)</f>
        <v>0</v>
      </c>
      <c r="G13" s="205">
        <f>SUM(G7:G12)</f>
        <v>0</v>
      </c>
      <c r="H13" s="205">
        <f>SUM(H7:H12)</f>
        <v>0</v>
      </c>
      <c r="I13" s="206">
        <f>SUM(I7:I12)</f>
        <v>0</v>
      </c>
    </row>
    <row r="14" spans="1:9" ht="12.75">
      <c r="A14" s="123"/>
      <c r="B14" s="123"/>
      <c r="C14" s="123"/>
      <c r="D14" s="123"/>
      <c r="E14" s="123"/>
      <c r="F14" s="123"/>
      <c r="G14" s="123"/>
      <c r="H14" s="123"/>
      <c r="I14" s="123"/>
    </row>
    <row r="15" spans="1:57" ht="19.5" customHeight="1">
      <c r="A15" s="192" t="s">
        <v>80</v>
      </c>
      <c r="B15" s="192"/>
      <c r="C15" s="192"/>
      <c r="D15" s="192"/>
      <c r="E15" s="192"/>
      <c r="F15" s="192"/>
      <c r="G15" s="207"/>
      <c r="H15" s="192"/>
      <c r="I15" s="192"/>
      <c r="BA15" s="129"/>
      <c r="BB15" s="129"/>
      <c r="BC15" s="129"/>
      <c r="BD15" s="129"/>
      <c r="BE15" s="129"/>
    </row>
    <row r="16" ht="13.5" thickBot="1"/>
    <row r="17" spans="1:9" ht="12.75">
      <c r="A17" s="158" t="s">
        <v>81</v>
      </c>
      <c r="B17" s="159"/>
      <c r="C17" s="159"/>
      <c r="D17" s="208"/>
      <c r="E17" s="209" t="s">
        <v>82</v>
      </c>
      <c r="F17" s="210" t="s">
        <v>13</v>
      </c>
      <c r="G17" s="211" t="s">
        <v>83</v>
      </c>
      <c r="H17" s="212"/>
      <c r="I17" s="213" t="s">
        <v>82</v>
      </c>
    </row>
    <row r="18" spans="1:53" ht="12.75">
      <c r="A18" s="152" t="s">
        <v>383</v>
      </c>
      <c r="B18" s="143"/>
      <c r="C18" s="143"/>
      <c r="D18" s="214"/>
      <c r="E18" s="215">
        <v>0</v>
      </c>
      <c r="F18" s="216">
        <v>0</v>
      </c>
      <c r="G18" s="217">
        <f>SUM(E13:I13)</f>
        <v>0</v>
      </c>
      <c r="H18" s="218"/>
      <c r="I18" s="219">
        <f aca="true" t="shared" si="0" ref="I18:I20">E18+F18*G18/100</f>
        <v>0</v>
      </c>
      <c r="BA18" s="1">
        <v>0</v>
      </c>
    </row>
    <row r="19" spans="1:53" ht="12.75">
      <c r="A19" s="152" t="s">
        <v>384</v>
      </c>
      <c r="B19" s="143"/>
      <c r="C19" s="143"/>
      <c r="D19" s="214"/>
      <c r="E19" s="215">
        <v>0</v>
      </c>
      <c r="F19" s="216">
        <v>0</v>
      </c>
      <c r="G19" s="217">
        <f>SUM(G18)</f>
        <v>0</v>
      </c>
      <c r="H19" s="218"/>
      <c r="I19" s="219">
        <f t="shared" si="0"/>
        <v>0</v>
      </c>
      <c r="BA19" s="1">
        <v>0</v>
      </c>
    </row>
    <row r="20" spans="1:53" ht="12.75">
      <c r="A20" s="152" t="s">
        <v>2151</v>
      </c>
      <c r="B20" s="143"/>
      <c r="C20" s="143"/>
      <c r="D20" s="214"/>
      <c r="E20" s="215">
        <v>0</v>
      </c>
      <c r="F20" s="216">
        <v>0</v>
      </c>
      <c r="G20" s="217">
        <f>SUM(G19)</f>
        <v>0</v>
      </c>
      <c r="H20" s="218"/>
      <c r="I20" s="219">
        <f t="shared" si="0"/>
        <v>0</v>
      </c>
      <c r="BA20" s="1">
        <v>2</v>
      </c>
    </row>
    <row r="21" spans="1:9" ht="13.5" thickBot="1">
      <c r="A21" s="220"/>
      <c r="B21" s="221" t="s">
        <v>84</v>
      </c>
      <c r="C21" s="222"/>
      <c r="D21" s="223"/>
      <c r="E21" s="224"/>
      <c r="F21" s="225"/>
      <c r="G21" s="225"/>
      <c r="H21" s="433">
        <f>SUM(I18:I20)</f>
        <v>0</v>
      </c>
      <c r="I21" s="434"/>
    </row>
    <row r="23" spans="2:9" ht="12.75">
      <c r="B23" s="14"/>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row r="72" spans="6:9" ht="12.75">
      <c r="F72" s="226"/>
      <c r="G72" s="227"/>
      <c r="H72" s="227"/>
      <c r="I72" s="46"/>
    </row>
  </sheetData>
  <mergeCells count="4">
    <mergeCell ref="A1:B1"/>
    <mergeCell ref="A2:B2"/>
    <mergeCell ref="G2:I2"/>
    <mergeCell ref="H21:I2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83"/>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20.1 SO 20.1.1.1 Rek'!H1</f>
        <v>SO 20.1.1.1</v>
      </c>
      <c r="G3" s="235"/>
    </row>
    <row r="4" spans="1:7" ht="13.5" thickBot="1">
      <c r="A4" s="436" t="s">
        <v>76</v>
      </c>
      <c r="B4" s="429"/>
      <c r="C4" s="188" t="s">
        <v>1278</v>
      </c>
      <c r="D4" s="236"/>
      <c r="E4" s="437" t="str">
        <f>'SO 20.1 SO 20.1.1.1 Rek'!G2</f>
        <v>Dešťová kanalizace DA</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113</v>
      </c>
      <c r="C8" s="258" t="s">
        <v>114</v>
      </c>
      <c r="D8" s="259" t="s">
        <v>115</v>
      </c>
      <c r="E8" s="260">
        <v>72</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1280</v>
      </c>
      <c r="D9" s="441"/>
      <c r="E9" s="269">
        <v>72</v>
      </c>
      <c r="F9" s="270"/>
      <c r="G9" s="271"/>
      <c r="H9" s="272"/>
      <c r="I9" s="266"/>
      <c r="J9" s="273"/>
      <c r="K9" s="266"/>
      <c r="M9" s="267" t="s">
        <v>1280</v>
      </c>
      <c r="O9" s="255"/>
    </row>
    <row r="10" spans="1:80" ht="12.75">
      <c r="A10" s="256">
        <v>2</v>
      </c>
      <c r="B10" s="257" t="s">
        <v>117</v>
      </c>
      <c r="C10" s="258" t="s">
        <v>118</v>
      </c>
      <c r="D10" s="259" t="s">
        <v>119</v>
      </c>
      <c r="E10" s="260">
        <v>3</v>
      </c>
      <c r="F10" s="260"/>
      <c r="G10" s="261">
        <f>E10*F10</f>
        <v>0</v>
      </c>
      <c r="H10" s="262">
        <v>0</v>
      </c>
      <c r="I10" s="263">
        <f>E10*H10</f>
        <v>0</v>
      </c>
      <c r="J10" s="262">
        <v>0</v>
      </c>
      <c r="K10" s="263">
        <f>E10*J10</f>
        <v>0</v>
      </c>
      <c r="O10" s="255">
        <v>2</v>
      </c>
      <c r="AA10" s="228">
        <v>1</v>
      </c>
      <c r="AB10" s="228">
        <v>1</v>
      </c>
      <c r="AC10" s="228">
        <v>1</v>
      </c>
      <c r="AZ10" s="228">
        <v>1</v>
      </c>
      <c r="BA10" s="228">
        <f>IF(AZ10=1,G10,0)</f>
        <v>0</v>
      </c>
      <c r="BB10" s="228">
        <f>IF(AZ10=2,G10,0)</f>
        <v>0</v>
      </c>
      <c r="BC10" s="228">
        <f>IF(AZ10=3,G10,0)</f>
        <v>0</v>
      </c>
      <c r="BD10" s="228">
        <f>IF(AZ10=4,G10,0)</f>
        <v>0</v>
      </c>
      <c r="BE10" s="228">
        <f>IF(AZ10=5,G10,0)</f>
        <v>0</v>
      </c>
      <c r="CA10" s="255">
        <v>1</v>
      </c>
      <c r="CB10" s="255">
        <v>1</v>
      </c>
    </row>
    <row r="11" spans="1:80" ht="12.75">
      <c r="A11" s="256">
        <v>3</v>
      </c>
      <c r="B11" s="257" t="s">
        <v>453</v>
      </c>
      <c r="C11" s="258" t="s">
        <v>1281</v>
      </c>
      <c r="D11" s="259" t="s">
        <v>122</v>
      </c>
      <c r="E11" s="260">
        <v>55.0074</v>
      </c>
      <c r="F11" s="260"/>
      <c r="G11" s="261">
        <f>E11*F11</f>
        <v>0</v>
      </c>
      <c r="H11" s="262">
        <v>0</v>
      </c>
      <c r="I11" s="263">
        <f>E11*H11</f>
        <v>0</v>
      </c>
      <c r="J11" s="262">
        <v>0</v>
      </c>
      <c r="K11" s="263">
        <f>E11*J11</f>
        <v>0</v>
      </c>
      <c r="O11" s="255">
        <v>2</v>
      </c>
      <c r="AA11" s="228">
        <v>1</v>
      </c>
      <c r="AB11" s="228">
        <v>1</v>
      </c>
      <c r="AC11" s="228">
        <v>1</v>
      </c>
      <c r="AZ11" s="228">
        <v>1</v>
      </c>
      <c r="BA11" s="228">
        <f>IF(AZ11=1,G11,0)</f>
        <v>0</v>
      </c>
      <c r="BB11" s="228">
        <f>IF(AZ11=2,G11,0)</f>
        <v>0</v>
      </c>
      <c r="BC11" s="228">
        <f>IF(AZ11=3,G11,0)</f>
        <v>0</v>
      </c>
      <c r="BD11" s="228">
        <f>IF(AZ11=4,G11,0)</f>
        <v>0</v>
      </c>
      <c r="BE11" s="228">
        <f>IF(AZ11=5,G11,0)</f>
        <v>0</v>
      </c>
      <c r="CA11" s="255">
        <v>1</v>
      </c>
      <c r="CB11" s="255">
        <v>1</v>
      </c>
    </row>
    <row r="12" spans="1:15" ht="12.75">
      <c r="A12" s="264"/>
      <c r="B12" s="268"/>
      <c r="C12" s="440" t="s">
        <v>1282</v>
      </c>
      <c r="D12" s="441"/>
      <c r="E12" s="269">
        <v>0</v>
      </c>
      <c r="F12" s="270"/>
      <c r="G12" s="271"/>
      <c r="H12" s="272"/>
      <c r="I12" s="266"/>
      <c r="J12" s="273"/>
      <c r="K12" s="266"/>
      <c r="M12" s="267" t="s">
        <v>1282</v>
      </c>
      <c r="O12" s="255"/>
    </row>
    <row r="13" spans="1:15" ht="12.75">
      <c r="A13" s="264"/>
      <c r="B13" s="268"/>
      <c r="C13" s="440" t="s">
        <v>1283</v>
      </c>
      <c r="D13" s="441"/>
      <c r="E13" s="269">
        <v>0</v>
      </c>
      <c r="F13" s="270"/>
      <c r="G13" s="271"/>
      <c r="H13" s="272"/>
      <c r="I13" s="266"/>
      <c r="J13" s="273"/>
      <c r="K13" s="266"/>
      <c r="M13" s="267" t="s">
        <v>1283</v>
      </c>
      <c r="O13" s="255"/>
    </row>
    <row r="14" spans="1:15" ht="22.5">
      <c r="A14" s="264"/>
      <c r="B14" s="268"/>
      <c r="C14" s="440" t="s">
        <v>1284</v>
      </c>
      <c r="D14" s="441"/>
      <c r="E14" s="269">
        <v>0</v>
      </c>
      <c r="F14" s="270"/>
      <c r="G14" s="271"/>
      <c r="H14" s="272"/>
      <c r="I14" s="266"/>
      <c r="J14" s="273"/>
      <c r="K14" s="266"/>
      <c r="M14" s="267" t="s">
        <v>1284</v>
      </c>
      <c r="O14" s="255"/>
    </row>
    <row r="15" spans="1:15" ht="12.75">
      <c r="A15" s="264"/>
      <c r="B15" s="268"/>
      <c r="C15" s="442" t="s">
        <v>125</v>
      </c>
      <c r="D15" s="441"/>
      <c r="E15" s="294">
        <v>0</v>
      </c>
      <c r="F15" s="270"/>
      <c r="G15" s="271"/>
      <c r="H15" s="272"/>
      <c r="I15" s="266"/>
      <c r="J15" s="273"/>
      <c r="K15" s="266"/>
      <c r="M15" s="267" t="s">
        <v>125</v>
      </c>
      <c r="O15" s="255"/>
    </row>
    <row r="16" spans="1:15" ht="12.75">
      <c r="A16" s="264"/>
      <c r="B16" s="268"/>
      <c r="C16" s="442" t="s">
        <v>1285</v>
      </c>
      <c r="D16" s="441"/>
      <c r="E16" s="294">
        <v>73.0174</v>
      </c>
      <c r="F16" s="270"/>
      <c r="G16" s="271"/>
      <c r="H16" s="272"/>
      <c r="I16" s="266"/>
      <c r="J16" s="273"/>
      <c r="K16" s="266"/>
      <c r="M16" s="267" t="s">
        <v>1285</v>
      </c>
      <c r="O16" s="255"/>
    </row>
    <row r="17" spans="1:15" ht="12.75">
      <c r="A17" s="264"/>
      <c r="B17" s="268"/>
      <c r="C17" s="443" t="s">
        <v>134</v>
      </c>
      <c r="D17" s="441"/>
      <c r="E17" s="295">
        <v>0</v>
      </c>
      <c r="F17" s="270"/>
      <c r="G17" s="271"/>
      <c r="H17" s="272"/>
      <c r="I17" s="266"/>
      <c r="J17" s="273"/>
      <c r="K17" s="266"/>
      <c r="M17" s="267" t="s">
        <v>134</v>
      </c>
      <c r="O17" s="255"/>
    </row>
    <row r="18" spans="1:15" ht="12.75">
      <c r="A18" s="264"/>
      <c r="B18" s="268"/>
      <c r="C18" s="442" t="s">
        <v>135</v>
      </c>
      <c r="D18" s="441"/>
      <c r="E18" s="294">
        <v>73.0174</v>
      </c>
      <c r="F18" s="270"/>
      <c r="G18" s="271"/>
      <c r="H18" s="272"/>
      <c r="I18" s="266"/>
      <c r="J18" s="273"/>
      <c r="K18" s="266"/>
      <c r="M18" s="267" t="s">
        <v>135</v>
      </c>
      <c r="O18" s="255"/>
    </row>
    <row r="19" spans="1:15" ht="12.75">
      <c r="A19" s="264"/>
      <c r="B19" s="268"/>
      <c r="C19" s="440" t="s">
        <v>148</v>
      </c>
      <c r="D19" s="441"/>
      <c r="E19" s="269">
        <v>0</v>
      </c>
      <c r="F19" s="270"/>
      <c r="G19" s="271"/>
      <c r="H19" s="272"/>
      <c r="I19" s="266"/>
      <c r="J19" s="273"/>
      <c r="K19" s="266"/>
      <c r="M19" s="267" t="s">
        <v>148</v>
      </c>
      <c r="O19" s="255"/>
    </row>
    <row r="20" spans="1:15" ht="12.75">
      <c r="A20" s="264"/>
      <c r="B20" s="268"/>
      <c r="C20" s="442" t="s">
        <v>125</v>
      </c>
      <c r="D20" s="441"/>
      <c r="E20" s="294">
        <v>0</v>
      </c>
      <c r="F20" s="270"/>
      <c r="G20" s="271"/>
      <c r="H20" s="272"/>
      <c r="I20" s="266"/>
      <c r="J20" s="273"/>
      <c r="K20" s="266"/>
      <c r="M20" s="267" t="s">
        <v>125</v>
      </c>
      <c r="O20" s="255"/>
    </row>
    <row r="21" spans="1:15" ht="12.75">
      <c r="A21" s="264"/>
      <c r="B21" s="268"/>
      <c r="C21" s="442" t="s">
        <v>1286</v>
      </c>
      <c r="D21" s="441"/>
      <c r="E21" s="294">
        <v>-13.6782</v>
      </c>
      <c r="F21" s="270"/>
      <c r="G21" s="271"/>
      <c r="H21" s="272"/>
      <c r="I21" s="266"/>
      <c r="J21" s="273"/>
      <c r="K21" s="266"/>
      <c r="M21" s="267" t="s">
        <v>1286</v>
      </c>
      <c r="O21" s="255"/>
    </row>
    <row r="22" spans="1:15" ht="12.75">
      <c r="A22" s="264"/>
      <c r="B22" s="268"/>
      <c r="C22" s="443" t="s">
        <v>134</v>
      </c>
      <c r="D22" s="441"/>
      <c r="E22" s="295">
        <v>0</v>
      </c>
      <c r="F22" s="270"/>
      <c r="G22" s="271"/>
      <c r="H22" s="272"/>
      <c r="I22" s="266"/>
      <c r="J22" s="273"/>
      <c r="K22" s="266"/>
      <c r="M22" s="267" t="s">
        <v>134</v>
      </c>
      <c r="O22" s="255"/>
    </row>
    <row r="23" spans="1:15" ht="12.75">
      <c r="A23" s="264"/>
      <c r="B23" s="268"/>
      <c r="C23" s="442" t="s">
        <v>135</v>
      </c>
      <c r="D23" s="441"/>
      <c r="E23" s="294">
        <v>-13.6782</v>
      </c>
      <c r="F23" s="270"/>
      <c r="G23" s="271"/>
      <c r="H23" s="272"/>
      <c r="I23" s="266"/>
      <c r="J23" s="273"/>
      <c r="K23" s="266"/>
      <c r="M23" s="267" t="s">
        <v>135</v>
      </c>
      <c r="O23" s="255"/>
    </row>
    <row r="24" spans="1:15" ht="12.75">
      <c r="A24" s="264"/>
      <c r="B24" s="268"/>
      <c r="C24" s="440" t="s">
        <v>156</v>
      </c>
      <c r="D24" s="441"/>
      <c r="E24" s="269">
        <v>0</v>
      </c>
      <c r="F24" s="270"/>
      <c r="G24" s="271"/>
      <c r="H24" s="272"/>
      <c r="I24" s="266"/>
      <c r="J24" s="273"/>
      <c r="K24" s="266"/>
      <c r="M24" s="267" t="s">
        <v>156</v>
      </c>
      <c r="O24" s="255"/>
    </row>
    <row r="25" spans="1:15" ht="12.75">
      <c r="A25" s="264"/>
      <c r="B25" s="268"/>
      <c r="C25" s="440" t="s">
        <v>1287</v>
      </c>
      <c r="D25" s="441"/>
      <c r="E25" s="269">
        <v>55.0074</v>
      </c>
      <c r="F25" s="270"/>
      <c r="G25" s="271"/>
      <c r="H25" s="272"/>
      <c r="I25" s="266"/>
      <c r="J25" s="273"/>
      <c r="K25" s="266"/>
      <c r="M25" s="267" t="s">
        <v>1287</v>
      </c>
      <c r="O25" s="255"/>
    </row>
    <row r="26" spans="1:80" ht="12.75">
      <c r="A26" s="256">
        <v>4</v>
      </c>
      <c r="B26" s="257" t="s">
        <v>187</v>
      </c>
      <c r="C26" s="258" t="s">
        <v>188</v>
      </c>
      <c r="D26" s="259" t="s">
        <v>122</v>
      </c>
      <c r="E26" s="260">
        <v>27.5037</v>
      </c>
      <c r="F26" s="260"/>
      <c r="G26" s="261">
        <f>E26*F26</f>
        <v>0</v>
      </c>
      <c r="H26" s="262">
        <v>0</v>
      </c>
      <c r="I26" s="263">
        <f>E26*H26</f>
        <v>0</v>
      </c>
      <c r="J26" s="262">
        <v>0</v>
      </c>
      <c r="K26" s="263">
        <f>E26*J26</f>
        <v>0</v>
      </c>
      <c r="O26" s="255">
        <v>2</v>
      </c>
      <c r="AA26" s="228">
        <v>1</v>
      </c>
      <c r="AB26" s="228">
        <v>1</v>
      </c>
      <c r="AC26" s="228">
        <v>1</v>
      </c>
      <c r="AZ26" s="228">
        <v>1</v>
      </c>
      <c r="BA26" s="228">
        <f>IF(AZ26=1,G26,0)</f>
        <v>0</v>
      </c>
      <c r="BB26" s="228">
        <f>IF(AZ26=2,G26,0)</f>
        <v>0</v>
      </c>
      <c r="BC26" s="228">
        <f>IF(AZ26=3,G26,0)</f>
        <v>0</v>
      </c>
      <c r="BD26" s="228">
        <f>IF(AZ26=4,G26,0)</f>
        <v>0</v>
      </c>
      <c r="BE26" s="228">
        <f>IF(AZ26=5,G26,0)</f>
        <v>0</v>
      </c>
      <c r="CA26" s="255">
        <v>1</v>
      </c>
      <c r="CB26" s="255">
        <v>1</v>
      </c>
    </row>
    <row r="27" spans="1:15" ht="12.75">
      <c r="A27" s="264"/>
      <c r="B27" s="268"/>
      <c r="C27" s="440" t="s">
        <v>1288</v>
      </c>
      <c r="D27" s="441"/>
      <c r="E27" s="269">
        <v>27.5037</v>
      </c>
      <c r="F27" s="270"/>
      <c r="G27" s="271"/>
      <c r="H27" s="272"/>
      <c r="I27" s="266"/>
      <c r="J27" s="273"/>
      <c r="K27" s="266"/>
      <c r="M27" s="267" t="s">
        <v>1288</v>
      </c>
      <c r="O27" s="255"/>
    </row>
    <row r="28" spans="1:80" ht="12.75">
      <c r="A28" s="256">
        <v>5</v>
      </c>
      <c r="B28" s="257" t="s">
        <v>190</v>
      </c>
      <c r="C28" s="258" t="s">
        <v>191</v>
      </c>
      <c r="D28" s="259" t="s">
        <v>122</v>
      </c>
      <c r="E28" s="260">
        <v>6.1119</v>
      </c>
      <c r="F28" s="260"/>
      <c r="G28" s="261">
        <f>E28*F28</f>
        <v>0</v>
      </c>
      <c r="H28" s="262">
        <v>0</v>
      </c>
      <c r="I28" s="263">
        <f>E28*H28</f>
        <v>0</v>
      </c>
      <c r="J28" s="262">
        <v>0</v>
      </c>
      <c r="K28" s="263">
        <f>E28*J28</f>
        <v>0</v>
      </c>
      <c r="O28" s="255">
        <v>2</v>
      </c>
      <c r="AA28" s="228">
        <v>1</v>
      </c>
      <c r="AB28" s="228">
        <v>1</v>
      </c>
      <c r="AC28" s="228">
        <v>1</v>
      </c>
      <c r="AZ28" s="228">
        <v>1</v>
      </c>
      <c r="BA28" s="228">
        <f>IF(AZ28=1,G28,0)</f>
        <v>0</v>
      </c>
      <c r="BB28" s="228">
        <f>IF(AZ28=2,G28,0)</f>
        <v>0</v>
      </c>
      <c r="BC28" s="228">
        <f>IF(AZ28=3,G28,0)</f>
        <v>0</v>
      </c>
      <c r="BD28" s="228">
        <f>IF(AZ28=4,G28,0)</f>
        <v>0</v>
      </c>
      <c r="BE28" s="228">
        <f>IF(AZ28=5,G28,0)</f>
        <v>0</v>
      </c>
      <c r="CA28" s="255">
        <v>1</v>
      </c>
      <c r="CB28" s="255">
        <v>1</v>
      </c>
    </row>
    <row r="29" spans="1:15" ht="12.75">
      <c r="A29" s="264"/>
      <c r="B29" s="268"/>
      <c r="C29" s="440" t="s">
        <v>192</v>
      </c>
      <c r="D29" s="441"/>
      <c r="E29" s="269">
        <v>0</v>
      </c>
      <c r="F29" s="270"/>
      <c r="G29" s="271"/>
      <c r="H29" s="272"/>
      <c r="I29" s="266"/>
      <c r="J29" s="273"/>
      <c r="K29" s="266"/>
      <c r="M29" s="267" t="s">
        <v>192</v>
      </c>
      <c r="O29" s="255"/>
    </row>
    <row r="30" spans="1:15" ht="12.75">
      <c r="A30" s="264"/>
      <c r="B30" s="268"/>
      <c r="C30" s="440" t="s">
        <v>1289</v>
      </c>
      <c r="D30" s="441"/>
      <c r="E30" s="269">
        <v>6.1119</v>
      </c>
      <c r="F30" s="270"/>
      <c r="G30" s="271"/>
      <c r="H30" s="272"/>
      <c r="I30" s="266"/>
      <c r="J30" s="273"/>
      <c r="K30" s="266"/>
      <c r="M30" s="267" t="s">
        <v>1289</v>
      </c>
      <c r="O30" s="255"/>
    </row>
    <row r="31" spans="1:80" ht="12.75">
      <c r="A31" s="256">
        <v>6</v>
      </c>
      <c r="B31" s="257" t="s">
        <v>194</v>
      </c>
      <c r="C31" s="258" t="s">
        <v>195</v>
      </c>
      <c r="D31" s="259" t="s">
        <v>122</v>
      </c>
      <c r="E31" s="260">
        <v>3.056</v>
      </c>
      <c r="F31" s="260"/>
      <c r="G31" s="261">
        <f>E31*F31</f>
        <v>0</v>
      </c>
      <c r="H31" s="262">
        <v>0</v>
      </c>
      <c r="I31" s="263">
        <f>E31*H31</f>
        <v>0</v>
      </c>
      <c r="J31" s="262">
        <v>0</v>
      </c>
      <c r="K31" s="263">
        <f>E31*J31</f>
        <v>0</v>
      </c>
      <c r="O31" s="255">
        <v>2</v>
      </c>
      <c r="AA31" s="228">
        <v>1</v>
      </c>
      <c r="AB31" s="228">
        <v>1</v>
      </c>
      <c r="AC31" s="228">
        <v>1</v>
      </c>
      <c r="AZ31" s="228">
        <v>1</v>
      </c>
      <c r="BA31" s="228">
        <f>IF(AZ31=1,G31,0)</f>
        <v>0</v>
      </c>
      <c r="BB31" s="228">
        <f>IF(AZ31=2,G31,0)</f>
        <v>0</v>
      </c>
      <c r="BC31" s="228">
        <f>IF(AZ31=3,G31,0)</f>
        <v>0</v>
      </c>
      <c r="BD31" s="228">
        <f>IF(AZ31=4,G31,0)</f>
        <v>0</v>
      </c>
      <c r="BE31" s="228">
        <f>IF(AZ31=5,G31,0)</f>
        <v>0</v>
      </c>
      <c r="CA31" s="255">
        <v>1</v>
      </c>
      <c r="CB31" s="255">
        <v>1</v>
      </c>
    </row>
    <row r="32" spans="1:15" ht="12.75">
      <c r="A32" s="264"/>
      <c r="B32" s="268"/>
      <c r="C32" s="440" t="s">
        <v>1290</v>
      </c>
      <c r="D32" s="441"/>
      <c r="E32" s="269">
        <v>3.056</v>
      </c>
      <c r="F32" s="270"/>
      <c r="G32" s="271"/>
      <c r="H32" s="272"/>
      <c r="I32" s="266"/>
      <c r="J32" s="273"/>
      <c r="K32" s="266"/>
      <c r="M32" s="267" t="s">
        <v>1290</v>
      </c>
      <c r="O32" s="255"/>
    </row>
    <row r="33" spans="1:80" ht="12.75">
      <c r="A33" s="256">
        <v>7</v>
      </c>
      <c r="B33" s="257" t="s">
        <v>197</v>
      </c>
      <c r="C33" s="258" t="s">
        <v>198</v>
      </c>
      <c r="D33" s="259" t="s">
        <v>199</v>
      </c>
      <c r="E33" s="260">
        <v>148.851</v>
      </c>
      <c r="F33" s="260"/>
      <c r="G33" s="261">
        <f>E33*F33</f>
        <v>0</v>
      </c>
      <c r="H33" s="262">
        <v>0.00099</v>
      </c>
      <c r="I33" s="263">
        <f>E33*H33</f>
        <v>0.14736248999999998</v>
      </c>
      <c r="J33" s="262">
        <v>0</v>
      </c>
      <c r="K33" s="263">
        <f>E33*J33</f>
        <v>0</v>
      </c>
      <c r="O33" s="255">
        <v>2</v>
      </c>
      <c r="AA33" s="228">
        <v>1</v>
      </c>
      <c r="AB33" s="228">
        <v>1</v>
      </c>
      <c r="AC33" s="228">
        <v>1</v>
      </c>
      <c r="AZ33" s="228">
        <v>1</v>
      </c>
      <c r="BA33" s="228">
        <f>IF(AZ33=1,G33,0)</f>
        <v>0</v>
      </c>
      <c r="BB33" s="228">
        <f>IF(AZ33=2,G33,0)</f>
        <v>0</v>
      </c>
      <c r="BC33" s="228">
        <f>IF(AZ33=3,G33,0)</f>
        <v>0</v>
      </c>
      <c r="BD33" s="228">
        <f>IF(AZ33=4,G33,0)</f>
        <v>0</v>
      </c>
      <c r="BE33" s="228">
        <f>IF(AZ33=5,G33,0)</f>
        <v>0</v>
      </c>
      <c r="CA33" s="255">
        <v>1</v>
      </c>
      <c r="CB33" s="255">
        <v>1</v>
      </c>
    </row>
    <row r="34" spans="1:15" ht="12.75">
      <c r="A34" s="264"/>
      <c r="B34" s="268"/>
      <c r="C34" s="440" t="s">
        <v>1291</v>
      </c>
      <c r="D34" s="441"/>
      <c r="E34" s="269">
        <v>148.851</v>
      </c>
      <c r="F34" s="270"/>
      <c r="G34" s="271"/>
      <c r="H34" s="272"/>
      <c r="I34" s="266"/>
      <c r="J34" s="273"/>
      <c r="K34" s="266"/>
      <c r="M34" s="267" t="s">
        <v>1291</v>
      </c>
      <c r="O34" s="255"/>
    </row>
    <row r="35" spans="1:80" ht="12.75">
      <c r="A35" s="256">
        <v>8</v>
      </c>
      <c r="B35" s="257" t="s">
        <v>201</v>
      </c>
      <c r="C35" s="258" t="s">
        <v>202</v>
      </c>
      <c r="D35" s="259" t="s">
        <v>199</v>
      </c>
      <c r="E35" s="260">
        <v>16.539</v>
      </c>
      <c r="F35" s="260"/>
      <c r="G35" s="261">
        <f>E35*F35</f>
        <v>0</v>
      </c>
      <c r="H35" s="262">
        <v>0.00086</v>
      </c>
      <c r="I35" s="263">
        <f>E35*H35</f>
        <v>0.014223540000000002</v>
      </c>
      <c r="J35" s="262">
        <v>0</v>
      </c>
      <c r="K35" s="263">
        <f>E35*J35</f>
        <v>0</v>
      </c>
      <c r="O35" s="255">
        <v>2</v>
      </c>
      <c r="AA35" s="228">
        <v>1</v>
      </c>
      <c r="AB35" s="228">
        <v>1</v>
      </c>
      <c r="AC35" s="228">
        <v>1</v>
      </c>
      <c r="AZ35" s="228">
        <v>1</v>
      </c>
      <c r="BA35" s="228">
        <f>IF(AZ35=1,G35,0)</f>
        <v>0</v>
      </c>
      <c r="BB35" s="228">
        <f>IF(AZ35=2,G35,0)</f>
        <v>0</v>
      </c>
      <c r="BC35" s="228">
        <f>IF(AZ35=3,G35,0)</f>
        <v>0</v>
      </c>
      <c r="BD35" s="228">
        <f>IF(AZ35=4,G35,0)</f>
        <v>0</v>
      </c>
      <c r="BE35" s="228">
        <f>IF(AZ35=5,G35,0)</f>
        <v>0</v>
      </c>
      <c r="CA35" s="255">
        <v>1</v>
      </c>
      <c r="CB35" s="255">
        <v>1</v>
      </c>
    </row>
    <row r="36" spans="1:15" ht="12.75">
      <c r="A36" s="264"/>
      <c r="B36" s="268"/>
      <c r="C36" s="440" t="s">
        <v>1292</v>
      </c>
      <c r="D36" s="441"/>
      <c r="E36" s="269">
        <v>16.539</v>
      </c>
      <c r="F36" s="270"/>
      <c r="G36" s="271"/>
      <c r="H36" s="272"/>
      <c r="I36" s="266"/>
      <c r="J36" s="273"/>
      <c r="K36" s="266"/>
      <c r="M36" s="267" t="s">
        <v>1292</v>
      </c>
      <c r="O36" s="255"/>
    </row>
    <row r="37" spans="1:80" ht="12.75">
      <c r="A37" s="256">
        <v>9</v>
      </c>
      <c r="B37" s="257" t="s">
        <v>204</v>
      </c>
      <c r="C37" s="258" t="s">
        <v>205</v>
      </c>
      <c r="D37" s="259" t="s">
        <v>199</v>
      </c>
      <c r="E37" s="260">
        <v>148.851</v>
      </c>
      <c r="F37" s="260"/>
      <c r="G37" s="261">
        <f>E37*F37</f>
        <v>0</v>
      </c>
      <c r="H37" s="262">
        <v>0</v>
      </c>
      <c r="I37" s="263">
        <f>E37*H37</f>
        <v>0</v>
      </c>
      <c r="J37" s="262">
        <v>0</v>
      </c>
      <c r="K37" s="263">
        <f>E37*J37</f>
        <v>0</v>
      </c>
      <c r="O37" s="255">
        <v>2</v>
      </c>
      <c r="AA37" s="228">
        <v>1</v>
      </c>
      <c r="AB37" s="228">
        <v>1</v>
      </c>
      <c r="AC37" s="228">
        <v>1</v>
      </c>
      <c r="AZ37" s="228">
        <v>1</v>
      </c>
      <c r="BA37" s="228">
        <f>IF(AZ37=1,G37,0)</f>
        <v>0</v>
      </c>
      <c r="BB37" s="228">
        <f>IF(AZ37=2,G37,0)</f>
        <v>0</v>
      </c>
      <c r="BC37" s="228">
        <f>IF(AZ37=3,G37,0)</f>
        <v>0</v>
      </c>
      <c r="BD37" s="228">
        <f>IF(AZ37=4,G37,0)</f>
        <v>0</v>
      </c>
      <c r="BE37" s="228">
        <f>IF(AZ37=5,G37,0)</f>
        <v>0</v>
      </c>
      <c r="CA37" s="255">
        <v>1</v>
      </c>
      <c r="CB37" s="255">
        <v>1</v>
      </c>
    </row>
    <row r="38" spans="1:80" ht="12.75">
      <c r="A38" s="256">
        <v>10</v>
      </c>
      <c r="B38" s="257" t="s">
        <v>206</v>
      </c>
      <c r="C38" s="258" t="s">
        <v>207</v>
      </c>
      <c r="D38" s="259" t="s">
        <v>199</v>
      </c>
      <c r="E38" s="260">
        <v>16.539</v>
      </c>
      <c r="F38" s="260"/>
      <c r="G38" s="261">
        <f>E38*F38</f>
        <v>0</v>
      </c>
      <c r="H38" s="262">
        <v>0</v>
      </c>
      <c r="I38" s="263">
        <f>E38*H38</f>
        <v>0</v>
      </c>
      <c r="J38" s="262">
        <v>0</v>
      </c>
      <c r="K38" s="263">
        <f>E38*J38</f>
        <v>0</v>
      </c>
      <c r="O38" s="255">
        <v>2</v>
      </c>
      <c r="AA38" s="228">
        <v>1</v>
      </c>
      <c r="AB38" s="228">
        <v>1</v>
      </c>
      <c r="AC38" s="228">
        <v>1</v>
      </c>
      <c r="AZ38" s="228">
        <v>1</v>
      </c>
      <c r="BA38" s="228">
        <f>IF(AZ38=1,G38,0)</f>
        <v>0</v>
      </c>
      <c r="BB38" s="228">
        <f>IF(AZ38=2,G38,0)</f>
        <v>0</v>
      </c>
      <c r="BC38" s="228">
        <f>IF(AZ38=3,G38,0)</f>
        <v>0</v>
      </c>
      <c r="BD38" s="228">
        <f>IF(AZ38=4,G38,0)</f>
        <v>0</v>
      </c>
      <c r="BE38" s="228">
        <f>IF(AZ38=5,G38,0)</f>
        <v>0</v>
      </c>
      <c r="CA38" s="255">
        <v>1</v>
      </c>
      <c r="CB38" s="255">
        <v>1</v>
      </c>
    </row>
    <row r="39" spans="1:80" ht="12.75">
      <c r="A39" s="256">
        <v>11</v>
      </c>
      <c r="B39" s="257" t="s">
        <v>208</v>
      </c>
      <c r="C39" s="258" t="s">
        <v>209</v>
      </c>
      <c r="D39" s="259" t="s">
        <v>122</v>
      </c>
      <c r="E39" s="260">
        <v>61.1193</v>
      </c>
      <c r="F39" s="260"/>
      <c r="G39" s="261">
        <f>E39*F39</f>
        <v>0</v>
      </c>
      <c r="H39" s="262">
        <v>0</v>
      </c>
      <c r="I39" s="263">
        <f>E39*H39</f>
        <v>0</v>
      </c>
      <c r="J39" s="262">
        <v>0</v>
      </c>
      <c r="K39" s="263">
        <f>E39*J39</f>
        <v>0</v>
      </c>
      <c r="O39" s="255">
        <v>2</v>
      </c>
      <c r="AA39" s="228">
        <v>1</v>
      </c>
      <c r="AB39" s="228">
        <v>0</v>
      </c>
      <c r="AC39" s="228">
        <v>0</v>
      </c>
      <c r="AZ39" s="228">
        <v>1</v>
      </c>
      <c r="BA39" s="228">
        <f>IF(AZ39=1,G39,0)</f>
        <v>0</v>
      </c>
      <c r="BB39" s="228">
        <f>IF(AZ39=2,G39,0)</f>
        <v>0</v>
      </c>
      <c r="BC39" s="228">
        <f>IF(AZ39=3,G39,0)</f>
        <v>0</v>
      </c>
      <c r="BD39" s="228">
        <f>IF(AZ39=4,G39,0)</f>
        <v>0</v>
      </c>
      <c r="BE39" s="228">
        <f>IF(AZ39=5,G39,0)</f>
        <v>0</v>
      </c>
      <c r="CA39" s="255">
        <v>1</v>
      </c>
      <c r="CB39" s="255">
        <v>0</v>
      </c>
    </row>
    <row r="40" spans="1:15" ht="12.75">
      <c r="A40" s="264"/>
      <c r="B40" s="268"/>
      <c r="C40" s="440" t="s">
        <v>1293</v>
      </c>
      <c r="D40" s="441"/>
      <c r="E40" s="269">
        <v>61.1193</v>
      </c>
      <c r="F40" s="270"/>
      <c r="G40" s="271"/>
      <c r="H40" s="272"/>
      <c r="I40" s="266"/>
      <c r="J40" s="273"/>
      <c r="K40" s="266"/>
      <c r="M40" s="267" t="s">
        <v>1293</v>
      </c>
      <c r="O40" s="255"/>
    </row>
    <row r="41" spans="1:80" ht="12.75">
      <c r="A41" s="256">
        <v>12</v>
      </c>
      <c r="B41" s="257" t="s">
        <v>211</v>
      </c>
      <c r="C41" s="258" t="s">
        <v>212</v>
      </c>
      <c r="D41" s="259" t="s">
        <v>122</v>
      </c>
      <c r="E41" s="260">
        <v>94.8822</v>
      </c>
      <c r="F41" s="260"/>
      <c r="G41" s="261">
        <f>E41*F41</f>
        <v>0</v>
      </c>
      <c r="H41" s="262">
        <v>0</v>
      </c>
      <c r="I41" s="263">
        <f>E41*H41</f>
        <v>0</v>
      </c>
      <c r="J41" s="262">
        <v>0</v>
      </c>
      <c r="K41" s="263">
        <f>E41*J41</f>
        <v>0</v>
      </c>
      <c r="O41" s="255">
        <v>2</v>
      </c>
      <c r="AA41" s="228">
        <v>1</v>
      </c>
      <c r="AB41" s="228">
        <v>1</v>
      </c>
      <c r="AC41" s="228">
        <v>1</v>
      </c>
      <c r="AZ41" s="228">
        <v>1</v>
      </c>
      <c r="BA41" s="228">
        <f>IF(AZ41=1,G41,0)</f>
        <v>0</v>
      </c>
      <c r="BB41" s="228">
        <f>IF(AZ41=2,G41,0)</f>
        <v>0</v>
      </c>
      <c r="BC41" s="228">
        <f>IF(AZ41=3,G41,0)</f>
        <v>0</v>
      </c>
      <c r="BD41" s="228">
        <f>IF(AZ41=4,G41,0)</f>
        <v>0</v>
      </c>
      <c r="BE41" s="228">
        <f>IF(AZ41=5,G41,0)</f>
        <v>0</v>
      </c>
      <c r="CA41" s="255">
        <v>1</v>
      </c>
      <c r="CB41" s="255">
        <v>1</v>
      </c>
    </row>
    <row r="42" spans="1:15" ht="12.75">
      <c r="A42" s="264"/>
      <c r="B42" s="268"/>
      <c r="C42" s="440" t="s">
        <v>1294</v>
      </c>
      <c r="D42" s="441"/>
      <c r="E42" s="269">
        <v>61.1193</v>
      </c>
      <c r="F42" s="270"/>
      <c r="G42" s="271"/>
      <c r="H42" s="272"/>
      <c r="I42" s="266"/>
      <c r="J42" s="273"/>
      <c r="K42" s="266"/>
      <c r="M42" s="267" t="s">
        <v>1294</v>
      </c>
      <c r="O42" s="255"/>
    </row>
    <row r="43" spans="1:15" ht="12.75">
      <c r="A43" s="264"/>
      <c r="B43" s="268"/>
      <c r="C43" s="440" t="s">
        <v>1295</v>
      </c>
      <c r="D43" s="441"/>
      <c r="E43" s="269">
        <v>33.7629</v>
      </c>
      <c r="F43" s="270"/>
      <c r="G43" s="271"/>
      <c r="H43" s="272"/>
      <c r="I43" s="266"/>
      <c r="J43" s="273"/>
      <c r="K43" s="266"/>
      <c r="M43" s="267" t="s">
        <v>1295</v>
      </c>
      <c r="O43" s="255"/>
    </row>
    <row r="44" spans="1:80" ht="12.75">
      <c r="A44" s="256">
        <v>13</v>
      </c>
      <c r="B44" s="257" t="s">
        <v>215</v>
      </c>
      <c r="C44" s="258" t="s">
        <v>216</v>
      </c>
      <c r="D44" s="259" t="s">
        <v>122</v>
      </c>
      <c r="E44" s="260">
        <v>27.3564</v>
      </c>
      <c r="F44" s="260"/>
      <c r="G44" s="261">
        <f>E44*F44</f>
        <v>0</v>
      </c>
      <c r="H44" s="262">
        <v>0</v>
      </c>
      <c r="I44" s="263">
        <f>E44*H44</f>
        <v>0</v>
      </c>
      <c r="J44" s="262">
        <v>0</v>
      </c>
      <c r="K44" s="263">
        <f>E44*J44</f>
        <v>0</v>
      </c>
      <c r="O44" s="255">
        <v>2</v>
      </c>
      <c r="AA44" s="228">
        <v>1</v>
      </c>
      <c r="AB44" s="228">
        <v>1</v>
      </c>
      <c r="AC44" s="228">
        <v>1</v>
      </c>
      <c r="AZ44" s="228">
        <v>1</v>
      </c>
      <c r="BA44" s="228">
        <f>IF(AZ44=1,G44,0)</f>
        <v>0</v>
      </c>
      <c r="BB44" s="228">
        <f>IF(AZ44=2,G44,0)</f>
        <v>0</v>
      </c>
      <c r="BC44" s="228">
        <f>IF(AZ44=3,G44,0)</f>
        <v>0</v>
      </c>
      <c r="BD44" s="228">
        <f>IF(AZ44=4,G44,0)</f>
        <v>0</v>
      </c>
      <c r="BE44" s="228">
        <f>IF(AZ44=5,G44,0)</f>
        <v>0</v>
      </c>
      <c r="CA44" s="255">
        <v>1</v>
      </c>
      <c r="CB44" s="255">
        <v>1</v>
      </c>
    </row>
    <row r="45" spans="1:15" ht="12.75">
      <c r="A45" s="264"/>
      <c r="B45" s="268"/>
      <c r="C45" s="440" t="s">
        <v>1296</v>
      </c>
      <c r="D45" s="441"/>
      <c r="E45" s="269">
        <v>27.3564</v>
      </c>
      <c r="F45" s="270"/>
      <c r="G45" s="271"/>
      <c r="H45" s="272"/>
      <c r="I45" s="266"/>
      <c r="J45" s="273"/>
      <c r="K45" s="266"/>
      <c r="M45" s="267" t="s">
        <v>1296</v>
      </c>
      <c r="O45" s="255"/>
    </row>
    <row r="46" spans="1:80" ht="12.75">
      <c r="A46" s="256">
        <v>14</v>
      </c>
      <c r="B46" s="257" t="s">
        <v>218</v>
      </c>
      <c r="C46" s="258" t="s">
        <v>219</v>
      </c>
      <c r="D46" s="259" t="s">
        <v>122</v>
      </c>
      <c r="E46" s="260">
        <v>27.3564</v>
      </c>
      <c r="F46" s="260"/>
      <c r="G46" s="261">
        <f>E46*F46</f>
        <v>0</v>
      </c>
      <c r="H46" s="262">
        <v>0</v>
      </c>
      <c r="I46" s="263">
        <f>E46*H46</f>
        <v>0</v>
      </c>
      <c r="J46" s="262">
        <v>0</v>
      </c>
      <c r="K46" s="263">
        <f>E46*J46</f>
        <v>0</v>
      </c>
      <c r="O46" s="255">
        <v>2</v>
      </c>
      <c r="AA46" s="228">
        <v>1</v>
      </c>
      <c r="AB46" s="228">
        <v>1</v>
      </c>
      <c r="AC46" s="228">
        <v>1</v>
      </c>
      <c r="AZ46" s="228">
        <v>1</v>
      </c>
      <c r="BA46" s="228">
        <f>IF(AZ46=1,G46,0)</f>
        <v>0</v>
      </c>
      <c r="BB46" s="228">
        <f>IF(AZ46=2,G46,0)</f>
        <v>0</v>
      </c>
      <c r="BC46" s="228">
        <f>IF(AZ46=3,G46,0)</f>
        <v>0</v>
      </c>
      <c r="BD46" s="228">
        <f>IF(AZ46=4,G46,0)</f>
        <v>0</v>
      </c>
      <c r="BE46" s="228">
        <f>IF(AZ46=5,G46,0)</f>
        <v>0</v>
      </c>
      <c r="CA46" s="255">
        <v>1</v>
      </c>
      <c r="CB46" s="255">
        <v>1</v>
      </c>
    </row>
    <row r="47" spans="1:80" ht="12.75">
      <c r="A47" s="256">
        <v>15</v>
      </c>
      <c r="B47" s="257" t="s">
        <v>220</v>
      </c>
      <c r="C47" s="258" t="s">
        <v>221</v>
      </c>
      <c r="D47" s="259" t="s">
        <v>122</v>
      </c>
      <c r="E47" s="260">
        <v>128.6451</v>
      </c>
      <c r="F47" s="260"/>
      <c r="G47" s="261">
        <f>E47*F47</f>
        <v>0</v>
      </c>
      <c r="H47" s="262">
        <v>0</v>
      </c>
      <c r="I47" s="263">
        <f>E47*H47</f>
        <v>0</v>
      </c>
      <c r="J47" s="262">
        <v>0</v>
      </c>
      <c r="K47" s="263">
        <f>E47*J47</f>
        <v>0</v>
      </c>
      <c r="O47" s="255">
        <v>2</v>
      </c>
      <c r="AA47" s="228">
        <v>1</v>
      </c>
      <c r="AB47" s="228">
        <v>1</v>
      </c>
      <c r="AC47" s="228">
        <v>1</v>
      </c>
      <c r="AZ47" s="228">
        <v>1</v>
      </c>
      <c r="BA47" s="228">
        <f>IF(AZ47=1,G47,0)</f>
        <v>0</v>
      </c>
      <c r="BB47" s="228">
        <f>IF(AZ47=2,G47,0)</f>
        <v>0</v>
      </c>
      <c r="BC47" s="228">
        <f>IF(AZ47=3,G47,0)</f>
        <v>0</v>
      </c>
      <c r="BD47" s="228">
        <f>IF(AZ47=4,G47,0)</f>
        <v>0</v>
      </c>
      <c r="BE47" s="228">
        <f>IF(AZ47=5,G47,0)</f>
        <v>0</v>
      </c>
      <c r="CA47" s="255">
        <v>1</v>
      </c>
      <c r="CB47" s="255">
        <v>1</v>
      </c>
    </row>
    <row r="48" spans="1:15" ht="12.75">
      <c r="A48" s="264"/>
      <c r="B48" s="268"/>
      <c r="C48" s="440" t="s">
        <v>1297</v>
      </c>
      <c r="D48" s="441"/>
      <c r="E48" s="269">
        <v>61.1193</v>
      </c>
      <c r="F48" s="270"/>
      <c r="G48" s="271"/>
      <c r="H48" s="272"/>
      <c r="I48" s="266"/>
      <c r="J48" s="273"/>
      <c r="K48" s="266"/>
      <c r="M48" s="267" t="s">
        <v>1297</v>
      </c>
      <c r="O48" s="255"/>
    </row>
    <row r="49" spans="1:15" ht="22.5">
      <c r="A49" s="264"/>
      <c r="B49" s="268"/>
      <c r="C49" s="440" t="s">
        <v>1298</v>
      </c>
      <c r="D49" s="441"/>
      <c r="E49" s="269">
        <v>33.7629</v>
      </c>
      <c r="F49" s="270"/>
      <c r="G49" s="271"/>
      <c r="H49" s="272"/>
      <c r="I49" s="266"/>
      <c r="J49" s="273"/>
      <c r="K49" s="266"/>
      <c r="M49" s="267" t="s">
        <v>1298</v>
      </c>
      <c r="O49" s="255"/>
    </row>
    <row r="50" spans="1:15" ht="12.75">
      <c r="A50" s="264"/>
      <c r="B50" s="268"/>
      <c r="C50" s="440" t="s">
        <v>1299</v>
      </c>
      <c r="D50" s="441"/>
      <c r="E50" s="269">
        <v>33.7629</v>
      </c>
      <c r="F50" s="270"/>
      <c r="G50" s="271"/>
      <c r="H50" s="272"/>
      <c r="I50" s="266"/>
      <c r="J50" s="273"/>
      <c r="K50" s="266"/>
      <c r="M50" s="267" t="s">
        <v>1299</v>
      </c>
      <c r="O50" s="255"/>
    </row>
    <row r="51" spans="1:80" ht="12.75">
      <c r="A51" s="256">
        <v>16</v>
      </c>
      <c r="B51" s="257" t="s">
        <v>225</v>
      </c>
      <c r="C51" s="258" t="s">
        <v>226</v>
      </c>
      <c r="D51" s="259" t="s">
        <v>122</v>
      </c>
      <c r="E51" s="260">
        <v>27.3564</v>
      </c>
      <c r="F51" s="260"/>
      <c r="G51" s="261">
        <f>E51*F51</f>
        <v>0</v>
      </c>
      <c r="H51" s="262">
        <v>0</v>
      </c>
      <c r="I51" s="263">
        <f>E51*H51</f>
        <v>0</v>
      </c>
      <c r="J51" s="262">
        <v>0</v>
      </c>
      <c r="K51" s="263">
        <f>E51*J51</f>
        <v>0</v>
      </c>
      <c r="O51" s="255">
        <v>2</v>
      </c>
      <c r="AA51" s="228">
        <v>1</v>
      </c>
      <c r="AB51" s="228">
        <v>1</v>
      </c>
      <c r="AC51" s="228">
        <v>1</v>
      </c>
      <c r="AZ51" s="228">
        <v>1</v>
      </c>
      <c r="BA51" s="228">
        <f>IF(AZ51=1,G51,0)</f>
        <v>0</v>
      </c>
      <c r="BB51" s="228">
        <f>IF(AZ51=2,G51,0)</f>
        <v>0</v>
      </c>
      <c r="BC51" s="228">
        <f>IF(AZ51=3,G51,0)</f>
        <v>0</v>
      </c>
      <c r="BD51" s="228">
        <f>IF(AZ51=4,G51,0)</f>
        <v>0</v>
      </c>
      <c r="BE51" s="228">
        <f>IF(AZ51=5,G51,0)</f>
        <v>0</v>
      </c>
      <c r="CA51" s="255">
        <v>1</v>
      </c>
      <c r="CB51" s="255">
        <v>1</v>
      </c>
    </row>
    <row r="52" spans="1:80" ht="12.75">
      <c r="A52" s="256">
        <v>17</v>
      </c>
      <c r="B52" s="257" t="s">
        <v>227</v>
      </c>
      <c r="C52" s="258" t="s">
        <v>228</v>
      </c>
      <c r="D52" s="259" t="s">
        <v>122</v>
      </c>
      <c r="E52" s="260">
        <v>33.7629</v>
      </c>
      <c r="F52" s="260"/>
      <c r="G52" s="261">
        <f>E52*F52</f>
        <v>0</v>
      </c>
      <c r="H52" s="262">
        <v>0</v>
      </c>
      <c r="I52" s="263">
        <f>E52*H52</f>
        <v>0</v>
      </c>
      <c r="J52" s="262">
        <v>0</v>
      </c>
      <c r="K52" s="263">
        <f>E52*J52</f>
        <v>0</v>
      </c>
      <c r="O52" s="255">
        <v>2</v>
      </c>
      <c r="AA52" s="228">
        <v>1</v>
      </c>
      <c r="AB52" s="228">
        <v>1</v>
      </c>
      <c r="AC52" s="228">
        <v>1</v>
      </c>
      <c r="AZ52" s="228">
        <v>1</v>
      </c>
      <c r="BA52" s="228">
        <f>IF(AZ52=1,G52,0)</f>
        <v>0</v>
      </c>
      <c r="BB52" s="228">
        <f>IF(AZ52=2,G52,0)</f>
        <v>0</v>
      </c>
      <c r="BC52" s="228">
        <f>IF(AZ52=3,G52,0)</f>
        <v>0</v>
      </c>
      <c r="BD52" s="228">
        <f>IF(AZ52=4,G52,0)</f>
        <v>0</v>
      </c>
      <c r="BE52" s="228">
        <f>IF(AZ52=5,G52,0)</f>
        <v>0</v>
      </c>
      <c r="CA52" s="255">
        <v>1</v>
      </c>
      <c r="CB52" s="255">
        <v>1</v>
      </c>
    </row>
    <row r="53" spans="1:15" ht="12.75">
      <c r="A53" s="264"/>
      <c r="B53" s="268"/>
      <c r="C53" s="440" t="s">
        <v>1300</v>
      </c>
      <c r="D53" s="441"/>
      <c r="E53" s="269">
        <v>33.7629</v>
      </c>
      <c r="F53" s="270"/>
      <c r="G53" s="271"/>
      <c r="H53" s="272"/>
      <c r="I53" s="266"/>
      <c r="J53" s="273"/>
      <c r="K53" s="266"/>
      <c r="M53" s="267" t="s">
        <v>1300</v>
      </c>
      <c r="O53" s="255"/>
    </row>
    <row r="54" spans="1:80" ht="12.75">
      <c r="A54" s="256">
        <v>18</v>
      </c>
      <c r="B54" s="257" t="s">
        <v>230</v>
      </c>
      <c r="C54" s="258" t="s">
        <v>231</v>
      </c>
      <c r="D54" s="259" t="s">
        <v>122</v>
      </c>
      <c r="E54" s="260">
        <v>23.3334</v>
      </c>
      <c r="F54" s="260"/>
      <c r="G54" s="261">
        <f>E54*F54</f>
        <v>0</v>
      </c>
      <c r="H54" s="262">
        <v>0</v>
      </c>
      <c r="I54" s="263">
        <f>E54*H54</f>
        <v>0</v>
      </c>
      <c r="J54" s="262">
        <v>0</v>
      </c>
      <c r="K54" s="263">
        <f>E54*J54</f>
        <v>0</v>
      </c>
      <c r="O54" s="255">
        <v>2</v>
      </c>
      <c r="AA54" s="228">
        <v>1</v>
      </c>
      <c r="AB54" s="228">
        <v>1</v>
      </c>
      <c r="AC54" s="228">
        <v>1</v>
      </c>
      <c r="AZ54" s="228">
        <v>1</v>
      </c>
      <c r="BA54" s="228">
        <f>IF(AZ54=1,G54,0)</f>
        <v>0</v>
      </c>
      <c r="BB54" s="228">
        <f>IF(AZ54=2,G54,0)</f>
        <v>0</v>
      </c>
      <c r="BC54" s="228">
        <f>IF(AZ54=3,G54,0)</f>
        <v>0</v>
      </c>
      <c r="BD54" s="228">
        <f>IF(AZ54=4,G54,0)</f>
        <v>0</v>
      </c>
      <c r="BE54" s="228">
        <f>IF(AZ54=5,G54,0)</f>
        <v>0</v>
      </c>
      <c r="CA54" s="255">
        <v>1</v>
      </c>
      <c r="CB54" s="255">
        <v>1</v>
      </c>
    </row>
    <row r="55" spans="1:15" ht="12.75">
      <c r="A55" s="264"/>
      <c r="B55" s="268"/>
      <c r="C55" s="440" t="s">
        <v>1301</v>
      </c>
      <c r="D55" s="441"/>
      <c r="E55" s="269">
        <v>0</v>
      </c>
      <c r="F55" s="270"/>
      <c r="G55" s="271"/>
      <c r="H55" s="272"/>
      <c r="I55" s="266"/>
      <c r="J55" s="273"/>
      <c r="K55" s="266"/>
      <c r="M55" s="267" t="s">
        <v>1301</v>
      </c>
      <c r="O55" s="255"/>
    </row>
    <row r="56" spans="1:15" ht="12.75">
      <c r="A56" s="264"/>
      <c r="B56" s="268"/>
      <c r="C56" s="440" t="s">
        <v>1302</v>
      </c>
      <c r="D56" s="441"/>
      <c r="E56" s="269">
        <v>23.3334</v>
      </c>
      <c r="F56" s="270"/>
      <c r="G56" s="271"/>
      <c r="H56" s="272"/>
      <c r="I56" s="266"/>
      <c r="J56" s="273"/>
      <c r="K56" s="266"/>
      <c r="M56" s="267" t="s">
        <v>1302</v>
      </c>
      <c r="O56" s="255"/>
    </row>
    <row r="57" spans="1:80" ht="12.75">
      <c r="A57" s="356">
        <v>19</v>
      </c>
      <c r="B57" s="357" t="s">
        <v>236</v>
      </c>
      <c r="C57" s="358" t="s">
        <v>669</v>
      </c>
      <c r="D57" s="359" t="s">
        <v>238</v>
      </c>
      <c r="E57" s="360">
        <v>44.3335</v>
      </c>
      <c r="F57" s="360"/>
      <c r="G57" s="361">
        <f>E57*F57</f>
        <v>0</v>
      </c>
      <c r="H57" s="262">
        <v>1</v>
      </c>
      <c r="I57" s="263">
        <f>E57*H57</f>
        <v>44.3335</v>
      </c>
      <c r="J57" s="262"/>
      <c r="K57" s="263">
        <f>E57*J57</f>
        <v>0</v>
      </c>
      <c r="O57" s="255">
        <v>2</v>
      </c>
      <c r="AA57" s="228">
        <v>3</v>
      </c>
      <c r="AB57" s="228">
        <v>1</v>
      </c>
      <c r="AC57" s="228">
        <v>58337333</v>
      </c>
      <c r="AZ57" s="228">
        <v>1</v>
      </c>
      <c r="BA57" s="228">
        <f>IF(AZ57=1,G57,0)</f>
        <v>0</v>
      </c>
      <c r="BB57" s="228">
        <f>IF(AZ57=2,G57,0)</f>
        <v>0</v>
      </c>
      <c r="BC57" s="228">
        <f>IF(AZ57=3,G57,0)</f>
        <v>0</v>
      </c>
      <c r="BD57" s="228">
        <f>IF(AZ57=4,G57,0)</f>
        <v>0</v>
      </c>
      <c r="BE57" s="228">
        <f>IF(AZ57=5,G57,0)</f>
        <v>0</v>
      </c>
      <c r="CA57" s="255">
        <v>3</v>
      </c>
      <c r="CB57" s="255">
        <v>1</v>
      </c>
    </row>
    <row r="58" spans="1:15" ht="12.75">
      <c r="A58" s="362"/>
      <c r="B58" s="363"/>
      <c r="C58" s="444" t="s">
        <v>1303</v>
      </c>
      <c r="D58" s="445"/>
      <c r="E58" s="364">
        <v>44.3335</v>
      </c>
      <c r="F58" s="365"/>
      <c r="G58" s="366"/>
      <c r="H58" s="272"/>
      <c r="I58" s="266"/>
      <c r="J58" s="273"/>
      <c r="K58" s="266"/>
      <c r="M58" s="267" t="s">
        <v>1303</v>
      </c>
      <c r="O58" s="255"/>
    </row>
    <row r="59" spans="1:57" ht="12.75">
      <c r="A59" s="274"/>
      <c r="B59" s="275" t="s">
        <v>103</v>
      </c>
      <c r="C59" s="276" t="s">
        <v>112</v>
      </c>
      <c r="D59" s="277"/>
      <c r="E59" s="278"/>
      <c r="F59" s="279"/>
      <c r="G59" s="280">
        <f>SUM(G7:G58)</f>
        <v>0</v>
      </c>
      <c r="H59" s="281"/>
      <c r="I59" s="282">
        <f>SUM(I7:I58)</f>
        <v>44.49508603</v>
      </c>
      <c r="J59" s="281"/>
      <c r="K59" s="282">
        <f>SUM(K7:K58)</f>
        <v>0</v>
      </c>
      <c r="O59" s="255">
        <v>4</v>
      </c>
      <c r="BA59" s="283">
        <f>SUM(BA7:BA58)</f>
        <v>0</v>
      </c>
      <c r="BB59" s="283">
        <f>SUM(BB7:BB58)</f>
        <v>0</v>
      </c>
      <c r="BC59" s="283">
        <f>SUM(BC7:BC58)</f>
        <v>0</v>
      </c>
      <c r="BD59" s="283">
        <f>SUM(BD7:BD58)</f>
        <v>0</v>
      </c>
      <c r="BE59" s="283">
        <f>SUM(BE7:BE58)</f>
        <v>0</v>
      </c>
    </row>
    <row r="60" spans="1:15" ht="12.75">
      <c r="A60" s="245" t="s">
        <v>98</v>
      </c>
      <c r="B60" s="246" t="s">
        <v>240</v>
      </c>
      <c r="C60" s="247" t="s">
        <v>241</v>
      </c>
      <c r="D60" s="248"/>
      <c r="E60" s="249"/>
      <c r="F60" s="249"/>
      <c r="G60" s="250"/>
      <c r="H60" s="251"/>
      <c r="I60" s="252"/>
      <c r="J60" s="253"/>
      <c r="K60" s="254"/>
      <c r="O60" s="255">
        <v>1</v>
      </c>
    </row>
    <row r="61" spans="1:80" ht="12.75">
      <c r="A61" s="256">
        <v>20</v>
      </c>
      <c r="B61" s="257" t="s">
        <v>243</v>
      </c>
      <c r="C61" s="258" t="s">
        <v>244</v>
      </c>
      <c r="D61" s="259" t="s">
        <v>122</v>
      </c>
      <c r="E61" s="260">
        <v>4.023</v>
      </c>
      <c r="F61" s="260"/>
      <c r="G61" s="261">
        <f>E61*F61</f>
        <v>0</v>
      </c>
      <c r="H61" s="262">
        <v>1.89077</v>
      </c>
      <c r="I61" s="263">
        <f>E61*H61</f>
        <v>7.606567709999999</v>
      </c>
      <c r="J61" s="262">
        <v>0</v>
      </c>
      <c r="K61" s="263">
        <f>E61*J61</f>
        <v>0</v>
      </c>
      <c r="O61" s="255">
        <v>2</v>
      </c>
      <c r="AA61" s="228">
        <v>1</v>
      </c>
      <c r="AB61" s="228">
        <v>0</v>
      </c>
      <c r="AC61" s="228">
        <v>0</v>
      </c>
      <c r="AZ61" s="228">
        <v>1</v>
      </c>
      <c r="BA61" s="228">
        <f>IF(AZ61=1,G61,0)</f>
        <v>0</v>
      </c>
      <c r="BB61" s="228">
        <f>IF(AZ61=2,G61,0)</f>
        <v>0</v>
      </c>
      <c r="BC61" s="228">
        <f>IF(AZ61=3,G61,0)</f>
        <v>0</v>
      </c>
      <c r="BD61" s="228">
        <f>IF(AZ61=4,G61,0)</f>
        <v>0</v>
      </c>
      <c r="BE61" s="228">
        <f>IF(AZ61=5,G61,0)</f>
        <v>0</v>
      </c>
      <c r="CA61" s="255">
        <v>1</v>
      </c>
      <c r="CB61" s="255">
        <v>0</v>
      </c>
    </row>
    <row r="62" spans="1:15" ht="12.75">
      <c r="A62" s="264"/>
      <c r="B62" s="268"/>
      <c r="C62" s="440" t="s">
        <v>1301</v>
      </c>
      <c r="D62" s="441"/>
      <c r="E62" s="269">
        <v>0</v>
      </c>
      <c r="F62" s="270"/>
      <c r="G62" s="271"/>
      <c r="H62" s="272"/>
      <c r="I62" s="266"/>
      <c r="J62" s="273"/>
      <c r="K62" s="266"/>
      <c r="M62" s="267" t="s">
        <v>1301</v>
      </c>
      <c r="O62" s="255"/>
    </row>
    <row r="63" spans="1:15" ht="12.75">
      <c r="A63" s="264"/>
      <c r="B63" s="268"/>
      <c r="C63" s="440" t="s">
        <v>1304</v>
      </c>
      <c r="D63" s="441"/>
      <c r="E63" s="269">
        <v>4.023</v>
      </c>
      <c r="F63" s="270"/>
      <c r="G63" s="271"/>
      <c r="H63" s="272"/>
      <c r="I63" s="266"/>
      <c r="J63" s="273"/>
      <c r="K63" s="266"/>
      <c r="M63" s="267" t="s">
        <v>1304</v>
      </c>
      <c r="O63" s="255"/>
    </row>
    <row r="64" spans="1:80" ht="12.75">
      <c r="A64" s="256">
        <v>21</v>
      </c>
      <c r="B64" s="257" t="s">
        <v>248</v>
      </c>
      <c r="C64" s="258" t="s">
        <v>249</v>
      </c>
      <c r="D64" s="259" t="s">
        <v>122</v>
      </c>
      <c r="E64" s="260">
        <v>4.5616</v>
      </c>
      <c r="F64" s="260"/>
      <c r="G64" s="261">
        <f>E64*F64</f>
        <v>0</v>
      </c>
      <c r="H64" s="262">
        <v>2.5</v>
      </c>
      <c r="I64" s="263">
        <f>E64*H64</f>
        <v>11.404</v>
      </c>
      <c r="J64" s="262">
        <v>0</v>
      </c>
      <c r="K64" s="263">
        <f>E64*J64</f>
        <v>0</v>
      </c>
      <c r="O64" s="255">
        <v>2</v>
      </c>
      <c r="AA64" s="228">
        <v>1</v>
      </c>
      <c r="AB64" s="228">
        <v>1</v>
      </c>
      <c r="AC64" s="228">
        <v>1</v>
      </c>
      <c r="AZ64" s="228">
        <v>1</v>
      </c>
      <c r="BA64" s="228">
        <f>IF(AZ64=1,G64,0)</f>
        <v>0</v>
      </c>
      <c r="BB64" s="228">
        <f>IF(AZ64=2,G64,0)</f>
        <v>0</v>
      </c>
      <c r="BC64" s="228">
        <f>IF(AZ64=3,G64,0)</f>
        <v>0</v>
      </c>
      <c r="BD64" s="228">
        <f>IF(AZ64=4,G64,0)</f>
        <v>0</v>
      </c>
      <c r="BE64" s="228">
        <f>IF(AZ64=5,G64,0)</f>
        <v>0</v>
      </c>
      <c r="CA64" s="255">
        <v>1</v>
      </c>
      <c r="CB64" s="255">
        <v>1</v>
      </c>
    </row>
    <row r="65" spans="1:15" ht="12.75">
      <c r="A65" s="264"/>
      <c r="B65" s="268"/>
      <c r="C65" s="440" t="s">
        <v>1305</v>
      </c>
      <c r="D65" s="441"/>
      <c r="E65" s="269">
        <v>3.6191</v>
      </c>
      <c r="F65" s="270"/>
      <c r="G65" s="271"/>
      <c r="H65" s="272"/>
      <c r="I65" s="266"/>
      <c r="J65" s="273"/>
      <c r="K65" s="266"/>
      <c r="M65" s="267" t="s">
        <v>1305</v>
      </c>
      <c r="O65" s="255"/>
    </row>
    <row r="66" spans="1:15" ht="12.75">
      <c r="A66" s="264"/>
      <c r="B66" s="268"/>
      <c r="C66" s="440" t="s">
        <v>1306</v>
      </c>
      <c r="D66" s="441"/>
      <c r="E66" s="269">
        <v>0.9425</v>
      </c>
      <c r="F66" s="270"/>
      <c r="G66" s="271"/>
      <c r="H66" s="272"/>
      <c r="I66" s="266"/>
      <c r="J66" s="273"/>
      <c r="K66" s="266"/>
      <c r="M66" s="267" t="s">
        <v>1306</v>
      </c>
      <c r="O66" s="255"/>
    </row>
    <row r="67" spans="1:57" ht="12.75">
      <c r="A67" s="274"/>
      <c r="B67" s="275" t="s">
        <v>103</v>
      </c>
      <c r="C67" s="276" t="s">
        <v>242</v>
      </c>
      <c r="D67" s="277"/>
      <c r="E67" s="278"/>
      <c r="F67" s="279"/>
      <c r="G67" s="280">
        <f>SUM(G60:G66)</f>
        <v>0</v>
      </c>
      <c r="H67" s="281"/>
      <c r="I67" s="282">
        <f>SUM(I60:I66)</f>
        <v>19.01056771</v>
      </c>
      <c r="J67" s="281"/>
      <c r="K67" s="282">
        <f>SUM(K60:K66)</f>
        <v>0</v>
      </c>
      <c r="O67" s="255">
        <v>4</v>
      </c>
      <c r="BA67" s="283">
        <f>SUM(BA60:BA66)</f>
        <v>0</v>
      </c>
      <c r="BB67" s="283">
        <f>SUM(BB60:BB66)</f>
        <v>0</v>
      </c>
      <c r="BC67" s="283">
        <f>SUM(BC60:BC66)</f>
        <v>0</v>
      </c>
      <c r="BD67" s="283">
        <f>SUM(BD60:BD66)</f>
        <v>0</v>
      </c>
      <c r="BE67" s="283">
        <f>SUM(BE60:BE66)</f>
        <v>0</v>
      </c>
    </row>
    <row r="68" spans="1:15" ht="12.75">
      <c r="A68" s="245" t="s">
        <v>98</v>
      </c>
      <c r="B68" s="246" t="s">
        <v>251</v>
      </c>
      <c r="C68" s="247" t="s">
        <v>252</v>
      </c>
      <c r="D68" s="248"/>
      <c r="E68" s="249"/>
      <c r="F68" s="249"/>
      <c r="G68" s="250"/>
      <c r="H68" s="251"/>
      <c r="I68" s="252"/>
      <c r="J68" s="253"/>
      <c r="K68" s="254"/>
      <c r="O68" s="255">
        <v>1</v>
      </c>
    </row>
    <row r="69" spans="1:80" ht="12.75">
      <c r="A69" s="256">
        <v>22</v>
      </c>
      <c r="B69" s="257" t="s">
        <v>254</v>
      </c>
      <c r="C69" s="258" t="s">
        <v>255</v>
      </c>
      <c r="D69" s="259" t="s">
        <v>110</v>
      </c>
      <c r="E69" s="260">
        <v>223.8</v>
      </c>
      <c r="F69" s="260"/>
      <c r="G69" s="261">
        <f>E69*F69</f>
        <v>0</v>
      </c>
      <c r="H69" s="262">
        <v>1E-05</v>
      </c>
      <c r="I69" s="263">
        <f>E69*H69</f>
        <v>0.0022380000000000004</v>
      </c>
      <c r="J69" s="262">
        <v>0</v>
      </c>
      <c r="K69" s="263">
        <f>E69*J69</f>
        <v>0</v>
      </c>
      <c r="O69" s="255">
        <v>2</v>
      </c>
      <c r="AA69" s="228">
        <v>1</v>
      </c>
      <c r="AB69" s="228">
        <v>1</v>
      </c>
      <c r="AC69" s="228">
        <v>1</v>
      </c>
      <c r="AZ69" s="228">
        <v>1</v>
      </c>
      <c r="BA69" s="228">
        <f>IF(AZ69=1,G69,0)</f>
        <v>0</v>
      </c>
      <c r="BB69" s="228">
        <f>IF(AZ69=2,G69,0)</f>
        <v>0</v>
      </c>
      <c r="BC69" s="228">
        <f>IF(AZ69=3,G69,0)</f>
        <v>0</v>
      </c>
      <c r="BD69" s="228">
        <f>IF(AZ69=4,G69,0)</f>
        <v>0</v>
      </c>
      <c r="BE69" s="228">
        <f>IF(AZ69=5,G69,0)</f>
        <v>0</v>
      </c>
      <c r="CA69" s="255">
        <v>1</v>
      </c>
      <c r="CB69" s="255">
        <v>1</v>
      </c>
    </row>
    <row r="70" spans="1:15" ht="12.75">
      <c r="A70" s="264"/>
      <c r="B70" s="268"/>
      <c r="C70" s="440" t="s">
        <v>232</v>
      </c>
      <c r="D70" s="441"/>
      <c r="E70" s="269">
        <v>0</v>
      </c>
      <c r="F70" s="270"/>
      <c r="G70" s="271"/>
      <c r="H70" s="272"/>
      <c r="I70" s="266"/>
      <c r="J70" s="273"/>
      <c r="K70" s="266"/>
      <c r="M70" s="267" t="s">
        <v>232</v>
      </c>
      <c r="O70" s="255"/>
    </row>
    <row r="71" spans="1:15" ht="12.75">
      <c r="A71" s="264"/>
      <c r="B71" s="268"/>
      <c r="C71" s="440" t="s">
        <v>1307</v>
      </c>
      <c r="D71" s="441"/>
      <c r="E71" s="269">
        <v>223.8</v>
      </c>
      <c r="F71" s="270"/>
      <c r="G71" s="271"/>
      <c r="H71" s="272"/>
      <c r="I71" s="266"/>
      <c r="J71" s="273"/>
      <c r="K71" s="266"/>
      <c r="M71" s="267" t="s">
        <v>1307</v>
      </c>
      <c r="O71" s="255"/>
    </row>
    <row r="72" spans="1:80" ht="12.75">
      <c r="A72" s="256">
        <v>23</v>
      </c>
      <c r="B72" s="257" t="s">
        <v>257</v>
      </c>
      <c r="C72" s="258" t="s">
        <v>258</v>
      </c>
      <c r="D72" s="259" t="s">
        <v>259</v>
      </c>
      <c r="E72" s="260">
        <v>5</v>
      </c>
      <c r="F72" s="260"/>
      <c r="G72" s="261">
        <f>E72*F72</f>
        <v>0</v>
      </c>
      <c r="H72" s="262">
        <v>4E-05</v>
      </c>
      <c r="I72" s="263">
        <f>E72*H72</f>
        <v>0.0002</v>
      </c>
      <c r="J72" s="262">
        <v>0</v>
      </c>
      <c r="K72" s="263">
        <f>E72*J72</f>
        <v>0</v>
      </c>
      <c r="O72" s="255">
        <v>2</v>
      </c>
      <c r="AA72" s="228">
        <v>1</v>
      </c>
      <c r="AB72" s="228">
        <v>1</v>
      </c>
      <c r="AC72" s="228">
        <v>1</v>
      </c>
      <c r="AZ72" s="228">
        <v>1</v>
      </c>
      <c r="BA72" s="228">
        <f>IF(AZ72=1,G72,0)</f>
        <v>0</v>
      </c>
      <c r="BB72" s="228">
        <f>IF(AZ72=2,G72,0)</f>
        <v>0</v>
      </c>
      <c r="BC72" s="228">
        <f>IF(AZ72=3,G72,0)</f>
        <v>0</v>
      </c>
      <c r="BD72" s="228">
        <f>IF(AZ72=4,G72,0)</f>
        <v>0</v>
      </c>
      <c r="BE72" s="228">
        <f>IF(AZ72=5,G72,0)</f>
        <v>0</v>
      </c>
      <c r="CA72" s="255">
        <v>1</v>
      </c>
      <c r="CB72" s="255">
        <v>1</v>
      </c>
    </row>
    <row r="73" spans="1:15" ht="12.75">
      <c r="A73" s="264"/>
      <c r="B73" s="268"/>
      <c r="C73" s="440" t="s">
        <v>260</v>
      </c>
      <c r="D73" s="441"/>
      <c r="E73" s="269">
        <v>0</v>
      </c>
      <c r="F73" s="270"/>
      <c r="G73" s="271"/>
      <c r="H73" s="272"/>
      <c r="I73" s="266"/>
      <c r="J73" s="273"/>
      <c r="K73" s="266"/>
      <c r="M73" s="267" t="s">
        <v>260</v>
      </c>
      <c r="O73" s="255"/>
    </row>
    <row r="74" spans="1:15" ht="12.75">
      <c r="A74" s="264"/>
      <c r="B74" s="268"/>
      <c r="C74" s="440" t="s">
        <v>1308</v>
      </c>
      <c r="D74" s="441"/>
      <c r="E74" s="269">
        <v>5</v>
      </c>
      <c r="F74" s="270"/>
      <c r="G74" s="271"/>
      <c r="H74" s="272"/>
      <c r="I74" s="266"/>
      <c r="J74" s="273"/>
      <c r="K74" s="266"/>
      <c r="M74" s="267" t="s">
        <v>1308</v>
      </c>
      <c r="O74" s="255"/>
    </row>
    <row r="75" spans="1:80" ht="12.75">
      <c r="A75" s="256">
        <v>24</v>
      </c>
      <c r="B75" s="257" t="s">
        <v>263</v>
      </c>
      <c r="C75" s="258" t="s">
        <v>264</v>
      </c>
      <c r="D75" s="259" t="s">
        <v>110</v>
      </c>
      <c r="E75" s="260">
        <v>223.8</v>
      </c>
      <c r="F75" s="260"/>
      <c r="G75" s="261">
        <f>E75*F75</f>
        <v>0</v>
      </c>
      <c r="H75" s="262">
        <v>0</v>
      </c>
      <c r="I75" s="263">
        <f>E75*H75</f>
        <v>0</v>
      </c>
      <c r="J75" s="262">
        <v>0</v>
      </c>
      <c r="K75" s="263">
        <f>E75*J75</f>
        <v>0</v>
      </c>
      <c r="O75" s="255">
        <v>2</v>
      </c>
      <c r="AA75" s="228">
        <v>1</v>
      </c>
      <c r="AB75" s="228">
        <v>1</v>
      </c>
      <c r="AC75" s="228">
        <v>1</v>
      </c>
      <c r="AZ75" s="228">
        <v>1</v>
      </c>
      <c r="BA75" s="228">
        <f>IF(AZ75=1,G75,0)</f>
        <v>0</v>
      </c>
      <c r="BB75" s="228">
        <f>IF(AZ75=2,G75,0)</f>
        <v>0</v>
      </c>
      <c r="BC75" s="228">
        <f>IF(AZ75=3,G75,0)</f>
        <v>0</v>
      </c>
      <c r="BD75" s="228">
        <f>IF(AZ75=4,G75,0)</f>
        <v>0</v>
      </c>
      <c r="BE75" s="228">
        <f>IF(AZ75=5,G75,0)</f>
        <v>0</v>
      </c>
      <c r="CA75" s="255">
        <v>1</v>
      </c>
      <c r="CB75" s="255">
        <v>1</v>
      </c>
    </row>
    <row r="76" spans="1:15" ht="12.75">
      <c r="A76" s="264"/>
      <c r="B76" s="268"/>
      <c r="C76" s="440" t="s">
        <v>1309</v>
      </c>
      <c r="D76" s="441"/>
      <c r="E76" s="269">
        <v>223.8</v>
      </c>
      <c r="F76" s="270"/>
      <c r="G76" s="271"/>
      <c r="H76" s="272"/>
      <c r="I76" s="266"/>
      <c r="J76" s="273"/>
      <c r="K76" s="266"/>
      <c r="M76" s="267" t="s">
        <v>1309</v>
      </c>
      <c r="O76" s="255"/>
    </row>
    <row r="77" spans="1:80" ht="12.75">
      <c r="A77" s="256">
        <v>25</v>
      </c>
      <c r="B77" s="257" t="s">
        <v>266</v>
      </c>
      <c r="C77" s="258" t="s">
        <v>267</v>
      </c>
      <c r="D77" s="259" t="s">
        <v>268</v>
      </c>
      <c r="E77" s="260">
        <v>9</v>
      </c>
      <c r="F77" s="260"/>
      <c r="G77" s="261">
        <f>E77*F77</f>
        <v>0</v>
      </c>
      <c r="H77" s="262">
        <v>0.00017</v>
      </c>
      <c r="I77" s="263">
        <f>E77*H77</f>
        <v>0.0015300000000000001</v>
      </c>
      <c r="J77" s="262">
        <v>0</v>
      </c>
      <c r="K77" s="263">
        <f>E77*J77</f>
        <v>0</v>
      </c>
      <c r="O77" s="255">
        <v>2</v>
      </c>
      <c r="AA77" s="228">
        <v>1</v>
      </c>
      <c r="AB77" s="228">
        <v>1</v>
      </c>
      <c r="AC77" s="228">
        <v>1</v>
      </c>
      <c r="AZ77" s="228">
        <v>1</v>
      </c>
      <c r="BA77" s="228">
        <f>IF(AZ77=1,G77,0)</f>
        <v>0</v>
      </c>
      <c r="BB77" s="228">
        <f>IF(AZ77=2,G77,0)</f>
        <v>0</v>
      </c>
      <c r="BC77" s="228">
        <f>IF(AZ77=3,G77,0)</f>
        <v>0</v>
      </c>
      <c r="BD77" s="228">
        <f>IF(AZ77=4,G77,0)</f>
        <v>0</v>
      </c>
      <c r="BE77" s="228">
        <f>IF(AZ77=5,G77,0)</f>
        <v>0</v>
      </c>
      <c r="CA77" s="255">
        <v>1</v>
      </c>
      <c r="CB77" s="255">
        <v>1</v>
      </c>
    </row>
    <row r="78" spans="1:15" ht="12.75">
      <c r="A78" s="264"/>
      <c r="B78" s="268"/>
      <c r="C78" s="440" t="s">
        <v>505</v>
      </c>
      <c r="D78" s="441"/>
      <c r="E78" s="269">
        <v>0</v>
      </c>
      <c r="F78" s="270"/>
      <c r="G78" s="271"/>
      <c r="H78" s="272"/>
      <c r="I78" s="266"/>
      <c r="J78" s="273"/>
      <c r="K78" s="266"/>
      <c r="M78" s="267" t="s">
        <v>505</v>
      </c>
      <c r="O78" s="255"/>
    </row>
    <row r="79" spans="1:15" ht="12.75">
      <c r="A79" s="264"/>
      <c r="B79" s="268"/>
      <c r="C79" s="440" t="s">
        <v>1310</v>
      </c>
      <c r="D79" s="441"/>
      <c r="E79" s="269">
        <v>9</v>
      </c>
      <c r="F79" s="270"/>
      <c r="G79" s="271"/>
      <c r="H79" s="272"/>
      <c r="I79" s="266"/>
      <c r="J79" s="273"/>
      <c r="K79" s="266"/>
      <c r="M79" s="267" t="s">
        <v>1310</v>
      </c>
      <c r="O79" s="255"/>
    </row>
    <row r="80" spans="1:80" ht="12.75">
      <c r="A80" s="256">
        <v>26</v>
      </c>
      <c r="B80" s="257" t="s">
        <v>270</v>
      </c>
      <c r="C80" s="258" t="s">
        <v>521</v>
      </c>
      <c r="D80" s="259" t="s">
        <v>110</v>
      </c>
      <c r="E80" s="260">
        <v>223.8</v>
      </c>
      <c r="F80" s="260"/>
      <c r="G80" s="261">
        <f>E80*F80</f>
        <v>0</v>
      </c>
      <c r="H80" s="262">
        <v>0</v>
      </c>
      <c r="I80" s="263">
        <f>E80*H80</f>
        <v>0</v>
      </c>
      <c r="J80" s="262">
        <v>0</v>
      </c>
      <c r="K80" s="263">
        <f>E80*J80</f>
        <v>0</v>
      </c>
      <c r="O80" s="255">
        <v>2</v>
      </c>
      <c r="AA80" s="228">
        <v>1</v>
      </c>
      <c r="AB80" s="228">
        <v>1</v>
      </c>
      <c r="AC80" s="228">
        <v>1</v>
      </c>
      <c r="AZ80" s="228">
        <v>1</v>
      </c>
      <c r="BA80" s="228">
        <f>IF(AZ80=1,G80,0)</f>
        <v>0</v>
      </c>
      <c r="BB80" s="228">
        <f>IF(AZ80=2,G80,0)</f>
        <v>0</v>
      </c>
      <c r="BC80" s="228">
        <f>IF(AZ80=3,G80,0)</f>
        <v>0</v>
      </c>
      <c r="BD80" s="228">
        <f>IF(AZ80=4,G80,0)</f>
        <v>0</v>
      </c>
      <c r="BE80" s="228">
        <f>IF(AZ80=5,G80,0)</f>
        <v>0</v>
      </c>
      <c r="CA80" s="255">
        <v>1</v>
      </c>
      <c r="CB80" s="255">
        <v>1</v>
      </c>
    </row>
    <row r="81" spans="1:15" ht="12.75">
      <c r="A81" s="264"/>
      <c r="B81" s="268"/>
      <c r="C81" s="440" t="s">
        <v>1309</v>
      </c>
      <c r="D81" s="441"/>
      <c r="E81" s="269">
        <v>223.8</v>
      </c>
      <c r="F81" s="270"/>
      <c r="G81" s="271"/>
      <c r="H81" s="272"/>
      <c r="I81" s="266"/>
      <c r="J81" s="273"/>
      <c r="K81" s="266"/>
      <c r="M81" s="267" t="s">
        <v>1309</v>
      </c>
      <c r="O81" s="255"/>
    </row>
    <row r="82" spans="1:80" ht="12.75">
      <c r="A82" s="256">
        <v>27</v>
      </c>
      <c r="B82" s="257" t="s">
        <v>272</v>
      </c>
      <c r="C82" s="258" t="s">
        <v>273</v>
      </c>
      <c r="D82" s="259" t="s">
        <v>274</v>
      </c>
      <c r="E82" s="260">
        <v>5</v>
      </c>
      <c r="F82" s="260"/>
      <c r="G82" s="261">
        <f>E82*F82</f>
        <v>0</v>
      </c>
      <c r="H82" s="262">
        <v>2E-05</v>
      </c>
      <c r="I82" s="263">
        <f>E82*H82</f>
        <v>0.0001</v>
      </c>
      <c r="J82" s="262">
        <v>0</v>
      </c>
      <c r="K82" s="263">
        <f>E82*J82</f>
        <v>0</v>
      </c>
      <c r="O82" s="255">
        <v>2</v>
      </c>
      <c r="AA82" s="228">
        <v>1</v>
      </c>
      <c r="AB82" s="228">
        <v>1</v>
      </c>
      <c r="AC82" s="228">
        <v>1</v>
      </c>
      <c r="AZ82" s="228">
        <v>1</v>
      </c>
      <c r="BA82" s="228">
        <f>IF(AZ82=1,G82,0)</f>
        <v>0</v>
      </c>
      <c r="BB82" s="228">
        <f>IF(AZ82=2,G82,0)</f>
        <v>0</v>
      </c>
      <c r="BC82" s="228">
        <f>IF(AZ82=3,G82,0)</f>
        <v>0</v>
      </c>
      <c r="BD82" s="228">
        <f>IF(AZ82=4,G82,0)</f>
        <v>0</v>
      </c>
      <c r="BE82" s="228">
        <f>IF(AZ82=5,G82,0)</f>
        <v>0</v>
      </c>
      <c r="CA82" s="255">
        <v>1</v>
      </c>
      <c r="CB82" s="255">
        <v>1</v>
      </c>
    </row>
    <row r="83" spans="1:15" ht="12.75">
      <c r="A83" s="264"/>
      <c r="B83" s="268"/>
      <c r="C83" s="440" t="s">
        <v>1311</v>
      </c>
      <c r="D83" s="441"/>
      <c r="E83" s="269">
        <v>5</v>
      </c>
      <c r="F83" s="270"/>
      <c r="G83" s="271"/>
      <c r="H83" s="272"/>
      <c r="I83" s="266"/>
      <c r="J83" s="273"/>
      <c r="K83" s="266"/>
      <c r="M83" s="267" t="s">
        <v>1311</v>
      </c>
      <c r="O83" s="255"/>
    </row>
    <row r="84" spans="1:80" ht="12.75">
      <c r="A84" s="256">
        <v>28</v>
      </c>
      <c r="B84" s="257" t="s">
        <v>276</v>
      </c>
      <c r="C84" s="258" t="s">
        <v>277</v>
      </c>
      <c r="D84" s="259" t="s">
        <v>259</v>
      </c>
      <c r="E84" s="260">
        <v>7</v>
      </c>
      <c r="F84" s="260"/>
      <c r="G84" s="261">
        <f>E84*F84</f>
        <v>0</v>
      </c>
      <c r="H84" s="262">
        <v>0.03682</v>
      </c>
      <c r="I84" s="263">
        <f>E84*H84</f>
        <v>0.25773999999999997</v>
      </c>
      <c r="J84" s="262">
        <v>0</v>
      </c>
      <c r="K84" s="263">
        <f>E84*J84</f>
        <v>0</v>
      </c>
      <c r="O84" s="255">
        <v>2</v>
      </c>
      <c r="AA84" s="228">
        <v>1</v>
      </c>
      <c r="AB84" s="228">
        <v>1</v>
      </c>
      <c r="AC84" s="228">
        <v>1</v>
      </c>
      <c r="AZ84" s="228">
        <v>1</v>
      </c>
      <c r="BA84" s="228">
        <f>IF(AZ84=1,G84,0)</f>
        <v>0</v>
      </c>
      <c r="BB84" s="228">
        <f>IF(AZ84=2,G84,0)</f>
        <v>0</v>
      </c>
      <c r="BC84" s="228">
        <f>IF(AZ84=3,G84,0)</f>
        <v>0</v>
      </c>
      <c r="BD84" s="228">
        <f>IF(AZ84=4,G84,0)</f>
        <v>0</v>
      </c>
      <c r="BE84" s="228">
        <f>IF(AZ84=5,G84,0)</f>
        <v>0</v>
      </c>
      <c r="CA84" s="255">
        <v>1</v>
      </c>
      <c r="CB84" s="255">
        <v>1</v>
      </c>
    </row>
    <row r="85" spans="1:15" ht="12.75">
      <c r="A85" s="264"/>
      <c r="B85" s="268"/>
      <c r="C85" s="440" t="s">
        <v>278</v>
      </c>
      <c r="D85" s="441"/>
      <c r="E85" s="269">
        <v>0</v>
      </c>
      <c r="F85" s="270"/>
      <c r="G85" s="271"/>
      <c r="H85" s="272"/>
      <c r="I85" s="266"/>
      <c r="J85" s="273"/>
      <c r="K85" s="266"/>
      <c r="M85" s="267" t="s">
        <v>278</v>
      </c>
      <c r="O85" s="255"/>
    </row>
    <row r="86" spans="1:15" ht="12.75">
      <c r="A86" s="264"/>
      <c r="B86" s="268"/>
      <c r="C86" s="440" t="s">
        <v>1312</v>
      </c>
      <c r="D86" s="441"/>
      <c r="E86" s="269">
        <v>1</v>
      </c>
      <c r="F86" s="270"/>
      <c r="G86" s="271"/>
      <c r="H86" s="272"/>
      <c r="I86" s="266"/>
      <c r="J86" s="273"/>
      <c r="K86" s="266"/>
      <c r="M86" s="267" t="s">
        <v>1312</v>
      </c>
      <c r="O86" s="255"/>
    </row>
    <row r="87" spans="1:15" ht="12.75">
      <c r="A87" s="264"/>
      <c r="B87" s="268"/>
      <c r="C87" s="440" t="s">
        <v>1313</v>
      </c>
      <c r="D87" s="441"/>
      <c r="E87" s="269">
        <v>1</v>
      </c>
      <c r="F87" s="270"/>
      <c r="G87" s="271"/>
      <c r="H87" s="272"/>
      <c r="I87" s="266"/>
      <c r="J87" s="273"/>
      <c r="K87" s="266"/>
      <c r="M87" s="267" t="s">
        <v>1313</v>
      </c>
      <c r="O87" s="255"/>
    </row>
    <row r="88" spans="1:15" ht="12.75">
      <c r="A88" s="264"/>
      <c r="B88" s="268"/>
      <c r="C88" s="440" t="s">
        <v>1314</v>
      </c>
      <c r="D88" s="441"/>
      <c r="E88" s="269">
        <v>1</v>
      </c>
      <c r="F88" s="270"/>
      <c r="G88" s="271"/>
      <c r="H88" s="272"/>
      <c r="I88" s="266"/>
      <c r="J88" s="273"/>
      <c r="K88" s="266"/>
      <c r="M88" s="267" t="s">
        <v>1314</v>
      </c>
      <c r="O88" s="255"/>
    </row>
    <row r="89" spans="1:15" ht="12.75">
      <c r="A89" s="264"/>
      <c r="B89" s="268"/>
      <c r="C89" s="440" t="s">
        <v>1315</v>
      </c>
      <c r="D89" s="441"/>
      <c r="E89" s="269">
        <v>3</v>
      </c>
      <c r="F89" s="270"/>
      <c r="G89" s="271"/>
      <c r="H89" s="272"/>
      <c r="I89" s="266"/>
      <c r="J89" s="273"/>
      <c r="K89" s="266"/>
      <c r="M89" s="267" t="s">
        <v>1315</v>
      </c>
      <c r="O89" s="255"/>
    </row>
    <row r="90" spans="1:15" ht="12.75">
      <c r="A90" s="264"/>
      <c r="B90" s="268"/>
      <c r="C90" s="440" t="s">
        <v>1316</v>
      </c>
      <c r="D90" s="441"/>
      <c r="E90" s="269">
        <v>1</v>
      </c>
      <c r="F90" s="270"/>
      <c r="G90" s="271"/>
      <c r="H90" s="272"/>
      <c r="I90" s="266"/>
      <c r="J90" s="273"/>
      <c r="K90" s="266"/>
      <c r="M90" s="267" t="s">
        <v>1316</v>
      </c>
      <c r="O90" s="255"/>
    </row>
    <row r="91" spans="1:80" ht="22.5">
      <c r="A91" s="256">
        <v>29</v>
      </c>
      <c r="B91" s="257" t="s">
        <v>286</v>
      </c>
      <c r="C91" s="258" t="s">
        <v>287</v>
      </c>
      <c r="D91" s="259" t="s">
        <v>259</v>
      </c>
      <c r="E91" s="260">
        <v>6</v>
      </c>
      <c r="F91" s="260"/>
      <c r="G91" s="261">
        <f>E91*F91</f>
        <v>0</v>
      </c>
      <c r="H91" s="262">
        <v>2.21708</v>
      </c>
      <c r="I91" s="263">
        <f>E91*H91</f>
        <v>13.302480000000001</v>
      </c>
      <c r="J91" s="262">
        <v>0</v>
      </c>
      <c r="K91" s="263">
        <f>E91*J91</f>
        <v>0</v>
      </c>
      <c r="O91" s="255">
        <v>2</v>
      </c>
      <c r="AA91" s="228">
        <v>1</v>
      </c>
      <c r="AB91" s="228">
        <v>0</v>
      </c>
      <c r="AC91" s="228">
        <v>0</v>
      </c>
      <c r="AZ91" s="228">
        <v>1</v>
      </c>
      <c r="BA91" s="228">
        <f>IF(AZ91=1,G91,0)</f>
        <v>0</v>
      </c>
      <c r="BB91" s="228">
        <f>IF(AZ91=2,G91,0)</f>
        <v>0</v>
      </c>
      <c r="BC91" s="228">
        <f>IF(AZ91=3,G91,0)</f>
        <v>0</v>
      </c>
      <c r="BD91" s="228">
        <f>IF(AZ91=4,G91,0)</f>
        <v>0</v>
      </c>
      <c r="BE91" s="228">
        <f>IF(AZ91=5,G91,0)</f>
        <v>0</v>
      </c>
      <c r="CA91" s="255">
        <v>1</v>
      </c>
      <c r="CB91" s="255">
        <v>0</v>
      </c>
    </row>
    <row r="92" spans="1:15" ht="12.75">
      <c r="A92" s="264"/>
      <c r="B92" s="268"/>
      <c r="C92" s="440" t="s">
        <v>278</v>
      </c>
      <c r="D92" s="441"/>
      <c r="E92" s="269">
        <v>0</v>
      </c>
      <c r="F92" s="270"/>
      <c r="G92" s="271"/>
      <c r="H92" s="272"/>
      <c r="I92" s="266"/>
      <c r="J92" s="273"/>
      <c r="K92" s="266"/>
      <c r="M92" s="267" t="s">
        <v>278</v>
      </c>
      <c r="O92" s="255"/>
    </row>
    <row r="93" spans="1:15" ht="12.75">
      <c r="A93" s="264"/>
      <c r="B93" s="268"/>
      <c r="C93" s="440" t="s">
        <v>1317</v>
      </c>
      <c r="D93" s="441"/>
      <c r="E93" s="269">
        <v>1</v>
      </c>
      <c r="F93" s="270"/>
      <c r="G93" s="271"/>
      <c r="H93" s="272"/>
      <c r="I93" s="266"/>
      <c r="J93" s="273"/>
      <c r="K93" s="266"/>
      <c r="M93" s="267" t="s">
        <v>1317</v>
      </c>
      <c r="O93" s="255"/>
    </row>
    <row r="94" spans="1:15" ht="12.75">
      <c r="A94" s="264"/>
      <c r="B94" s="268"/>
      <c r="C94" s="440" t="s">
        <v>1318</v>
      </c>
      <c r="D94" s="441"/>
      <c r="E94" s="269">
        <v>1</v>
      </c>
      <c r="F94" s="270"/>
      <c r="G94" s="271"/>
      <c r="H94" s="272"/>
      <c r="I94" s="266"/>
      <c r="J94" s="273"/>
      <c r="K94" s="266"/>
      <c r="M94" s="267" t="s">
        <v>1318</v>
      </c>
      <c r="O94" s="255"/>
    </row>
    <row r="95" spans="1:15" ht="12.75">
      <c r="A95" s="264"/>
      <c r="B95" s="268"/>
      <c r="C95" s="440" t="s">
        <v>1319</v>
      </c>
      <c r="D95" s="441"/>
      <c r="E95" s="269">
        <v>1</v>
      </c>
      <c r="F95" s="270"/>
      <c r="G95" s="271"/>
      <c r="H95" s="272"/>
      <c r="I95" s="266"/>
      <c r="J95" s="273"/>
      <c r="K95" s="266"/>
      <c r="M95" s="267" t="s">
        <v>1319</v>
      </c>
      <c r="O95" s="255"/>
    </row>
    <row r="96" spans="1:15" ht="12.75">
      <c r="A96" s="264"/>
      <c r="B96" s="268"/>
      <c r="C96" s="440" t="s">
        <v>1320</v>
      </c>
      <c r="D96" s="441"/>
      <c r="E96" s="269">
        <v>1</v>
      </c>
      <c r="F96" s="270"/>
      <c r="G96" s="271"/>
      <c r="H96" s="272"/>
      <c r="I96" s="266"/>
      <c r="J96" s="273"/>
      <c r="K96" s="266"/>
      <c r="M96" s="267" t="s">
        <v>1320</v>
      </c>
      <c r="O96" s="255"/>
    </row>
    <row r="97" spans="1:15" ht="12.75">
      <c r="A97" s="264"/>
      <c r="B97" s="268"/>
      <c r="C97" s="440" t="s">
        <v>1321</v>
      </c>
      <c r="D97" s="441"/>
      <c r="E97" s="269">
        <v>1</v>
      </c>
      <c r="F97" s="270"/>
      <c r="G97" s="271"/>
      <c r="H97" s="272"/>
      <c r="I97" s="266"/>
      <c r="J97" s="273"/>
      <c r="K97" s="266"/>
      <c r="M97" s="267" t="s">
        <v>1321</v>
      </c>
      <c r="O97" s="255"/>
    </row>
    <row r="98" spans="1:15" ht="12.75">
      <c r="A98" s="264"/>
      <c r="B98" s="268"/>
      <c r="C98" s="440" t="s">
        <v>1322</v>
      </c>
      <c r="D98" s="441"/>
      <c r="E98" s="269">
        <v>1</v>
      </c>
      <c r="F98" s="270"/>
      <c r="G98" s="271"/>
      <c r="H98" s="272"/>
      <c r="I98" s="266"/>
      <c r="J98" s="273"/>
      <c r="K98" s="266"/>
      <c r="M98" s="267" t="s">
        <v>1322</v>
      </c>
      <c r="O98" s="255"/>
    </row>
    <row r="99" spans="1:80" ht="12.75">
      <c r="A99" s="256">
        <v>30</v>
      </c>
      <c r="B99" s="257" t="s">
        <v>1323</v>
      </c>
      <c r="C99" s="258" t="s">
        <v>1324</v>
      </c>
      <c r="D99" s="259" t="s">
        <v>259</v>
      </c>
      <c r="E99" s="260">
        <v>3</v>
      </c>
      <c r="F99" s="260"/>
      <c r="G99" s="261">
        <f>E99*F99</f>
        <v>0</v>
      </c>
      <c r="H99" s="262">
        <v>0.35248</v>
      </c>
      <c r="I99" s="263">
        <f>E99*H99</f>
        <v>1.0574400000000002</v>
      </c>
      <c r="J99" s="262">
        <v>0</v>
      </c>
      <c r="K99" s="263">
        <f>E99*J99</f>
        <v>0</v>
      </c>
      <c r="O99" s="255">
        <v>2</v>
      </c>
      <c r="AA99" s="228">
        <v>1</v>
      </c>
      <c r="AB99" s="228">
        <v>1</v>
      </c>
      <c r="AC99" s="228">
        <v>1</v>
      </c>
      <c r="AZ99" s="228">
        <v>1</v>
      </c>
      <c r="BA99" s="228">
        <f>IF(AZ99=1,G99,0)</f>
        <v>0</v>
      </c>
      <c r="BB99" s="228">
        <f>IF(AZ99=2,G99,0)</f>
        <v>0</v>
      </c>
      <c r="BC99" s="228">
        <f>IF(AZ99=3,G99,0)</f>
        <v>0</v>
      </c>
      <c r="BD99" s="228">
        <f>IF(AZ99=4,G99,0)</f>
        <v>0</v>
      </c>
      <c r="BE99" s="228">
        <f>IF(AZ99=5,G99,0)</f>
        <v>0</v>
      </c>
      <c r="CA99" s="255">
        <v>1</v>
      </c>
      <c r="CB99" s="255">
        <v>1</v>
      </c>
    </row>
    <row r="100" spans="1:15" ht="12.75">
      <c r="A100" s="264"/>
      <c r="B100" s="268"/>
      <c r="C100" s="440" t="s">
        <v>278</v>
      </c>
      <c r="D100" s="441"/>
      <c r="E100" s="269">
        <v>0</v>
      </c>
      <c r="F100" s="270"/>
      <c r="G100" s="271"/>
      <c r="H100" s="272"/>
      <c r="I100" s="266"/>
      <c r="J100" s="273"/>
      <c r="K100" s="266"/>
      <c r="M100" s="267" t="s">
        <v>278</v>
      </c>
      <c r="O100" s="255"/>
    </row>
    <row r="101" spans="1:15" ht="12.75">
      <c r="A101" s="264"/>
      <c r="B101" s="268"/>
      <c r="C101" s="440" t="s">
        <v>1325</v>
      </c>
      <c r="D101" s="441"/>
      <c r="E101" s="269">
        <v>1</v>
      </c>
      <c r="F101" s="270"/>
      <c r="G101" s="271"/>
      <c r="H101" s="272"/>
      <c r="I101" s="266"/>
      <c r="J101" s="273"/>
      <c r="K101" s="266"/>
      <c r="M101" s="267" t="s">
        <v>1325</v>
      </c>
      <c r="O101" s="255"/>
    </row>
    <row r="102" spans="1:15" ht="12.75">
      <c r="A102" s="264"/>
      <c r="B102" s="268"/>
      <c r="C102" s="440" t="s">
        <v>1326</v>
      </c>
      <c r="D102" s="441"/>
      <c r="E102" s="269">
        <v>1</v>
      </c>
      <c r="F102" s="270"/>
      <c r="G102" s="271"/>
      <c r="H102" s="272"/>
      <c r="I102" s="266"/>
      <c r="J102" s="273"/>
      <c r="K102" s="266"/>
      <c r="M102" s="267" t="s">
        <v>1326</v>
      </c>
      <c r="O102" s="255"/>
    </row>
    <row r="103" spans="1:15" ht="12.75">
      <c r="A103" s="264"/>
      <c r="B103" s="268"/>
      <c r="C103" s="440" t="s">
        <v>1327</v>
      </c>
      <c r="D103" s="441"/>
      <c r="E103" s="269">
        <v>1</v>
      </c>
      <c r="F103" s="270"/>
      <c r="G103" s="271"/>
      <c r="H103" s="272"/>
      <c r="I103" s="266"/>
      <c r="J103" s="273"/>
      <c r="K103" s="266"/>
      <c r="M103" s="267" t="s">
        <v>1327</v>
      </c>
      <c r="O103" s="255"/>
    </row>
    <row r="104" spans="1:80" ht="12.75">
      <c r="A104" s="256">
        <v>31</v>
      </c>
      <c r="B104" s="257" t="s">
        <v>299</v>
      </c>
      <c r="C104" s="258" t="s">
        <v>300</v>
      </c>
      <c r="D104" s="259" t="s">
        <v>259</v>
      </c>
      <c r="E104" s="260">
        <v>9</v>
      </c>
      <c r="F104" s="260"/>
      <c r="G104" s="261">
        <f>E104*F104</f>
        <v>0</v>
      </c>
      <c r="H104" s="262">
        <v>0.00702</v>
      </c>
      <c r="I104" s="263">
        <f>E104*H104</f>
        <v>0.06318</v>
      </c>
      <c r="J104" s="262">
        <v>0</v>
      </c>
      <c r="K104" s="263">
        <f>E104*J104</f>
        <v>0</v>
      </c>
      <c r="O104" s="255">
        <v>2</v>
      </c>
      <c r="AA104" s="228">
        <v>1</v>
      </c>
      <c r="AB104" s="228">
        <v>1</v>
      </c>
      <c r="AC104" s="228">
        <v>1</v>
      </c>
      <c r="AZ104" s="228">
        <v>1</v>
      </c>
      <c r="BA104" s="228">
        <f>IF(AZ104=1,G104,0)</f>
        <v>0</v>
      </c>
      <c r="BB104" s="228">
        <f>IF(AZ104=2,G104,0)</f>
        <v>0</v>
      </c>
      <c r="BC104" s="228">
        <f>IF(AZ104=3,G104,0)</f>
        <v>0</v>
      </c>
      <c r="BD104" s="228">
        <f>IF(AZ104=4,G104,0)</f>
        <v>0</v>
      </c>
      <c r="BE104" s="228">
        <f>IF(AZ104=5,G104,0)</f>
        <v>0</v>
      </c>
      <c r="CA104" s="255">
        <v>1</v>
      </c>
      <c r="CB104" s="255">
        <v>1</v>
      </c>
    </row>
    <row r="105" spans="1:15" ht="12.75">
      <c r="A105" s="264"/>
      <c r="B105" s="268"/>
      <c r="C105" s="440" t="s">
        <v>301</v>
      </c>
      <c r="D105" s="441"/>
      <c r="E105" s="269">
        <v>0</v>
      </c>
      <c r="F105" s="270"/>
      <c r="G105" s="271"/>
      <c r="H105" s="272"/>
      <c r="I105" s="266"/>
      <c r="J105" s="273"/>
      <c r="K105" s="266"/>
      <c r="M105" s="267" t="s">
        <v>301</v>
      </c>
      <c r="O105" s="255"/>
    </row>
    <row r="106" spans="1:15" ht="12.75">
      <c r="A106" s="264"/>
      <c r="B106" s="268"/>
      <c r="C106" s="440" t="s">
        <v>1328</v>
      </c>
      <c r="D106" s="441"/>
      <c r="E106" s="269">
        <v>6</v>
      </c>
      <c r="F106" s="270"/>
      <c r="G106" s="271"/>
      <c r="H106" s="272"/>
      <c r="I106" s="266"/>
      <c r="J106" s="273"/>
      <c r="K106" s="266"/>
      <c r="M106" s="267" t="s">
        <v>1328</v>
      </c>
      <c r="O106" s="255"/>
    </row>
    <row r="107" spans="1:15" ht="12.75">
      <c r="A107" s="264"/>
      <c r="B107" s="268"/>
      <c r="C107" s="440" t="s">
        <v>1329</v>
      </c>
      <c r="D107" s="441"/>
      <c r="E107" s="269">
        <v>3</v>
      </c>
      <c r="F107" s="270"/>
      <c r="G107" s="271"/>
      <c r="H107" s="272"/>
      <c r="I107" s="266"/>
      <c r="J107" s="273"/>
      <c r="K107" s="266"/>
      <c r="M107" s="267" t="s">
        <v>1329</v>
      </c>
      <c r="O107" s="255"/>
    </row>
    <row r="108" spans="1:80" ht="12.75">
      <c r="A108" s="256">
        <v>32</v>
      </c>
      <c r="B108" s="257" t="s">
        <v>303</v>
      </c>
      <c r="C108" s="258" t="s">
        <v>304</v>
      </c>
      <c r="D108" s="259" t="s">
        <v>110</v>
      </c>
      <c r="E108" s="260">
        <v>223.8</v>
      </c>
      <c r="F108" s="260"/>
      <c r="G108" s="261">
        <f>E108*F108</f>
        <v>0</v>
      </c>
      <c r="H108" s="262">
        <v>0</v>
      </c>
      <c r="I108" s="263">
        <f>E108*H108</f>
        <v>0</v>
      </c>
      <c r="J108" s="262">
        <v>0</v>
      </c>
      <c r="K108" s="263">
        <f>E108*J108</f>
        <v>0</v>
      </c>
      <c r="O108" s="255">
        <v>2</v>
      </c>
      <c r="AA108" s="228">
        <v>1</v>
      </c>
      <c r="AB108" s="228">
        <v>1</v>
      </c>
      <c r="AC108" s="228">
        <v>1</v>
      </c>
      <c r="AZ108" s="228">
        <v>1</v>
      </c>
      <c r="BA108" s="228">
        <f>IF(AZ108=1,G108,0)</f>
        <v>0</v>
      </c>
      <c r="BB108" s="228">
        <f>IF(AZ108=2,G108,0)</f>
        <v>0</v>
      </c>
      <c r="BC108" s="228">
        <f>IF(AZ108=3,G108,0)</f>
        <v>0</v>
      </c>
      <c r="BD108" s="228">
        <f>IF(AZ108=4,G108,0)</f>
        <v>0</v>
      </c>
      <c r="BE108" s="228">
        <f>IF(AZ108=5,G108,0)</f>
        <v>0</v>
      </c>
      <c r="CA108" s="255">
        <v>1</v>
      </c>
      <c r="CB108" s="255">
        <v>1</v>
      </c>
    </row>
    <row r="109" spans="1:80" ht="12.75" customHeight="1">
      <c r="A109" s="356">
        <v>33</v>
      </c>
      <c r="B109" s="357" t="s">
        <v>305</v>
      </c>
      <c r="C109" s="358" t="s">
        <v>306</v>
      </c>
      <c r="D109" s="359" t="s">
        <v>259</v>
      </c>
      <c r="E109" s="360">
        <v>52.8575</v>
      </c>
      <c r="F109" s="360"/>
      <c r="G109" s="361">
        <f>E109*F109</f>
        <v>0</v>
      </c>
      <c r="H109" s="262">
        <v>0.02465</v>
      </c>
      <c r="I109" s="263">
        <f>E109*H109</f>
        <v>1.302937375</v>
      </c>
      <c r="J109" s="262"/>
      <c r="K109" s="263">
        <f>E109*J109</f>
        <v>0</v>
      </c>
      <c r="O109" s="255">
        <v>2</v>
      </c>
      <c r="AA109" s="228">
        <v>3</v>
      </c>
      <c r="AB109" s="228">
        <v>1</v>
      </c>
      <c r="AC109" s="228">
        <v>28614258</v>
      </c>
      <c r="AZ109" s="228">
        <v>1</v>
      </c>
      <c r="BA109" s="228">
        <f>IF(AZ109=1,G109,0)</f>
        <v>0</v>
      </c>
      <c r="BB109" s="228">
        <f>IF(AZ109=2,G109,0)</f>
        <v>0</v>
      </c>
      <c r="BC109" s="228">
        <f>IF(AZ109=3,G109,0)</f>
        <v>0</v>
      </c>
      <c r="BD109" s="228">
        <f>IF(AZ109=4,G109,0)</f>
        <v>0</v>
      </c>
      <c r="BE109" s="228">
        <f>IF(AZ109=5,G109,0)</f>
        <v>0</v>
      </c>
      <c r="CA109" s="255">
        <v>3</v>
      </c>
      <c r="CB109" s="255">
        <v>1</v>
      </c>
    </row>
    <row r="110" spans="1:15" ht="33.75" customHeight="1">
      <c r="A110" s="362"/>
      <c r="B110" s="367"/>
      <c r="C110" s="446" t="s">
        <v>307</v>
      </c>
      <c r="D110" s="447"/>
      <c r="E110" s="447"/>
      <c r="F110" s="447"/>
      <c r="G110" s="448"/>
      <c r="I110" s="266"/>
      <c r="K110" s="266"/>
      <c r="L110" s="267" t="s">
        <v>307</v>
      </c>
      <c r="O110" s="255">
        <v>3</v>
      </c>
    </row>
    <row r="111" spans="1:15" ht="12.75">
      <c r="A111" s="362"/>
      <c r="B111" s="363"/>
      <c r="C111" s="444" t="s">
        <v>1330</v>
      </c>
      <c r="D111" s="445"/>
      <c r="E111" s="364">
        <v>52.8575</v>
      </c>
      <c r="F111" s="365"/>
      <c r="G111" s="366"/>
      <c r="H111" s="272"/>
      <c r="I111" s="266"/>
      <c r="J111" s="273"/>
      <c r="K111" s="266"/>
      <c r="M111" s="267" t="s">
        <v>1330</v>
      </c>
      <c r="O111" s="255"/>
    </row>
    <row r="112" spans="1:80" ht="12.75">
      <c r="A112" s="356">
        <v>34</v>
      </c>
      <c r="B112" s="357" t="s">
        <v>309</v>
      </c>
      <c r="C112" s="358" t="s">
        <v>310</v>
      </c>
      <c r="D112" s="359" t="s">
        <v>259</v>
      </c>
      <c r="E112" s="360">
        <v>93</v>
      </c>
      <c r="F112" s="360"/>
      <c r="G112" s="361">
        <f>E112*F112</f>
        <v>0</v>
      </c>
      <c r="H112" s="262">
        <v>0.0006</v>
      </c>
      <c r="I112" s="263">
        <f>E112*H112</f>
        <v>0.055799999999999995</v>
      </c>
      <c r="J112" s="262"/>
      <c r="K112" s="263">
        <f>E112*J112</f>
        <v>0</v>
      </c>
      <c r="O112" s="255">
        <v>2</v>
      </c>
      <c r="AA112" s="228">
        <v>3</v>
      </c>
      <c r="AB112" s="228">
        <v>1</v>
      </c>
      <c r="AC112" s="228">
        <v>28656303</v>
      </c>
      <c r="AZ112" s="228">
        <v>1</v>
      </c>
      <c r="BA112" s="228">
        <f>IF(AZ112=1,G112,0)</f>
        <v>0</v>
      </c>
      <c r="BB112" s="228">
        <f>IF(AZ112=2,G112,0)</f>
        <v>0</v>
      </c>
      <c r="BC112" s="228">
        <f>IF(AZ112=3,G112,0)</f>
        <v>0</v>
      </c>
      <c r="BD112" s="228">
        <f>IF(AZ112=4,G112,0)</f>
        <v>0</v>
      </c>
      <c r="BE112" s="228">
        <f>IF(AZ112=5,G112,0)</f>
        <v>0</v>
      </c>
      <c r="CA112" s="255">
        <v>3</v>
      </c>
      <c r="CB112" s="255">
        <v>1</v>
      </c>
    </row>
    <row r="113" spans="1:15" ht="12.75">
      <c r="A113" s="362"/>
      <c r="B113" s="363"/>
      <c r="C113" s="444" t="s">
        <v>1331</v>
      </c>
      <c r="D113" s="445"/>
      <c r="E113" s="364">
        <v>93</v>
      </c>
      <c r="F113" s="365"/>
      <c r="G113" s="366"/>
      <c r="H113" s="272"/>
      <c r="I113" s="266"/>
      <c r="J113" s="273"/>
      <c r="K113" s="266"/>
      <c r="M113" s="267" t="s">
        <v>1331</v>
      </c>
      <c r="O113" s="255"/>
    </row>
    <row r="114" spans="1:80" ht="12.75">
      <c r="A114" s="356">
        <v>35</v>
      </c>
      <c r="B114" s="357" t="s">
        <v>312</v>
      </c>
      <c r="C114" s="358" t="s">
        <v>313</v>
      </c>
      <c r="D114" s="359" t="s">
        <v>259</v>
      </c>
      <c r="E114" s="360">
        <v>1.015</v>
      </c>
      <c r="F114" s="360"/>
      <c r="G114" s="361">
        <f>E114*F114</f>
        <v>0</v>
      </c>
      <c r="H114" s="262">
        <v>0.0038</v>
      </c>
      <c r="I114" s="263">
        <f>E114*H114</f>
        <v>0.0038569999999999998</v>
      </c>
      <c r="J114" s="262"/>
      <c r="K114" s="263">
        <f>E114*J114</f>
        <v>0</v>
      </c>
      <c r="O114" s="255">
        <v>2</v>
      </c>
      <c r="AA114" s="228">
        <v>3</v>
      </c>
      <c r="AB114" s="228">
        <v>1</v>
      </c>
      <c r="AC114" s="228">
        <v>28656313</v>
      </c>
      <c r="AZ114" s="228">
        <v>1</v>
      </c>
      <c r="BA114" s="228">
        <f>IF(AZ114=1,G114,0)</f>
        <v>0</v>
      </c>
      <c r="BB114" s="228">
        <f>IF(AZ114=2,G114,0)</f>
        <v>0</v>
      </c>
      <c r="BC114" s="228">
        <f>IF(AZ114=3,G114,0)</f>
        <v>0</v>
      </c>
      <c r="BD114" s="228">
        <f>IF(AZ114=4,G114,0)</f>
        <v>0</v>
      </c>
      <c r="BE114" s="228">
        <f>IF(AZ114=5,G114,0)</f>
        <v>0</v>
      </c>
      <c r="CA114" s="255">
        <v>3</v>
      </c>
      <c r="CB114" s="255">
        <v>1</v>
      </c>
    </row>
    <row r="115" spans="1:15" ht="22.5">
      <c r="A115" s="362"/>
      <c r="B115" s="367"/>
      <c r="C115" s="446" t="s">
        <v>314</v>
      </c>
      <c r="D115" s="447"/>
      <c r="E115" s="447"/>
      <c r="F115" s="447"/>
      <c r="G115" s="448"/>
      <c r="I115" s="266"/>
      <c r="K115" s="266"/>
      <c r="L115" s="267" t="s">
        <v>314</v>
      </c>
      <c r="O115" s="255">
        <v>3</v>
      </c>
    </row>
    <row r="116" spans="1:15" ht="12.75">
      <c r="A116" s="362"/>
      <c r="B116" s="363"/>
      <c r="C116" s="444" t="s">
        <v>1332</v>
      </c>
      <c r="D116" s="445"/>
      <c r="E116" s="364">
        <v>1.015</v>
      </c>
      <c r="F116" s="365"/>
      <c r="G116" s="366"/>
      <c r="H116" s="272"/>
      <c r="I116" s="266"/>
      <c r="J116" s="273"/>
      <c r="K116" s="266"/>
      <c r="M116" s="267" t="s">
        <v>1332</v>
      </c>
      <c r="O116" s="255"/>
    </row>
    <row r="117" spans="1:80" ht="12.75">
      <c r="A117" s="356">
        <v>36</v>
      </c>
      <c r="B117" s="357" t="s">
        <v>1333</v>
      </c>
      <c r="C117" s="358" t="s">
        <v>1334</v>
      </c>
      <c r="D117" s="359" t="s">
        <v>259</v>
      </c>
      <c r="E117" s="360">
        <v>4.06</v>
      </c>
      <c r="F117" s="360"/>
      <c r="G117" s="361">
        <f>E117*F117</f>
        <v>0</v>
      </c>
      <c r="H117" s="262">
        <v>0.0048</v>
      </c>
      <c r="I117" s="263">
        <f>E117*H117</f>
        <v>0.019487999999999995</v>
      </c>
      <c r="J117" s="262"/>
      <c r="K117" s="263">
        <f>E117*J117</f>
        <v>0</v>
      </c>
      <c r="O117" s="255">
        <v>2</v>
      </c>
      <c r="AA117" s="228">
        <v>3</v>
      </c>
      <c r="AB117" s="228">
        <v>1</v>
      </c>
      <c r="AC117" s="228">
        <v>28656314</v>
      </c>
      <c r="AZ117" s="228">
        <v>1</v>
      </c>
      <c r="BA117" s="228">
        <f>IF(AZ117=1,G117,0)</f>
        <v>0</v>
      </c>
      <c r="BB117" s="228">
        <f>IF(AZ117=2,G117,0)</f>
        <v>0</v>
      </c>
      <c r="BC117" s="228">
        <f>IF(AZ117=3,G117,0)</f>
        <v>0</v>
      </c>
      <c r="BD117" s="228">
        <f>IF(AZ117=4,G117,0)</f>
        <v>0</v>
      </c>
      <c r="BE117" s="228">
        <f>IF(AZ117=5,G117,0)</f>
        <v>0</v>
      </c>
      <c r="CA117" s="255">
        <v>3</v>
      </c>
      <c r="CB117" s="255">
        <v>1</v>
      </c>
    </row>
    <row r="118" spans="1:15" ht="22.5">
      <c r="A118" s="362"/>
      <c r="B118" s="367"/>
      <c r="C118" s="446" t="s">
        <v>314</v>
      </c>
      <c r="D118" s="447"/>
      <c r="E118" s="447"/>
      <c r="F118" s="447"/>
      <c r="G118" s="448"/>
      <c r="I118" s="266"/>
      <c r="K118" s="266"/>
      <c r="L118" s="267" t="s">
        <v>314</v>
      </c>
      <c r="O118" s="255">
        <v>3</v>
      </c>
    </row>
    <row r="119" spans="1:15" ht="12.75">
      <c r="A119" s="362"/>
      <c r="B119" s="363"/>
      <c r="C119" s="444" t="s">
        <v>1335</v>
      </c>
      <c r="D119" s="445"/>
      <c r="E119" s="364">
        <v>4.06</v>
      </c>
      <c r="F119" s="365"/>
      <c r="G119" s="366"/>
      <c r="H119" s="272"/>
      <c r="I119" s="266"/>
      <c r="J119" s="273"/>
      <c r="K119" s="266"/>
      <c r="M119" s="267" t="s">
        <v>1335</v>
      </c>
      <c r="O119" s="255"/>
    </row>
    <row r="120" spans="1:80" ht="12.75">
      <c r="A120" s="356">
        <v>37</v>
      </c>
      <c r="B120" s="357" t="s">
        <v>1336</v>
      </c>
      <c r="C120" s="358" t="s">
        <v>1337</v>
      </c>
      <c r="D120" s="359" t="s">
        <v>259</v>
      </c>
      <c r="E120" s="360">
        <v>2.02</v>
      </c>
      <c r="F120" s="360"/>
      <c r="G120" s="361">
        <f>E120*F120</f>
        <v>0</v>
      </c>
      <c r="H120" s="262">
        <v>0.00117</v>
      </c>
      <c r="I120" s="263">
        <f>E120*H120</f>
        <v>0.0023634</v>
      </c>
      <c r="J120" s="262"/>
      <c r="K120" s="263">
        <f>E120*J120</f>
        <v>0</v>
      </c>
      <c r="O120" s="255">
        <v>2</v>
      </c>
      <c r="AA120" s="228">
        <v>3</v>
      </c>
      <c r="AB120" s="228">
        <v>0</v>
      </c>
      <c r="AC120" s="228">
        <v>28656356</v>
      </c>
      <c r="AZ120" s="228">
        <v>1</v>
      </c>
      <c r="BA120" s="228">
        <f>IF(AZ120=1,G120,0)</f>
        <v>0</v>
      </c>
      <c r="BB120" s="228">
        <f>IF(AZ120=2,G120,0)</f>
        <v>0</v>
      </c>
      <c r="BC120" s="228">
        <f>IF(AZ120=3,G120,0)</f>
        <v>0</v>
      </c>
      <c r="BD120" s="228">
        <f>IF(AZ120=4,G120,0)</f>
        <v>0</v>
      </c>
      <c r="BE120" s="228">
        <f>IF(AZ120=5,G120,0)</f>
        <v>0</v>
      </c>
      <c r="CA120" s="255">
        <v>3</v>
      </c>
      <c r="CB120" s="255">
        <v>0</v>
      </c>
    </row>
    <row r="121" spans="1:15" ht="12.75">
      <c r="A121" s="362"/>
      <c r="B121" s="363"/>
      <c r="C121" s="444" t="s">
        <v>1338</v>
      </c>
      <c r="D121" s="445"/>
      <c r="E121" s="364">
        <v>0</v>
      </c>
      <c r="F121" s="365"/>
      <c r="G121" s="366"/>
      <c r="H121" s="272"/>
      <c r="I121" s="266"/>
      <c r="J121" s="273"/>
      <c r="K121" s="266"/>
      <c r="M121" s="267" t="s">
        <v>1338</v>
      </c>
      <c r="O121" s="255"/>
    </row>
    <row r="122" spans="1:15" ht="12.75">
      <c r="A122" s="362"/>
      <c r="B122" s="363"/>
      <c r="C122" s="444" t="s">
        <v>1339</v>
      </c>
      <c r="D122" s="445"/>
      <c r="E122" s="364">
        <v>2.02</v>
      </c>
      <c r="F122" s="365"/>
      <c r="G122" s="366"/>
      <c r="H122" s="272"/>
      <c r="I122" s="266"/>
      <c r="J122" s="273"/>
      <c r="K122" s="266"/>
      <c r="M122" s="267" t="s">
        <v>1339</v>
      </c>
      <c r="O122" s="255"/>
    </row>
    <row r="123" spans="1:80" ht="12.75">
      <c r="A123" s="356">
        <v>38</v>
      </c>
      <c r="B123" s="357" t="s">
        <v>1340</v>
      </c>
      <c r="C123" s="358" t="s">
        <v>1341</v>
      </c>
      <c r="D123" s="359" t="s">
        <v>259</v>
      </c>
      <c r="E123" s="360">
        <v>2.02</v>
      </c>
      <c r="F123" s="360"/>
      <c r="G123" s="361">
        <f>E123*F123</f>
        <v>0</v>
      </c>
      <c r="H123" s="262">
        <v>0.0015</v>
      </c>
      <c r="I123" s="263">
        <f>E123*H123</f>
        <v>0.00303</v>
      </c>
      <c r="J123" s="262"/>
      <c r="K123" s="263">
        <f>E123*J123</f>
        <v>0</v>
      </c>
      <c r="O123" s="255">
        <v>2</v>
      </c>
      <c r="AA123" s="228">
        <v>3</v>
      </c>
      <c r="AB123" s="228">
        <v>0</v>
      </c>
      <c r="AC123" s="228">
        <v>286563802</v>
      </c>
      <c r="AZ123" s="228">
        <v>1</v>
      </c>
      <c r="BA123" s="228">
        <f>IF(AZ123=1,G123,0)</f>
        <v>0</v>
      </c>
      <c r="BB123" s="228">
        <f>IF(AZ123=2,G123,0)</f>
        <v>0</v>
      </c>
      <c r="BC123" s="228">
        <f>IF(AZ123=3,G123,0)</f>
        <v>0</v>
      </c>
      <c r="BD123" s="228">
        <f>IF(AZ123=4,G123,0)</f>
        <v>0</v>
      </c>
      <c r="BE123" s="228">
        <f>IF(AZ123=5,G123,0)</f>
        <v>0</v>
      </c>
      <c r="CA123" s="255">
        <v>3</v>
      </c>
      <c r="CB123" s="255">
        <v>0</v>
      </c>
    </row>
    <row r="124" spans="1:15" ht="12.75">
      <c r="A124" s="362"/>
      <c r="B124" s="363"/>
      <c r="C124" s="444" t="s">
        <v>1338</v>
      </c>
      <c r="D124" s="445"/>
      <c r="E124" s="364">
        <v>0</v>
      </c>
      <c r="F124" s="365"/>
      <c r="G124" s="366"/>
      <c r="H124" s="272"/>
      <c r="I124" s="266"/>
      <c r="J124" s="273"/>
      <c r="K124" s="266"/>
      <c r="M124" s="267" t="s">
        <v>1338</v>
      </c>
      <c r="O124" s="255"/>
    </row>
    <row r="125" spans="1:15" ht="12.75">
      <c r="A125" s="362"/>
      <c r="B125" s="363"/>
      <c r="C125" s="444" t="s">
        <v>1339</v>
      </c>
      <c r="D125" s="445"/>
      <c r="E125" s="364">
        <v>2.02</v>
      </c>
      <c r="F125" s="365"/>
      <c r="G125" s="366"/>
      <c r="H125" s="272"/>
      <c r="I125" s="266"/>
      <c r="J125" s="273"/>
      <c r="K125" s="266"/>
      <c r="M125" s="267" t="s">
        <v>1339</v>
      </c>
      <c r="O125" s="255"/>
    </row>
    <row r="126" spans="1:80" ht="12.75">
      <c r="A126" s="356">
        <v>39</v>
      </c>
      <c r="B126" s="357" t="s">
        <v>1342</v>
      </c>
      <c r="C126" s="358" t="s">
        <v>1343</v>
      </c>
      <c r="D126" s="359" t="s">
        <v>259</v>
      </c>
      <c r="E126" s="360">
        <v>6.06</v>
      </c>
      <c r="F126" s="360"/>
      <c r="G126" s="361">
        <f>E126*F126</f>
        <v>0</v>
      </c>
      <c r="H126" s="262">
        <v>0.0035</v>
      </c>
      <c r="I126" s="263">
        <f>E126*H126</f>
        <v>0.02121</v>
      </c>
      <c r="J126" s="262"/>
      <c r="K126" s="263">
        <f>E126*J126</f>
        <v>0</v>
      </c>
      <c r="O126" s="255">
        <v>2</v>
      </c>
      <c r="AA126" s="228">
        <v>3</v>
      </c>
      <c r="AB126" s="228">
        <v>0</v>
      </c>
      <c r="AC126" s="228">
        <v>286563803</v>
      </c>
      <c r="AZ126" s="228">
        <v>1</v>
      </c>
      <c r="BA126" s="228">
        <f>IF(AZ126=1,G126,0)</f>
        <v>0</v>
      </c>
      <c r="BB126" s="228">
        <f>IF(AZ126=2,G126,0)</f>
        <v>0</v>
      </c>
      <c r="BC126" s="228">
        <f>IF(AZ126=3,G126,0)</f>
        <v>0</v>
      </c>
      <c r="BD126" s="228">
        <f>IF(AZ126=4,G126,0)</f>
        <v>0</v>
      </c>
      <c r="BE126" s="228">
        <f>IF(AZ126=5,G126,0)</f>
        <v>0</v>
      </c>
      <c r="CA126" s="255">
        <v>3</v>
      </c>
      <c r="CB126" s="255">
        <v>0</v>
      </c>
    </row>
    <row r="127" spans="1:15" ht="12.75">
      <c r="A127" s="362"/>
      <c r="B127" s="363"/>
      <c r="C127" s="444" t="s">
        <v>1338</v>
      </c>
      <c r="D127" s="445"/>
      <c r="E127" s="364">
        <v>0</v>
      </c>
      <c r="F127" s="365"/>
      <c r="G127" s="366"/>
      <c r="H127" s="272"/>
      <c r="I127" s="266"/>
      <c r="J127" s="273"/>
      <c r="K127" s="266"/>
      <c r="M127" s="267" t="s">
        <v>1338</v>
      </c>
      <c r="O127" s="255"/>
    </row>
    <row r="128" spans="1:15" ht="12.75">
      <c r="A128" s="362"/>
      <c r="B128" s="363"/>
      <c r="C128" s="444" t="s">
        <v>1344</v>
      </c>
      <c r="D128" s="445"/>
      <c r="E128" s="364">
        <v>6.06</v>
      </c>
      <c r="F128" s="365"/>
      <c r="G128" s="366"/>
      <c r="H128" s="272"/>
      <c r="I128" s="266"/>
      <c r="J128" s="273"/>
      <c r="K128" s="266"/>
      <c r="M128" s="267" t="s">
        <v>1344</v>
      </c>
      <c r="O128" s="255"/>
    </row>
    <row r="129" spans="1:80" ht="12.75">
      <c r="A129" s="356">
        <v>40</v>
      </c>
      <c r="B129" s="357" t="s">
        <v>553</v>
      </c>
      <c r="C129" s="358" t="s">
        <v>554</v>
      </c>
      <c r="D129" s="359" t="s">
        <v>259</v>
      </c>
      <c r="E129" s="360">
        <v>2.02</v>
      </c>
      <c r="F129" s="360"/>
      <c r="G129" s="361">
        <f>E129*F129</f>
        <v>0</v>
      </c>
      <c r="H129" s="262">
        <v>0.0004</v>
      </c>
      <c r="I129" s="263">
        <f>E129*H129</f>
        <v>0.000808</v>
      </c>
      <c r="J129" s="262"/>
      <c r="K129" s="263">
        <f>E129*J129</f>
        <v>0</v>
      </c>
      <c r="O129" s="255">
        <v>2</v>
      </c>
      <c r="AA129" s="228">
        <v>3</v>
      </c>
      <c r="AB129" s="228">
        <v>1</v>
      </c>
      <c r="AC129" s="228">
        <v>28656386</v>
      </c>
      <c r="AZ129" s="228">
        <v>1</v>
      </c>
      <c r="BA129" s="228">
        <f>IF(AZ129=1,G129,0)</f>
        <v>0</v>
      </c>
      <c r="BB129" s="228">
        <f>IF(AZ129=2,G129,0)</f>
        <v>0</v>
      </c>
      <c r="BC129" s="228">
        <f>IF(AZ129=3,G129,0)</f>
        <v>0</v>
      </c>
      <c r="BD129" s="228">
        <f>IF(AZ129=4,G129,0)</f>
        <v>0</v>
      </c>
      <c r="BE129" s="228">
        <f>IF(AZ129=5,G129,0)</f>
        <v>0</v>
      </c>
      <c r="CA129" s="255">
        <v>3</v>
      </c>
      <c r="CB129" s="255">
        <v>1</v>
      </c>
    </row>
    <row r="130" spans="1:15" ht="12.75">
      <c r="A130" s="362"/>
      <c r="B130" s="367"/>
      <c r="C130" s="446" t="s">
        <v>318</v>
      </c>
      <c r="D130" s="447"/>
      <c r="E130" s="447"/>
      <c r="F130" s="447"/>
      <c r="G130" s="448"/>
      <c r="I130" s="266"/>
      <c r="K130" s="266"/>
      <c r="L130" s="267" t="s">
        <v>318</v>
      </c>
      <c r="O130" s="255">
        <v>3</v>
      </c>
    </row>
    <row r="131" spans="1:15" ht="12.75">
      <c r="A131" s="362"/>
      <c r="B131" s="363"/>
      <c r="C131" s="444" t="s">
        <v>319</v>
      </c>
      <c r="D131" s="445"/>
      <c r="E131" s="364">
        <v>0</v>
      </c>
      <c r="F131" s="365"/>
      <c r="G131" s="366"/>
      <c r="H131" s="272"/>
      <c r="I131" s="266"/>
      <c r="J131" s="273"/>
      <c r="K131" s="266"/>
      <c r="M131" s="267" t="s">
        <v>319</v>
      </c>
      <c r="O131" s="255"/>
    </row>
    <row r="132" spans="1:15" ht="12.75">
      <c r="A132" s="362"/>
      <c r="B132" s="363"/>
      <c r="C132" s="444" t="s">
        <v>1345</v>
      </c>
      <c r="D132" s="445"/>
      <c r="E132" s="364">
        <v>2.02</v>
      </c>
      <c r="F132" s="365"/>
      <c r="G132" s="366"/>
      <c r="H132" s="272"/>
      <c r="I132" s="266"/>
      <c r="J132" s="273"/>
      <c r="K132" s="266"/>
      <c r="M132" s="267" t="s">
        <v>1345</v>
      </c>
      <c r="O132" s="255"/>
    </row>
    <row r="133" spans="1:80" ht="12.75">
      <c r="A133" s="356">
        <v>41</v>
      </c>
      <c r="B133" s="357" t="s">
        <v>321</v>
      </c>
      <c r="C133" s="358" t="s">
        <v>322</v>
      </c>
      <c r="D133" s="359" t="s">
        <v>259</v>
      </c>
      <c r="E133" s="360">
        <v>18.18</v>
      </c>
      <c r="F133" s="360"/>
      <c r="G133" s="361">
        <f>E133*F133</f>
        <v>0</v>
      </c>
      <c r="H133" s="262">
        <v>0.00075</v>
      </c>
      <c r="I133" s="263">
        <f>E133*H133</f>
        <v>0.013635</v>
      </c>
      <c r="J133" s="262"/>
      <c r="K133" s="263">
        <f>E133*J133</f>
        <v>0</v>
      </c>
      <c r="O133" s="255">
        <v>2</v>
      </c>
      <c r="AA133" s="228">
        <v>3</v>
      </c>
      <c r="AB133" s="228">
        <v>1</v>
      </c>
      <c r="AC133" s="228">
        <v>28656387</v>
      </c>
      <c r="AZ133" s="228">
        <v>1</v>
      </c>
      <c r="BA133" s="228">
        <f>IF(AZ133=1,G133,0)</f>
        <v>0</v>
      </c>
      <c r="BB133" s="228">
        <f>IF(AZ133=2,G133,0)</f>
        <v>0</v>
      </c>
      <c r="BC133" s="228">
        <f>IF(AZ133=3,G133,0)</f>
        <v>0</v>
      </c>
      <c r="BD133" s="228">
        <f>IF(AZ133=4,G133,0)</f>
        <v>0</v>
      </c>
      <c r="BE133" s="228">
        <f>IF(AZ133=5,G133,0)</f>
        <v>0</v>
      </c>
      <c r="CA133" s="255">
        <v>3</v>
      </c>
      <c r="CB133" s="255">
        <v>1</v>
      </c>
    </row>
    <row r="134" spans="1:15" ht="12.75">
      <c r="A134" s="362"/>
      <c r="B134" s="367"/>
      <c r="C134" s="446" t="s">
        <v>318</v>
      </c>
      <c r="D134" s="447"/>
      <c r="E134" s="447"/>
      <c r="F134" s="447"/>
      <c r="G134" s="448"/>
      <c r="I134" s="266"/>
      <c r="K134" s="266"/>
      <c r="L134" s="267" t="s">
        <v>318</v>
      </c>
      <c r="O134" s="255">
        <v>3</v>
      </c>
    </row>
    <row r="135" spans="1:15" ht="12.75">
      <c r="A135" s="362"/>
      <c r="B135" s="363"/>
      <c r="C135" s="444" t="s">
        <v>278</v>
      </c>
      <c r="D135" s="445"/>
      <c r="E135" s="364">
        <v>0</v>
      </c>
      <c r="F135" s="365"/>
      <c r="G135" s="366"/>
      <c r="H135" s="272"/>
      <c r="I135" s="266"/>
      <c r="J135" s="273"/>
      <c r="K135" s="266"/>
      <c r="M135" s="267" t="s">
        <v>278</v>
      </c>
      <c r="O135" s="255"/>
    </row>
    <row r="136" spans="1:15" ht="12.75">
      <c r="A136" s="362"/>
      <c r="B136" s="363"/>
      <c r="C136" s="444" t="s">
        <v>1346</v>
      </c>
      <c r="D136" s="445"/>
      <c r="E136" s="364">
        <v>18.18</v>
      </c>
      <c r="F136" s="365"/>
      <c r="G136" s="366"/>
      <c r="H136" s="272"/>
      <c r="I136" s="266"/>
      <c r="J136" s="273"/>
      <c r="K136" s="266"/>
      <c r="M136" s="267" t="s">
        <v>1346</v>
      </c>
      <c r="O136" s="255"/>
    </row>
    <row r="137" spans="1:80" ht="12.75">
      <c r="A137" s="356">
        <v>42</v>
      </c>
      <c r="B137" s="357" t="s">
        <v>1347</v>
      </c>
      <c r="C137" s="358" t="s">
        <v>1348</v>
      </c>
      <c r="D137" s="359" t="s">
        <v>259</v>
      </c>
      <c r="E137" s="360">
        <v>9</v>
      </c>
      <c r="F137" s="360"/>
      <c r="G137" s="361">
        <f>E137*F137</f>
        <v>0</v>
      </c>
      <c r="H137" s="262">
        <v>0.166</v>
      </c>
      <c r="I137" s="263">
        <f>E137*H137</f>
        <v>1.494</v>
      </c>
      <c r="J137" s="262"/>
      <c r="K137" s="263">
        <f>E137*J137</f>
        <v>0</v>
      </c>
      <c r="O137" s="255">
        <v>2</v>
      </c>
      <c r="AA137" s="228">
        <v>3</v>
      </c>
      <c r="AB137" s="228">
        <v>1</v>
      </c>
      <c r="AC137" s="228">
        <v>55340323</v>
      </c>
      <c r="AZ137" s="228">
        <v>1</v>
      </c>
      <c r="BA137" s="228">
        <f>IF(AZ137=1,G137,0)</f>
        <v>0</v>
      </c>
      <c r="BB137" s="228">
        <f>IF(AZ137=2,G137,0)</f>
        <v>0</v>
      </c>
      <c r="BC137" s="228">
        <f>IF(AZ137=3,G137,0)</f>
        <v>0</v>
      </c>
      <c r="BD137" s="228">
        <f>IF(AZ137=4,G137,0)</f>
        <v>0</v>
      </c>
      <c r="BE137" s="228">
        <f>IF(AZ137=5,G137,0)</f>
        <v>0</v>
      </c>
      <c r="CA137" s="255">
        <v>3</v>
      </c>
      <c r="CB137" s="255">
        <v>1</v>
      </c>
    </row>
    <row r="138" spans="1:15" ht="33.75">
      <c r="A138" s="362"/>
      <c r="B138" s="367"/>
      <c r="C138" s="446" t="s">
        <v>327</v>
      </c>
      <c r="D138" s="447"/>
      <c r="E138" s="447"/>
      <c r="F138" s="447"/>
      <c r="G138" s="448"/>
      <c r="I138" s="266"/>
      <c r="K138" s="266"/>
      <c r="L138" s="267" t="s">
        <v>327</v>
      </c>
      <c r="O138" s="255">
        <v>3</v>
      </c>
    </row>
    <row r="139" spans="1:15" ht="12.75">
      <c r="A139" s="362"/>
      <c r="B139" s="363"/>
      <c r="C139" s="444" t="s">
        <v>1338</v>
      </c>
      <c r="D139" s="445"/>
      <c r="E139" s="364">
        <v>0</v>
      </c>
      <c r="F139" s="365"/>
      <c r="G139" s="366"/>
      <c r="H139" s="272"/>
      <c r="I139" s="266"/>
      <c r="J139" s="273"/>
      <c r="K139" s="266"/>
      <c r="M139" s="267" t="s">
        <v>1338</v>
      </c>
      <c r="O139" s="255"/>
    </row>
    <row r="140" spans="1:15" ht="12.75">
      <c r="A140" s="362"/>
      <c r="B140" s="363"/>
      <c r="C140" s="444" t="s">
        <v>1349</v>
      </c>
      <c r="D140" s="445"/>
      <c r="E140" s="364">
        <v>3</v>
      </c>
      <c r="F140" s="365"/>
      <c r="G140" s="366"/>
      <c r="H140" s="272"/>
      <c r="I140" s="266"/>
      <c r="J140" s="273"/>
      <c r="K140" s="266"/>
      <c r="M140" s="267" t="s">
        <v>1349</v>
      </c>
      <c r="O140" s="255"/>
    </row>
    <row r="141" spans="1:15" ht="12.75">
      <c r="A141" s="362"/>
      <c r="B141" s="363"/>
      <c r="C141" s="444" t="s">
        <v>1350</v>
      </c>
      <c r="D141" s="445"/>
      <c r="E141" s="364">
        <v>0</v>
      </c>
      <c r="F141" s="365"/>
      <c r="G141" s="366"/>
      <c r="H141" s="272"/>
      <c r="I141" s="266"/>
      <c r="J141" s="273"/>
      <c r="K141" s="266"/>
      <c r="M141" s="267" t="s">
        <v>1350</v>
      </c>
      <c r="O141" s="255"/>
    </row>
    <row r="142" spans="1:15" ht="12.75">
      <c r="A142" s="362"/>
      <c r="B142" s="363"/>
      <c r="C142" s="444" t="s">
        <v>1328</v>
      </c>
      <c r="D142" s="445"/>
      <c r="E142" s="364">
        <v>6</v>
      </c>
      <c r="F142" s="365"/>
      <c r="G142" s="366"/>
      <c r="H142" s="272"/>
      <c r="I142" s="266"/>
      <c r="J142" s="273"/>
      <c r="K142" s="266"/>
      <c r="M142" s="267" t="s">
        <v>1328</v>
      </c>
      <c r="O142" s="255"/>
    </row>
    <row r="143" spans="1:80" ht="12.75">
      <c r="A143" s="356">
        <v>43</v>
      </c>
      <c r="B143" s="357" t="s">
        <v>558</v>
      </c>
      <c r="C143" s="358" t="s">
        <v>559</v>
      </c>
      <c r="D143" s="359" t="s">
        <v>259</v>
      </c>
      <c r="E143" s="360">
        <v>1.01</v>
      </c>
      <c r="F143" s="360"/>
      <c r="G143" s="361">
        <f>E143*F143</f>
        <v>0</v>
      </c>
      <c r="H143" s="262">
        <v>0.028</v>
      </c>
      <c r="I143" s="263">
        <f>E143*H143</f>
        <v>0.02828</v>
      </c>
      <c r="J143" s="262"/>
      <c r="K143" s="263">
        <f>E143*J143</f>
        <v>0</v>
      </c>
      <c r="O143" s="255">
        <v>2</v>
      </c>
      <c r="AA143" s="228">
        <v>3</v>
      </c>
      <c r="AB143" s="228">
        <v>0</v>
      </c>
      <c r="AC143" s="228" t="s">
        <v>558</v>
      </c>
      <c r="AZ143" s="228">
        <v>1</v>
      </c>
      <c r="BA143" s="228">
        <f>IF(AZ143=1,G143,0)</f>
        <v>0</v>
      </c>
      <c r="BB143" s="228">
        <f>IF(AZ143=2,G143,0)</f>
        <v>0</v>
      </c>
      <c r="BC143" s="228">
        <f>IF(AZ143=3,G143,0)</f>
        <v>0</v>
      </c>
      <c r="BD143" s="228">
        <f>IF(AZ143=4,G143,0)</f>
        <v>0</v>
      </c>
      <c r="BE143" s="228">
        <f>IF(AZ143=5,G143,0)</f>
        <v>0</v>
      </c>
      <c r="CA143" s="255">
        <v>3</v>
      </c>
      <c r="CB143" s="255">
        <v>0</v>
      </c>
    </row>
    <row r="144" spans="1:15" ht="12.75">
      <c r="A144" s="362"/>
      <c r="B144" s="363"/>
      <c r="C144" s="444" t="s">
        <v>278</v>
      </c>
      <c r="D144" s="445"/>
      <c r="E144" s="364">
        <v>0</v>
      </c>
      <c r="F144" s="365"/>
      <c r="G144" s="366"/>
      <c r="H144" s="272"/>
      <c r="I144" s="266"/>
      <c r="J144" s="273"/>
      <c r="K144" s="266"/>
      <c r="M144" s="267" t="s">
        <v>278</v>
      </c>
      <c r="O144" s="255"/>
    </row>
    <row r="145" spans="1:15" ht="12.75">
      <c r="A145" s="362"/>
      <c r="B145" s="363"/>
      <c r="C145" s="444" t="s">
        <v>1351</v>
      </c>
      <c r="D145" s="445"/>
      <c r="E145" s="364">
        <v>1.01</v>
      </c>
      <c r="F145" s="365"/>
      <c r="G145" s="366"/>
      <c r="H145" s="272"/>
      <c r="I145" s="266"/>
      <c r="J145" s="273"/>
      <c r="K145" s="266"/>
      <c r="M145" s="267" t="s">
        <v>1351</v>
      </c>
      <c r="O145" s="255"/>
    </row>
    <row r="146" spans="1:80" ht="12.75">
      <c r="A146" s="356">
        <v>44</v>
      </c>
      <c r="B146" s="357" t="s">
        <v>329</v>
      </c>
      <c r="C146" s="358" t="s">
        <v>330</v>
      </c>
      <c r="D146" s="359" t="s">
        <v>259</v>
      </c>
      <c r="E146" s="360">
        <v>1.01</v>
      </c>
      <c r="F146" s="360"/>
      <c r="G146" s="361">
        <f>E146*F146</f>
        <v>0</v>
      </c>
      <c r="H146" s="262">
        <v>0.04</v>
      </c>
      <c r="I146" s="263">
        <f>E146*H146</f>
        <v>0.0404</v>
      </c>
      <c r="J146" s="262"/>
      <c r="K146" s="263">
        <f>E146*J146</f>
        <v>0</v>
      </c>
      <c r="O146" s="255">
        <v>2</v>
      </c>
      <c r="AA146" s="228">
        <v>3</v>
      </c>
      <c r="AB146" s="228">
        <v>0</v>
      </c>
      <c r="AC146" s="228" t="s">
        <v>329</v>
      </c>
      <c r="AZ146" s="228">
        <v>1</v>
      </c>
      <c r="BA146" s="228">
        <f>IF(AZ146=1,G146,0)</f>
        <v>0</v>
      </c>
      <c r="BB146" s="228">
        <f>IF(AZ146=2,G146,0)</f>
        <v>0</v>
      </c>
      <c r="BC146" s="228">
        <f>IF(AZ146=3,G146,0)</f>
        <v>0</v>
      </c>
      <c r="BD146" s="228">
        <f>IF(AZ146=4,G146,0)</f>
        <v>0</v>
      </c>
      <c r="BE146" s="228">
        <f>IF(AZ146=5,G146,0)</f>
        <v>0</v>
      </c>
      <c r="CA146" s="255">
        <v>3</v>
      </c>
      <c r="CB146" s="255">
        <v>0</v>
      </c>
    </row>
    <row r="147" spans="1:15" ht="12.75">
      <c r="A147" s="362"/>
      <c r="B147" s="363"/>
      <c r="C147" s="444" t="s">
        <v>278</v>
      </c>
      <c r="D147" s="445"/>
      <c r="E147" s="364">
        <v>0</v>
      </c>
      <c r="F147" s="365"/>
      <c r="G147" s="366"/>
      <c r="H147" s="272"/>
      <c r="I147" s="266"/>
      <c r="J147" s="273"/>
      <c r="K147" s="266"/>
      <c r="M147" s="267" t="s">
        <v>278</v>
      </c>
      <c r="O147" s="255"/>
    </row>
    <row r="148" spans="1:15" ht="12.75">
      <c r="A148" s="362"/>
      <c r="B148" s="363"/>
      <c r="C148" s="444" t="s">
        <v>1352</v>
      </c>
      <c r="D148" s="445"/>
      <c r="E148" s="364">
        <v>1.01</v>
      </c>
      <c r="F148" s="365"/>
      <c r="G148" s="366"/>
      <c r="H148" s="272"/>
      <c r="I148" s="266"/>
      <c r="J148" s="273"/>
      <c r="K148" s="266"/>
      <c r="M148" s="267" t="s">
        <v>1352</v>
      </c>
      <c r="O148" s="255"/>
    </row>
    <row r="149" spans="1:80" ht="12.75">
      <c r="A149" s="356">
        <v>45</v>
      </c>
      <c r="B149" s="357" t="s">
        <v>332</v>
      </c>
      <c r="C149" s="358" t="s">
        <v>333</v>
      </c>
      <c r="D149" s="359" t="s">
        <v>259</v>
      </c>
      <c r="E149" s="360">
        <v>4.04</v>
      </c>
      <c r="F149" s="360"/>
      <c r="G149" s="361">
        <f>E149*F149</f>
        <v>0</v>
      </c>
      <c r="H149" s="262">
        <v>0.054</v>
      </c>
      <c r="I149" s="263">
        <f>E149*H149</f>
        <v>0.21816</v>
      </c>
      <c r="J149" s="262"/>
      <c r="K149" s="263">
        <f>E149*J149</f>
        <v>0</v>
      </c>
      <c r="O149" s="255">
        <v>2</v>
      </c>
      <c r="AA149" s="228">
        <v>3</v>
      </c>
      <c r="AB149" s="228">
        <v>0</v>
      </c>
      <c r="AC149" s="228" t="s">
        <v>332</v>
      </c>
      <c r="AZ149" s="228">
        <v>1</v>
      </c>
      <c r="BA149" s="228">
        <f>IF(AZ149=1,G149,0)</f>
        <v>0</v>
      </c>
      <c r="BB149" s="228">
        <f>IF(AZ149=2,G149,0)</f>
        <v>0</v>
      </c>
      <c r="BC149" s="228">
        <f>IF(AZ149=3,G149,0)</f>
        <v>0</v>
      </c>
      <c r="BD149" s="228">
        <f>IF(AZ149=4,G149,0)</f>
        <v>0</v>
      </c>
      <c r="BE149" s="228">
        <f>IF(AZ149=5,G149,0)</f>
        <v>0</v>
      </c>
      <c r="CA149" s="255">
        <v>3</v>
      </c>
      <c r="CB149" s="255">
        <v>0</v>
      </c>
    </row>
    <row r="150" spans="1:15" ht="12.75">
      <c r="A150" s="362"/>
      <c r="B150" s="363"/>
      <c r="C150" s="444" t="s">
        <v>278</v>
      </c>
      <c r="D150" s="445"/>
      <c r="E150" s="364">
        <v>0</v>
      </c>
      <c r="F150" s="365"/>
      <c r="G150" s="366"/>
      <c r="H150" s="272"/>
      <c r="I150" s="266"/>
      <c r="J150" s="273"/>
      <c r="K150" s="266"/>
      <c r="M150" s="267" t="s">
        <v>278</v>
      </c>
      <c r="O150" s="255"/>
    </row>
    <row r="151" spans="1:15" ht="12.75">
      <c r="A151" s="362"/>
      <c r="B151" s="363"/>
      <c r="C151" s="444" t="s">
        <v>1353</v>
      </c>
      <c r="D151" s="445"/>
      <c r="E151" s="364">
        <v>4.04</v>
      </c>
      <c r="F151" s="365"/>
      <c r="G151" s="366"/>
      <c r="H151" s="272"/>
      <c r="I151" s="266"/>
      <c r="J151" s="273"/>
      <c r="K151" s="266"/>
      <c r="M151" s="267" t="s">
        <v>1353</v>
      </c>
      <c r="O151" s="255"/>
    </row>
    <row r="152" spans="1:80" ht="12.75">
      <c r="A152" s="356">
        <v>46</v>
      </c>
      <c r="B152" s="357" t="s">
        <v>335</v>
      </c>
      <c r="C152" s="358" t="s">
        <v>336</v>
      </c>
      <c r="D152" s="359" t="s">
        <v>259</v>
      </c>
      <c r="E152" s="360">
        <v>4.04</v>
      </c>
      <c r="F152" s="360"/>
      <c r="G152" s="361">
        <f>E152*F152</f>
        <v>0</v>
      </c>
      <c r="H152" s="262">
        <v>0.068</v>
      </c>
      <c r="I152" s="263">
        <f>E152*H152</f>
        <v>0.27472</v>
      </c>
      <c r="J152" s="262"/>
      <c r="K152" s="263">
        <f>E152*J152</f>
        <v>0</v>
      </c>
      <c r="O152" s="255">
        <v>2</v>
      </c>
      <c r="AA152" s="228">
        <v>3</v>
      </c>
      <c r="AB152" s="228">
        <v>0</v>
      </c>
      <c r="AC152" s="228" t="s">
        <v>335</v>
      </c>
      <c r="AZ152" s="228">
        <v>1</v>
      </c>
      <c r="BA152" s="228">
        <f>IF(AZ152=1,G152,0)</f>
        <v>0</v>
      </c>
      <c r="BB152" s="228">
        <f>IF(AZ152=2,G152,0)</f>
        <v>0</v>
      </c>
      <c r="BC152" s="228">
        <f>IF(AZ152=3,G152,0)</f>
        <v>0</v>
      </c>
      <c r="BD152" s="228">
        <f>IF(AZ152=4,G152,0)</f>
        <v>0</v>
      </c>
      <c r="BE152" s="228">
        <f>IF(AZ152=5,G152,0)</f>
        <v>0</v>
      </c>
      <c r="CA152" s="255">
        <v>3</v>
      </c>
      <c r="CB152" s="255">
        <v>0</v>
      </c>
    </row>
    <row r="153" spans="1:15" ht="12.75">
      <c r="A153" s="362"/>
      <c r="B153" s="363"/>
      <c r="C153" s="444" t="s">
        <v>278</v>
      </c>
      <c r="D153" s="445"/>
      <c r="E153" s="364">
        <v>0</v>
      </c>
      <c r="F153" s="365"/>
      <c r="G153" s="366"/>
      <c r="H153" s="272"/>
      <c r="I153" s="266"/>
      <c r="J153" s="273"/>
      <c r="K153" s="266"/>
      <c r="M153" s="267" t="s">
        <v>278</v>
      </c>
      <c r="O153" s="255"/>
    </row>
    <row r="154" spans="1:15" ht="12.75">
      <c r="A154" s="362"/>
      <c r="B154" s="363"/>
      <c r="C154" s="444" t="s">
        <v>1354</v>
      </c>
      <c r="D154" s="445"/>
      <c r="E154" s="364">
        <v>4.04</v>
      </c>
      <c r="F154" s="365"/>
      <c r="G154" s="366"/>
      <c r="H154" s="272"/>
      <c r="I154" s="266"/>
      <c r="J154" s="273"/>
      <c r="K154" s="266"/>
      <c r="M154" s="267" t="s">
        <v>1354</v>
      </c>
      <c r="O154" s="255"/>
    </row>
    <row r="155" spans="1:80" ht="12.75">
      <c r="A155" s="356">
        <v>47</v>
      </c>
      <c r="B155" s="357" t="s">
        <v>338</v>
      </c>
      <c r="C155" s="358" t="s">
        <v>339</v>
      </c>
      <c r="D155" s="359" t="s">
        <v>259</v>
      </c>
      <c r="E155" s="360">
        <v>1.01</v>
      </c>
      <c r="F155" s="360"/>
      <c r="G155" s="361">
        <f>E155*F155</f>
        <v>0</v>
      </c>
      <c r="H155" s="262">
        <v>0.081</v>
      </c>
      <c r="I155" s="263">
        <f>E155*H155</f>
        <v>0.08181000000000001</v>
      </c>
      <c r="J155" s="262"/>
      <c r="K155" s="263">
        <f>E155*J155</f>
        <v>0</v>
      </c>
      <c r="O155" s="255">
        <v>2</v>
      </c>
      <c r="AA155" s="228">
        <v>3</v>
      </c>
      <c r="AB155" s="228">
        <v>0</v>
      </c>
      <c r="AC155" s="228" t="s">
        <v>338</v>
      </c>
      <c r="AZ155" s="228">
        <v>1</v>
      </c>
      <c r="BA155" s="228">
        <f>IF(AZ155=1,G155,0)</f>
        <v>0</v>
      </c>
      <c r="BB155" s="228">
        <f>IF(AZ155=2,G155,0)</f>
        <v>0</v>
      </c>
      <c r="BC155" s="228">
        <f>IF(AZ155=3,G155,0)</f>
        <v>0</v>
      </c>
      <c r="BD155" s="228">
        <f>IF(AZ155=4,G155,0)</f>
        <v>0</v>
      </c>
      <c r="BE155" s="228">
        <f>IF(AZ155=5,G155,0)</f>
        <v>0</v>
      </c>
      <c r="CA155" s="255">
        <v>3</v>
      </c>
      <c r="CB155" s="255">
        <v>0</v>
      </c>
    </row>
    <row r="156" spans="1:15" ht="12.75">
      <c r="A156" s="362"/>
      <c r="B156" s="363"/>
      <c r="C156" s="444" t="s">
        <v>278</v>
      </c>
      <c r="D156" s="445"/>
      <c r="E156" s="364">
        <v>0</v>
      </c>
      <c r="F156" s="365"/>
      <c r="G156" s="366"/>
      <c r="H156" s="272"/>
      <c r="I156" s="266"/>
      <c r="J156" s="273"/>
      <c r="K156" s="266"/>
      <c r="M156" s="267" t="s">
        <v>278</v>
      </c>
      <c r="O156" s="255"/>
    </row>
    <row r="157" spans="1:15" ht="12.75">
      <c r="A157" s="362"/>
      <c r="B157" s="363"/>
      <c r="C157" s="444" t="s">
        <v>1355</v>
      </c>
      <c r="D157" s="445"/>
      <c r="E157" s="364">
        <v>1.01</v>
      </c>
      <c r="F157" s="365"/>
      <c r="G157" s="366"/>
      <c r="H157" s="272"/>
      <c r="I157" s="266"/>
      <c r="J157" s="273"/>
      <c r="K157" s="266"/>
      <c r="M157" s="267" t="s">
        <v>1355</v>
      </c>
      <c r="O157" s="255"/>
    </row>
    <row r="158" spans="1:80" ht="12.75">
      <c r="A158" s="356">
        <v>48</v>
      </c>
      <c r="B158" s="357" t="s">
        <v>341</v>
      </c>
      <c r="C158" s="358" t="s">
        <v>342</v>
      </c>
      <c r="D158" s="359" t="s">
        <v>259</v>
      </c>
      <c r="E158" s="360">
        <v>6.06</v>
      </c>
      <c r="F158" s="360"/>
      <c r="G158" s="361">
        <f>E158*F158</f>
        <v>0</v>
      </c>
      <c r="H158" s="262">
        <v>0.585</v>
      </c>
      <c r="I158" s="263">
        <f>E158*H158</f>
        <v>3.5450999999999997</v>
      </c>
      <c r="J158" s="262"/>
      <c r="K158" s="263">
        <f>E158*J158</f>
        <v>0</v>
      </c>
      <c r="O158" s="255">
        <v>2</v>
      </c>
      <c r="AA158" s="228">
        <v>3</v>
      </c>
      <c r="AB158" s="228">
        <v>1</v>
      </c>
      <c r="AC158" s="228" t="s">
        <v>341</v>
      </c>
      <c r="AZ158" s="228">
        <v>1</v>
      </c>
      <c r="BA158" s="228">
        <f>IF(AZ158=1,G158,0)</f>
        <v>0</v>
      </c>
      <c r="BB158" s="228">
        <f>IF(AZ158=2,G158,0)</f>
        <v>0</v>
      </c>
      <c r="BC158" s="228">
        <f>IF(AZ158=3,G158,0)</f>
        <v>0</v>
      </c>
      <c r="BD158" s="228">
        <f>IF(AZ158=4,G158,0)</f>
        <v>0</v>
      </c>
      <c r="BE158" s="228">
        <f>IF(AZ158=5,G158,0)</f>
        <v>0</v>
      </c>
      <c r="CA158" s="255">
        <v>3</v>
      </c>
      <c r="CB158" s="255">
        <v>1</v>
      </c>
    </row>
    <row r="159" spans="1:15" ht="12.75">
      <c r="A159" s="362"/>
      <c r="B159" s="363"/>
      <c r="C159" s="444" t="s">
        <v>278</v>
      </c>
      <c r="D159" s="445"/>
      <c r="E159" s="364">
        <v>0</v>
      </c>
      <c r="F159" s="365"/>
      <c r="G159" s="366"/>
      <c r="H159" s="272"/>
      <c r="I159" s="266"/>
      <c r="J159" s="273"/>
      <c r="K159" s="266"/>
      <c r="M159" s="267" t="s">
        <v>278</v>
      </c>
      <c r="O159" s="255"/>
    </row>
    <row r="160" spans="1:15" ht="12.75">
      <c r="A160" s="362"/>
      <c r="B160" s="363"/>
      <c r="C160" s="444" t="s">
        <v>1356</v>
      </c>
      <c r="D160" s="445"/>
      <c r="E160" s="364">
        <v>6.06</v>
      </c>
      <c r="F160" s="365"/>
      <c r="G160" s="366"/>
      <c r="H160" s="272"/>
      <c r="I160" s="266"/>
      <c r="J160" s="273"/>
      <c r="K160" s="266"/>
      <c r="M160" s="267" t="s">
        <v>1356</v>
      </c>
      <c r="O160" s="255"/>
    </row>
    <row r="161" spans="1:80" ht="12.75">
      <c r="A161" s="356">
        <v>49</v>
      </c>
      <c r="B161" s="357" t="s">
        <v>344</v>
      </c>
      <c r="C161" s="358" t="s">
        <v>345</v>
      </c>
      <c r="D161" s="359" t="s">
        <v>259</v>
      </c>
      <c r="E161" s="360">
        <v>2.02</v>
      </c>
      <c r="F161" s="360"/>
      <c r="G161" s="361">
        <f>E161*F161</f>
        <v>0</v>
      </c>
      <c r="H161" s="262">
        <v>0.25</v>
      </c>
      <c r="I161" s="263">
        <f>E161*H161</f>
        <v>0.505</v>
      </c>
      <c r="J161" s="262"/>
      <c r="K161" s="263">
        <f>E161*J161</f>
        <v>0</v>
      </c>
      <c r="O161" s="255">
        <v>2</v>
      </c>
      <c r="AA161" s="228">
        <v>3</v>
      </c>
      <c r="AB161" s="228">
        <v>1</v>
      </c>
      <c r="AC161" s="228" t="s">
        <v>344</v>
      </c>
      <c r="AZ161" s="228">
        <v>1</v>
      </c>
      <c r="BA161" s="228">
        <f>IF(AZ161=1,G161,0)</f>
        <v>0</v>
      </c>
      <c r="BB161" s="228">
        <f>IF(AZ161=2,G161,0)</f>
        <v>0</v>
      </c>
      <c r="BC161" s="228">
        <f>IF(AZ161=3,G161,0)</f>
        <v>0</v>
      </c>
      <c r="BD161" s="228">
        <f>IF(AZ161=4,G161,0)</f>
        <v>0</v>
      </c>
      <c r="BE161" s="228">
        <f>IF(AZ161=5,G161,0)</f>
        <v>0</v>
      </c>
      <c r="CA161" s="255">
        <v>3</v>
      </c>
      <c r="CB161" s="255">
        <v>1</v>
      </c>
    </row>
    <row r="162" spans="1:15" ht="12.75">
      <c r="A162" s="362"/>
      <c r="B162" s="363"/>
      <c r="C162" s="444" t="s">
        <v>278</v>
      </c>
      <c r="D162" s="445"/>
      <c r="E162" s="364">
        <v>0</v>
      </c>
      <c r="F162" s="365"/>
      <c r="G162" s="366"/>
      <c r="H162" s="272"/>
      <c r="I162" s="266"/>
      <c r="J162" s="273"/>
      <c r="K162" s="266"/>
      <c r="M162" s="267" t="s">
        <v>278</v>
      </c>
      <c r="O162" s="255"/>
    </row>
    <row r="163" spans="1:15" ht="12.75">
      <c r="A163" s="362"/>
      <c r="B163" s="363"/>
      <c r="C163" s="444" t="s">
        <v>1357</v>
      </c>
      <c r="D163" s="445"/>
      <c r="E163" s="364">
        <v>2.02</v>
      </c>
      <c r="F163" s="365"/>
      <c r="G163" s="366"/>
      <c r="H163" s="272"/>
      <c r="I163" s="266"/>
      <c r="J163" s="273"/>
      <c r="K163" s="266"/>
      <c r="M163" s="267" t="s">
        <v>1357</v>
      </c>
      <c r="O163" s="255"/>
    </row>
    <row r="164" spans="1:80" ht="12.75">
      <c r="A164" s="356">
        <v>50</v>
      </c>
      <c r="B164" s="357" t="s">
        <v>347</v>
      </c>
      <c r="C164" s="358" t="s">
        <v>348</v>
      </c>
      <c r="D164" s="359" t="s">
        <v>259</v>
      </c>
      <c r="E164" s="360">
        <v>3.03</v>
      </c>
      <c r="F164" s="360"/>
      <c r="G164" s="361">
        <f>E164*F164</f>
        <v>0</v>
      </c>
      <c r="H164" s="262">
        <v>0.5</v>
      </c>
      <c r="I164" s="263">
        <f>E164*H164</f>
        <v>1.515</v>
      </c>
      <c r="J164" s="262"/>
      <c r="K164" s="263">
        <f>E164*J164</f>
        <v>0</v>
      </c>
      <c r="O164" s="255">
        <v>2</v>
      </c>
      <c r="AA164" s="228">
        <v>3</v>
      </c>
      <c r="AB164" s="228">
        <v>1</v>
      </c>
      <c r="AC164" s="228" t="s">
        <v>347</v>
      </c>
      <c r="AZ164" s="228">
        <v>1</v>
      </c>
      <c r="BA164" s="228">
        <f>IF(AZ164=1,G164,0)</f>
        <v>0</v>
      </c>
      <c r="BB164" s="228">
        <f>IF(AZ164=2,G164,0)</f>
        <v>0</v>
      </c>
      <c r="BC164" s="228">
        <f>IF(AZ164=3,G164,0)</f>
        <v>0</v>
      </c>
      <c r="BD164" s="228">
        <f>IF(AZ164=4,G164,0)</f>
        <v>0</v>
      </c>
      <c r="BE164" s="228">
        <f>IF(AZ164=5,G164,0)</f>
        <v>0</v>
      </c>
      <c r="CA164" s="255">
        <v>3</v>
      </c>
      <c r="CB164" s="255">
        <v>1</v>
      </c>
    </row>
    <row r="165" spans="1:15" ht="12.75">
      <c r="A165" s="362"/>
      <c r="B165" s="363"/>
      <c r="C165" s="444" t="s">
        <v>278</v>
      </c>
      <c r="D165" s="445"/>
      <c r="E165" s="364">
        <v>0</v>
      </c>
      <c r="F165" s="365"/>
      <c r="G165" s="366"/>
      <c r="H165" s="272"/>
      <c r="I165" s="266"/>
      <c r="J165" s="273"/>
      <c r="K165" s="266"/>
      <c r="M165" s="267" t="s">
        <v>278</v>
      </c>
      <c r="O165" s="255"/>
    </row>
    <row r="166" spans="1:15" ht="12.75">
      <c r="A166" s="362"/>
      <c r="B166" s="363"/>
      <c r="C166" s="444" t="s">
        <v>1358</v>
      </c>
      <c r="D166" s="445"/>
      <c r="E166" s="364">
        <v>3.03</v>
      </c>
      <c r="F166" s="365"/>
      <c r="G166" s="366"/>
      <c r="H166" s="272"/>
      <c r="I166" s="266"/>
      <c r="J166" s="273"/>
      <c r="K166" s="266"/>
      <c r="M166" s="267" t="s">
        <v>1358</v>
      </c>
      <c r="O166" s="255"/>
    </row>
    <row r="167" spans="1:80" ht="12.75">
      <c r="A167" s="356">
        <v>51</v>
      </c>
      <c r="B167" s="357" t="s">
        <v>350</v>
      </c>
      <c r="C167" s="358" t="s">
        <v>351</v>
      </c>
      <c r="D167" s="359" t="s">
        <v>259</v>
      </c>
      <c r="E167" s="360">
        <v>1.01</v>
      </c>
      <c r="F167" s="360"/>
      <c r="G167" s="361">
        <f>E167*F167</f>
        <v>0</v>
      </c>
      <c r="H167" s="262">
        <v>1</v>
      </c>
      <c r="I167" s="263">
        <f>E167*H167</f>
        <v>1.01</v>
      </c>
      <c r="J167" s="262"/>
      <c r="K167" s="263">
        <f>E167*J167</f>
        <v>0</v>
      </c>
      <c r="O167" s="255">
        <v>2</v>
      </c>
      <c r="AA167" s="228">
        <v>3</v>
      </c>
      <c r="AB167" s="228">
        <v>1</v>
      </c>
      <c r="AC167" s="228" t="s">
        <v>350</v>
      </c>
      <c r="AZ167" s="228">
        <v>1</v>
      </c>
      <c r="BA167" s="228">
        <f>IF(AZ167=1,G167,0)</f>
        <v>0</v>
      </c>
      <c r="BB167" s="228">
        <f>IF(AZ167=2,G167,0)</f>
        <v>0</v>
      </c>
      <c r="BC167" s="228">
        <f>IF(AZ167=3,G167,0)</f>
        <v>0</v>
      </c>
      <c r="BD167" s="228">
        <f>IF(AZ167=4,G167,0)</f>
        <v>0</v>
      </c>
      <c r="BE167" s="228">
        <f>IF(AZ167=5,G167,0)</f>
        <v>0</v>
      </c>
      <c r="CA167" s="255">
        <v>3</v>
      </c>
      <c r="CB167" s="255">
        <v>1</v>
      </c>
    </row>
    <row r="168" spans="1:15" ht="12.75">
      <c r="A168" s="362"/>
      <c r="B168" s="363"/>
      <c r="C168" s="444" t="s">
        <v>278</v>
      </c>
      <c r="D168" s="445"/>
      <c r="E168" s="364">
        <v>0</v>
      </c>
      <c r="F168" s="365"/>
      <c r="G168" s="366"/>
      <c r="H168" s="272"/>
      <c r="I168" s="266"/>
      <c r="J168" s="273"/>
      <c r="K168" s="266"/>
      <c r="M168" s="267" t="s">
        <v>278</v>
      </c>
      <c r="O168" s="255"/>
    </row>
    <row r="169" spans="1:15" ht="12.75">
      <c r="A169" s="362"/>
      <c r="B169" s="363"/>
      <c r="C169" s="444" t="s">
        <v>1355</v>
      </c>
      <c r="D169" s="445"/>
      <c r="E169" s="364">
        <v>1.01</v>
      </c>
      <c r="F169" s="365"/>
      <c r="G169" s="366"/>
      <c r="H169" s="272"/>
      <c r="I169" s="266"/>
      <c r="J169" s="273"/>
      <c r="K169" s="266"/>
      <c r="M169" s="267" t="s">
        <v>1355</v>
      </c>
      <c r="O169" s="255"/>
    </row>
    <row r="170" spans="1:80" ht="12.75">
      <c r="A170" s="356">
        <v>52</v>
      </c>
      <c r="B170" s="357" t="s">
        <v>353</v>
      </c>
      <c r="C170" s="358" t="s">
        <v>354</v>
      </c>
      <c r="D170" s="359" t="s">
        <v>259</v>
      </c>
      <c r="E170" s="360">
        <v>6.06</v>
      </c>
      <c r="F170" s="360"/>
      <c r="G170" s="361">
        <f>E170*F170</f>
        <v>0</v>
      </c>
      <c r="H170" s="262">
        <v>1.6</v>
      </c>
      <c r="I170" s="263">
        <f>E170*H170</f>
        <v>9.696</v>
      </c>
      <c r="J170" s="262"/>
      <c r="K170" s="263">
        <f>E170*J170</f>
        <v>0</v>
      </c>
      <c r="O170" s="255">
        <v>2</v>
      </c>
      <c r="AA170" s="228">
        <v>3</v>
      </c>
      <c r="AB170" s="228">
        <v>1</v>
      </c>
      <c r="AC170" s="228" t="s">
        <v>353</v>
      </c>
      <c r="AZ170" s="228">
        <v>1</v>
      </c>
      <c r="BA170" s="228">
        <f>IF(AZ170=1,G170,0)</f>
        <v>0</v>
      </c>
      <c r="BB170" s="228">
        <f>IF(AZ170=2,G170,0)</f>
        <v>0</v>
      </c>
      <c r="BC170" s="228">
        <f>IF(AZ170=3,G170,0)</f>
        <v>0</v>
      </c>
      <c r="BD170" s="228">
        <f>IF(AZ170=4,G170,0)</f>
        <v>0</v>
      </c>
      <c r="BE170" s="228">
        <f>IF(AZ170=5,G170,0)</f>
        <v>0</v>
      </c>
      <c r="CA170" s="255">
        <v>3</v>
      </c>
      <c r="CB170" s="255">
        <v>1</v>
      </c>
    </row>
    <row r="171" spans="1:15" ht="12.75">
      <c r="A171" s="362"/>
      <c r="B171" s="363"/>
      <c r="C171" s="444" t="s">
        <v>278</v>
      </c>
      <c r="D171" s="445"/>
      <c r="E171" s="364">
        <v>0</v>
      </c>
      <c r="F171" s="365"/>
      <c r="G171" s="366"/>
      <c r="H171" s="272"/>
      <c r="I171" s="266"/>
      <c r="J171" s="273"/>
      <c r="K171" s="266"/>
      <c r="M171" s="267" t="s">
        <v>278</v>
      </c>
      <c r="O171" s="255"/>
    </row>
    <row r="172" spans="1:15" ht="12.75">
      <c r="A172" s="362"/>
      <c r="B172" s="363"/>
      <c r="C172" s="444" t="s">
        <v>1356</v>
      </c>
      <c r="D172" s="445"/>
      <c r="E172" s="364">
        <v>6.06</v>
      </c>
      <c r="F172" s="365"/>
      <c r="G172" s="366"/>
      <c r="H172" s="272"/>
      <c r="I172" s="266"/>
      <c r="J172" s="273"/>
      <c r="K172" s="266"/>
      <c r="M172" s="267" t="s">
        <v>1356</v>
      </c>
      <c r="O172" s="255"/>
    </row>
    <row r="173" spans="1:80" ht="12.75">
      <c r="A173" s="356">
        <v>53</v>
      </c>
      <c r="B173" s="357" t="s">
        <v>359</v>
      </c>
      <c r="C173" s="358" t="s">
        <v>360</v>
      </c>
      <c r="D173" s="359" t="s">
        <v>259</v>
      </c>
      <c r="E173" s="360">
        <v>12.12</v>
      </c>
      <c r="F173" s="360"/>
      <c r="G173" s="361">
        <f>E173*F173</f>
        <v>0</v>
      </c>
      <c r="H173" s="262">
        <v>0.002</v>
      </c>
      <c r="I173" s="263">
        <f>E173*H173</f>
        <v>0.024239999999999998</v>
      </c>
      <c r="J173" s="262"/>
      <c r="K173" s="263">
        <f>E173*J173</f>
        <v>0</v>
      </c>
      <c r="O173" s="255">
        <v>2</v>
      </c>
      <c r="AA173" s="228">
        <v>3</v>
      </c>
      <c r="AB173" s="228">
        <v>1</v>
      </c>
      <c r="AC173" s="228" t="s">
        <v>359</v>
      </c>
      <c r="AZ173" s="228">
        <v>1</v>
      </c>
      <c r="BA173" s="228">
        <f>IF(AZ173=1,G173,0)</f>
        <v>0</v>
      </c>
      <c r="BB173" s="228">
        <f>IF(AZ173=2,G173,0)</f>
        <v>0</v>
      </c>
      <c r="BC173" s="228">
        <f>IF(AZ173=3,G173,0)</f>
        <v>0</v>
      </c>
      <c r="BD173" s="228">
        <f>IF(AZ173=4,G173,0)</f>
        <v>0</v>
      </c>
      <c r="BE173" s="228">
        <f>IF(AZ173=5,G173,0)</f>
        <v>0</v>
      </c>
      <c r="CA173" s="255">
        <v>3</v>
      </c>
      <c r="CB173" s="255">
        <v>1</v>
      </c>
    </row>
    <row r="174" spans="1:15" ht="12.75">
      <c r="A174" s="362"/>
      <c r="B174" s="363"/>
      <c r="C174" s="444" t="s">
        <v>278</v>
      </c>
      <c r="D174" s="445"/>
      <c r="E174" s="364">
        <v>0</v>
      </c>
      <c r="F174" s="365"/>
      <c r="G174" s="366"/>
      <c r="H174" s="272"/>
      <c r="I174" s="266"/>
      <c r="J174" s="273"/>
      <c r="K174" s="266"/>
      <c r="M174" s="267" t="s">
        <v>278</v>
      </c>
      <c r="O174" s="255"/>
    </row>
    <row r="175" spans="1:15" ht="12.75">
      <c r="A175" s="362"/>
      <c r="B175" s="363"/>
      <c r="C175" s="444" t="s">
        <v>1359</v>
      </c>
      <c r="D175" s="445"/>
      <c r="E175" s="364">
        <v>12.12</v>
      </c>
      <c r="F175" s="365"/>
      <c r="G175" s="366"/>
      <c r="H175" s="272"/>
      <c r="I175" s="266"/>
      <c r="J175" s="273"/>
      <c r="K175" s="266"/>
      <c r="M175" s="267" t="s">
        <v>1359</v>
      </c>
      <c r="O175" s="255"/>
    </row>
    <row r="176" spans="1:80" ht="22.5">
      <c r="A176" s="356">
        <v>54</v>
      </c>
      <c r="B176" s="357" t="s">
        <v>1360</v>
      </c>
      <c r="C176" s="358" t="s">
        <v>1361</v>
      </c>
      <c r="D176" s="359" t="s">
        <v>259</v>
      </c>
      <c r="E176" s="360">
        <v>2.08</v>
      </c>
      <c r="F176" s="360"/>
      <c r="G176" s="361">
        <f>E176*F176</f>
        <v>0</v>
      </c>
      <c r="H176" s="262">
        <v>0.002</v>
      </c>
      <c r="I176" s="263">
        <f>E176*H176</f>
        <v>0.0041600000000000005</v>
      </c>
      <c r="J176" s="262"/>
      <c r="K176" s="263">
        <f>E176*J176</f>
        <v>0</v>
      </c>
      <c r="O176" s="255">
        <v>2</v>
      </c>
      <c r="AA176" s="228">
        <v>3</v>
      </c>
      <c r="AB176" s="228">
        <v>1</v>
      </c>
      <c r="AC176" s="228" t="s">
        <v>1360</v>
      </c>
      <c r="AZ176" s="228">
        <v>1</v>
      </c>
      <c r="BA176" s="228">
        <f>IF(AZ176=1,G176,0)</f>
        <v>0</v>
      </c>
      <c r="BB176" s="228">
        <f>IF(AZ176=2,G176,0)</f>
        <v>0</v>
      </c>
      <c r="BC176" s="228">
        <f>IF(AZ176=3,G176,0)</f>
        <v>0</v>
      </c>
      <c r="BD176" s="228">
        <f>IF(AZ176=4,G176,0)</f>
        <v>0</v>
      </c>
      <c r="BE176" s="228">
        <f>IF(AZ176=5,G176,0)</f>
        <v>0</v>
      </c>
      <c r="CA176" s="255">
        <v>3</v>
      </c>
      <c r="CB176" s="255">
        <v>1</v>
      </c>
    </row>
    <row r="177" spans="1:15" ht="12.75">
      <c r="A177" s="362"/>
      <c r="B177" s="363"/>
      <c r="C177" s="444" t="s">
        <v>1338</v>
      </c>
      <c r="D177" s="445"/>
      <c r="E177" s="364">
        <v>0</v>
      </c>
      <c r="F177" s="365"/>
      <c r="G177" s="366"/>
      <c r="H177" s="272"/>
      <c r="I177" s="266"/>
      <c r="J177" s="273"/>
      <c r="K177" s="266"/>
      <c r="M177" s="267" t="s">
        <v>1338</v>
      </c>
      <c r="O177" s="255"/>
    </row>
    <row r="178" spans="1:15" ht="12.75">
      <c r="A178" s="362"/>
      <c r="B178" s="363"/>
      <c r="C178" s="444" t="s">
        <v>1362</v>
      </c>
      <c r="D178" s="445"/>
      <c r="E178" s="364">
        <v>2.08</v>
      </c>
      <c r="F178" s="365"/>
      <c r="G178" s="366"/>
      <c r="H178" s="272"/>
      <c r="I178" s="266"/>
      <c r="J178" s="273"/>
      <c r="K178" s="266"/>
      <c r="M178" s="267" t="s">
        <v>1362</v>
      </c>
      <c r="O178" s="255"/>
    </row>
    <row r="179" spans="1:80" ht="22.5">
      <c r="A179" s="356">
        <v>55</v>
      </c>
      <c r="B179" s="357" t="s">
        <v>1363</v>
      </c>
      <c r="C179" s="358" t="s">
        <v>1364</v>
      </c>
      <c r="D179" s="359" t="s">
        <v>259</v>
      </c>
      <c r="E179" s="360">
        <v>1.01</v>
      </c>
      <c r="F179" s="360"/>
      <c r="G179" s="361">
        <f>E179*F179</f>
        <v>0</v>
      </c>
      <c r="H179" s="262">
        <v>0.002</v>
      </c>
      <c r="I179" s="263">
        <f>E179*H179</f>
        <v>0.00202</v>
      </c>
      <c r="J179" s="262"/>
      <c r="K179" s="263">
        <f>E179*J179</f>
        <v>0</v>
      </c>
      <c r="O179" s="255">
        <v>2</v>
      </c>
      <c r="AA179" s="228">
        <v>3</v>
      </c>
      <c r="AB179" s="228">
        <v>1</v>
      </c>
      <c r="AC179" s="228" t="s">
        <v>1363</v>
      </c>
      <c r="AZ179" s="228">
        <v>1</v>
      </c>
      <c r="BA179" s="228">
        <f>IF(AZ179=1,G179,0)</f>
        <v>0</v>
      </c>
      <c r="BB179" s="228">
        <f>IF(AZ179=2,G179,0)</f>
        <v>0</v>
      </c>
      <c r="BC179" s="228">
        <f>IF(AZ179=3,G179,0)</f>
        <v>0</v>
      </c>
      <c r="BD179" s="228">
        <f>IF(AZ179=4,G179,0)</f>
        <v>0</v>
      </c>
      <c r="BE179" s="228">
        <f>IF(AZ179=5,G179,0)</f>
        <v>0</v>
      </c>
      <c r="CA179" s="255">
        <v>3</v>
      </c>
      <c r="CB179" s="255">
        <v>1</v>
      </c>
    </row>
    <row r="180" spans="1:15" ht="12.75">
      <c r="A180" s="362"/>
      <c r="B180" s="363"/>
      <c r="C180" s="444" t="s">
        <v>1338</v>
      </c>
      <c r="D180" s="445"/>
      <c r="E180" s="364">
        <v>0</v>
      </c>
      <c r="F180" s="365"/>
      <c r="G180" s="366"/>
      <c r="H180" s="272"/>
      <c r="I180" s="266"/>
      <c r="J180" s="273"/>
      <c r="K180" s="266"/>
      <c r="M180" s="267" t="s">
        <v>1338</v>
      </c>
      <c r="O180" s="255"/>
    </row>
    <row r="181" spans="1:15" ht="12.75">
      <c r="A181" s="362"/>
      <c r="B181" s="363"/>
      <c r="C181" s="444" t="s">
        <v>1365</v>
      </c>
      <c r="D181" s="445"/>
      <c r="E181" s="364">
        <v>1.01</v>
      </c>
      <c r="F181" s="365"/>
      <c r="G181" s="366"/>
      <c r="H181" s="272"/>
      <c r="I181" s="266"/>
      <c r="J181" s="273"/>
      <c r="K181" s="266"/>
      <c r="M181" s="267" t="s">
        <v>1365</v>
      </c>
      <c r="O181" s="255"/>
    </row>
    <row r="182" spans="1:80" ht="22.5">
      <c r="A182" s="356">
        <v>56</v>
      </c>
      <c r="B182" s="357" t="s">
        <v>1366</v>
      </c>
      <c r="C182" s="358" t="s">
        <v>1367</v>
      </c>
      <c r="D182" s="359" t="s">
        <v>259</v>
      </c>
      <c r="E182" s="360">
        <v>7.07</v>
      </c>
      <c r="F182" s="360"/>
      <c r="G182" s="361">
        <f>E182*F182</f>
        <v>0</v>
      </c>
      <c r="H182" s="262">
        <v>0.002</v>
      </c>
      <c r="I182" s="263">
        <f>E182*H182</f>
        <v>0.014140000000000002</v>
      </c>
      <c r="J182" s="262"/>
      <c r="K182" s="263">
        <f>E182*J182</f>
        <v>0</v>
      </c>
      <c r="O182" s="255">
        <v>2</v>
      </c>
      <c r="AA182" s="228">
        <v>3</v>
      </c>
      <c r="AB182" s="228">
        <v>1</v>
      </c>
      <c r="AC182" s="228" t="s">
        <v>1366</v>
      </c>
      <c r="AZ182" s="228">
        <v>1</v>
      </c>
      <c r="BA182" s="228">
        <f>IF(AZ182=1,G182,0)</f>
        <v>0</v>
      </c>
      <c r="BB182" s="228">
        <f>IF(AZ182=2,G182,0)</f>
        <v>0</v>
      </c>
      <c r="BC182" s="228">
        <f>IF(AZ182=3,G182,0)</f>
        <v>0</v>
      </c>
      <c r="BD182" s="228">
        <f>IF(AZ182=4,G182,0)</f>
        <v>0</v>
      </c>
      <c r="BE182" s="228">
        <f>IF(AZ182=5,G182,0)</f>
        <v>0</v>
      </c>
      <c r="CA182" s="255">
        <v>3</v>
      </c>
      <c r="CB182" s="255">
        <v>1</v>
      </c>
    </row>
    <row r="183" spans="1:15" ht="12.75">
      <c r="A183" s="362"/>
      <c r="B183" s="363"/>
      <c r="C183" s="444" t="s">
        <v>1338</v>
      </c>
      <c r="D183" s="445"/>
      <c r="E183" s="364">
        <v>0</v>
      </c>
      <c r="F183" s="365"/>
      <c r="G183" s="366"/>
      <c r="H183" s="272"/>
      <c r="I183" s="266"/>
      <c r="J183" s="273"/>
      <c r="K183" s="266"/>
      <c r="M183" s="267" t="s">
        <v>1338</v>
      </c>
      <c r="O183" s="255"/>
    </row>
    <row r="184" spans="1:15" ht="12.75">
      <c r="A184" s="362"/>
      <c r="B184" s="363"/>
      <c r="C184" s="444" t="s">
        <v>1368</v>
      </c>
      <c r="D184" s="445"/>
      <c r="E184" s="364">
        <v>7.07</v>
      </c>
      <c r="F184" s="365"/>
      <c r="G184" s="366"/>
      <c r="H184" s="272"/>
      <c r="I184" s="266"/>
      <c r="J184" s="273"/>
      <c r="K184" s="266"/>
      <c r="M184" s="267" t="s">
        <v>1368</v>
      </c>
      <c r="O184" s="255"/>
    </row>
    <row r="185" spans="1:80" ht="12.75">
      <c r="A185" s="356">
        <v>57</v>
      </c>
      <c r="B185" s="357" t="s">
        <v>1369</v>
      </c>
      <c r="C185" s="358" t="s">
        <v>1370</v>
      </c>
      <c r="D185" s="359" t="s">
        <v>259</v>
      </c>
      <c r="E185" s="360">
        <v>10.1</v>
      </c>
      <c r="F185" s="360"/>
      <c r="G185" s="361">
        <f>E185*F185</f>
        <v>0</v>
      </c>
      <c r="H185" s="262">
        <v>0.002</v>
      </c>
      <c r="I185" s="263">
        <f>E185*H185</f>
        <v>0.0202</v>
      </c>
      <c r="J185" s="262"/>
      <c r="K185" s="263">
        <f>E185*J185</f>
        <v>0</v>
      </c>
      <c r="O185" s="255">
        <v>2</v>
      </c>
      <c r="AA185" s="228">
        <v>3</v>
      </c>
      <c r="AB185" s="228">
        <v>1</v>
      </c>
      <c r="AC185" s="228" t="s">
        <v>1369</v>
      </c>
      <c r="AZ185" s="228">
        <v>1</v>
      </c>
      <c r="BA185" s="228">
        <f>IF(AZ185=1,G185,0)</f>
        <v>0</v>
      </c>
      <c r="BB185" s="228">
        <f>IF(AZ185=2,G185,0)</f>
        <v>0</v>
      </c>
      <c r="BC185" s="228">
        <f>IF(AZ185=3,G185,0)</f>
        <v>0</v>
      </c>
      <c r="BD185" s="228">
        <f>IF(AZ185=4,G185,0)</f>
        <v>0</v>
      </c>
      <c r="BE185" s="228">
        <f>IF(AZ185=5,G185,0)</f>
        <v>0</v>
      </c>
      <c r="CA185" s="255">
        <v>3</v>
      </c>
      <c r="CB185" s="255">
        <v>1</v>
      </c>
    </row>
    <row r="186" spans="1:15" ht="12.75">
      <c r="A186" s="362"/>
      <c r="B186" s="363"/>
      <c r="C186" s="444" t="s">
        <v>1338</v>
      </c>
      <c r="D186" s="445"/>
      <c r="E186" s="364">
        <v>0</v>
      </c>
      <c r="F186" s="365"/>
      <c r="G186" s="366"/>
      <c r="H186" s="272"/>
      <c r="I186" s="266"/>
      <c r="J186" s="273"/>
      <c r="K186" s="266"/>
      <c r="M186" s="267" t="s">
        <v>1338</v>
      </c>
      <c r="O186" s="255"/>
    </row>
    <row r="187" spans="1:15" ht="12.75">
      <c r="A187" s="362"/>
      <c r="B187" s="363"/>
      <c r="C187" s="444" t="s">
        <v>1371</v>
      </c>
      <c r="D187" s="445"/>
      <c r="E187" s="364">
        <v>10.1</v>
      </c>
      <c r="F187" s="365"/>
      <c r="G187" s="366"/>
      <c r="H187" s="272"/>
      <c r="I187" s="266"/>
      <c r="J187" s="273"/>
      <c r="K187" s="266"/>
      <c r="M187" s="267" t="s">
        <v>1371</v>
      </c>
      <c r="O187" s="255"/>
    </row>
    <row r="188" spans="1:80" ht="12.75">
      <c r="A188" s="356">
        <v>58</v>
      </c>
      <c r="B188" s="357" t="s">
        <v>1372</v>
      </c>
      <c r="C188" s="358" t="s">
        <v>1373</v>
      </c>
      <c r="D188" s="359" t="s">
        <v>259</v>
      </c>
      <c r="E188" s="360">
        <v>3.03</v>
      </c>
      <c r="F188" s="360"/>
      <c r="G188" s="361">
        <f>E188*F188</f>
        <v>0</v>
      </c>
      <c r="H188" s="262">
        <v>0.002</v>
      </c>
      <c r="I188" s="263">
        <f>E188*H188</f>
        <v>0.006059999999999999</v>
      </c>
      <c r="J188" s="262"/>
      <c r="K188" s="263">
        <f>E188*J188</f>
        <v>0</v>
      </c>
      <c r="O188" s="255">
        <v>2</v>
      </c>
      <c r="AA188" s="228">
        <v>3</v>
      </c>
      <c r="AB188" s="228">
        <v>1</v>
      </c>
      <c r="AC188" s="228" t="s">
        <v>1372</v>
      </c>
      <c r="AZ188" s="228">
        <v>1</v>
      </c>
      <c r="BA188" s="228">
        <f>IF(AZ188=1,G188,0)</f>
        <v>0</v>
      </c>
      <c r="BB188" s="228">
        <f>IF(AZ188=2,G188,0)</f>
        <v>0</v>
      </c>
      <c r="BC188" s="228">
        <f>IF(AZ188=3,G188,0)</f>
        <v>0</v>
      </c>
      <c r="BD188" s="228">
        <f>IF(AZ188=4,G188,0)</f>
        <v>0</v>
      </c>
      <c r="BE188" s="228">
        <f>IF(AZ188=5,G188,0)</f>
        <v>0</v>
      </c>
      <c r="CA188" s="255">
        <v>3</v>
      </c>
      <c r="CB188" s="255">
        <v>1</v>
      </c>
    </row>
    <row r="189" spans="1:15" ht="12.75">
      <c r="A189" s="362"/>
      <c r="B189" s="363"/>
      <c r="C189" s="444" t="s">
        <v>1338</v>
      </c>
      <c r="D189" s="445"/>
      <c r="E189" s="364">
        <v>0</v>
      </c>
      <c r="F189" s="365"/>
      <c r="G189" s="366"/>
      <c r="H189" s="272"/>
      <c r="I189" s="266"/>
      <c r="J189" s="273"/>
      <c r="K189" s="266"/>
      <c r="M189" s="267" t="s">
        <v>1338</v>
      </c>
      <c r="O189" s="255"/>
    </row>
    <row r="190" spans="1:15" ht="12.75">
      <c r="A190" s="362"/>
      <c r="B190" s="363"/>
      <c r="C190" s="444" t="s">
        <v>1374</v>
      </c>
      <c r="D190" s="445"/>
      <c r="E190" s="364">
        <v>3.03</v>
      </c>
      <c r="F190" s="365"/>
      <c r="G190" s="366"/>
      <c r="H190" s="272"/>
      <c r="I190" s="266"/>
      <c r="J190" s="273"/>
      <c r="K190" s="266"/>
      <c r="M190" s="267" t="s">
        <v>1374</v>
      </c>
      <c r="O190" s="255"/>
    </row>
    <row r="191" spans="1:80" ht="12.75">
      <c r="A191" s="356">
        <v>59</v>
      </c>
      <c r="B191" s="357" t="s">
        <v>1375</v>
      </c>
      <c r="C191" s="358" t="s">
        <v>1376</v>
      </c>
      <c r="D191" s="359" t="s">
        <v>259</v>
      </c>
      <c r="E191" s="360">
        <v>3.03</v>
      </c>
      <c r="F191" s="360"/>
      <c r="G191" s="361">
        <f>E191*F191</f>
        <v>0</v>
      </c>
      <c r="H191" s="262">
        <v>0.002</v>
      </c>
      <c r="I191" s="263">
        <f>E191*H191</f>
        <v>0.006059999999999999</v>
      </c>
      <c r="J191" s="262"/>
      <c r="K191" s="263">
        <f>E191*J191</f>
        <v>0</v>
      </c>
      <c r="O191" s="255">
        <v>2</v>
      </c>
      <c r="AA191" s="228">
        <v>3</v>
      </c>
      <c r="AB191" s="228">
        <v>1</v>
      </c>
      <c r="AC191" s="228" t="s">
        <v>1375</v>
      </c>
      <c r="AZ191" s="228">
        <v>1</v>
      </c>
      <c r="BA191" s="228">
        <f>IF(AZ191=1,G191,0)</f>
        <v>0</v>
      </c>
      <c r="BB191" s="228">
        <f>IF(AZ191=2,G191,0)</f>
        <v>0</v>
      </c>
      <c r="BC191" s="228">
        <f>IF(AZ191=3,G191,0)</f>
        <v>0</v>
      </c>
      <c r="BD191" s="228">
        <f>IF(AZ191=4,G191,0)</f>
        <v>0</v>
      </c>
      <c r="BE191" s="228">
        <f>IF(AZ191=5,G191,0)</f>
        <v>0</v>
      </c>
      <c r="CA191" s="255">
        <v>3</v>
      </c>
      <c r="CB191" s="255">
        <v>1</v>
      </c>
    </row>
    <row r="192" spans="1:15" ht="12.75">
      <c r="A192" s="362"/>
      <c r="B192" s="363"/>
      <c r="C192" s="444" t="s">
        <v>1338</v>
      </c>
      <c r="D192" s="445"/>
      <c r="E192" s="364">
        <v>0</v>
      </c>
      <c r="F192" s="365"/>
      <c r="G192" s="366"/>
      <c r="H192" s="272"/>
      <c r="I192" s="266"/>
      <c r="J192" s="273"/>
      <c r="K192" s="266"/>
      <c r="M192" s="267" t="s">
        <v>1338</v>
      </c>
      <c r="O192" s="255"/>
    </row>
    <row r="193" spans="1:15" ht="12.75">
      <c r="A193" s="362"/>
      <c r="B193" s="363"/>
      <c r="C193" s="444" t="s">
        <v>1374</v>
      </c>
      <c r="D193" s="445"/>
      <c r="E193" s="364">
        <v>3.03</v>
      </c>
      <c r="F193" s="365"/>
      <c r="G193" s="366"/>
      <c r="H193" s="272"/>
      <c r="I193" s="266"/>
      <c r="J193" s="273"/>
      <c r="K193" s="266"/>
      <c r="M193" s="267" t="s">
        <v>1374</v>
      </c>
      <c r="O193" s="255"/>
    </row>
    <row r="194" spans="1:80" ht="12.75">
      <c r="A194" s="356">
        <v>60</v>
      </c>
      <c r="B194" s="357" t="s">
        <v>1377</v>
      </c>
      <c r="C194" s="358" t="s">
        <v>1378</v>
      </c>
      <c r="D194" s="359" t="s">
        <v>259</v>
      </c>
      <c r="E194" s="360">
        <v>3.03</v>
      </c>
      <c r="F194" s="360"/>
      <c r="G194" s="361">
        <f>E194*F194</f>
        <v>0</v>
      </c>
      <c r="H194" s="262">
        <v>0.002</v>
      </c>
      <c r="I194" s="263">
        <f>E194*H194</f>
        <v>0.006059999999999999</v>
      </c>
      <c r="J194" s="262"/>
      <c r="K194" s="263">
        <f>E194*J194</f>
        <v>0</v>
      </c>
      <c r="O194" s="255">
        <v>2</v>
      </c>
      <c r="AA194" s="228">
        <v>3</v>
      </c>
      <c r="AB194" s="228">
        <v>1</v>
      </c>
      <c r="AC194" s="228" t="s">
        <v>1377</v>
      </c>
      <c r="AZ194" s="228">
        <v>1</v>
      </c>
      <c r="BA194" s="228">
        <f>IF(AZ194=1,G194,0)</f>
        <v>0</v>
      </c>
      <c r="BB194" s="228">
        <f>IF(AZ194=2,G194,0)</f>
        <v>0</v>
      </c>
      <c r="BC194" s="228">
        <f>IF(AZ194=3,G194,0)</f>
        <v>0</v>
      </c>
      <c r="BD194" s="228">
        <f>IF(AZ194=4,G194,0)</f>
        <v>0</v>
      </c>
      <c r="BE194" s="228">
        <f>IF(AZ194=5,G194,0)</f>
        <v>0</v>
      </c>
      <c r="CA194" s="255">
        <v>3</v>
      </c>
      <c r="CB194" s="255">
        <v>1</v>
      </c>
    </row>
    <row r="195" spans="1:15" ht="12.75">
      <c r="A195" s="362"/>
      <c r="B195" s="363"/>
      <c r="C195" s="444" t="s">
        <v>1338</v>
      </c>
      <c r="D195" s="445"/>
      <c r="E195" s="364">
        <v>0</v>
      </c>
      <c r="F195" s="365"/>
      <c r="G195" s="366"/>
      <c r="H195" s="272"/>
      <c r="I195" s="266"/>
      <c r="J195" s="273"/>
      <c r="K195" s="266"/>
      <c r="M195" s="267" t="s">
        <v>1338</v>
      </c>
      <c r="O195" s="255"/>
    </row>
    <row r="196" spans="1:15" ht="12.75">
      <c r="A196" s="362"/>
      <c r="B196" s="363"/>
      <c r="C196" s="444" t="s">
        <v>1374</v>
      </c>
      <c r="D196" s="445"/>
      <c r="E196" s="364">
        <v>3.03</v>
      </c>
      <c r="F196" s="365"/>
      <c r="G196" s="366"/>
      <c r="H196" s="272"/>
      <c r="I196" s="266"/>
      <c r="J196" s="273"/>
      <c r="K196" s="266"/>
      <c r="M196" s="267" t="s">
        <v>1374</v>
      </c>
      <c r="O196" s="255"/>
    </row>
    <row r="197" spans="1:57" ht="12.75">
      <c r="A197" s="274"/>
      <c r="B197" s="275" t="s">
        <v>103</v>
      </c>
      <c r="C197" s="276" t="s">
        <v>253</v>
      </c>
      <c r="D197" s="277"/>
      <c r="E197" s="278"/>
      <c r="F197" s="279"/>
      <c r="G197" s="280">
        <f>SUM(G68:G196)</f>
        <v>0</v>
      </c>
      <c r="H197" s="281"/>
      <c r="I197" s="282">
        <f>SUM(I68:I196)</f>
        <v>34.59944677499999</v>
      </c>
      <c r="J197" s="281"/>
      <c r="K197" s="282">
        <f>SUM(K68:K196)</f>
        <v>0</v>
      </c>
      <c r="O197" s="255">
        <v>4</v>
      </c>
      <c r="BA197" s="283">
        <f>SUM(BA68:BA196)</f>
        <v>0</v>
      </c>
      <c r="BB197" s="283">
        <f>SUM(BB68:BB196)</f>
        <v>0</v>
      </c>
      <c r="BC197" s="283">
        <f>SUM(BC68:BC196)</f>
        <v>0</v>
      </c>
      <c r="BD197" s="283">
        <f>SUM(BD68:BD196)</f>
        <v>0</v>
      </c>
      <c r="BE197" s="283">
        <f>SUM(BE68:BE196)</f>
        <v>0</v>
      </c>
    </row>
    <row r="198" spans="1:15" ht="12.75">
      <c r="A198" s="245" t="s">
        <v>98</v>
      </c>
      <c r="B198" s="246" t="s">
        <v>362</v>
      </c>
      <c r="C198" s="247" t="s">
        <v>363</v>
      </c>
      <c r="D198" s="248"/>
      <c r="E198" s="249"/>
      <c r="F198" s="249"/>
      <c r="G198" s="250"/>
      <c r="H198" s="251"/>
      <c r="I198" s="252"/>
      <c r="J198" s="253"/>
      <c r="K198" s="254"/>
      <c r="O198" s="255">
        <v>1</v>
      </c>
    </row>
    <row r="199" spans="1:80" ht="12.75">
      <c r="A199" s="256">
        <v>61</v>
      </c>
      <c r="B199" s="257" t="s">
        <v>365</v>
      </c>
      <c r="C199" s="258" t="s">
        <v>366</v>
      </c>
      <c r="D199" s="259" t="s">
        <v>110</v>
      </c>
      <c r="E199" s="260">
        <v>0.9425</v>
      </c>
      <c r="F199" s="260"/>
      <c r="G199" s="261">
        <f>E199*F199</f>
        <v>0</v>
      </c>
      <c r="H199" s="262">
        <v>0.00074</v>
      </c>
      <c r="I199" s="263">
        <f>E199*H199</f>
        <v>0.00069745</v>
      </c>
      <c r="J199" s="262">
        <v>0</v>
      </c>
      <c r="K199" s="263">
        <f>E199*J199</f>
        <v>0</v>
      </c>
      <c r="O199" s="255">
        <v>2</v>
      </c>
      <c r="AA199" s="228">
        <v>1</v>
      </c>
      <c r="AB199" s="228">
        <v>1</v>
      </c>
      <c r="AC199" s="228">
        <v>1</v>
      </c>
      <c r="AZ199" s="228">
        <v>1</v>
      </c>
      <c r="BA199" s="228">
        <f>IF(AZ199=1,G199,0)</f>
        <v>0</v>
      </c>
      <c r="BB199" s="228">
        <f>IF(AZ199=2,G199,0)</f>
        <v>0</v>
      </c>
      <c r="BC199" s="228">
        <f>IF(AZ199=3,G199,0)</f>
        <v>0</v>
      </c>
      <c r="BD199" s="228">
        <f>IF(AZ199=4,G199,0)</f>
        <v>0</v>
      </c>
      <c r="BE199" s="228">
        <f>IF(AZ199=5,G199,0)</f>
        <v>0</v>
      </c>
      <c r="CA199" s="255">
        <v>1</v>
      </c>
      <c r="CB199" s="255">
        <v>1</v>
      </c>
    </row>
    <row r="200" spans="1:15" ht="12.75" customHeight="1">
      <c r="A200" s="264"/>
      <c r="B200" s="265"/>
      <c r="C200" s="449" t="s">
        <v>367</v>
      </c>
      <c r="D200" s="450"/>
      <c r="E200" s="450"/>
      <c r="F200" s="450"/>
      <c r="G200" s="451"/>
      <c r="I200" s="266"/>
      <c r="K200" s="266"/>
      <c r="L200" s="267" t="s">
        <v>367</v>
      </c>
      <c r="O200" s="255">
        <v>3</v>
      </c>
    </row>
    <row r="201" spans="1:15" ht="12.75">
      <c r="A201" s="264"/>
      <c r="B201" s="268"/>
      <c r="C201" s="440" t="s">
        <v>1379</v>
      </c>
      <c r="D201" s="441"/>
      <c r="E201" s="269">
        <v>0.9425</v>
      </c>
      <c r="F201" s="270"/>
      <c r="G201" s="271"/>
      <c r="H201" s="272"/>
      <c r="I201" s="266"/>
      <c r="J201" s="273"/>
      <c r="K201" s="266"/>
      <c r="M201" s="267" t="s">
        <v>1379</v>
      </c>
      <c r="O201" s="255"/>
    </row>
    <row r="202" spans="1:57" ht="12.75">
      <c r="A202" s="274"/>
      <c r="B202" s="275" t="s">
        <v>103</v>
      </c>
      <c r="C202" s="276" t="s">
        <v>364</v>
      </c>
      <c r="D202" s="277"/>
      <c r="E202" s="278"/>
      <c r="F202" s="279"/>
      <c r="G202" s="280">
        <f>SUM(G198:G201)</f>
        <v>0</v>
      </c>
      <c r="H202" s="281"/>
      <c r="I202" s="282">
        <f>SUM(I198:I201)</f>
        <v>0.00069745</v>
      </c>
      <c r="J202" s="281"/>
      <c r="K202" s="282">
        <f>SUM(K198:K201)</f>
        <v>0</v>
      </c>
      <c r="O202" s="255">
        <v>4</v>
      </c>
      <c r="BA202" s="283">
        <f>SUM(BA198:BA201)</f>
        <v>0</v>
      </c>
      <c r="BB202" s="283">
        <f>SUM(BB198:BB201)</f>
        <v>0</v>
      </c>
      <c r="BC202" s="283">
        <f>SUM(BC198:BC201)</f>
        <v>0</v>
      </c>
      <c r="BD202" s="283">
        <f>SUM(BD198:BD201)</f>
        <v>0</v>
      </c>
      <c r="BE202" s="283">
        <f>SUM(BE198:BE201)</f>
        <v>0</v>
      </c>
    </row>
    <row r="203" spans="1:15" ht="12.75">
      <c r="A203" s="245" t="s">
        <v>98</v>
      </c>
      <c r="B203" s="246" t="s">
        <v>369</v>
      </c>
      <c r="C203" s="247" t="s">
        <v>370</v>
      </c>
      <c r="D203" s="248"/>
      <c r="E203" s="249"/>
      <c r="F203" s="249"/>
      <c r="G203" s="250"/>
      <c r="H203" s="251"/>
      <c r="I203" s="252"/>
      <c r="J203" s="253"/>
      <c r="K203" s="254"/>
      <c r="O203" s="255">
        <v>1</v>
      </c>
    </row>
    <row r="204" spans="1:80" ht="12.75">
      <c r="A204" s="256">
        <v>62</v>
      </c>
      <c r="B204" s="257" t="s">
        <v>372</v>
      </c>
      <c r="C204" s="258" t="s">
        <v>373</v>
      </c>
      <c r="D204" s="259" t="s">
        <v>110</v>
      </c>
      <c r="E204" s="260">
        <v>0.15</v>
      </c>
      <c r="F204" s="260"/>
      <c r="G204" s="261">
        <f>E204*F204</f>
        <v>0</v>
      </c>
      <c r="H204" s="262">
        <v>0</v>
      </c>
      <c r="I204" s="263">
        <f>E204*H204</f>
        <v>0</v>
      </c>
      <c r="J204" s="262">
        <v>-0.00287</v>
      </c>
      <c r="K204" s="263">
        <f>E204*J204</f>
        <v>-0.0004305</v>
      </c>
      <c r="O204" s="255">
        <v>2</v>
      </c>
      <c r="AA204" s="228">
        <v>1</v>
      </c>
      <c r="AB204" s="228">
        <v>1</v>
      </c>
      <c r="AC204" s="228">
        <v>1</v>
      </c>
      <c r="AZ204" s="228">
        <v>1</v>
      </c>
      <c r="BA204" s="228">
        <f>IF(AZ204=1,G204,0)</f>
        <v>0</v>
      </c>
      <c r="BB204" s="228">
        <f>IF(AZ204=2,G204,0)</f>
        <v>0</v>
      </c>
      <c r="BC204" s="228">
        <f>IF(AZ204=3,G204,0)</f>
        <v>0</v>
      </c>
      <c r="BD204" s="228">
        <f>IF(AZ204=4,G204,0)</f>
        <v>0</v>
      </c>
      <c r="BE204" s="228">
        <f>IF(AZ204=5,G204,0)</f>
        <v>0</v>
      </c>
      <c r="CA204" s="255">
        <v>1</v>
      </c>
      <c r="CB204" s="255">
        <v>1</v>
      </c>
    </row>
    <row r="205" spans="1:15" ht="12.75">
      <c r="A205" s="264"/>
      <c r="B205" s="268"/>
      <c r="C205" s="440" t="s">
        <v>1380</v>
      </c>
      <c r="D205" s="441"/>
      <c r="E205" s="269">
        <v>0.15</v>
      </c>
      <c r="F205" s="270"/>
      <c r="G205" s="271"/>
      <c r="H205" s="272"/>
      <c r="I205" s="266"/>
      <c r="J205" s="273"/>
      <c r="K205" s="266"/>
      <c r="M205" s="267" t="s">
        <v>1380</v>
      </c>
      <c r="O205" s="255"/>
    </row>
    <row r="206" spans="1:80" ht="12.75">
      <c r="A206" s="256">
        <v>63</v>
      </c>
      <c r="B206" s="257" t="s">
        <v>375</v>
      </c>
      <c r="C206" s="258" t="s">
        <v>376</v>
      </c>
      <c r="D206" s="259" t="s">
        <v>110</v>
      </c>
      <c r="E206" s="260">
        <v>0.15</v>
      </c>
      <c r="F206" s="260"/>
      <c r="G206" s="261">
        <f>E206*F206</f>
        <v>0</v>
      </c>
      <c r="H206" s="262">
        <v>2E-05</v>
      </c>
      <c r="I206" s="263">
        <f>E206*H206</f>
        <v>3E-06</v>
      </c>
      <c r="J206" s="262">
        <v>0</v>
      </c>
      <c r="K206" s="263">
        <f>E206*J206</f>
        <v>0</v>
      </c>
      <c r="O206" s="255">
        <v>2</v>
      </c>
      <c r="AA206" s="228">
        <v>1</v>
      </c>
      <c r="AB206" s="228">
        <v>1</v>
      </c>
      <c r="AC206" s="228">
        <v>1</v>
      </c>
      <c r="AZ206" s="228">
        <v>1</v>
      </c>
      <c r="BA206" s="228">
        <f>IF(AZ206=1,G206,0)</f>
        <v>0</v>
      </c>
      <c r="BB206" s="228">
        <f>IF(AZ206=2,G206,0)</f>
        <v>0</v>
      </c>
      <c r="BC206" s="228">
        <f>IF(AZ206=3,G206,0)</f>
        <v>0</v>
      </c>
      <c r="BD206" s="228">
        <f>IF(AZ206=4,G206,0)</f>
        <v>0</v>
      </c>
      <c r="BE206" s="228">
        <f>IF(AZ206=5,G206,0)</f>
        <v>0</v>
      </c>
      <c r="CA206" s="255">
        <v>1</v>
      </c>
      <c r="CB206" s="255">
        <v>1</v>
      </c>
    </row>
    <row r="207" spans="1:57" ht="12.75">
      <c r="A207" s="274"/>
      <c r="B207" s="275" t="s">
        <v>103</v>
      </c>
      <c r="C207" s="276" t="s">
        <v>371</v>
      </c>
      <c r="D207" s="277"/>
      <c r="E207" s="278"/>
      <c r="F207" s="279"/>
      <c r="G207" s="280">
        <f>SUM(G203:G206)</f>
        <v>0</v>
      </c>
      <c r="H207" s="281"/>
      <c r="I207" s="282">
        <f>SUM(I203:I206)</f>
        <v>3E-06</v>
      </c>
      <c r="J207" s="281"/>
      <c r="K207" s="282">
        <f>SUM(K203:K206)</f>
        <v>-0.0004305</v>
      </c>
      <c r="O207" s="255">
        <v>4</v>
      </c>
      <c r="BA207" s="283">
        <f>SUM(BA203:BA206)</f>
        <v>0</v>
      </c>
      <c r="BB207" s="283">
        <f>SUM(BB203:BB206)</f>
        <v>0</v>
      </c>
      <c r="BC207" s="283">
        <f>SUM(BC203:BC206)</f>
        <v>0</v>
      </c>
      <c r="BD207" s="283">
        <f>SUM(BD203:BD206)</f>
        <v>0</v>
      </c>
      <c r="BE207" s="283">
        <f>SUM(BE203:BE206)</f>
        <v>0</v>
      </c>
    </row>
    <row r="208" spans="1:15" ht="12.75">
      <c r="A208" s="245" t="s">
        <v>98</v>
      </c>
      <c r="B208" s="246" t="s">
        <v>377</v>
      </c>
      <c r="C208" s="247" t="s">
        <v>378</v>
      </c>
      <c r="D208" s="248"/>
      <c r="E208" s="249"/>
      <c r="F208" s="249"/>
      <c r="G208" s="250"/>
      <c r="H208" s="251"/>
      <c r="I208" s="252"/>
      <c r="J208" s="253"/>
      <c r="K208" s="254"/>
      <c r="O208" s="255">
        <v>1</v>
      </c>
    </row>
    <row r="209" spans="1:80" ht="12.75">
      <c r="A209" s="256">
        <v>64</v>
      </c>
      <c r="B209" s="257" t="s">
        <v>380</v>
      </c>
      <c r="C209" s="258" t="s">
        <v>381</v>
      </c>
      <c r="D209" s="259" t="s">
        <v>382</v>
      </c>
      <c r="E209" s="260">
        <v>98.105800965</v>
      </c>
      <c r="F209" s="260"/>
      <c r="G209" s="261">
        <f>E209*F209</f>
        <v>0</v>
      </c>
      <c r="H209" s="262">
        <v>0</v>
      </c>
      <c r="I209" s="263">
        <f>E209*H209</f>
        <v>0</v>
      </c>
      <c r="J209" s="262"/>
      <c r="K209" s="263">
        <f>E209*J209</f>
        <v>0</v>
      </c>
      <c r="O209" s="255">
        <v>2</v>
      </c>
      <c r="AA209" s="228">
        <v>7</v>
      </c>
      <c r="AB209" s="228">
        <v>1</v>
      </c>
      <c r="AC209" s="228">
        <v>2</v>
      </c>
      <c r="AZ209" s="228">
        <v>1</v>
      </c>
      <c r="BA209" s="228">
        <f>IF(AZ209=1,G209,0)</f>
        <v>0</v>
      </c>
      <c r="BB209" s="228">
        <f>IF(AZ209=2,G209,0)</f>
        <v>0</v>
      </c>
      <c r="BC209" s="228">
        <f>IF(AZ209=3,G209,0)</f>
        <v>0</v>
      </c>
      <c r="BD209" s="228">
        <f>IF(AZ209=4,G209,0)</f>
        <v>0</v>
      </c>
      <c r="BE209" s="228">
        <f>IF(AZ209=5,G209,0)</f>
        <v>0</v>
      </c>
      <c r="CA209" s="255">
        <v>7</v>
      </c>
      <c r="CB209" s="255">
        <v>1</v>
      </c>
    </row>
    <row r="210" spans="1:57" ht="12.75">
      <c r="A210" s="274"/>
      <c r="B210" s="275" t="s">
        <v>103</v>
      </c>
      <c r="C210" s="276" t="s">
        <v>379</v>
      </c>
      <c r="D210" s="277"/>
      <c r="E210" s="278"/>
      <c r="F210" s="279"/>
      <c r="G210" s="280">
        <f>SUM(G208:G209)</f>
        <v>0</v>
      </c>
      <c r="H210" s="281"/>
      <c r="I210" s="282">
        <f>SUM(I208:I209)</f>
        <v>0</v>
      </c>
      <c r="J210" s="281"/>
      <c r="K210" s="282">
        <f>SUM(K208:K209)</f>
        <v>0</v>
      </c>
      <c r="O210" s="255">
        <v>4</v>
      </c>
      <c r="BA210" s="283">
        <f>SUM(BA208:BA209)</f>
        <v>0</v>
      </c>
      <c r="BB210" s="283">
        <f>SUM(BB208:BB209)</f>
        <v>0</v>
      </c>
      <c r="BC210" s="283">
        <f>SUM(BC208:BC209)</f>
        <v>0</v>
      </c>
      <c r="BD210" s="283">
        <f>SUM(BD208:BD209)</f>
        <v>0</v>
      </c>
      <c r="BE210" s="283">
        <f>SUM(BE208:BE209)</f>
        <v>0</v>
      </c>
    </row>
    <row r="211" ht="12.75">
      <c r="E211" s="228"/>
    </row>
    <row r="212" ht="12.75">
      <c r="E212" s="228"/>
    </row>
    <row r="213" ht="12.75">
      <c r="E213" s="228"/>
    </row>
    <row r="214" ht="12.75">
      <c r="E214" s="228"/>
    </row>
    <row r="215" ht="12.75">
      <c r="E215" s="228"/>
    </row>
    <row r="216" ht="12.75">
      <c r="E216" s="228"/>
    </row>
    <row r="217" ht="12.75">
      <c r="E217" s="228"/>
    </row>
    <row r="218" ht="12.75">
      <c r="E218" s="228"/>
    </row>
    <row r="219" ht="12.75">
      <c r="E219" s="228"/>
    </row>
    <row r="220" ht="12.75">
      <c r="E220" s="228"/>
    </row>
    <row r="221" ht="12.75">
      <c r="E221" s="228"/>
    </row>
    <row r="222" ht="12.75">
      <c r="E222" s="228"/>
    </row>
    <row r="223" ht="12.75">
      <c r="E223" s="228"/>
    </row>
    <row r="224" ht="12.75">
      <c r="E224" s="228"/>
    </row>
    <row r="225" ht="12.75">
      <c r="E225" s="228"/>
    </row>
    <row r="226" ht="12.75">
      <c r="E226" s="228"/>
    </row>
    <row r="227" ht="12.75">
      <c r="E227" s="228"/>
    </row>
    <row r="228" ht="12.75">
      <c r="E228" s="228"/>
    </row>
    <row r="229" ht="12.75">
      <c r="E229" s="228"/>
    </row>
    <row r="230" ht="12.75">
      <c r="E230" s="228"/>
    </row>
    <row r="231" ht="12.75">
      <c r="E231" s="228"/>
    </row>
    <row r="232" ht="12.75">
      <c r="E232" s="228"/>
    </row>
    <row r="233" ht="12.75">
      <c r="E233" s="228"/>
    </row>
    <row r="234" spans="1:7" ht="12.75">
      <c r="A234" s="273"/>
      <c r="B234" s="273"/>
      <c r="C234" s="273"/>
      <c r="D234" s="273"/>
      <c r="E234" s="273"/>
      <c r="F234" s="273"/>
      <c r="G234" s="273"/>
    </row>
    <row r="235" spans="1:7" ht="12.75">
      <c r="A235" s="273"/>
      <c r="B235" s="273"/>
      <c r="C235" s="273"/>
      <c r="D235" s="273"/>
      <c r="E235" s="273"/>
      <c r="F235" s="273"/>
      <c r="G235" s="273"/>
    </row>
    <row r="236" spans="1:7" ht="12.75">
      <c r="A236" s="273"/>
      <c r="B236" s="273"/>
      <c r="C236" s="273"/>
      <c r="D236" s="273"/>
      <c r="E236" s="273"/>
      <c r="F236" s="273"/>
      <c r="G236" s="273"/>
    </row>
    <row r="237" spans="1:7" ht="12.75">
      <c r="A237" s="273"/>
      <c r="B237" s="273"/>
      <c r="C237" s="273"/>
      <c r="D237" s="273"/>
      <c r="E237" s="273"/>
      <c r="F237" s="273"/>
      <c r="G237" s="273"/>
    </row>
    <row r="238" ht="12.75">
      <c r="E238" s="228"/>
    </row>
    <row r="239" ht="12.75">
      <c r="E239" s="228"/>
    </row>
    <row r="240" ht="12.75">
      <c r="E240" s="228"/>
    </row>
    <row r="241" ht="12.75">
      <c r="E241" s="228"/>
    </row>
    <row r="242" ht="12.75">
      <c r="E242" s="228"/>
    </row>
    <row r="243" ht="12.75">
      <c r="E243" s="228"/>
    </row>
    <row r="244" ht="12.75">
      <c r="E244" s="228"/>
    </row>
    <row r="245" ht="12.75">
      <c r="E245" s="228"/>
    </row>
    <row r="246" ht="12.75">
      <c r="E246" s="228"/>
    </row>
    <row r="247" ht="12.75">
      <c r="E247" s="228"/>
    </row>
    <row r="248" ht="12.75">
      <c r="E248" s="228"/>
    </row>
    <row r="249" ht="12.75">
      <c r="E249" s="228"/>
    </row>
    <row r="250" ht="12.75">
      <c r="E250" s="228"/>
    </row>
    <row r="251" ht="12.75">
      <c r="E251" s="228"/>
    </row>
    <row r="252" ht="12.75">
      <c r="E252" s="228"/>
    </row>
    <row r="253" ht="12.75">
      <c r="E253" s="228"/>
    </row>
    <row r="254" ht="12.75">
      <c r="E254" s="228"/>
    </row>
    <row r="255" ht="12.75">
      <c r="E255" s="228"/>
    </row>
    <row r="256" ht="12.75">
      <c r="E256" s="228"/>
    </row>
    <row r="257" ht="12.75">
      <c r="E257" s="228"/>
    </row>
    <row r="258" ht="12.75">
      <c r="E258" s="228"/>
    </row>
    <row r="259" ht="12.75">
      <c r="E259" s="228"/>
    </row>
    <row r="260" ht="12.75">
      <c r="E260" s="228"/>
    </row>
    <row r="261" ht="12.75">
      <c r="E261" s="228"/>
    </row>
    <row r="262" ht="12.75">
      <c r="E262" s="228"/>
    </row>
    <row r="263" ht="12.75">
      <c r="E263" s="228"/>
    </row>
    <row r="264" ht="12.75">
      <c r="E264" s="228"/>
    </row>
    <row r="265" ht="12.75">
      <c r="E265" s="228"/>
    </row>
    <row r="266" ht="12.75">
      <c r="E266" s="228"/>
    </row>
    <row r="267" ht="12.75">
      <c r="E267" s="228"/>
    </row>
    <row r="268" ht="12.75">
      <c r="E268" s="228"/>
    </row>
    <row r="269" spans="1:2" ht="12.75">
      <c r="A269" s="284"/>
      <c r="B269" s="284"/>
    </row>
    <row r="270" spans="1:7" ht="12.75">
      <c r="A270" s="273"/>
      <c r="B270" s="273"/>
      <c r="C270" s="285"/>
      <c r="D270" s="285"/>
      <c r="E270" s="286"/>
      <c r="F270" s="285"/>
      <c r="G270" s="287"/>
    </row>
    <row r="271" spans="1:7" ht="12.75">
      <c r="A271" s="288"/>
      <c r="B271" s="288"/>
      <c r="C271" s="273"/>
      <c r="D271" s="273"/>
      <c r="E271" s="289"/>
      <c r="F271" s="273"/>
      <c r="G271" s="273"/>
    </row>
    <row r="272" spans="1:7" ht="12.75">
      <c r="A272" s="273"/>
      <c r="B272" s="273"/>
      <c r="C272" s="273"/>
      <c r="D272" s="273"/>
      <c r="E272" s="289"/>
      <c r="F272" s="273"/>
      <c r="G272" s="273"/>
    </row>
    <row r="273" spans="1:7" ht="12.75">
      <c r="A273" s="273"/>
      <c r="B273" s="273"/>
      <c r="C273" s="273"/>
      <c r="D273" s="273"/>
      <c r="E273" s="289"/>
      <c r="F273" s="273"/>
      <c r="G273" s="273"/>
    </row>
    <row r="274" spans="1:7" ht="12.75">
      <c r="A274" s="273"/>
      <c r="B274" s="273"/>
      <c r="C274" s="273"/>
      <c r="D274" s="273"/>
      <c r="E274" s="289"/>
      <c r="F274" s="273"/>
      <c r="G274" s="273"/>
    </row>
    <row r="275" spans="1:7" ht="12.75">
      <c r="A275" s="273"/>
      <c r="B275" s="273"/>
      <c r="C275" s="273"/>
      <c r="D275" s="273"/>
      <c r="E275" s="289"/>
      <c r="F275" s="273"/>
      <c r="G275" s="273"/>
    </row>
    <row r="276" spans="1:7" ht="12.75">
      <c r="A276" s="273"/>
      <c r="B276" s="273"/>
      <c r="C276" s="273"/>
      <c r="D276" s="273"/>
      <c r="E276" s="289"/>
      <c r="F276" s="273"/>
      <c r="G276" s="273"/>
    </row>
    <row r="277" spans="1:7" ht="12.75">
      <c r="A277" s="273"/>
      <c r="B277" s="273"/>
      <c r="C277" s="273"/>
      <c r="D277" s="273"/>
      <c r="E277" s="289"/>
      <c r="F277" s="273"/>
      <c r="G277" s="273"/>
    </row>
    <row r="278" spans="1:7" ht="12.75">
      <c r="A278" s="273"/>
      <c r="B278" s="273"/>
      <c r="C278" s="273"/>
      <c r="D278" s="273"/>
      <c r="E278" s="289"/>
      <c r="F278" s="273"/>
      <c r="G278" s="273"/>
    </row>
    <row r="279" spans="1:7" ht="12.75">
      <c r="A279" s="273"/>
      <c r="B279" s="273"/>
      <c r="C279" s="273"/>
      <c r="D279" s="273"/>
      <c r="E279" s="289"/>
      <c r="F279" s="273"/>
      <c r="G279" s="273"/>
    </row>
    <row r="280" spans="1:7" ht="12.75">
      <c r="A280" s="273"/>
      <c r="B280" s="273"/>
      <c r="C280" s="273"/>
      <c r="D280" s="273"/>
      <c r="E280" s="289"/>
      <c r="F280" s="273"/>
      <c r="G280" s="273"/>
    </row>
    <row r="281" spans="1:7" ht="12.75">
      <c r="A281" s="273"/>
      <c r="B281" s="273"/>
      <c r="C281" s="273"/>
      <c r="D281" s="273"/>
      <c r="E281" s="289"/>
      <c r="F281" s="273"/>
      <c r="G281" s="273"/>
    </row>
    <row r="282" spans="1:7" ht="12.75">
      <c r="A282" s="273"/>
      <c r="B282" s="273"/>
      <c r="C282" s="273"/>
      <c r="D282" s="273"/>
      <c r="E282" s="289"/>
      <c r="F282" s="273"/>
      <c r="G282" s="273"/>
    </row>
    <row r="283" spans="1:7" ht="12.75">
      <c r="A283" s="273"/>
      <c r="B283" s="273"/>
      <c r="C283" s="273"/>
      <c r="D283" s="273"/>
      <c r="E283" s="289"/>
      <c r="F283" s="273"/>
      <c r="G283" s="273"/>
    </row>
  </sheetData>
  <mergeCells count="132">
    <mergeCell ref="C200:G200"/>
    <mergeCell ref="C201:D201"/>
    <mergeCell ref="C205:D205"/>
    <mergeCell ref="C192:D192"/>
    <mergeCell ref="C193:D193"/>
    <mergeCell ref="C195:D195"/>
    <mergeCell ref="C196:D196"/>
    <mergeCell ref="C186:D186"/>
    <mergeCell ref="C187:D187"/>
    <mergeCell ref="C189:D189"/>
    <mergeCell ref="C190:D190"/>
    <mergeCell ref="C180:D180"/>
    <mergeCell ref="C181:D181"/>
    <mergeCell ref="C183:D183"/>
    <mergeCell ref="C184:D184"/>
    <mergeCell ref="C174:D174"/>
    <mergeCell ref="C175:D175"/>
    <mergeCell ref="C177:D177"/>
    <mergeCell ref="C178:D178"/>
    <mergeCell ref="C165:D165"/>
    <mergeCell ref="C166:D166"/>
    <mergeCell ref="C168:D168"/>
    <mergeCell ref="C169:D169"/>
    <mergeCell ref="C171:D171"/>
    <mergeCell ref="C172:D172"/>
    <mergeCell ref="C156:D156"/>
    <mergeCell ref="C157:D157"/>
    <mergeCell ref="C159:D159"/>
    <mergeCell ref="C160:D160"/>
    <mergeCell ref="C162:D162"/>
    <mergeCell ref="C163:D163"/>
    <mergeCell ref="C147:D147"/>
    <mergeCell ref="C148:D148"/>
    <mergeCell ref="C150:D150"/>
    <mergeCell ref="C151:D151"/>
    <mergeCell ref="C153:D153"/>
    <mergeCell ref="C154:D154"/>
    <mergeCell ref="C139:D139"/>
    <mergeCell ref="C140:D140"/>
    <mergeCell ref="C141:D141"/>
    <mergeCell ref="C142:D142"/>
    <mergeCell ref="C144:D144"/>
    <mergeCell ref="C145:D145"/>
    <mergeCell ref="C131:D131"/>
    <mergeCell ref="C132:D132"/>
    <mergeCell ref="C134:G134"/>
    <mergeCell ref="C135:D135"/>
    <mergeCell ref="C136:D136"/>
    <mergeCell ref="C138:G138"/>
    <mergeCell ref="C122:D122"/>
    <mergeCell ref="C124:D124"/>
    <mergeCell ref="C125:D125"/>
    <mergeCell ref="C127:D127"/>
    <mergeCell ref="C128:D128"/>
    <mergeCell ref="C130:G130"/>
    <mergeCell ref="C113:D113"/>
    <mergeCell ref="C115:G115"/>
    <mergeCell ref="C116:D116"/>
    <mergeCell ref="C118:G118"/>
    <mergeCell ref="C119:D119"/>
    <mergeCell ref="C121:D121"/>
    <mergeCell ref="C103:D103"/>
    <mergeCell ref="C105:D105"/>
    <mergeCell ref="C106:D106"/>
    <mergeCell ref="C107:D107"/>
    <mergeCell ref="C110:G110"/>
    <mergeCell ref="C111:D111"/>
    <mergeCell ref="C96:D96"/>
    <mergeCell ref="C97:D97"/>
    <mergeCell ref="C98:D98"/>
    <mergeCell ref="C100:D100"/>
    <mergeCell ref="C101:D101"/>
    <mergeCell ref="C102:D102"/>
    <mergeCell ref="C89:D89"/>
    <mergeCell ref="C90:D90"/>
    <mergeCell ref="C92:D92"/>
    <mergeCell ref="C93:D93"/>
    <mergeCell ref="C94:D94"/>
    <mergeCell ref="C95:D95"/>
    <mergeCell ref="C62:D62"/>
    <mergeCell ref="C63:D63"/>
    <mergeCell ref="C65:D65"/>
    <mergeCell ref="C66:D66"/>
    <mergeCell ref="C85:D85"/>
    <mergeCell ref="C86:D86"/>
    <mergeCell ref="C87:D87"/>
    <mergeCell ref="C88:D88"/>
    <mergeCell ref="C78:D78"/>
    <mergeCell ref="C79:D79"/>
    <mergeCell ref="C81:D81"/>
    <mergeCell ref="C83:D83"/>
    <mergeCell ref="C53:D53"/>
    <mergeCell ref="C55:D55"/>
    <mergeCell ref="C56:D56"/>
    <mergeCell ref="C58:D58"/>
    <mergeCell ref="C70:D70"/>
    <mergeCell ref="C71:D71"/>
    <mergeCell ref="C73:D73"/>
    <mergeCell ref="C74:D74"/>
    <mergeCell ref="C76:D76"/>
    <mergeCell ref="C42:D42"/>
    <mergeCell ref="C43:D43"/>
    <mergeCell ref="C45:D45"/>
    <mergeCell ref="C48:D48"/>
    <mergeCell ref="C49:D49"/>
    <mergeCell ref="C50:D50"/>
    <mergeCell ref="C29:D29"/>
    <mergeCell ref="C30:D30"/>
    <mergeCell ref="C32:D32"/>
    <mergeCell ref="C34:D34"/>
    <mergeCell ref="C36:D36"/>
    <mergeCell ref="C40:D40"/>
    <mergeCell ref="C22:D22"/>
    <mergeCell ref="C23:D23"/>
    <mergeCell ref="C24:D24"/>
    <mergeCell ref="C25:D25"/>
    <mergeCell ref="C27:D27"/>
    <mergeCell ref="C15:D15"/>
    <mergeCell ref="C16:D16"/>
    <mergeCell ref="C17:D17"/>
    <mergeCell ref="C18:D18"/>
    <mergeCell ref="C19:D19"/>
    <mergeCell ref="C20:D20"/>
    <mergeCell ref="A1:G1"/>
    <mergeCell ref="A3:B3"/>
    <mergeCell ref="A4:B4"/>
    <mergeCell ref="E4:G4"/>
    <mergeCell ref="C9:D9"/>
    <mergeCell ref="C12:D12"/>
    <mergeCell ref="C13:D13"/>
    <mergeCell ref="C14:D14"/>
    <mergeCell ref="C21:D21"/>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2145</v>
      </c>
      <c r="D2" s="93" t="s">
        <v>1381</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1276</v>
      </c>
      <c r="B5" s="106"/>
      <c r="C5" s="107" t="s">
        <v>1277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20.1 SO 20.1.1.2 Rek'!E11</f>
        <v>0</v>
      </c>
      <c r="D15" s="145" t="str">
        <f>'SO 20.1 SO 20.1.1.2 Rek'!A16</f>
        <v>Ztížené výrobní podmínky</v>
      </c>
      <c r="E15" s="146"/>
      <c r="F15" s="147"/>
      <c r="G15" s="144">
        <f>'SO 20.1 SO 20.1.1.2 Rek'!I16</f>
        <v>0</v>
      </c>
    </row>
    <row r="16" spans="1:7" ht="15.95" customHeight="1">
      <c r="A16" s="142" t="s">
        <v>52</v>
      </c>
      <c r="B16" s="143" t="s">
        <v>53</v>
      </c>
      <c r="C16" s="144">
        <f>'SO 20.1 SO 20.1.1.2 Rek'!F11</f>
        <v>0</v>
      </c>
      <c r="D16" s="97" t="str">
        <f>'SO 20.1 SO 20.1.1.2 Rek'!A17</f>
        <v>Zařízení staveniště</v>
      </c>
      <c r="E16" s="148"/>
      <c r="F16" s="149"/>
      <c r="G16" s="144">
        <f>'SO 20.1 SO 20.1.1.2 Rek'!I17</f>
        <v>0</v>
      </c>
    </row>
    <row r="17" spans="1:7" ht="15.95" customHeight="1">
      <c r="A17" s="142" t="s">
        <v>54</v>
      </c>
      <c r="B17" s="143" t="s">
        <v>55</v>
      </c>
      <c r="C17" s="144">
        <f>'SO 20.1 SO 20.1.1.2 Rek'!H11</f>
        <v>0</v>
      </c>
      <c r="D17" s="97"/>
      <c r="E17" s="148"/>
      <c r="F17" s="149"/>
      <c r="G17" s="144"/>
    </row>
    <row r="18" spans="1:7" ht="15.95" customHeight="1">
      <c r="A18" s="150" t="s">
        <v>56</v>
      </c>
      <c r="B18" s="151" t="s">
        <v>57</v>
      </c>
      <c r="C18" s="144">
        <f>'SO 20.1 SO 20.1.1.2 Rek'!G11</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20.1 SO 20.1.1.2 Rek'!I11</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20.1 SO 20.1.1.2 Rek'!H19</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2145</v>
      </c>
      <c r="I1" s="187"/>
    </row>
    <row r="2" spans="1:9" ht="13.5" thickBot="1">
      <c r="A2" s="428" t="s">
        <v>76</v>
      </c>
      <c r="B2" s="429"/>
      <c r="C2" s="188" t="s">
        <v>1278</v>
      </c>
      <c r="D2" s="189"/>
      <c r="E2" s="190"/>
      <c r="F2" s="189"/>
      <c r="G2" s="430" t="s">
        <v>1381</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20.1 SO 20.1.1.2 Pol'!B7</f>
        <v>1</v>
      </c>
      <c r="B7" s="62" t="str">
        <f>'SO 20.1 SO 20.1.1.2 Pol'!C7</f>
        <v>Zemní práce</v>
      </c>
      <c r="D7" s="200"/>
      <c r="E7" s="291">
        <f>'SO 20.1 SO 20.1.1.2 Pol'!BA69</f>
        <v>0</v>
      </c>
      <c r="F7" s="292">
        <f>'SO 20.1 SO 20.1.1.2 Pol'!BB69</f>
        <v>0</v>
      </c>
      <c r="G7" s="292">
        <f>'SO 20.1 SO 20.1.1.2 Pol'!BC69</f>
        <v>0</v>
      </c>
      <c r="H7" s="292">
        <f>'SO 20.1 SO 20.1.1.2 Pol'!BD69</f>
        <v>0</v>
      </c>
      <c r="I7" s="293">
        <f>'SO 20.1 SO 20.1.1.2 Pol'!BE69</f>
        <v>0</v>
      </c>
    </row>
    <row r="8" spans="1:9" s="123" customFormat="1" ht="12.75">
      <c r="A8" s="290" t="str">
        <f>'SO 20.1 SO 20.1.1.2 Pol'!B70</f>
        <v>4</v>
      </c>
      <c r="B8" s="62" t="str">
        <f>'SO 20.1 SO 20.1.1.2 Pol'!C70</f>
        <v>Vodorovné konstrukce</v>
      </c>
      <c r="D8" s="200"/>
      <c r="E8" s="291">
        <f>'SO 20.1 SO 20.1.1.2 Pol'!BA78</f>
        <v>0</v>
      </c>
      <c r="F8" s="292">
        <f>'SO 20.1 SO 20.1.1.2 Pol'!BB78</f>
        <v>0</v>
      </c>
      <c r="G8" s="292">
        <f>'SO 20.1 SO 20.1.1.2 Pol'!BC78</f>
        <v>0</v>
      </c>
      <c r="H8" s="292">
        <f>'SO 20.1 SO 20.1.1.2 Pol'!BD78</f>
        <v>0</v>
      </c>
      <c r="I8" s="293">
        <f>'SO 20.1 SO 20.1.1.2 Pol'!BE78</f>
        <v>0</v>
      </c>
    </row>
    <row r="9" spans="1:9" s="123" customFormat="1" ht="12.75">
      <c r="A9" s="290" t="str">
        <f>'SO 20.1 SO 20.1.1.2 Pol'!B79</f>
        <v>8</v>
      </c>
      <c r="B9" s="62" t="str">
        <f>'SO 20.1 SO 20.1.1.2 Pol'!C79</f>
        <v>Trubní vedení</v>
      </c>
      <c r="D9" s="200"/>
      <c r="E9" s="291">
        <f>'SO 20.1 SO 20.1.1.2 Pol'!BA223</f>
        <v>0</v>
      </c>
      <c r="F9" s="292">
        <f>'SO 20.1 SO 20.1.1.2 Pol'!BB223</f>
        <v>0</v>
      </c>
      <c r="G9" s="292">
        <f>'SO 20.1 SO 20.1.1.2 Pol'!BC223</f>
        <v>0</v>
      </c>
      <c r="H9" s="292">
        <f>'SO 20.1 SO 20.1.1.2 Pol'!BD223</f>
        <v>0</v>
      </c>
      <c r="I9" s="293">
        <f>'SO 20.1 SO 20.1.1.2 Pol'!BE223</f>
        <v>0</v>
      </c>
    </row>
    <row r="10" spans="1:9" s="123" customFormat="1" ht="13.5" thickBot="1">
      <c r="A10" s="290" t="str">
        <f>'SO 20.1 SO 20.1.1.2 Pol'!B224</f>
        <v>99</v>
      </c>
      <c r="B10" s="62" t="str">
        <f>'SO 20.1 SO 20.1.1.2 Pol'!C224</f>
        <v>Staveništní přesun hmot</v>
      </c>
      <c r="D10" s="200"/>
      <c r="E10" s="291">
        <f>'SO 20.1 SO 20.1.1.2 Pol'!BA226</f>
        <v>0</v>
      </c>
      <c r="F10" s="292">
        <f>'SO 20.1 SO 20.1.1.2 Pol'!BB226</f>
        <v>0</v>
      </c>
      <c r="G10" s="292">
        <f>'SO 20.1 SO 20.1.1.2 Pol'!BC226</f>
        <v>0</v>
      </c>
      <c r="H10" s="292">
        <f>'SO 20.1 SO 20.1.1.2 Pol'!BD226</f>
        <v>0</v>
      </c>
      <c r="I10" s="293">
        <f>'SO 20.1 SO 20.1.1.2 Pol'!BE226</f>
        <v>0</v>
      </c>
    </row>
    <row r="11" spans="1:9" s="14" customFormat="1" ht="13.5" thickBot="1">
      <c r="A11" s="201"/>
      <c r="B11" s="202" t="s">
        <v>79</v>
      </c>
      <c r="C11" s="202"/>
      <c r="D11" s="203"/>
      <c r="E11" s="204">
        <f>SUM(E7:E10)</f>
        <v>0</v>
      </c>
      <c r="F11" s="205">
        <f>SUM(F7:F10)</f>
        <v>0</v>
      </c>
      <c r="G11" s="205">
        <f>SUM(G7:G10)</f>
        <v>0</v>
      </c>
      <c r="H11" s="205">
        <f>SUM(H7:H10)</f>
        <v>0</v>
      </c>
      <c r="I11" s="206">
        <f>SUM(I7:I10)</f>
        <v>0</v>
      </c>
    </row>
    <row r="12" spans="1:9" ht="12.75">
      <c r="A12" s="123"/>
      <c r="B12" s="123"/>
      <c r="C12" s="123"/>
      <c r="D12" s="123"/>
      <c r="E12" s="123"/>
      <c r="F12" s="123"/>
      <c r="G12" s="123"/>
      <c r="H12" s="123"/>
      <c r="I12" s="123"/>
    </row>
    <row r="13" spans="1:57" ht="19.5" customHeight="1">
      <c r="A13" s="192" t="s">
        <v>80</v>
      </c>
      <c r="B13" s="192"/>
      <c r="C13" s="192"/>
      <c r="D13" s="192"/>
      <c r="E13" s="192"/>
      <c r="F13" s="192"/>
      <c r="G13" s="207"/>
      <c r="H13" s="192"/>
      <c r="I13" s="192"/>
      <c r="BA13" s="129"/>
      <c r="BB13" s="129"/>
      <c r="BC13" s="129"/>
      <c r="BD13" s="129"/>
      <c r="BE13" s="129"/>
    </row>
    <row r="14" ht="13.5" thickBot="1"/>
    <row r="15" spans="1:9" ht="12.75">
      <c r="A15" s="158" t="s">
        <v>81</v>
      </c>
      <c r="B15" s="159"/>
      <c r="C15" s="159"/>
      <c r="D15" s="208"/>
      <c r="E15" s="209" t="s">
        <v>82</v>
      </c>
      <c r="F15" s="210" t="s">
        <v>13</v>
      </c>
      <c r="G15" s="211" t="s">
        <v>83</v>
      </c>
      <c r="H15" s="212"/>
      <c r="I15" s="213" t="s">
        <v>82</v>
      </c>
    </row>
    <row r="16" spans="1:53" ht="12.75">
      <c r="A16" s="152" t="s">
        <v>383</v>
      </c>
      <c r="B16" s="143"/>
      <c r="C16" s="143"/>
      <c r="D16" s="214"/>
      <c r="E16" s="215">
        <v>0</v>
      </c>
      <c r="F16" s="216">
        <v>0</v>
      </c>
      <c r="G16" s="217">
        <f>SUM(E11:I11)</f>
        <v>0</v>
      </c>
      <c r="H16" s="218"/>
      <c r="I16" s="219">
        <f aca="true" t="shared" si="0" ref="I16:I18">E16+F16*G16/100</f>
        <v>0</v>
      </c>
      <c r="BA16" s="1">
        <v>0</v>
      </c>
    </row>
    <row r="17" spans="1:53" ht="12.75">
      <c r="A17" s="152" t="s">
        <v>384</v>
      </c>
      <c r="B17" s="143"/>
      <c r="C17" s="143"/>
      <c r="D17" s="214"/>
      <c r="E17" s="215">
        <v>0</v>
      </c>
      <c r="F17" s="216">
        <v>0</v>
      </c>
      <c r="G17" s="217">
        <f>SUM(G16)</f>
        <v>0</v>
      </c>
      <c r="H17" s="218"/>
      <c r="I17" s="219">
        <f t="shared" si="0"/>
        <v>0</v>
      </c>
      <c r="BA17" s="1">
        <v>0</v>
      </c>
    </row>
    <row r="18" spans="1:53" ht="12.75">
      <c r="A18" s="152" t="s">
        <v>2151</v>
      </c>
      <c r="B18" s="143"/>
      <c r="C18" s="143"/>
      <c r="D18" s="214"/>
      <c r="E18" s="215">
        <v>0</v>
      </c>
      <c r="F18" s="216">
        <v>0</v>
      </c>
      <c r="G18" s="217">
        <f>SUM(G17)</f>
        <v>0</v>
      </c>
      <c r="H18" s="218"/>
      <c r="I18" s="219">
        <f t="shared" si="0"/>
        <v>0</v>
      </c>
      <c r="BA18" s="1">
        <v>2</v>
      </c>
    </row>
    <row r="19" spans="1:9" ht="13.5" thickBot="1">
      <c r="A19" s="220"/>
      <c r="B19" s="221" t="s">
        <v>84</v>
      </c>
      <c r="C19" s="222"/>
      <c r="D19" s="223"/>
      <c r="E19" s="224"/>
      <c r="F19" s="225"/>
      <c r="G19" s="225"/>
      <c r="H19" s="433">
        <f>SUM(I16:I18)</f>
        <v>0</v>
      </c>
      <c r="I19" s="434"/>
    </row>
    <row r="21" spans="2:9" ht="12.75">
      <c r="B21" s="14"/>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sheetData>
  <mergeCells count="4">
    <mergeCell ref="A1:B1"/>
    <mergeCell ref="A2:B2"/>
    <mergeCell ref="G2:I2"/>
    <mergeCell ref="H19:I19"/>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99"/>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20.1 SO 20.1.1.2 Rek'!H1</f>
        <v>SO 20.1.1.2</v>
      </c>
      <c r="G3" s="235"/>
    </row>
    <row r="4" spans="1:7" ht="13.5" thickBot="1">
      <c r="A4" s="436" t="s">
        <v>76</v>
      </c>
      <c r="B4" s="429"/>
      <c r="C4" s="188" t="s">
        <v>1278</v>
      </c>
      <c r="D4" s="236"/>
      <c r="E4" s="437" t="str">
        <f>'SO 20.1 SO 20.1.1.2 Rek'!G2</f>
        <v>Dešťová kanalizace DB</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113</v>
      </c>
      <c r="C8" s="258" t="s">
        <v>114</v>
      </c>
      <c r="D8" s="259" t="s">
        <v>115</v>
      </c>
      <c r="E8" s="260">
        <v>96</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1382</v>
      </c>
      <c r="D9" s="441"/>
      <c r="E9" s="269">
        <v>96</v>
      </c>
      <c r="F9" s="270"/>
      <c r="G9" s="271"/>
      <c r="H9" s="272"/>
      <c r="I9" s="266"/>
      <c r="J9" s="273"/>
      <c r="K9" s="266"/>
      <c r="M9" s="267" t="s">
        <v>1382</v>
      </c>
      <c r="O9" s="255"/>
    </row>
    <row r="10" spans="1:80" ht="12.75">
      <c r="A10" s="256">
        <v>2</v>
      </c>
      <c r="B10" s="257" t="s">
        <v>117</v>
      </c>
      <c r="C10" s="258" t="s">
        <v>118</v>
      </c>
      <c r="D10" s="259" t="s">
        <v>119</v>
      </c>
      <c r="E10" s="260">
        <v>4</v>
      </c>
      <c r="F10" s="260"/>
      <c r="G10" s="261">
        <f>E10*F10</f>
        <v>0</v>
      </c>
      <c r="H10" s="262">
        <v>0</v>
      </c>
      <c r="I10" s="263">
        <f>E10*H10</f>
        <v>0</v>
      </c>
      <c r="J10" s="262">
        <v>0</v>
      </c>
      <c r="K10" s="263">
        <f>E10*J10</f>
        <v>0</v>
      </c>
      <c r="O10" s="255">
        <v>2</v>
      </c>
      <c r="AA10" s="228">
        <v>1</v>
      </c>
      <c r="AB10" s="228">
        <v>1</v>
      </c>
      <c r="AC10" s="228">
        <v>1</v>
      </c>
      <c r="AZ10" s="228">
        <v>1</v>
      </c>
      <c r="BA10" s="228">
        <f>IF(AZ10=1,G10,0)</f>
        <v>0</v>
      </c>
      <c r="BB10" s="228">
        <f>IF(AZ10=2,G10,0)</f>
        <v>0</v>
      </c>
      <c r="BC10" s="228">
        <f>IF(AZ10=3,G10,0)</f>
        <v>0</v>
      </c>
      <c r="BD10" s="228">
        <f>IF(AZ10=4,G10,0)</f>
        <v>0</v>
      </c>
      <c r="BE10" s="228">
        <f>IF(AZ10=5,G10,0)</f>
        <v>0</v>
      </c>
      <c r="CA10" s="255">
        <v>1</v>
      </c>
      <c r="CB10" s="255">
        <v>1</v>
      </c>
    </row>
    <row r="11" spans="1:80" ht="12.75">
      <c r="A11" s="256">
        <v>3</v>
      </c>
      <c r="B11" s="257" t="s">
        <v>453</v>
      </c>
      <c r="C11" s="258" t="s">
        <v>1281</v>
      </c>
      <c r="D11" s="259" t="s">
        <v>122</v>
      </c>
      <c r="E11" s="260">
        <v>207.3555</v>
      </c>
      <c r="F11" s="260"/>
      <c r="G11" s="261">
        <f>E11*F11</f>
        <v>0</v>
      </c>
      <c r="H11" s="262">
        <v>0</v>
      </c>
      <c r="I11" s="263">
        <f>E11*H11</f>
        <v>0</v>
      </c>
      <c r="J11" s="262">
        <v>0</v>
      </c>
      <c r="K11" s="263">
        <f>E11*J11</f>
        <v>0</v>
      </c>
      <c r="O11" s="255">
        <v>2</v>
      </c>
      <c r="AA11" s="228">
        <v>1</v>
      </c>
      <c r="AB11" s="228">
        <v>1</v>
      </c>
      <c r="AC11" s="228">
        <v>1</v>
      </c>
      <c r="AZ11" s="228">
        <v>1</v>
      </c>
      <c r="BA11" s="228">
        <f>IF(AZ11=1,G11,0)</f>
        <v>0</v>
      </c>
      <c r="BB11" s="228">
        <f>IF(AZ11=2,G11,0)</f>
        <v>0</v>
      </c>
      <c r="BC11" s="228">
        <f>IF(AZ11=3,G11,0)</f>
        <v>0</v>
      </c>
      <c r="BD11" s="228">
        <f>IF(AZ11=4,G11,0)</f>
        <v>0</v>
      </c>
      <c r="BE11" s="228">
        <f>IF(AZ11=5,G11,0)</f>
        <v>0</v>
      </c>
      <c r="CA11" s="255">
        <v>1</v>
      </c>
      <c r="CB11" s="255">
        <v>1</v>
      </c>
    </row>
    <row r="12" spans="1:15" ht="12.75">
      <c r="A12" s="264"/>
      <c r="B12" s="268"/>
      <c r="C12" s="440" t="s">
        <v>1282</v>
      </c>
      <c r="D12" s="441"/>
      <c r="E12" s="269">
        <v>0</v>
      </c>
      <c r="F12" s="270"/>
      <c r="G12" s="271"/>
      <c r="H12" s="272"/>
      <c r="I12" s="266"/>
      <c r="J12" s="273"/>
      <c r="K12" s="266"/>
      <c r="M12" s="267" t="s">
        <v>1282</v>
      </c>
      <c r="O12" s="255"/>
    </row>
    <row r="13" spans="1:15" ht="12.75">
      <c r="A13" s="264"/>
      <c r="B13" s="268"/>
      <c r="C13" s="440" t="s">
        <v>404</v>
      </c>
      <c r="D13" s="441"/>
      <c r="E13" s="269">
        <v>0</v>
      </c>
      <c r="F13" s="270"/>
      <c r="G13" s="271"/>
      <c r="H13" s="272"/>
      <c r="I13" s="266"/>
      <c r="J13" s="273"/>
      <c r="K13" s="266"/>
      <c r="M13" s="267" t="s">
        <v>404</v>
      </c>
      <c r="O13" s="255"/>
    </row>
    <row r="14" spans="1:15" ht="22.5">
      <c r="A14" s="264"/>
      <c r="B14" s="268"/>
      <c r="C14" s="440" t="s">
        <v>1383</v>
      </c>
      <c r="D14" s="441"/>
      <c r="E14" s="269">
        <v>0</v>
      </c>
      <c r="F14" s="270"/>
      <c r="G14" s="271"/>
      <c r="H14" s="272"/>
      <c r="I14" s="266"/>
      <c r="J14" s="273"/>
      <c r="K14" s="266"/>
      <c r="M14" s="267" t="s">
        <v>1383</v>
      </c>
      <c r="O14" s="255"/>
    </row>
    <row r="15" spans="1:15" ht="12.75">
      <c r="A15" s="264"/>
      <c r="B15" s="268"/>
      <c r="C15" s="442" t="s">
        <v>125</v>
      </c>
      <c r="D15" s="441"/>
      <c r="E15" s="294">
        <v>0</v>
      </c>
      <c r="F15" s="270"/>
      <c r="G15" s="271"/>
      <c r="H15" s="272"/>
      <c r="I15" s="266"/>
      <c r="J15" s="273"/>
      <c r="K15" s="266"/>
      <c r="M15" s="267" t="s">
        <v>125</v>
      </c>
      <c r="O15" s="255"/>
    </row>
    <row r="16" spans="1:15" ht="12.75">
      <c r="A16" s="264"/>
      <c r="B16" s="268"/>
      <c r="C16" s="442" t="s">
        <v>1384</v>
      </c>
      <c r="D16" s="441"/>
      <c r="E16" s="294">
        <v>32.292</v>
      </c>
      <c r="F16" s="270"/>
      <c r="G16" s="271"/>
      <c r="H16" s="272"/>
      <c r="I16" s="266"/>
      <c r="J16" s="273"/>
      <c r="K16" s="266"/>
      <c r="M16" s="267" t="s">
        <v>1384</v>
      </c>
      <c r="O16" s="255"/>
    </row>
    <row r="17" spans="1:15" ht="12.75">
      <c r="A17" s="264"/>
      <c r="B17" s="268"/>
      <c r="C17" s="442" t="s">
        <v>1385</v>
      </c>
      <c r="D17" s="441"/>
      <c r="E17" s="294">
        <v>22.9944</v>
      </c>
      <c r="F17" s="270"/>
      <c r="G17" s="271"/>
      <c r="H17" s="272"/>
      <c r="I17" s="266"/>
      <c r="J17" s="273"/>
      <c r="K17" s="266"/>
      <c r="M17" s="267" t="s">
        <v>1385</v>
      </c>
      <c r="O17" s="255"/>
    </row>
    <row r="18" spans="1:15" ht="12.75">
      <c r="A18" s="264"/>
      <c r="B18" s="268"/>
      <c r="C18" s="442" t="s">
        <v>1386</v>
      </c>
      <c r="D18" s="441"/>
      <c r="E18" s="294">
        <v>73.9536</v>
      </c>
      <c r="F18" s="270"/>
      <c r="G18" s="271"/>
      <c r="H18" s="272"/>
      <c r="I18" s="266"/>
      <c r="J18" s="273"/>
      <c r="K18" s="266"/>
      <c r="M18" s="267" t="s">
        <v>1386</v>
      </c>
      <c r="O18" s="255"/>
    </row>
    <row r="19" spans="1:15" ht="12.75">
      <c r="A19" s="264"/>
      <c r="B19" s="268"/>
      <c r="C19" s="442" t="s">
        <v>1387</v>
      </c>
      <c r="D19" s="441"/>
      <c r="E19" s="294">
        <v>83.028</v>
      </c>
      <c r="F19" s="270"/>
      <c r="G19" s="271"/>
      <c r="H19" s="272"/>
      <c r="I19" s="266"/>
      <c r="J19" s="273"/>
      <c r="K19" s="266"/>
      <c r="M19" s="267" t="s">
        <v>1387</v>
      </c>
      <c r="O19" s="255"/>
    </row>
    <row r="20" spans="1:15" ht="12.75">
      <c r="A20" s="264"/>
      <c r="B20" s="268"/>
      <c r="C20" s="443" t="s">
        <v>134</v>
      </c>
      <c r="D20" s="441"/>
      <c r="E20" s="295">
        <v>0</v>
      </c>
      <c r="F20" s="270"/>
      <c r="G20" s="271"/>
      <c r="H20" s="272"/>
      <c r="I20" s="266"/>
      <c r="J20" s="273"/>
      <c r="K20" s="266"/>
      <c r="M20" s="267" t="s">
        <v>134</v>
      </c>
      <c r="O20" s="255"/>
    </row>
    <row r="21" spans="1:15" ht="12.75">
      <c r="A21" s="264"/>
      <c r="B21" s="268"/>
      <c r="C21" s="442" t="s">
        <v>135</v>
      </c>
      <c r="D21" s="441"/>
      <c r="E21" s="294">
        <v>212.26800000000003</v>
      </c>
      <c r="F21" s="270"/>
      <c r="G21" s="271"/>
      <c r="H21" s="272"/>
      <c r="I21" s="266"/>
      <c r="J21" s="273"/>
      <c r="K21" s="266"/>
      <c r="M21" s="267" t="s">
        <v>135</v>
      </c>
      <c r="O21" s="255"/>
    </row>
    <row r="22" spans="1:15" ht="12.75">
      <c r="A22" s="264"/>
      <c r="B22" s="268"/>
      <c r="C22" s="440" t="s">
        <v>150</v>
      </c>
      <c r="D22" s="441"/>
      <c r="E22" s="269">
        <v>0</v>
      </c>
      <c r="F22" s="270"/>
      <c r="G22" s="271"/>
      <c r="H22" s="272"/>
      <c r="I22" s="266"/>
      <c r="J22" s="273"/>
      <c r="K22" s="266"/>
      <c r="M22" s="267" t="s">
        <v>150</v>
      </c>
      <c r="O22" s="255"/>
    </row>
    <row r="23" spans="1:15" ht="12.75">
      <c r="A23" s="264"/>
      <c r="B23" s="268"/>
      <c r="C23" s="442" t="s">
        <v>125</v>
      </c>
      <c r="D23" s="441"/>
      <c r="E23" s="294">
        <v>0</v>
      </c>
      <c r="F23" s="270"/>
      <c r="G23" s="271"/>
      <c r="H23" s="272"/>
      <c r="I23" s="266"/>
      <c r="J23" s="273"/>
      <c r="K23" s="266"/>
      <c r="M23" s="267" t="s">
        <v>125</v>
      </c>
      <c r="O23" s="255"/>
    </row>
    <row r="24" spans="1:15" ht="12.75">
      <c r="A24" s="264"/>
      <c r="B24" s="268"/>
      <c r="C24" s="442" t="s">
        <v>1388</v>
      </c>
      <c r="D24" s="441"/>
      <c r="E24" s="294">
        <v>6.237</v>
      </c>
      <c r="F24" s="270"/>
      <c r="G24" s="271"/>
      <c r="H24" s="272"/>
      <c r="I24" s="266"/>
      <c r="J24" s="273"/>
      <c r="K24" s="266"/>
      <c r="M24" s="267" t="s">
        <v>1388</v>
      </c>
      <c r="O24" s="255"/>
    </row>
    <row r="25" spans="1:15" ht="12.75">
      <c r="A25" s="264"/>
      <c r="B25" s="268"/>
      <c r="C25" s="442" t="s">
        <v>1389</v>
      </c>
      <c r="D25" s="441"/>
      <c r="E25" s="294">
        <v>3.1515</v>
      </c>
      <c r="F25" s="270"/>
      <c r="G25" s="271"/>
      <c r="H25" s="272"/>
      <c r="I25" s="266"/>
      <c r="J25" s="273"/>
      <c r="K25" s="266"/>
      <c r="M25" s="267" t="s">
        <v>1389</v>
      </c>
      <c r="O25" s="255"/>
    </row>
    <row r="26" spans="1:15" ht="12.75">
      <c r="A26" s="264"/>
      <c r="B26" s="268"/>
      <c r="C26" s="443" t="s">
        <v>134</v>
      </c>
      <c r="D26" s="441"/>
      <c r="E26" s="295">
        <v>0</v>
      </c>
      <c r="F26" s="270"/>
      <c r="G26" s="271"/>
      <c r="H26" s="272"/>
      <c r="I26" s="266"/>
      <c r="J26" s="273"/>
      <c r="K26" s="266"/>
      <c r="M26" s="267" t="s">
        <v>134</v>
      </c>
      <c r="O26" s="255"/>
    </row>
    <row r="27" spans="1:15" ht="12.75">
      <c r="A27" s="264"/>
      <c r="B27" s="268"/>
      <c r="C27" s="442" t="s">
        <v>135</v>
      </c>
      <c r="D27" s="441"/>
      <c r="E27" s="294">
        <v>9.3885</v>
      </c>
      <c r="F27" s="270"/>
      <c r="G27" s="271"/>
      <c r="H27" s="272"/>
      <c r="I27" s="266"/>
      <c r="J27" s="273"/>
      <c r="K27" s="266"/>
      <c r="M27" s="267" t="s">
        <v>135</v>
      </c>
      <c r="O27" s="255"/>
    </row>
    <row r="28" spans="1:15" ht="12.75">
      <c r="A28" s="264"/>
      <c r="B28" s="268"/>
      <c r="C28" s="440" t="s">
        <v>154</v>
      </c>
      <c r="D28" s="441"/>
      <c r="E28" s="269">
        <v>0</v>
      </c>
      <c r="F28" s="270"/>
      <c r="G28" s="271"/>
      <c r="H28" s="272"/>
      <c r="I28" s="266"/>
      <c r="J28" s="273"/>
      <c r="K28" s="266"/>
      <c r="M28" s="267" t="s">
        <v>154</v>
      </c>
      <c r="O28" s="255"/>
    </row>
    <row r="29" spans="1:15" ht="12.75">
      <c r="A29" s="264"/>
      <c r="B29" s="268"/>
      <c r="C29" s="442" t="s">
        <v>125</v>
      </c>
      <c r="D29" s="441"/>
      <c r="E29" s="294">
        <v>0</v>
      </c>
      <c r="F29" s="270"/>
      <c r="G29" s="271"/>
      <c r="H29" s="272"/>
      <c r="I29" s="266"/>
      <c r="J29" s="273"/>
      <c r="K29" s="266"/>
      <c r="M29" s="267" t="s">
        <v>125</v>
      </c>
      <c r="O29" s="255"/>
    </row>
    <row r="30" spans="1:15" ht="12.75">
      <c r="A30" s="264"/>
      <c r="B30" s="268"/>
      <c r="C30" s="442" t="s">
        <v>1390</v>
      </c>
      <c r="D30" s="441"/>
      <c r="E30" s="294">
        <v>2.028</v>
      </c>
      <c r="F30" s="270"/>
      <c r="G30" s="271"/>
      <c r="H30" s="272"/>
      <c r="I30" s="266"/>
      <c r="J30" s="273"/>
      <c r="K30" s="266"/>
      <c r="M30" s="267" t="s">
        <v>1390</v>
      </c>
      <c r="O30" s="255"/>
    </row>
    <row r="31" spans="1:15" ht="12.75">
      <c r="A31" s="264"/>
      <c r="B31" s="268"/>
      <c r="C31" s="443" t="s">
        <v>134</v>
      </c>
      <c r="D31" s="441"/>
      <c r="E31" s="295">
        <v>0</v>
      </c>
      <c r="F31" s="270"/>
      <c r="G31" s="271"/>
      <c r="H31" s="272"/>
      <c r="I31" s="266"/>
      <c r="J31" s="273"/>
      <c r="K31" s="266"/>
      <c r="M31" s="267" t="s">
        <v>134</v>
      </c>
      <c r="O31" s="255"/>
    </row>
    <row r="32" spans="1:15" ht="12.75">
      <c r="A32" s="264"/>
      <c r="B32" s="268"/>
      <c r="C32" s="442" t="s">
        <v>135</v>
      </c>
      <c r="D32" s="441"/>
      <c r="E32" s="294">
        <v>2.028</v>
      </c>
      <c r="F32" s="270"/>
      <c r="G32" s="271"/>
      <c r="H32" s="272"/>
      <c r="I32" s="266"/>
      <c r="J32" s="273"/>
      <c r="K32" s="266"/>
      <c r="M32" s="267" t="s">
        <v>135</v>
      </c>
      <c r="O32" s="255"/>
    </row>
    <row r="33" spans="1:15" ht="12.75">
      <c r="A33" s="264"/>
      <c r="B33" s="268"/>
      <c r="C33" s="440" t="s">
        <v>156</v>
      </c>
      <c r="D33" s="441"/>
      <c r="E33" s="269">
        <v>0</v>
      </c>
      <c r="F33" s="270"/>
      <c r="G33" s="271"/>
      <c r="H33" s="272"/>
      <c r="I33" s="266"/>
      <c r="J33" s="273"/>
      <c r="K33" s="266"/>
      <c r="M33" s="267" t="s">
        <v>156</v>
      </c>
      <c r="O33" s="255"/>
    </row>
    <row r="34" spans="1:15" ht="12.75">
      <c r="A34" s="264"/>
      <c r="B34" s="268"/>
      <c r="C34" s="440" t="s">
        <v>1391</v>
      </c>
      <c r="D34" s="441"/>
      <c r="E34" s="269">
        <v>207.3555</v>
      </c>
      <c r="F34" s="270"/>
      <c r="G34" s="271"/>
      <c r="H34" s="272"/>
      <c r="I34" s="266"/>
      <c r="J34" s="273"/>
      <c r="K34" s="266"/>
      <c r="M34" s="267" t="s">
        <v>1391</v>
      </c>
      <c r="O34" s="255"/>
    </row>
    <row r="35" spans="1:80" ht="12.75">
      <c r="A35" s="256">
        <v>4</v>
      </c>
      <c r="B35" s="257" t="s">
        <v>187</v>
      </c>
      <c r="C35" s="258" t="s">
        <v>188</v>
      </c>
      <c r="D35" s="259" t="s">
        <v>122</v>
      </c>
      <c r="E35" s="260">
        <v>103.6778</v>
      </c>
      <c r="F35" s="260"/>
      <c r="G35" s="261">
        <f>E35*F35</f>
        <v>0</v>
      </c>
      <c r="H35" s="262">
        <v>0</v>
      </c>
      <c r="I35" s="263">
        <f>E35*H35</f>
        <v>0</v>
      </c>
      <c r="J35" s="262">
        <v>0</v>
      </c>
      <c r="K35" s="263">
        <f>E35*J35</f>
        <v>0</v>
      </c>
      <c r="O35" s="255">
        <v>2</v>
      </c>
      <c r="AA35" s="228">
        <v>1</v>
      </c>
      <c r="AB35" s="228">
        <v>1</v>
      </c>
      <c r="AC35" s="228">
        <v>1</v>
      </c>
      <c r="AZ35" s="228">
        <v>1</v>
      </c>
      <c r="BA35" s="228">
        <f>IF(AZ35=1,G35,0)</f>
        <v>0</v>
      </c>
      <c r="BB35" s="228">
        <f>IF(AZ35=2,G35,0)</f>
        <v>0</v>
      </c>
      <c r="BC35" s="228">
        <f>IF(AZ35=3,G35,0)</f>
        <v>0</v>
      </c>
      <c r="BD35" s="228">
        <f>IF(AZ35=4,G35,0)</f>
        <v>0</v>
      </c>
      <c r="BE35" s="228">
        <f>IF(AZ35=5,G35,0)</f>
        <v>0</v>
      </c>
      <c r="CA35" s="255">
        <v>1</v>
      </c>
      <c r="CB35" s="255">
        <v>1</v>
      </c>
    </row>
    <row r="36" spans="1:15" ht="12.75">
      <c r="A36" s="264"/>
      <c r="B36" s="268"/>
      <c r="C36" s="440" t="s">
        <v>1392</v>
      </c>
      <c r="D36" s="441"/>
      <c r="E36" s="269">
        <v>103.6778</v>
      </c>
      <c r="F36" s="270"/>
      <c r="G36" s="271"/>
      <c r="H36" s="272"/>
      <c r="I36" s="266"/>
      <c r="J36" s="273"/>
      <c r="K36" s="266"/>
      <c r="M36" s="267" t="s">
        <v>1392</v>
      </c>
      <c r="O36" s="255"/>
    </row>
    <row r="37" spans="1:80" ht="12.75">
      <c r="A37" s="256">
        <v>5</v>
      </c>
      <c r="B37" s="257" t="s">
        <v>190</v>
      </c>
      <c r="C37" s="258" t="s">
        <v>191</v>
      </c>
      <c r="D37" s="259" t="s">
        <v>122</v>
      </c>
      <c r="E37" s="260">
        <v>23.0395</v>
      </c>
      <c r="F37" s="260"/>
      <c r="G37" s="261">
        <f>E37*F37</f>
        <v>0</v>
      </c>
      <c r="H37" s="262">
        <v>0</v>
      </c>
      <c r="I37" s="263">
        <f>E37*H37</f>
        <v>0</v>
      </c>
      <c r="J37" s="262">
        <v>0</v>
      </c>
      <c r="K37" s="263">
        <f>E37*J37</f>
        <v>0</v>
      </c>
      <c r="O37" s="255">
        <v>2</v>
      </c>
      <c r="AA37" s="228">
        <v>1</v>
      </c>
      <c r="AB37" s="228">
        <v>1</v>
      </c>
      <c r="AC37" s="228">
        <v>1</v>
      </c>
      <c r="AZ37" s="228">
        <v>1</v>
      </c>
      <c r="BA37" s="228">
        <f>IF(AZ37=1,G37,0)</f>
        <v>0</v>
      </c>
      <c r="BB37" s="228">
        <f>IF(AZ37=2,G37,0)</f>
        <v>0</v>
      </c>
      <c r="BC37" s="228">
        <f>IF(AZ37=3,G37,0)</f>
        <v>0</v>
      </c>
      <c r="BD37" s="228">
        <f>IF(AZ37=4,G37,0)</f>
        <v>0</v>
      </c>
      <c r="BE37" s="228">
        <f>IF(AZ37=5,G37,0)</f>
        <v>0</v>
      </c>
      <c r="CA37" s="255">
        <v>1</v>
      </c>
      <c r="CB37" s="255">
        <v>1</v>
      </c>
    </row>
    <row r="38" spans="1:15" ht="12.75">
      <c r="A38" s="264"/>
      <c r="B38" s="268"/>
      <c r="C38" s="440" t="s">
        <v>192</v>
      </c>
      <c r="D38" s="441"/>
      <c r="E38" s="269">
        <v>0</v>
      </c>
      <c r="F38" s="270"/>
      <c r="G38" s="271"/>
      <c r="H38" s="272"/>
      <c r="I38" s="266"/>
      <c r="J38" s="273"/>
      <c r="K38" s="266"/>
      <c r="M38" s="267" t="s">
        <v>192</v>
      </c>
      <c r="O38" s="255"/>
    </row>
    <row r="39" spans="1:15" ht="12.75">
      <c r="A39" s="264"/>
      <c r="B39" s="268"/>
      <c r="C39" s="440" t="s">
        <v>1393</v>
      </c>
      <c r="D39" s="441"/>
      <c r="E39" s="269">
        <v>23.0395</v>
      </c>
      <c r="F39" s="270"/>
      <c r="G39" s="271"/>
      <c r="H39" s="272"/>
      <c r="I39" s="266"/>
      <c r="J39" s="273"/>
      <c r="K39" s="266"/>
      <c r="M39" s="267" t="s">
        <v>1393</v>
      </c>
      <c r="O39" s="255"/>
    </row>
    <row r="40" spans="1:80" ht="12.75">
      <c r="A40" s="256">
        <v>6</v>
      </c>
      <c r="B40" s="257" t="s">
        <v>194</v>
      </c>
      <c r="C40" s="258" t="s">
        <v>195</v>
      </c>
      <c r="D40" s="259" t="s">
        <v>122</v>
      </c>
      <c r="E40" s="260">
        <v>11.5198</v>
      </c>
      <c r="F40" s="260"/>
      <c r="G40" s="261">
        <f>E40*F40</f>
        <v>0</v>
      </c>
      <c r="H40" s="262">
        <v>0</v>
      </c>
      <c r="I40" s="263">
        <f>E40*H40</f>
        <v>0</v>
      </c>
      <c r="J40" s="262">
        <v>0</v>
      </c>
      <c r="K40" s="263">
        <f>E40*J40</f>
        <v>0</v>
      </c>
      <c r="O40" s="255">
        <v>2</v>
      </c>
      <c r="AA40" s="228">
        <v>1</v>
      </c>
      <c r="AB40" s="228">
        <v>1</v>
      </c>
      <c r="AC40" s="228">
        <v>1</v>
      </c>
      <c r="AZ40" s="228">
        <v>1</v>
      </c>
      <c r="BA40" s="228">
        <f>IF(AZ40=1,G40,0)</f>
        <v>0</v>
      </c>
      <c r="BB40" s="228">
        <f>IF(AZ40=2,G40,0)</f>
        <v>0</v>
      </c>
      <c r="BC40" s="228">
        <f>IF(AZ40=3,G40,0)</f>
        <v>0</v>
      </c>
      <c r="BD40" s="228">
        <f>IF(AZ40=4,G40,0)</f>
        <v>0</v>
      </c>
      <c r="BE40" s="228">
        <f>IF(AZ40=5,G40,0)</f>
        <v>0</v>
      </c>
      <c r="CA40" s="255">
        <v>1</v>
      </c>
      <c r="CB40" s="255">
        <v>1</v>
      </c>
    </row>
    <row r="41" spans="1:15" ht="12.75">
      <c r="A41" s="264"/>
      <c r="B41" s="268"/>
      <c r="C41" s="440" t="s">
        <v>1394</v>
      </c>
      <c r="D41" s="441"/>
      <c r="E41" s="269">
        <v>11.5198</v>
      </c>
      <c r="F41" s="270"/>
      <c r="G41" s="271"/>
      <c r="H41" s="272"/>
      <c r="I41" s="266"/>
      <c r="J41" s="273"/>
      <c r="K41" s="266"/>
      <c r="M41" s="267" t="s">
        <v>1394</v>
      </c>
      <c r="O41" s="255"/>
    </row>
    <row r="42" spans="1:80" ht="12.75">
      <c r="A42" s="256">
        <v>7</v>
      </c>
      <c r="B42" s="257" t="s">
        <v>197</v>
      </c>
      <c r="C42" s="258" t="s">
        <v>198</v>
      </c>
      <c r="D42" s="259" t="s">
        <v>199</v>
      </c>
      <c r="E42" s="260">
        <v>278.568</v>
      </c>
      <c r="F42" s="260"/>
      <c r="G42" s="261">
        <f>E42*F42</f>
        <v>0</v>
      </c>
      <c r="H42" s="262">
        <v>0.00099</v>
      </c>
      <c r="I42" s="263">
        <f>E42*H42</f>
        <v>0.27578231999999997</v>
      </c>
      <c r="J42" s="262">
        <v>0</v>
      </c>
      <c r="K42" s="263">
        <f>E42*J42</f>
        <v>0</v>
      </c>
      <c r="O42" s="255">
        <v>2</v>
      </c>
      <c r="AA42" s="228">
        <v>1</v>
      </c>
      <c r="AB42" s="228">
        <v>1</v>
      </c>
      <c r="AC42" s="228">
        <v>1</v>
      </c>
      <c r="AZ42" s="228">
        <v>1</v>
      </c>
      <c r="BA42" s="228">
        <f>IF(AZ42=1,G42,0)</f>
        <v>0</v>
      </c>
      <c r="BB42" s="228">
        <f>IF(AZ42=2,G42,0)</f>
        <v>0</v>
      </c>
      <c r="BC42" s="228">
        <f>IF(AZ42=3,G42,0)</f>
        <v>0</v>
      </c>
      <c r="BD42" s="228">
        <f>IF(AZ42=4,G42,0)</f>
        <v>0</v>
      </c>
      <c r="BE42" s="228">
        <f>IF(AZ42=5,G42,0)</f>
        <v>0</v>
      </c>
      <c r="CA42" s="255">
        <v>1</v>
      </c>
      <c r="CB42" s="255">
        <v>1</v>
      </c>
    </row>
    <row r="43" spans="1:15" ht="12.75">
      <c r="A43" s="264"/>
      <c r="B43" s="268"/>
      <c r="C43" s="440" t="s">
        <v>1395</v>
      </c>
      <c r="D43" s="441"/>
      <c r="E43" s="269">
        <v>278.568</v>
      </c>
      <c r="F43" s="270"/>
      <c r="G43" s="271"/>
      <c r="H43" s="272"/>
      <c r="I43" s="266"/>
      <c r="J43" s="273"/>
      <c r="K43" s="266"/>
      <c r="M43" s="267" t="s">
        <v>1395</v>
      </c>
      <c r="O43" s="255"/>
    </row>
    <row r="44" spans="1:80" ht="12.75">
      <c r="A44" s="256">
        <v>8</v>
      </c>
      <c r="B44" s="257" t="s">
        <v>201</v>
      </c>
      <c r="C44" s="258" t="s">
        <v>202</v>
      </c>
      <c r="D44" s="259" t="s">
        <v>199</v>
      </c>
      <c r="E44" s="260">
        <v>30.952</v>
      </c>
      <c r="F44" s="260"/>
      <c r="G44" s="261">
        <f>E44*F44</f>
        <v>0</v>
      </c>
      <c r="H44" s="262">
        <v>0.00086</v>
      </c>
      <c r="I44" s="263">
        <f>E44*H44</f>
        <v>0.026618720000000002</v>
      </c>
      <c r="J44" s="262">
        <v>0</v>
      </c>
      <c r="K44" s="263">
        <f>E44*J44</f>
        <v>0</v>
      </c>
      <c r="O44" s="255">
        <v>2</v>
      </c>
      <c r="AA44" s="228">
        <v>1</v>
      </c>
      <c r="AB44" s="228">
        <v>1</v>
      </c>
      <c r="AC44" s="228">
        <v>1</v>
      </c>
      <c r="AZ44" s="228">
        <v>1</v>
      </c>
      <c r="BA44" s="228">
        <f>IF(AZ44=1,G44,0)</f>
        <v>0</v>
      </c>
      <c r="BB44" s="228">
        <f>IF(AZ44=2,G44,0)</f>
        <v>0</v>
      </c>
      <c r="BC44" s="228">
        <f>IF(AZ44=3,G44,0)</f>
        <v>0</v>
      </c>
      <c r="BD44" s="228">
        <f>IF(AZ44=4,G44,0)</f>
        <v>0</v>
      </c>
      <c r="BE44" s="228">
        <f>IF(AZ44=5,G44,0)</f>
        <v>0</v>
      </c>
      <c r="CA44" s="255">
        <v>1</v>
      </c>
      <c r="CB44" s="255">
        <v>1</v>
      </c>
    </row>
    <row r="45" spans="1:15" ht="12.75">
      <c r="A45" s="264"/>
      <c r="B45" s="268"/>
      <c r="C45" s="440" t="s">
        <v>1396</v>
      </c>
      <c r="D45" s="441"/>
      <c r="E45" s="269">
        <v>30.952</v>
      </c>
      <c r="F45" s="270"/>
      <c r="G45" s="271"/>
      <c r="H45" s="272"/>
      <c r="I45" s="266"/>
      <c r="J45" s="273"/>
      <c r="K45" s="266"/>
      <c r="M45" s="267" t="s">
        <v>1396</v>
      </c>
      <c r="O45" s="255"/>
    </row>
    <row r="46" spans="1:80" ht="12.75">
      <c r="A46" s="256">
        <v>9</v>
      </c>
      <c r="B46" s="257" t="s">
        <v>204</v>
      </c>
      <c r="C46" s="258" t="s">
        <v>205</v>
      </c>
      <c r="D46" s="259" t="s">
        <v>199</v>
      </c>
      <c r="E46" s="260">
        <v>278.568</v>
      </c>
      <c r="F46" s="260"/>
      <c r="G46" s="261">
        <f>E46*F46</f>
        <v>0</v>
      </c>
      <c r="H46" s="262">
        <v>0</v>
      </c>
      <c r="I46" s="263">
        <f>E46*H46</f>
        <v>0</v>
      </c>
      <c r="J46" s="262">
        <v>0</v>
      </c>
      <c r="K46" s="263">
        <f>E46*J46</f>
        <v>0</v>
      </c>
      <c r="O46" s="255">
        <v>2</v>
      </c>
      <c r="AA46" s="228">
        <v>1</v>
      </c>
      <c r="AB46" s="228">
        <v>1</v>
      </c>
      <c r="AC46" s="228">
        <v>1</v>
      </c>
      <c r="AZ46" s="228">
        <v>1</v>
      </c>
      <c r="BA46" s="228">
        <f>IF(AZ46=1,G46,0)</f>
        <v>0</v>
      </c>
      <c r="BB46" s="228">
        <f>IF(AZ46=2,G46,0)</f>
        <v>0</v>
      </c>
      <c r="BC46" s="228">
        <f>IF(AZ46=3,G46,0)</f>
        <v>0</v>
      </c>
      <c r="BD46" s="228">
        <f>IF(AZ46=4,G46,0)</f>
        <v>0</v>
      </c>
      <c r="BE46" s="228">
        <f>IF(AZ46=5,G46,0)</f>
        <v>0</v>
      </c>
      <c r="CA46" s="255">
        <v>1</v>
      </c>
      <c r="CB46" s="255">
        <v>1</v>
      </c>
    </row>
    <row r="47" spans="1:80" ht="12.75">
      <c r="A47" s="256">
        <v>10</v>
      </c>
      <c r="B47" s="257" t="s">
        <v>206</v>
      </c>
      <c r="C47" s="258" t="s">
        <v>207</v>
      </c>
      <c r="D47" s="259" t="s">
        <v>199</v>
      </c>
      <c r="E47" s="260">
        <v>30.952</v>
      </c>
      <c r="F47" s="260"/>
      <c r="G47" s="261">
        <f>E47*F47</f>
        <v>0</v>
      </c>
      <c r="H47" s="262">
        <v>0</v>
      </c>
      <c r="I47" s="263">
        <f>E47*H47</f>
        <v>0</v>
      </c>
      <c r="J47" s="262">
        <v>0</v>
      </c>
      <c r="K47" s="263">
        <f>E47*J47</f>
        <v>0</v>
      </c>
      <c r="O47" s="255">
        <v>2</v>
      </c>
      <c r="AA47" s="228">
        <v>1</v>
      </c>
      <c r="AB47" s="228">
        <v>1</v>
      </c>
      <c r="AC47" s="228">
        <v>1</v>
      </c>
      <c r="AZ47" s="228">
        <v>1</v>
      </c>
      <c r="BA47" s="228">
        <f>IF(AZ47=1,G47,0)</f>
        <v>0</v>
      </c>
      <c r="BB47" s="228">
        <f>IF(AZ47=2,G47,0)</f>
        <v>0</v>
      </c>
      <c r="BC47" s="228">
        <f>IF(AZ47=3,G47,0)</f>
        <v>0</v>
      </c>
      <c r="BD47" s="228">
        <f>IF(AZ47=4,G47,0)</f>
        <v>0</v>
      </c>
      <c r="BE47" s="228">
        <f>IF(AZ47=5,G47,0)</f>
        <v>0</v>
      </c>
      <c r="CA47" s="255">
        <v>1</v>
      </c>
      <c r="CB47" s="255">
        <v>1</v>
      </c>
    </row>
    <row r="48" spans="1:80" ht="12.75">
      <c r="A48" s="256">
        <v>11</v>
      </c>
      <c r="B48" s="257" t="s">
        <v>208</v>
      </c>
      <c r="C48" s="258" t="s">
        <v>209</v>
      </c>
      <c r="D48" s="259" t="s">
        <v>122</v>
      </c>
      <c r="E48" s="260">
        <v>230.395</v>
      </c>
      <c r="F48" s="260"/>
      <c r="G48" s="261">
        <f>E48*F48</f>
        <v>0</v>
      </c>
      <c r="H48" s="262">
        <v>0</v>
      </c>
      <c r="I48" s="263">
        <f>E48*H48</f>
        <v>0</v>
      </c>
      <c r="J48" s="262">
        <v>0</v>
      </c>
      <c r="K48" s="263">
        <f>E48*J48</f>
        <v>0</v>
      </c>
      <c r="O48" s="255">
        <v>2</v>
      </c>
      <c r="AA48" s="228">
        <v>1</v>
      </c>
      <c r="AB48" s="228">
        <v>0</v>
      </c>
      <c r="AC48" s="228">
        <v>0</v>
      </c>
      <c r="AZ48" s="228">
        <v>1</v>
      </c>
      <c r="BA48" s="228">
        <f>IF(AZ48=1,G48,0)</f>
        <v>0</v>
      </c>
      <c r="BB48" s="228">
        <f>IF(AZ48=2,G48,0)</f>
        <v>0</v>
      </c>
      <c r="BC48" s="228">
        <f>IF(AZ48=3,G48,0)</f>
        <v>0</v>
      </c>
      <c r="BD48" s="228">
        <f>IF(AZ48=4,G48,0)</f>
        <v>0</v>
      </c>
      <c r="BE48" s="228">
        <f>IF(AZ48=5,G48,0)</f>
        <v>0</v>
      </c>
      <c r="CA48" s="255">
        <v>1</v>
      </c>
      <c r="CB48" s="255">
        <v>0</v>
      </c>
    </row>
    <row r="49" spans="1:15" ht="12.75">
      <c r="A49" s="264"/>
      <c r="B49" s="268"/>
      <c r="C49" s="440" t="s">
        <v>1397</v>
      </c>
      <c r="D49" s="441"/>
      <c r="E49" s="269">
        <v>230.395</v>
      </c>
      <c r="F49" s="270"/>
      <c r="G49" s="271"/>
      <c r="H49" s="272"/>
      <c r="I49" s="266"/>
      <c r="J49" s="273"/>
      <c r="K49" s="266"/>
      <c r="M49" s="267" t="s">
        <v>1397</v>
      </c>
      <c r="O49" s="255"/>
    </row>
    <row r="50" spans="1:80" ht="12.75">
      <c r="A50" s="256">
        <v>12</v>
      </c>
      <c r="B50" s="257" t="s">
        <v>211</v>
      </c>
      <c r="C50" s="258" t="s">
        <v>212</v>
      </c>
      <c r="D50" s="259" t="s">
        <v>122</v>
      </c>
      <c r="E50" s="260">
        <v>392.4225</v>
      </c>
      <c r="F50" s="260"/>
      <c r="G50" s="261">
        <f>E50*F50</f>
        <v>0</v>
      </c>
      <c r="H50" s="262">
        <v>0</v>
      </c>
      <c r="I50" s="263">
        <f>E50*H50</f>
        <v>0</v>
      </c>
      <c r="J50" s="262">
        <v>0</v>
      </c>
      <c r="K50" s="263">
        <f>E50*J50</f>
        <v>0</v>
      </c>
      <c r="O50" s="255">
        <v>2</v>
      </c>
      <c r="AA50" s="228">
        <v>1</v>
      </c>
      <c r="AB50" s="228">
        <v>1</v>
      </c>
      <c r="AC50" s="228">
        <v>1</v>
      </c>
      <c r="AZ50" s="228">
        <v>1</v>
      </c>
      <c r="BA50" s="228">
        <f>IF(AZ50=1,G50,0)</f>
        <v>0</v>
      </c>
      <c r="BB50" s="228">
        <f>IF(AZ50=2,G50,0)</f>
        <v>0</v>
      </c>
      <c r="BC50" s="228">
        <f>IF(AZ50=3,G50,0)</f>
        <v>0</v>
      </c>
      <c r="BD50" s="228">
        <f>IF(AZ50=4,G50,0)</f>
        <v>0</v>
      </c>
      <c r="BE50" s="228">
        <f>IF(AZ50=5,G50,0)</f>
        <v>0</v>
      </c>
      <c r="CA50" s="255">
        <v>1</v>
      </c>
      <c r="CB50" s="255">
        <v>1</v>
      </c>
    </row>
    <row r="51" spans="1:15" ht="12.75">
      <c r="A51" s="264"/>
      <c r="B51" s="268"/>
      <c r="C51" s="440" t="s">
        <v>1398</v>
      </c>
      <c r="D51" s="441"/>
      <c r="E51" s="269">
        <v>230.3555</v>
      </c>
      <c r="F51" s="270"/>
      <c r="G51" s="271"/>
      <c r="H51" s="272"/>
      <c r="I51" s="266"/>
      <c r="J51" s="273"/>
      <c r="K51" s="266"/>
      <c r="M51" s="267" t="s">
        <v>1398</v>
      </c>
      <c r="O51" s="255"/>
    </row>
    <row r="52" spans="1:15" ht="12.75">
      <c r="A52" s="264"/>
      <c r="B52" s="268"/>
      <c r="C52" s="440" t="s">
        <v>1399</v>
      </c>
      <c r="D52" s="441"/>
      <c r="E52" s="269">
        <v>162.067</v>
      </c>
      <c r="F52" s="270"/>
      <c r="G52" s="271"/>
      <c r="H52" s="272"/>
      <c r="I52" s="266"/>
      <c r="J52" s="273"/>
      <c r="K52" s="266"/>
      <c r="M52" s="267" t="s">
        <v>1399</v>
      </c>
      <c r="O52" s="255"/>
    </row>
    <row r="53" spans="1:80" ht="12.75">
      <c r="A53" s="256">
        <v>13</v>
      </c>
      <c r="B53" s="257" t="s">
        <v>215</v>
      </c>
      <c r="C53" s="258" t="s">
        <v>216</v>
      </c>
      <c r="D53" s="259" t="s">
        <v>122</v>
      </c>
      <c r="E53" s="260">
        <v>68.328</v>
      </c>
      <c r="F53" s="260"/>
      <c r="G53" s="261">
        <f>E53*F53</f>
        <v>0</v>
      </c>
      <c r="H53" s="262">
        <v>0</v>
      </c>
      <c r="I53" s="263">
        <f>E53*H53</f>
        <v>0</v>
      </c>
      <c r="J53" s="262">
        <v>0</v>
      </c>
      <c r="K53" s="263">
        <f>E53*J53</f>
        <v>0</v>
      </c>
      <c r="O53" s="255">
        <v>2</v>
      </c>
      <c r="AA53" s="228">
        <v>1</v>
      </c>
      <c r="AB53" s="228">
        <v>1</v>
      </c>
      <c r="AC53" s="228">
        <v>1</v>
      </c>
      <c r="AZ53" s="228">
        <v>1</v>
      </c>
      <c r="BA53" s="228">
        <f>IF(AZ53=1,G53,0)</f>
        <v>0</v>
      </c>
      <c r="BB53" s="228">
        <f>IF(AZ53=2,G53,0)</f>
        <v>0</v>
      </c>
      <c r="BC53" s="228">
        <f>IF(AZ53=3,G53,0)</f>
        <v>0</v>
      </c>
      <c r="BD53" s="228">
        <f>IF(AZ53=4,G53,0)</f>
        <v>0</v>
      </c>
      <c r="BE53" s="228">
        <f>IF(AZ53=5,G53,0)</f>
        <v>0</v>
      </c>
      <c r="CA53" s="255">
        <v>1</v>
      </c>
      <c r="CB53" s="255">
        <v>1</v>
      </c>
    </row>
    <row r="54" spans="1:15" ht="12.75">
      <c r="A54" s="264"/>
      <c r="B54" s="268"/>
      <c r="C54" s="440" t="s">
        <v>1400</v>
      </c>
      <c r="D54" s="441"/>
      <c r="E54" s="269">
        <v>68.328</v>
      </c>
      <c r="F54" s="270"/>
      <c r="G54" s="271"/>
      <c r="H54" s="272"/>
      <c r="I54" s="266"/>
      <c r="J54" s="273"/>
      <c r="K54" s="266"/>
      <c r="M54" s="267" t="s">
        <v>1400</v>
      </c>
      <c r="O54" s="255"/>
    </row>
    <row r="55" spans="1:80" ht="12.75">
      <c r="A55" s="256">
        <v>14</v>
      </c>
      <c r="B55" s="257" t="s">
        <v>218</v>
      </c>
      <c r="C55" s="258" t="s">
        <v>219</v>
      </c>
      <c r="D55" s="259" t="s">
        <v>122</v>
      </c>
      <c r="E55" s="260">
        <v>68.328</v>
      </c>
      <c r="F55" s="260"/>
      <c r="G55" s="261">
        <f>E55*F55</f>
        <v>0</v>
      </c>
      <c r="H55" s="262">
        <v>0</v>
      </c>
      <c r="I55" s="263">
        <f>E55*H55</f>
        <v>0</v>
      </c>
      <c r="J55" s="262">
        <v>0</v>
      </c>
      <c r="K55" s="263">
        <f>E55*J55</f>
        <v>0</v>
      </c>
      <c r="O55" s="255">
        <v>2</v>
      </c>
      <c r="AA55" s="228">
        <v>1</v>
      </c>
      <c r="AB55" s="228">
        <v>1</v>
      </c>
      <c r="AC55" s="228">
        <v>1</v>
      </c>
      <c r="AZ55" s="228">
        <v>1</v>
      </c>
      <c r="BA55" s="228">
        <f>IF(AZ55=1,G55,0)</f>
        <v>0</v>
      </c>
      <c r="BB55" s="228">
        <f>IF(AZ55=2,G55,0)</f>
        <v>0</v>
      </c>
      <c r="BC55" s="228">
        <f>IF(AZ55=3,G55,0)</f>
        <v>0</v>
      </c>
      <c r="BD55" s="228">
        <f>IF(AZ55=4,G55,0)</f>
        <v>0</v>
      </c>
      <c r="BE55" s="228">
        <f>IF(AZ55=5,G55,0)</f>
        <v>0</v>
      </c>
      <c r="CA55" s="255">
        <v>1</v>
      </c>
      <c r="CB55" s="255">
        <v>1</v>
      </c>
    </row>
    <row r="56" spans="1:80" ht="12.75">
      <c r="A56" s="256">
        <v>15</v>
      </c>
      <c r="B56" s="257" t="s">
        <v>220</v>
      </c>
      <c r="C56" s="258" t="s">
        <v>221</v>
      </c>
      <c r="D56" s="259" t="s">
        <v>122</v>
      </c>
      <c r="E56" s="260">
        <v>460.79</v>
      </c>
      <c r="F56" s="260"/>
      <c r="G56" s="261">
        <f>E56*F56</f>
        <v>0</v>
      </c>
      <c r="H56" s="262">
        <v>0</v>
      </c>
      <c r="I56" s="263">
        <f>E56*H56</f>
        <v>0</v>
      </c>
      <c r="J56" s="262">
        <v>0</v>
      </c>
      <c r="K56" s="263">
        <f>E56*J56</f>
        <v>0</v>
      </c>
      <c r="O56" s="255">
        <v>2</v>
      </c>
      <c r="AA56" s="228">
        <v>1</v>
      </c>
      <c r="AB56" s="228">
        <v>1</v>
      </c>
      <c r="AC56" s="228">
        <v>1</v>
      </c>
      <c r="AZ56" s="228">
        <v>1</v>
      </c>
      <c r="BA56" s="228">
        <f>IF(AZ56=1,G56,0)</f>
        <v>0</v>
      </c>
      <c r="BB56" s="228">
        <f>IF(AZ56=2,G56,0)</f>
        <v>0</v>
      </c>
      <c r="BC56" s="228">
        <f>IF(AZ56=3,G56,0)</f>
        <v>0</v>
      </c>
      <c r="BD56" s="228">
        <f>IF(AZ56=4,G56,0)</f>
        <v>0</v>
      </c>
      <c r="BE56" s="228">
        <f>IF(AZ56=5,G56,0)</f>
        <v>0</v>
      </c>
      <c r="CA56" s="255">
        <v>1</v>
      </c>
      <c r="CB56" s="255">
        <v>1</v>
      </c>
    </row>
    <row r="57" spans="1:15" ht="12.75">
      <c r="A57" s="264"/>
      <c r="B57" s="268"/>
      <c r="C57" s="440" t="s">
        <v>1401</v>
      </c>
      <c r="D57" s="441"/>
      <c r="E57" s="269">
        <v>230.395</v>
      </c>
      <c r="F57" s="270"/>
      <c r="G57" s="271"/>
      <c r="H57" s="272"/>
      <c r="I57" s="266"/>
      <c r="J57" s="273"/>
      <c r="K57" s="266"/>
      <c r="M57" s="267" t="s">
        <v>1401</v>
      </c>
      <c r="O57" s="255"/>
    </row>
    <row r="58" spans="1:15" ht="12.75">
      <c r="A58" s="264"/>
      <c r="B58" s="268"/>
      <c r="C58" s="440" t="s">
        <v>1402</v>
      </c>
      <c r="D58" s="441"/>
      <c r="E58" s="269">
        <v>162.067</v>
      </c>
      <c r="F58" s="270"/>
      <c r="G58" s="271"/>
      <c r="H58" s="272"/>
      <c r="I58" s="266"/>
      <c r="J58" s="273"/>
      <c r="K58" s="266"/>
      <c r="M58" s="267" t="s">
        <v>1402</v>
      </c>
      <c r="O58" s="255"/>
    </row>
    <row r="59" spans="1:15" ht="12.75">
      <c r="A59" s="264"/>
      <c r="B59" s="268"/>
      <c r="C59" s="440" t="s">
        <v>1403</v>
      </c>
      <c r="D59" s="441"/>
      <c r="E59" s="269">
        <v>68.328</v>
      </c>
      <c r="F59" s="270"/>
      <c r="G59" s="271"/>
      <c r="H59" s="272"/>
      <c r="I59" s="266"/>
      <c r="J59" s="273"/>
      <c r="K59" s="266"/>
      <c r="M59" s="267" t="s">
        <v>1403</v>
      </c>
      <c r="O59" s="255"/>
    </row>
    <row r="60" spans="1:80" ht="12.75">
      <c r="A60" s="256">
        <v>16</v>
      </c>
      <c r="B60" s="257" t="s">
        <v>225</v>
      </c>
      <c r="C60" s="258" t="s">
        <v>226</v>
      </c>
      <c r="D60" s="259" t="s">
        <v>122</v>
      </c>
      <c r="E60" s="260">
        <v>68.328</v>
      </c>
      <c r="F60" s="260"/>
      <c r="G60" s="261">
        <f>E60*F60</f>
        <v>0</v>
      </c>
      <c r="H60" s="262">
        <v>0</v>
      </c>
      <c r="I60" s="263">
        <f>E60*H60</f>
        <v>0</v>
      </c>
      <c r="J60" s="262">
        <v>0</v>
      </c>
      <c r="K60" s="263">
        <f>E60*J60</f>
        <v>0</v>
      </c>
      <c r="O60" s="255">
        <v>2</v>
      </c>
      <c r="AA60" s="228">
        <v>1</v>
      </c>
      <c r="AB60" s="228">
        <v>1</v>
      </c>
      <c r="AC60" s="228">
        <v>1</v>
      </c>
      <c r="AZ60" s="228">
        <v>1</v>
      </c>
      <c r="BA60" s="228">
        <f>IF(AZ60=1,G60,0)</f>
        <v>0</v>
      </c>
      <c r="BB60" s="228">
        <f>IF(AZ60=2,G60,0)</f>
        <v>0</v>
      </c>
      <c r="BC60" s="228">
        <f>IF(AZ60=3,G60,0)</f>
        <v>0</v>
      </c>
      <c r="BD60" s="228">
        <f>IF(AZ60=4,G60,0)</f>
        <v>0</v>
      </c>
      <c r="BE60" s="228">
        <f>IF(AZ60=5,G60,0)</f>
        <v>0</v>
      </c>
      <c r="CA60" s="255">
        <v>1</v>
      </c>
      <c r="CB60" s="255">
        <v>1</v>
      </c>
    </row>
    <row r="61" spans="1:80" ht="12.75">
      <c r="A61" s="256">
        <v>17</v>
      </c>
      <c r="B61" s="257" t="s">
        <v>227</v>
      </c>
      <c r="C61" s="258" t="s">
        <v>228</v>
      </c>
      <c r="D61" s="259" t="s">
        <v>122</v>
      </c>
      <c r="E61" s="260">
        <v>162.067</v>
      </c>
      <c r="F61" s="260"/>
      <c r="G61" s="261">
        <f>E61*F61</f>
        <v>0</v>
      </c>
      <c r="H61" s="262">
        <v>0</v>
      </c>
      <c r="I61" s="263">
        <f>E61*H61</f>
        <v>0</v>
      </c>
      <c r="J61" s="262">
        <v>0</v>
      </c>
      <c r="K61" s="263">
        <f>E61*J61</f>
        <v>0</v>
      </c>
      <c r="O61" s="255">
        <v>2</v>
      </c>
      <c r="AA61" s="228">
        <v>1</v>
      </c>
      <c r="AB61" s="228">
        <v>1</v>
      </c>
      <c r="AC61" s="228">
        <v>1</v>
      </c>
      <c r="AZ61" s="228">
        <v>1</v>
      </c>
      <c r="BA61" s="228">
        <f>IF(AZ61=1,G61,0)</f>
        <v>0</v>
      </c>
      <c r="BB61" s="228">
        <f>IF(AZ61=2,G61,0)</f>
        <v>0</v>
      </c>
      <c r="BC61" s="228">
        <f>IF(AZ61=3,G61,0)</f>
        <v>0</v>
      </c>
      <c r="BD61" s="228">
        <f>IF(AZ61=4,G61,0)</f>
        <v>0</v>
      </c>
      <c r="BE61" s="228">
        <f>IF(AZ61=5,G61,0)</f>
        <v>0</v>
      </c>
      <c r="CA61" s="255">
        <v>1</v>
      </c>
      <c r="CB61" s="255">
        <v>1</v>
      </c>
    </row>
    <row r="62" spans="1:15" ht="12.75">
      <c r="A62" s="264"/>
      <c r="B62" s="268"/>
      <c r="C62" s="440" t="s">
        <v>1404</v>
      </c>
      <c r="D62" s="441"/>
      <c r="E62" s="269">
        <v>162.067</v>
      </c>
      <c r="F62" s="270"/>
      <c r="G62" s="271"/>
      <c r="H62" s="272"/>
      <c r="I62" s="266"/>
      <c r="J62" s="273"/>
      <c r="K62" s="266"/>
      <c r="M62" s="267" t="s">
        <v>1404</v>
      </c>
      <c r="O62" s="255"/>
    </row>
    <row r="63" spans="1:80" ht="12.75">
      <c r="A63" s="256">
        <v>18</v>
      </c>
      <c r="B63" s="257" t="s">
        <v>230</v>
      </c>
      <c r="C63" s="258" t="s">
        <v>231</v>
      </c>
      <c r="D63" s="259" t="s">
        <v>122</v>
      </c>
      <c r="E63" s="260">
        <v>56.648</v>
      </c>
      <c r="F63" s="260"/>
      <c r="G63" s="261">
        <f>E63*F63</f>
        <v>0</v>
      </c>
      <c r="H63" s="262">
        <v>0</v>
      </c>
      <c r="I63" s="263">
        <f>E63*H63</f>
        <v>0</v>
      </c>
      <c r="J63" s="262">
        <v>0</v>
      </c>
      <c r="K63" s="263">
        <f>E63*J63</f>
        <v>0</v>
      </c>
      <c r="O63" s="255">
        <v>2</v>
      </c>
      <c r="AA63" s="228">
        <v>1</v>
      </c>
      <c r="AB63" s="228">
        <v>1</v>
      </c>
      <c r="AC63" s="228">
        <v>1</v>
      </c>
      <c r="AZ63" s="228">
        <v>1</v>
      </c>
      <c r="BA63" s="228">
        <f>IF(AZ63=1,G63,0)</f>
        <v>0</v>
      </c>
      <c r="BB63" s="228">
        <f>IF(AZ63=2,G63,0)</f>
        <v>0</v>
      </c>
      <c r="BC63" s="228">
        <f>IF(AZ63=3,G63,0)</f>
        <v>0</v>
      </c>
      <c r="BD63" s="228">
        <f>IF(AZ63=4,G63,0)</f>
        <v>0</v>
      </c>
      <c r="BE63" s="228">
        <f>IF(AZ63=5,G63,0)</f>
        <v>0</v>
      </c>
      <c r="CA63" s="255">
        <v>1</v>
      </c>
      <c r="CB63" s="255">
        <v>1</v>
      </c>
    </row>
    <row r="64" spans="1:15" ht="12.75">
      <c r="A64" s="264"/>
      <c r="B64" s="268"/>
      <c r="C64" s="440" t="s">
        <v>604</v>
      </c>
      <c r="D64" s="441"/>
      <c r="E64" s="269">
        <v>0</v>
      </c>
      <c r="F64" s="270"/>
      <c r="G64" s="271"/>
      <c r="H64" s="272"/>
      <c r="I64" s="266"/>
      <c r="J64" s="273"/>
      <c r="K64" s="266"/>
      <c r="M64" s="267" t="s">
        <v>604</v>
      </c>
      <c r="O64" s="255"/>
    </row>
    <row r="65" spans="1:15" ht="12.75">
      <c r="A65" s="264"/>
      <c r="B65" s="268"/>
      <c r="C65" s="440" t="s">
        <v>1405</v>
      </c>
      <c r="D65" s="441"/>
      <c r="E65" s="269">
        <v>33.872</v>
      </c>
      <c r="F65" s="270"/>
      <c r="G65" s="271"/>
      <c r="H65" s="272"/>
      <c r="I65" s="266"/>
      <c r="J65" s="273"/>
      <c r="K65" s="266"/>
      <c r="M65" s="267" t="s">
        <v>1405</v>
      </c>
      <c r="O65" s="255"/>
    </row>
    <row r="66" spans="1:15" ht="12.75">
      <c r="A66" s="264"/>
      <c r="B66" s="268"/>
      <c r="C66" s="440" t="s">
        <v>1406</v>
      </c>
      <c r="D66" s="441"/>
      <c r="E66" s="269">
        <v>22.776</v>
      </c>
      <c r="F66" s="270"/>
      <c r="G66" s="271"/>
      <c r="H66" s="272"/>
      <c r="I66" s="266"/>
      <c r="J66" s="273"/>
      <c r="K66" s="266"/>
      <c r="M66" s="267" t="s">
        <v>1406</v>
      </c>
      <c r="O66" s="255"/>
    </row>
    <row r="67" spans="1:80" ht="12.75">
      <c r="A67" s="356">
        <v>19</v>
      </c>
      <c r="B67" s="357" t="s">
        <v>236</v>
      </c>
      <c r="C67" s="358" t="s">
        <v>669</v>
      </c>
      <c r="D67" s="359" t="s">
        <v>238</v>
      </c>
      <c r="E67" s="360">
        <v>107.6312</v>
      </c>
      <c r="F67" s="360"/>
      <c r="G67" s="361">
        <f>E67*F67</f>
        <v>0</v>
      </c>
      <c r="H67" s="262">
        <v>1</v>
      </c>
      <c r="I67" s="263">
        <f>E67*H67</f>
        <v>107.6312</v>
      </c>
      <c r="J67" s="262"/>
      <c r="K67" s="263">
        <f>E67*J67</f>
        <v>0</v>
      </c>
      <c r="O67" s="255">
        <v>2</v>
      </c>
      <c r="AA67" s="228">
        <v>3</v>
      </c>
      <c r="AB67" s="228">
        <v>1</v>
      </c>
      <c r="AC67" s="228">
        <v>58337333</v>
      </c>
      <c r="AZ67" s="228">
        <v>1</v>
      </c>
      <c r="BA67" s="228">
        <f>IF(AZ67=1,G67,0)</f>
        <v>0</v>
      </c>
      <c r="BB67" s="228">
        <f>IF(AZ67=2,G67,0)</f>
        <v>0</v>
      </c>
      <c r="BC67" s="228">
        <f>IF(AZ67=3,G67,0)</f>
        <v>0</v>
      </c>
      <c r="BD67" s="228">
        <f>IF(AZ67=4,G67,0)</f>
        <v>0</v>
      </c>
      <c r="BE67" s="228">
        <f>IF(AZ67=5,G67,0)</f>
        <v>0</v>
      </c>
      <c r="CA67" s="255">
        <v>3</v>
      </c>
      <c r="CB67" s="255">
        <v>1</v>
      </c>
    </row>
    <row r="68" spans="1:15" ht="12.75">
      <c r="A68" s="362"/>
      <c r="B68" s="363"/>
      <c r="C68" s="444" t="s">
        <v>1407</v>
      </c>
      <c r="D68" s="445"/>
      <c r="E68" s="364">
        <v>107.6312</v>
      </c>
      <c r="F68" s="365"/>
      <c r="G68" s="366"/>
      <c r="H68" s="272"/>
      <c r="I68" s="266"/>
      <c r="J68" s="273"/>
      <c r="K68" s="266"/>
      <c r="M68" s="267" t="s">
        <v>1407</v>
      </c>
      <c r="O68" s="255"/>
    </row>
    <row r="69" spans="1:57" ht="12.75">
      <c r="A69" s="274"/>
      <c r="B69" s="275" t="s">
        <v>103</v>
      </c>
      <c r="C69" s="276" t="s">
        <v>112</v>
      </c>
      <c r="D69" s="277"/>
      <c r="E69" s="278"/>
      <c r="F69" s="279"/>
      <c r="G69" s="280">
        <f>SUM(G7:G68)</f>
        <v>0</v>
      </c>
      <c r="H69" s="281"/>
      <c r="I69" s="282">
        <f>SUM(I7:I68)</f>
        <v>107.93360104000001</v>
      </c>
      <c r="J69" s="281"/>
      <c r="K69" s="282">
        <f>SUM(K7:K68)</f>
        <v>0</v>
      </c>
      <c r="O69" s="255">
        <v>4</v>
      </c>
      <c r="BA69" s="283">
        <f>SUM(BA7:BA68)</f>
        <v>0</v>
      </c>
      <c r="BB69" s="283">
        <f>SUM(BB7:BB68)</f>
        <v>0</v>
      </c>
      <c r="BC69" s="283">
        <f>SUM(BC7:BC68)</f>
        <v>0</v>
      </c>
      <c r="BD69" s="283">
        <f>SUM(BD7:BD68)</f>
        <v>0</v>
      </c>
      <c r="BE69" s="283">
        <f>SUM(BE7:BE68)</f>
        <v>0</v>
      </c>
    </row>
    <row r="70" spans="1:15" ht="12.75">
      <c r="A70" s="245" t="s">
        <v>98</v>
      </c>
      <c r="B70" s="246" t="s">
        <v>240</v>
      </c>
      <c r="C70" s="247" t="s">
        <v>241</v>
      </c>
      <c r="D70" s="248"/>
      <c r="E70" s="249"/>
      <c r="F70" s="249"/>
      <c r="G70" s="250"/>
      <c r="H70" s="251"/>
      <c r="I70" s="252"/>
      <c r="J70" s="253"/>
      <c r="K70" s="254"/>
      <c r="O70" s="255">
        <v>1</v>
      </c>
    </row>
    <row r="71" spans="1:80" ht="12.75">
      <c r="A71" s="256">
        <v>20</v>
      </c>
      <c r="B71" s="257" t="s">
        <v>243</v>
      </c>
      <c r="C71" s="258" t="s">
        <v>244</v>
      </c>
      <c r="D71" s="259" t="s">
        <v>122</v>
      </c>
      <c r="E71" s="260">
        <v>11.68</v>
      </c>
      <c r="F71" s="260"/>
      <c r="G71" s="261">
        <f>E71*F71</f>
        <v>0</v>
      </c>
      <c r="H71" s="262">
        <v>1.89077</v>
      </c>
      <c r="I71" s="263">
        <f>E71*H71</f>
        <v>22.0841936</v>
      </c>
      <c r="J71" s="262">
        <v>0</v>
      </c>
      <c r="K71" s="263">
        <f>E71*J71</f>
        <v>0</v>
      </c>
      <c r="O71" s="255">
        <v>2</v>
      </c>
      <c r="AA71" s="228">
        <v>1</v>
      </c>
      <c r="AB71" s="228">
        <v>0</v>
      </c>
      <c r="AC71" s="228">
        <v>0</v>
      </c>
      <c r="AZ71" s="228">
        <v>1</v>
      </c>
      <c r="BA71" s="228">
        <f>IF(AZ71=1,G71,0)</f>
        <v>0</v>
      </c>
      <c r="BB71" s="228">
        <f>IF(AZ71=2,G71,0)</f>
        <v>0</v>
      </c>
      <c r="BC71" s="228">
        <f>IF(AZ71=3,G71,0)</f>
        <v>0</v>
      </c>
      <c r="BD71" s="228">
        <f>IF(AZ71=4,G71,0)</f>
        <v>0</v>
      </c>
      <c r="BE71" s="228">
        <f>IF(AZ71=5,G71,0)</f>
        <v>0</v>
      </c>
      <c r="CA71" s="255">
        <v>1</v>
      </c>
      <c r="CB71" s="255">
        <v>0</v>
      </c>
    </row>
    <row r="72" spans="1:15" ht="12.75">
      <c r="A72" s="264"/>
      <c r="B72" s="268"/>
      <c r="C72" s="440" t="s">
        <v>604</v>
      </c>
      <c r="D72" s="441"/>
      <c r="E72" s="269">
        <v>0</v>
      </c>
      <c r="F72" s="270"/>
      <c r="G72" s="271"/>
      <c r="H72" s="272"/>
      <c r="I72" s="266"/>
      <c r="J72" s="273"/>
      <c r="K72" s="266"/>
      <c r="M72" s="267" t="s">
        <v>604</v>
      </c>
      <c r="O72" s="255"/>
    </row>
    <row r="73" spans="1:15" ht="12.75">
      <c r="A73" s="264"/>
      <c r="B73" s="268"/>
      <c r="C73" s="440" t="s">
        <v>1408</v>
      </c>
      <c r="D73" s="441"/>
      <c r="E73" s="269">
        <v>5.84</v>
      </c>
      <c r="F73" s="270"/>
      <c r="G73" s="271"/>
      <c r="H73" s="272"/>
      <c r="I73" s="266"/>
      <c r="J73" s="273"/>
      <c r="K73" s="266"/>
      <c r="M73" s="267" t="s">
        <v>1408</v>
      </c>
      <c r="O73" s="255"/>
    </row>
    <row r="74" spans="1:15" ht="12.75">
      <c r="A74" s="264"/>
      <c r="B74" s="268"/>
      <c r="C74" s="440" t="s">
        <v>1409</v>
      </c>
      <c r="D74" s="441"/>
      <c r="E74" s="269">
        <v>5.84</v>
      </c>
      <c r="F74" s="270"/>
      <c r="G74" s="271"/>
      <c r="H74" s="272"/>
      <c r="I74" s="266"/>
      <c r="J74" s="273"/>
      <c r="K74" s="266"/>
      <c r="M74" s="267" t="s">
        <v>1409</v>
      </c>
      <c r="O74" s="255"/>
    </row>
    <row r="75" spans="1:80" ht="12.75">
      <c r="A75" s="256">
        <v>21</v>
      </c>
      <c r="B75" s="257" t="s">
        <v>248</v>
      </c>
      <c r="C75" s="258" t="s">
        <v>249</v>
      </c>
      <c r="D75" s="259" t="s">
        <v>122</v>
      </c>
      <c r="E75" s="260">
        <v>8.564</v>
      </c>
      <c r="F75" s="260"/>
      <c r="G75" s="261">
        <f>E75*F75</f>
        <v>0</v>
      </c>
      <c r="H75" s="262">
        <v>2.5</v>
      </c>
      <c r="I75" s="263">
        <f>E75*H75</f>
        <v>21.41</v>
      </c>
      <c r="J75" s="262">
        <v>0</v>
      </c>
      <c r="K75" s="263">
        <f>E75*J75</f>
        <v>0</v>
      </c>
      <c r="O75" s="255">
        <v>2</v>
      </c>
      <c r="AA75" s="228">
        <v>1</v>
      </c>
      <c r="AB75" s="228">
        <v>1</v>
      </c>
      <c r="AC75" s="228">
        <v>1</v>
      </c>
      <c r="AZ75" s="228">
        <v>1</v>
      </c>
      <c r="BA75" s="228">
        <f>IF(AZ75=1,G75,0)</f>
        <v>0</v>
      </c>
      <c r="BB75" s="228">
        <f>IF(AZ75=2,G75,0)</f>
        <v>0</v>
      </c>
      <c r="BC75" s="228">
        <f>IF(AZ75=3,G75,0)</f>
        <v>0</v>
      </c>
      <c r="BD75" s="228">
        <f>IF(AZ75=4,G75,0)</f>
        <v>0</v>
      </c>
      <c r="BE75" s="228">
        <f>IF(AZ75=5,G75,0)</f>
        <v>0</v>
      </c>
      <c r="CA75" s="255">
        <v>1</v>
      </c>
      <c r="CB75" s="255">
        <v>1</v>
      </c>
    </row>
    <row r="76" spans="1:15" ht="12.75">
      <c r="A76" s="264"/>
      <c r="B76" s="268"/>
      <c r="C76" s="440" t="s">
        <v>1410</v>
      </c>
      <c r="D76" s="441"/>
      <c r="E76" s="269">
        <v>6.8361</v>
      </c>
      <c r="F76" s="270"/>
      <c r="G76" s="271"/>
      <c r="H76" s="272"/>
      <c r="I76" s="266"/>
      <c r="J76" s="273"/>
      <c r="K76" s="266"/>
      <c r="M76" s="267" t="s">
        <v>1410</v>
      </c>
      <c r="O76" s="255"/>
    </row>
    <row r="77" spans="1:15" ht="12.75">
      <c r="A77" s="264"/>
      <c r="B77" s="268"/>
      <c r="C77" s="440" t="s">
        <v>1411</v>
      </c>
      <c r="D77" s="441"/>
      <c r="E77" s="269">
        <v>1.7279</v>
      </c>
      <c r="F77" s="270"/>
      <c r="G77" s="271"/>
      <c r="H77" s="272"/>
      <c r="I77" s="266"/>
      <c r="J77" s="273"/>
      <c r="K77" s="266"/>
      <c r="M77" s="267" t="s">
        <v>1411</v>
      </c>
      <c r="O77" s="255"/>
    </row>
    <row r="78" spans="1:57" ht="12.75">
      <c r="A78" s="274"/>
      <c r="B78" s="275" t="s">
        <v>103</v>
      </c>
      <c r="C78" s="276" t="s">
        <v>242</v>
      </c>
      <c r="D78" s="277"/>
      <c r="E78" s="278"/>
      <c r="F78" s="279"/>
      <c r="G78" s="280">
        <f>SUM(G70:G77)</f>
        <v>0</v>
      </c>
      <c r="H78" s="281"/>
      <c r="I78" s="282">
        <f>SUM(I70:I77)</f>
        <v>43.4941936</v>
      </c>
      <c r="J78" s="281"/>
      <c r="K78" s="282">
        <f>SUM(K70:K77)</f>
        <v>0</v>
      </c>
      <c r="O78" s="255">
        <v>4</v>
      </c>
      <c r="BA78" s="283">
        <f>SUM(BA70:BA77)</f>
        <v>0</v>
      </c>
      <c r="BB78" s="283">
        <f>SUM(BB70:BB77)</f>
        <v>0</v>
      </c>
      <c r="BC78" s="283">
        <f>SUM(BC70:BC77)</f>
        <v>0</v>
      </c>
      <c r="BD78" s="283">
        <f>SUM(BD70:BD77)</f>
        <v>0</v>
      </c>
      <c r="BE78" s="283">
        <f>SUM(BE70:BE77)</f>
        <v>0</v>
      </c>
    </row>
    <row r="79" spans="1:15" ht="12.75">
      <c r="A79" s="245" t="s">
        <v>98</v>
      </c>
      <c r="B79" s="246" t="s">
        <v>251</v>
      </c>
      <c r="C79" s="247" t="s">
        <v>252</v>
      </c>
      <c r="D79" s="248"/>
      <c r="E79" s="249"/>
      <c r="F79" s="249"/>
      <c r="G79" s="250"/>
      <c r="H79" s="251"/>
      <c r="I79" s="252"/>
      <c r="J79" s="253"/>
      <c r="K79" s="254"/>
      <c r="O79" s="255">
        <v>1</v>
      </c>
    </row>
    <row r="80" spans="1:80" ht="12.75">
      <c r="A80" s="256">
        <v>22</v>
      </c>
      <c r="B80" s="257" t="s">
        <v>254</v>
      </c>
      <c r="C80" s="258" t="s">
        <v>255</v>
      </c>
      <c r="D80" s="259" t="s">
        <v>110</v>
      </c>
      <c r="E80" s="260">
        <v>467</v>
      </c>
      <c r="F80" s="260"/>
      <c r="G80" s="261">
        <f>E80*F80</f>
        <v>0</v>
      </c>
      <c r="H80" s="262">
        <v>1E-05</v>
      </c>
      <c r="I80" s="263">
        <f>E80*H80</f>
        <v>0.0046700000000000005</v>
      </c>
      <c r="J80" s="262">
        <v>0</v>
      </c>
      <c r="K80" s="263">
        <f>E80*J80</f>
        <v>0</v>
      </c>
      <c r="O80" s="255">
        <v>2</v>
      </c>
      <c r="AA80" s="228">
        <v>1</v>
      </c>
      <c r="AB80" s="228">
        <v>1</v>
      </c>
      <c r="AC80" s="228">
        <v>1</v>
      </c>
      <c r="AZ80" s="228">
        <v>1</v>
      </c>
      <c r="BA80" s="228">
        <f>IF(AZ80=1,G80,0)</f>
        <v>0</v>
      </c>
      <c r="BB80" s="228">
        <f>IF(AZ80=2,G80,0)</f>
        <v>0</v>
      </c>
      <c r="BC80" s="228">
        <f>IF(AZ80=3,G80,0)</f>
        <v>0</v>
      </c>
      <c r="BD80" s="228">
        <f>IF(AZ80=4,G80,0)</f>
        <v>0</v>
      </c>
      <c r="BE80" s="228">
        <f>IF(AZ80=5,G80,0)</f>
        <v>0</v>
      </c>
      <c r="CA80" s="255">
        <v>1</v>
      </c>
      <c r="CB80" s="255">
        <v>1</v>
      </c>
    </row>
    <row r="81" spans="1:15" ht="12.75">
      <c r="A81" s="264"/>
      <c r="B81" s="268"/>
      <c r="C81" s="440" t="s">
        <v>505</v>
      </c>
      <c r="D81" s="441"/>
      <c r="E81" s="269">
        <v>0</v>
      </c>
      <c r="F81" s="270"/>
      <c r="G81" s="271"/>
      <c r="H81" s="272"/>
      <c r="I81" s="266"/>
      <c r="J81" s="273"/>
      <c r="K81" s="266"/>
      <c r="M81" s="267" t="s">
        <v>505</v>
      </c>
      <c r="O81" s="255"/>
    </row>
    <row r="82" spans="1:15" ht="12.75">
      <c r="A82" s="264"/>
      <c r="B82" s="268"/>
      <c r="C82" s="440" t="s">
        <v>1412</v>
      </c>
      <c r="D82" s="441"/>
      <c r="E82" s="269">
        <v>467</v>
      </c>
      <c r="F82" s="270"/>
      <c r="G82" s="271"/>
      <c r="H82" s="272"/>
      <c r="I82" s="266"/>
      <c r="J82" s="273"/>
      <c r="K82" s="266"/>
      <c r="M82" s="267" t="s">
        <v>1412</v>
      </c>
      <c r="O82" s="255"/>
    </row>
    <row r="83" spans="1:80" ht="12.75">
      <c r="A83" s="256">
        <v>23</v>
      </c>
      <c r="B83" s="257" t="s">
        <v>257</v>
      </c>
      <c r="C83" s="258" t="s">
        <v>258</v>
      </c>
      <c r="D83" s="259" t="s">
        <v>259</v>
      </c>
      <c r="E83" s="260">
        <v>13</v>
      </c>
      <c r="F83" s="260"/>
      <c r="G83" s="261">
        <f>E83*F83</f>
        <v>0</v>
      </c>
      <c r="H83" s="262">
        <v>4E-05</v>
      </c>
      <c r="I83" s="263">
        <f>E83*H83</f>
        <v>0.0005200000000000001</v>
      </c>
      <c r="J83" s="262">
        <v>0</v>
      </c>
      <c r="K83" s="263">
        <f>E83*J83</f>
        <v>0</v>
      </c>
      <c r="O83" s="255">
        <v>2</v>
      </c>
      <c r="AA83" s="228">
        <v>1</v>
      </c>
      <c r="AB83" s="228">
        <v>1</v>
      </c>
      <c r="AC83" s="228">
        <v>1</v>
      </c>
      <c r="AZ83" s="228">
        <v>1</v>
      </c>
      <c r="BA83" s="228">
        <f>IF(AZ83=1,G83,0)</f>
        <v>0</v>
      </c>
      <c r="BB83" s="228">
        <f>IF(AZ83=2,G83,0)</f>
        <v>0</v>
      </c>
      <c r="BC83" s="228">
        <f>IF(AZ83=3,G83,0)</f>
        <v>0</v>
      </c>
      <c r="BD83" s="228">
        <f>IF(AZ83=4,G83,0)</f>
        <v>0</v>
      </c>
      <c r="BE83" s="228">
        <f>IF(AZ83=5,G83,0)</f>
        <v>0</v>
      </c>
      <c r="CA83" s="255">
        <v>1</v>
      </c>
      <c r="CB83" s="255">
        <v>1</v>
      </c>
    </row>
    <row r="84" spans="1:15" ht="12.75">
      <c r="A84" s="264"/>
      <c r="B84" s="268"/>
      <c r="C84" s="440" t="s">
        <v>260</v>
      </c>
      <c r="D84" s="441"/>
      <c r="E84" s="269">
        <v>0</v>
      </c>
      <c r="F84" s="270"/>
      <c r="G84" s="271"/>
      <c r="H84" s="272"/>
      <c r="I84" s="266"/>
      <c r="J84" s="273"/>
      <c r="K84" s="266"/>
      <c r="M84" s="267" t="s">
        <v>260</v>
      </c>
      <c r="O84" s="255"/>
    </row>
    <row r="85" spans="1:15" ht="12.75">
      <c r="A85" s="264"/>
      <c r="B85" s="268"/>
      <c r="C85" s="440" t="s">
        <v>1413</v>
      </c>
      <c r="D85" s="441"/>
      <c r="E85" s="269">
        <v>3</v>
      </c>
      <c r="F85" s="270"/>
      <c r="G85" s="271"/>
      <c r="H85" s="272"/>
      <c r="I85" s="266"/>
      <c r="J85" s="273"/>
      <c r="K85" s="266"/>
      <c r="M85" s="267" t="s">
        <v>1413</v>
      </c>
      <c r="O85" s="255"/>
    </row>
    <row r="86" spans="1:15" ht="12.75">
      <c r="A86" s="264"/>
      <c r="B86" s="268"/>
      <c r="C86" s="440" t="s">
        <v>1414</v>
      </c>
      <c r="D86" s="441"/>
      <c r="E86" s="269">
        <v>10</v>
      </c>
      <c r="F86" s="270"/>
      <c r="G86" s="271"/>
      <c r="H86" s="272"/>
      <c r="I86" s="266"/>
      <c r="J86" s="273"/>
      <c r="K86" s="266"/>
      <c r="M86" s="267" t="s">
        <v>1414</v>
      </c>
      <c r="O86" s="255"/>
    </row>
    <row r="87" spans="1:80" ht="12.75">
      <c r="A87" s="256">
        <v>24</v>
      </c>
      <c r="B87" s="257" t="s">
        <v>263</v>
      </c>
      <c r="C87" s="258" t="s">
        <v>264</v>
      </c>
      <c r="D87" s="259" t="s">
        <v>110</v>
      </c>
      <c r="E87" s="260">
        <v>467</v>
      </c>
      <c r="F87" s="260"/>
      <c r="G87" s="261">
        <f>E87*F87</f>
        <v>0</v>
      </c>
      <c r="H87" s="262">
        <v>0</v>
      </c>
      <c r="I87" s="263">
        <f>E87*H87</f>
        <v>0</v>
      </c>
      <c r="J87" s="262">
        <v>0</v>
      </c>
      <c r="K87" s="263">
        <f>E87*J87</f>
        <v>0</v>
      </c>
      <c r="O87" s="255">
        <v>2</v>
      </c>
      <c r="AA87" s="228">
        <v>1</v>
      </c>
      <c r="AB87" s="228">
        <v>1</v>
      </c>
      <c r="AC87" s="228">
        <v>1</v>
      </c>
      <c r="AZ87" s="228">
        <v>1</v>
      </c>
      <c r="BA87" s="228">
        <f>IF(AZ87=1,G87,0)</f>
        <v>0</v>
      </c>
      <c r="BB87" s="228">
        <f>IF(AZ87=2,G87,0)</f>
        <v>0</v>
      </c>
      <c r="BC87" s="228">
        <f>IF(AZ87=3,G87,0)</f>
        <v>0</v>
      </c>
      <c r="BD87" s="228">
        <f>IF(AZ87=4,G87,0)</f>
        <v>0</v>
      </c>
      <c r="BE87" s="228">
        <f>IF(AZ87=5,G87,0)</f>
        <v>0</v>
      </c>
      <c r="CA87" s="255">
        <v>1</v>
      </c>
      <c r="CB87" s="255">
        <v>1</v>
      </c>
    </row>
    <row r="88" spans="1:15" ht="12.75">
      <c r="A88" s="264"/>
      <c r="B88" s="268"/>
      <c r="C88" s="440" t="s">
        <v>1415</v>
      </c>
      <c r="D88" s="441"/>
      <c r="E88" s="269">
        <v>467</v>
      </c>
      <c r="F88" s="270"/>
      <c r="G88" s="271"/>
      <c r="H88" s="272"/>
      <c r="I88" s="266"/>
      <c r="J88" s="273"/>
      <c r="K88" s="266"/>
      <c r="M88" s="267" t="s">
        <v>1415</v>
      </c>
      <c r="O88" s="255"/>
    </row>
    <row r="89" spans="1:80" ht="12.75">
      <c r="A89" s="256">
        <v>25</v>
      </c>
      <c r="B89" s="257" t="s">
        <v>266</v>
      </c>
      <c r="C89" s="258" t="s">
        <v>267</v>
      </c>
      <c r="D89" s="259" t="s">
        <v>268</v>
      </c>
      <c r="E89" s="260">
        <v>17</v>
      </c>
      <c r="F89" s="260"/>
      <c r="G89" s="261">
        <f>E89*F89</f>
        <v>0</v>
      </c>
      <c r="H89" s="262">
        <v>0.00017</v>
      </c>
      <c r="I89" s="263">
        <f>E89*H89</f>
        <v>0.00289</v>
      </c>
      <c r="J89" s="262">
        <v>0</v>
      </c>
      <c r="K89" s="263">
        <f>E89*J89</f>
        <v>0</v>
      </c>
      <c r="O89" s="255">
        <v>2</v>
      </c>
      <c r="AA89" s="228">
        <v>1</v>
      </c>
      <c r="AB89" s="228">
        <v>1</v>
      </c>
      <c r="AC89" s="228">
        <v>1</v>
      </c>
      <c r="AZ89" s="228">
        <v>1</v>
      </c>
      <c r="BA89" s="228">
        <f>IF(AZ89=1,G89,0)</f>
        <v>0</v>
      </c>
      <c r="BB89" s="228">
        <f>IF(AZ89=2,G89,0)</f>
        <v>0</v>
      </c>
      <c r="BC89" s="228">
        <f>IF(AZ89=3,G89,0)</f>
        <v>0</v>
      </c>
      <c r="BD89" s="228">
        <f>IF(AZ89=4,G89,0)</f>
        <v>0</v>
      </c>
      <c r="BE89" s="228">
        <f>IF(AZ89=5,G89,0)</f>
        <v>0</v>
      </c>
      <c r="CA89" s="255">
        <v>1</v>
      </c>
      <c r="CB89" s="255">
        <v>1</v>
      </c>
    </row>
    <row r="90" spans="1:15" ht="12.75">
      <c r="A90" s="264"/>
      <c r="B90" s="268"/>
      <c r="C90" s="440" t="s">
        <v>505</v>
      </c>
      <c r="D90" s="441"/>
      <c r="E90" s="269">
        <v>0</v>
      </c>
      <c r="F90" s="270"/>
      <c r="G90" s="271"/>
      <c r="H90" s="272"/>
      <c r="I90" s="266"/>
      <c r="J90" s="273"/>
      <c r="K90" s="266"/>
      <c r="M90" s="267" t="s">
        <v>505</v>
      </c>
      <c r="O90" s="255"/>
    </row>
    <row r="91" spans="1:15" ht="12.75">
      <c r="A91" s="264"/>
      <c r="B91" s="268"/>
      <c r="C91" s="440" t="s">
        <v>1416</v>
      </c>
      <c r="D91" s="441"/>
      <c r="E91" s="269">
        <v>17</v>
      </c>
      <c r="F91" s="270"/>
      <c r="G91" s="271"/>
      <c r="H91" s="272"/>
      <c r="I91" s="266"/>
      <c r="J91" s="273"/>
      <c r="K91" s="266"/>
      <c r="M91" s="267" t="s">
        <v>1416</v>
      </c>
      <c r="O91" s="255"/>
    </row>
    <row r="92" spans="1:80" ht="12.75">
      <c r="A92" s="256">
        <v>26</v>
      </c>
      <c r="B92" s="257" t="s">
        <v>270</v>
      </c>
      <c r="C92" s="258" t="s">
        <v>271</v>
      </c>
      <c r="D92" s="259" t="s">
        <v>110</v>
      </c>
      <c r="E92" s="260">
        <v>467</v>
      </c>
      <c r="F92" s="260"/>
      <c r="G92" s="261">
        <f>E92*F92</f>
        <v>0</v>
      </c>
      <c r="H92" s="262">
        <v>0</v>
      </c>
      <c r="I92" s="263">
        <f>E92*H92</f>
        <v>0</v>
      </c>
      <c r="J92" s="262">
        <v>0</v>
      </c>
      <c r="K92" s="263">
        <f>E92*J92</f>
        <v>0</v>
      </c>
      <c r="O92" s="255">
        <v>2</v>
      </c>
      <c r="AA92" s="228">
        <v>1</v>
      </c>
      <c r="AB92" s="228">
        <v>1</v>
      </c>
      <c r="AC92" s="228">
        <v>1</v>
      </c>
      <c r="AZ92" s="228">
        <v>1</v>
      </c>
      <c r="BA92" s="228">
        <f>IF(AZ92=1,G92,0)</f>
        <v>0</v>
      </c>
      <c r="BB92" s="228">
        <f>IF(AZ92=2,G92,0)</f>
        <v>0</v>
      </c>
      <c r="BC92" s="228">
        <f>IF(AZ92=3,G92,0)</f>
        <v>0</v>
      </c>
      <c r="BD92" s="228">
        <f>IF(AZ92=4,G92,0)</f>
        <v>0</v>
      </c>
      <c r="BE92" s="228">
        <f>IF(AZ92=5,G92,0)</f>
        <v>0</v>
      </c>
      <c r="CA92" s="255">
        <v>1</v>
      </c>
      <c r="CB92" s="255">
        <v>1</v>
      </c>
    </row>
    <row r="93" spans="1:15" ht="12.75">
      <c r="A93" s="264"/>
      <c r="B93" s="268"/>
      <c r="C93" s="440" t="s">
        <v>1415</v>
      </c>
      <c r="D93" s="441"/>
      <c r="E93" s="269">
        <v>467</v>
      </c>
      <c r="F93" s="270"/>
      <c r="G93" s="271"/>
      <c r="H93" s="272"/>
      <c r="I93" s="266"/>
      <c r="J93" s="273"/>
      <c r="K93" s="266"/>
      <c r="M93" s="267" t="s">
        <v>1415</v>
      </c>
      <c r="O93" s="255"/>
    </row>
    <row r="94" spans="1:80" ht="12.75">
      <c r="A94" s="256">
        <v>27</v>
      </c>
      <c r="B94" s="257" t="s">
        <v>272</v>
      </c>
      <c r="C94" s="258" t="s">
        <v>273</v>
      </c>
      <c r="D94" s="259" t="s">
        <v>274</v>
      </c>
      <c r="E94" s="260">
        <v>13</v>
      </c>
      <c r="F94" s="260"/>
      <c r="G94" s="261">
        <f>E94*F94</f>
        <v>0</v>
      </c>
      <c r="H94" s="262">
        <v>2E-05</v>
      </c>
      <c r="I94" s="263">
        <f>E94*H94</f>
        <v>0.00026000000000000003</v>
      </c>
      <c r="J94" s="262">
        <v>0</v>
      </c>
      <c r="K94" s="263">
        <f>E94*J94</f>
        <v>0</v>
      </c>
      <c r="O94" s="255">
        <v>2</v>
      </c>
      <c r="AA94" s="228">
        <v>1</v>
      </c>
      <c r="AB94" s="228">
        <v>1</v>
      </c>
      <c r="AC94" s="228">
        <v>1</v>
      </c>
      <c r="AZ94" s="228">
        <v>1</v>
      </c>
      <c r="BA94" s="228">
        <f>IF(AZ94=1,G94,0)</f>
        <v>0</v>
      </c>
      <c r="BB94" s="228">
        <f>IF(AZ94=2,G94,0)</f>
        <v>0</v>
      </c>
      <c r="BC94" s="228">
        <f>IF(AZ94=3,G94,0)</f>
        <v>0</v>
      </c>
      <c r="BD94" s="228">
        <f>IF(AZ94=4,G94,0)</f>
        <v>0</v>
      </c>
      <c r="BE94" s="228">
        <f>IF(AZ94=5,G94,0)</f>
        <v>0</v>
      </c>
      <c r="CA94" s="255">
        <v>1</v>
      </c>
      <c r="CB94" s="255">
        <v>1</v>
      </c>
    </row>
    <row r="95" spans="1:15" ht="12.75">
      <c r="A95" s="264"/>
      <c r="B95" s="268"/>
      <c r="C95" s="440" t="s">
        <v>1417</v>
      </c>
      <c r="D95" s="441"/>
      <c r="E95" s="269">
        <v>13</v>
      </c>
      <c r="F95" s="270"/>
      <c r="G95" s="271"/>
      <c r="H95" s="272"/>
      <c r="I95" s="266"/>
      <c r="J95" s="273"/>
      <c r="K95" s="266"/>
      <c r="M95" s="267" t="s">
        <v>1417</v>
      </c>
      <c r="O95" s="255"/>
    </row>
    <row r="96" spans="1:80" ht="12.75">
      <c r="A96" s="256">
        <v>28</v>
      </c>
      <c r="B96" s="257" t="s">
        <v>276</v>
      </c>
      <c r="C96" s="258" t="s">
        <v>277</v>
      </c>
      <c r="D96" s="259" t="s">
        <v>259</v>
      </c>
      <c r="E96" s="260">
        <v>15</v>
      </c>
      <c r="F96" s="260"/>
      <c r="G96" s="261">
        <f>E96*F96</f>
        <v>0</v>
      </c>
      <c r="H96" s="262">
        <v>0.03682</v>
      </c>
      <c r="I96" s="263">
        <f>E96*H96</f>
        <v>0.5523</v>
      </c>
      <c r="J96" s="262">
        <v>0</v>
      </c>
      <c r="K96" s="263">
        <f>E96*J96</f>
        <v>0</v>
      </c>
      <c r="O96" s="255">
        <v>2</v>
      </c>
      <c r="AA96" s="228">
        <v>1</v>
      </c>
      <c r="AB96" s="228">
        <v>1</v>
      </c>
      <c r="AC96" s="228">
        <v>1</v>
      </c>
      <c r="AZ96" s="228">
        <v>1</v>
      </c>
      <c r="BA96" s="228">
        <f>IF(AZ96=1,G96,0)</f>
        <v>0</v>
      </c>
      <c r="BB96" s="228">
        <f>IF(AZ96=2,G96,0)</f>
        <v>0</v>
      </c>
      <c r="BC96" s="228">
        <f>IF(AZ96=3,G96,0)</f>
        <v>0</v>
      </c>
      <c r="BD96" s="228">
        <f>IF(AZ96=4,G96,0)</f>
        <v>0</v>
      </c>
      <c r="BE96" s="228">
        <f>IF(AZ96=5,G96,0)</f>
        <v>0</v>
      </c>
      <c r="CA96" s="255">
        <v>1</v>
      </c>
      <c r="CB96" s="255">
        <v>1</v>
      </c>
    </row>
    <row r="97" spans="1:15" ht="12.75">
      <c r="A97" s="264"/>
      <c r="B97" s="268"/>
      <c r="C97" s="440" t="s">
        <v>278</v>
      </c>
      <c r="D97" s="441"/>
      <c r="E97" s="269">
        <v>0</v>
      </c>
      <c r="F97" s="270"/>
      <c r="G97" s="271"/>
      <c r="H97" s="272"/>
      <c r="I97" s="266"/>
      <c r="J97" s="273"/>
      <c r="K97" s="266"/>
      <c r="M97" s="267" t="s">
        <v>278</v>
      </c>
      <c r="O97" s="255"/>
    </row>
    <row r="98" spans="1:15" ht="12.75">
      <c r="A98" s="264"/>
      <c r="B98" s="268"/>
      <c r="C98" s="440" t="s">
        <v>1418</v>
      </c>
      <c r="D98" s="441"/>
      <c r="E98" s="269">
        <v>1</v>
      </c>
      <c r="F98" s="270"/>
      <c r="G98" s="271"/>
      <c r="H98" s="272"/>
      <c r="I98" s="266"/>
      <c r="J98" s="273"/>
      <c r="K98" s="266"/>
      <c r="M98" s="267" t="s">
        <v>1418</v>
      </c>
      <c r="O98" s="255"/>
    </row>
    <row r="99" spans="1:15" ht="12.75">
      <c r="A99" s="264"/>
      <c r="B99" s="268"/>
      <c r="C99" s="440" t="s">
        <v>1419</v>
      </c>
      <c r="D99" s="441"/>
      <c r="E99" s="269">
        <v>1</v>
      </c>
      <c r="F99" s="270"/>
      <c r="G99" s="271"/>
      <c r="H99" s="272"/>
      <c r="I99" s="266"/>
      <c r="J99" s="273"/>
      <c r="K99" s="266"/>
      <c r="M99" s="267" t="s">
        <v>1419</v>
      </c>
      <c r="O99" s="255"/>
    </row>
    <row r="100" spans="1:15" ht="12.75">
      <c r="A100" s="264"/>
      <c r="B100" s="268"/>
      <c r="C100" s="440" t="s">
        <v>1420</v>
      </c>
      <c r="D100" s="441"/>
      <c r="E100" s="269">
        <v>1</v>
      </c>
      <c r="F100" s="270"/>
      <c r="G100" s="271"/>
      <c r="H100" s="272"/>
      <c r="I100" s="266"/>
      <c r="J100" s="273"/>
      <c r="K100" s="266"/>
      <c r="M100" s="267" t="s">
        <v>1420</v>
      </c>
      <c r="O100" s="255"/>
    </row>
    <row r="101" spans="1:15" ht="12.75">
      <c r="A101" s="264"/>
      <c r="B101" s="268"/>
      <c r="C101" s="440" t="s">
        <v>1421</v>
      </c>
      <c r="D101" s="441"/>
      <c r="E101" s="269">
        <v>1</v>
      </c>
      <c r="F101" s="270"/>
      <c r="G101" s="271"/>
      <c r="H101" s="272"/>
      <c r="I101" s="266"/>
      <c r="J101" s="273"/>
      <c r="K101" s="266"/>
      <c r="M101" s="267" t="s">
        <v>1421</v>
      </c>
      <c r="O101" s="255"/>
    </row>
    <row r="102" spans="1:15" ht="12.75">
      <c r="A102" s="264"/>
      <c r="B102" s="268"/>
      <c r="C102" s="440" t="s">
        <v>1422</v>
      </c>
      <c r="D102" s="441"/>
      <c r="E102" s="269">
        <v>1</v>
      </c>
      <c r="F102" s="270"/>
      <c r="G102" s="271"/>
      <c r="H102" s="272"/>
      <c r="I102" s="266"/>
      <c r="J102" s="273"/>
      <c r="K102" s="266"/>
      <c r="M102" s="267" t="s">
        <v>1422</v>
      </c>
      <c r="O102" s="255"/>
    </row>
    <row r="103" spans="1:15" ht="12.75">
      <c r="A103" s="264"/>
      <c r="B103" s="268"/>
      <c r="C103" s="440" t="s">
        <v>1423</v>
      </c>
      <c r="D103" s="441"/>
      <c r="E103" s="269">
        <v>1</v>
      </c>
      <c r="F103" s="270"/>
      <c r="G103" s="271"/>
      <c r="H103" s="272"/>
      <c r="I103" s="266"/>
      <c r="J103" s="273"/>
      <c r="K103" s="266"/>
      <c r="M103" s="267" t="s">
        <v>1423</v>
      </c>
      <c r="O103" s="255"/>
    </row>
    <row r="104" spans="1:15" ht="12.75">
      <c r="A104" s="264"/>
      <c r="B104" s="268"/>
      <c r="C104" s="440" t="s">
        <v>1424</v>
      </c>
      <c r="D104" s="441"/>
      <c r="E104" s="269">
        <v>1</v>
      </c>
      <c r="F104" s="270"/>
      <c r="G104" s="271"/>
      <c r="H104" s="272"/>
      <c r="I104" s="266"/>
      <c r="J104" s="273"/>
      <c r="K104" s="266"/>
      <c r="M104" s="267" t="s">
        <v>1424</v>
      </c>
      <c r="O104" s="255"/>
    </row>
    <row r="105" spans="1:15" ht="12.75">
      <c r="A105" s="264"/>
      <c r="B105" s="268"/>
      <c r="C105" s="440" t="s">
        <v>1425</v>
      </c>
      <c r="D105" s="441"/>
      <c r="E105" s="269">
        <v>2</v>
      </c>
      <c r="F105" s="270"/>
      <c r="G105" s="271"/>
      <c r="H105" s="272"/>
      <c r="I105" s="266"/>
      <c r="J105" s="273"/>
      <c r="K105" s="266"/>
      <c r="M105" s="267" t="s">
        <v>1425</v>
      </c>
      <c r="O105" s="255"/>
    </row>
    <row r="106" spans="1:15" ht="12.75">
      <c r="A106" s="264"/>
      <c r="B106" s="268"/>
      <c r="C106" s="440" t="s">
        <v>1426</v>
      </c>
      <c r="D106" s="441"/>
      <c r="E106" s="269">
        <v>2</v>
      </c>
      <c r="F106" s="270"/>
      <c r="G106" s="271"/>
      <c r="H106" s="272"/>
      <c r="I106" s="266"/>
      <c r="J106" s="273"/>
      <c r="K106" s="266"/>
      <c r="M106" s="267" t="s">
        <v>1426</v>
      </c>
      <c r="O106" s="255"/>
    </row>
    <row r="107" spans="1:15" ht="12.75">
      <c r="A107" s="264"/>
      <c r="B107" s="268"/>
      <c r="C107" s="440" t="s">
        <v>1427</v>
      </c>
      <c r="D107" s="441"/>
      <c r="E107" s="269">
        <v>2</v>
      </c>
      <c r="F107" s="270"/>
      <c r="G107" s="271"/>
      <c r="H107" s="272"/>
      <c r="I107" s="266"/>
      <c r="J107" s="273"/>
      <c r="K107" s="266"/>
      <c r="M107" s="267" t="s">
        <v>1427</v>
      </c>
      <c r="O107" s="255"/>
    </row>
    <row r="108" spans="1:15" ht="12.75">
      <c r="A108" s="264"/>
      <c r="B108" s="268"/>
      <c r="C108" s="440" t="s">
        <v>1428</v>
      </c>
      <c r="D108" s="441"/>
      <c r="E108" s="269">
        <v>2</v>
      </c>
      <c r="F108" s="270"/>
      <c r="G108" s="271"/>
      <c r="H108" s="272"/>
      <c r="I108" s="266"/>
      <c r="J108" s="273"/>
      <c r="K108" s="266"/>
      <c r="M108" s="267" t="s">
        <v>1428</v>
      </c>
      <c r="O108" s="255"/>
    </row>
    <row r="109" spans="1:80" ht="22.5">
      <c r="A109" s="256">
        <v>29</v>
      </c>
      <c r="B109" s="257" t="s">
        <v>286</v>
      </c>
      <c r="C109" s="258" t="s">
        <v>287</v>
      </c>
      <c r="D109" s="259" t="s">
        <v>259</v>
      </c>
      <c r="E109" s="260">
        <v>11</v>
      </c>
      <c r="F109" s="260"/>
      <c r="G109" s="261">
        <f>E109*F109</f>
        <v>0</v>
      </c>
      <c r="H109" s="262">
        <v>2.21708</v>
      </c>
      <c r="I109" s="263">
        <f>E109*H109</f>
        <v>24.387880000000003</v>
      </c>
      <c r="J109" s="262">
        <v>0</v>
      </c>
      <c r="K109" s="263">
        <f>E109*J109</f>
        <v>0</v>
      </c>
      <c r="O109" s="255">
        <v>2</v>
      </c>
      <c r="AA109" s="228">
        <v>1</v>
      </c>
      <c r="AB109" s="228">
        <v>0</v>
      </c>
      <c r="AC109" s="228">
        <v>0</v>
      </c>
      <c r="AZ109" s="228">
        <v>1</v>
      </c>
      <c r="BA109" s="228">
        <f>IF(AZ109=1,G109,0)</f>
        <v>0</v>
      </c>
      <c r="BB109" s="228">
        <f>IF(AZ109=2,G109,0)</f>
        <v>0</v>
      </c>
      <c r="BC109" s="228">
        <f>IF(AZ109=3,G109,0)</f>
        <v>0</v>
      </c>
      <c r="BD109" s="228">
        <f>IF(AZ109=4,G109,0)</f>
        <v>0</v>
      </c>
      <c r="BE109" s="228">
        <f>IF(AZ109=5,G109,0)</f>
        <v>0</v>
      </c>
      <c r="CA109" s="255">
        <v>1</v>
      </c>
      <c r="CB109" s="255">
        <v>0</v>
      </c>
    </row>
    <row r="110" spans="1:15" ht="12.75">
      <c r="A110" s="264"/>
      <c r="B110" s="268"/>
      <c r="C110" s="440" t="s">
        <v>278</v>
      </c>
      <c r="D110" s="441"/>
      <c r="E110" s="269">
        <v>0</v>
      </c>
      <c r="F110" s="270"/>
      <c r="G110" s="271"/>
      <c r="H110" s="272"/>
      <c r="I110" s="266"/>
      <c r="J110" s="273"/>
      <c r="K110" s="266"/>
      <c r="M110" s="267" t="s">
        <v>278</v>
      </c>
      <c r="O110" s="255"/>
    </row>
    <row r="111" spans="1:15" ht="12.75">
      <c r="A111" s="264"/>
      <c r="B111" s="268"/>
      <c r="C111" s="440" t="s">
        <v>1429</v>
      </c>
      <c r="D111" s="441"/>
      <c r="E111" s="269">
        <v>1</v>
      </c>
      <c r="F111" s="270"/>
      <c r="G111" s="271"/>
      <c r="H111" s="272"/>
      <c r="I111" s="266"/>
      <c r="J111" s="273"/>
      <c r="K111" s="266"/>
      <c r="M111" s="267" t="s">
        <v>1429</v>
      </c>
      <c r="O111" s="255"/>
    </row>
    <row r="112" spans="1:15" ht="12.75">
      <c r="A112" s="264"/>
      <c r="B112" s="268"/>
      <c r="C112" s="440" t="s">
        <v>1430</v>
      </c>
      <c r="D112" s="441"/>
      <c r="E112" s="269">
        <v>1</v>
      </c>
      <c r="F112" s="270"/>
      <c r="G112" s="271"/>
      <c r="H112" s="272"/>
      <c r="I112" s="266"/>
      <c r="J112" s="273"/>
      <c r="K112" s="266"/>
      <c r="M112" s="267" t="s">
        <v>1430</v>
      </c>
      <c r="O112" s="255"/>
    </row>
    <row r="113" spans="1:15" ht="12.75">
      <c r="A113" s="264"/>
      <c r="B113" s="268"/>
      <c r="C113" s="440" t="s">
        <v>1431</v>
      </c>
      <c r="D113" s="441"/>
      <c r="E113" s="269">
        <v>1</v>
      </c>
      <c r="F113" s="270"/>
      <c r="G113" s="271"/>
      <c r="H113" s="272"/>
      <c r="I113" s="266"/>
      <c r="J113" s="273"/>
      <c r="K113" s="266"/>
      <c r="M113" s="267" t="s">
        <v>1431</v>
      </c>
      <c r="O113" s="255"/>
    </row>
    <row r="114" spans="1:15" ht="12.75">
      <c r="A114" s="264"/>
      <c r="B114" s="268"/>
      <c r="C114" s="440" t="s">
        <v>1432</v>
      </c>
      <c r="D114" s="441"/>
      <c r="E114" s="269">
        <v>1</v>
      </c>
      <c r="F114" s="270"/>
      <c r="G114" s="271"/>
      <c r="H114" s="272"/>
      <c r="I114" s="266"/>
      <c r="J114" s="273"/>
      <c r="K114" s="266"/>
      <c r="M114" s="267" t="s">
        <v>1432</v>
      </c>
      <c r="O114" s="255"/>
    </row>
    <row r="115" spans="1:15" ht="12.75">
      <c r="A115" s="264"/>
      <c r="B115" s="268"/>
      <c r="C115" s="440" t="s">
        <v>1433</v>
      </c>
      <c r="D115" s="441"/>
      <c r="E115" s="269">
        <v>1</v>
      </c>
      <c r="F115" s="270"/>
      <c r="G115" s="271"/>
      <c r="H115" s="272"/>
      <c r="I115" s="266"/>
      <c r="J115" s="273"/>
      <c r="K115" s="266"/>
      <c r="M115" s="267" t="s">
        <v>1433</v>
      </c>
      <c r="O115" s="255"/>
    </row>
    <row r="116" spans="1:15" ht="12.75">
      <c r="A116" s="264"/>
      <c r="B116" s="268"/>
      <c r="C116" s="440" t="s">
        <v>1434</v>
      </c>
      <c r="D116" s="441"/>
      <c r="E116" s="269">
        <v>1</v>
      </c>
      <c r="F116" s="270"/>
      <c r="G116" s="271"/>
      <c r="H116" s="272"/>
      <c r="I116" s="266"/>
      <c r="J116" s="273"/>
      <c r="K116" s="266"/>
      <c r="M116" s="267" t="s">
        <v>1434</v>
      </c>
      <c r="O116" s="255"/>
    </row>
    <row r="117" spans="1:15" ht="12.75">
      <c r="A117" s="264"/>
      <c r="B117" s="268"/>
      <c r="C117" s="440" t="s">
        <v>1435</v>
      </c>
      <c r="D117" s="441"/>
      <c r="E117" s="269">
        <v>1</v>
      </c>
      <c r="F117" s="270"/>
      <c r="G117" s="271"/>
      <c r="H117" s="272"/>
      <c r="I117" s="266"/>
      <c r="J117" s="273"/>
      <c r="K117" s="266"/>
      <c r="M117" s="267" t="s">
        <v>1435</v>
      </c>
      <c r="O117" s="255"/>
    </row>
    <row r="118" spans="1:15" ht="12.75">
      <c r="A118" s="264"/>
      <c r="B118" s="268"/>
      <c r="C118" s="440" t="s">
        <v>1436</v>
      </c>
      <c r="D118" s="441"/>
      <c r="E118" s="269">
        <v>1</v>
      </c>
      <c r="F118" s="270"/>
      <c r="G118" s="271"/>
      <c r="H118" s="272"/>
      <c r="I118" s="266"/>
      <c r="J118" s="273"/>
      <c r="K118" s="266"/>
      <c r="M118" s="267" t="s">
        <v>1436</v>
      </c>
      <c r="O118" s="255"/>
    </row>
    <row r="119" spans="1:15" ht="12.75">
      <c r="A119" s="264"/>
      <c r="B119" s="268"/>
      <c r="C119" s="440" t="s">
        <v>1437</v>
      </c>
      <c r="D119" s="441"/>
      <c r="E119" s="269">
        <v>1</v>
      </c>
      <c r="F119" s="270"/>
      <c r="G119" s="271"/>
      <c r="H119" s="272"/>
      <c r="I119" s="266"/>
      <c r="J119" s="273"/>
      <c r="K119" s="266"/>
      <c r="M119" s="267" t="s">
        <v>1437</v>
      </c>
      <c r="O119" s="255"/>
    </row>
    <row r="120" spans="1:15" ht="12.75">
      <c r="A120" s="264"/>
      <c r="B120" s="268"/>
      <c r="C120" s="440" t="s">
        <v>1438</v>
      </c>
      <c r="D120" s="441"/>
      <c r="E120" s="269">
        <v>1</v>
      </c>
      <c r="F120" s="270"/>
      <c r="G120" s="271"/>
      <c r="H120" s="272"/>
      <c r="I120" s="266"/>
      <c r="J120" s="273"/>
      <c r="K120" s="266"/>
      <c r="M120" s="267" t="s">
        <v>1438</v>
      </c>
      <c r="O120" s="255"/>
    </row>
    <row r="121" spans="1:15" ht="12.75">
      <c r="A121" s="264"/>
      <c r="B121" s="268"/>
      <c r="C121" s="440" t="s">
        <v>1439</v>
      </c>
      <c r="D121" s="441"/>
      <c r="E121" s="269">
        <v>1</v>
      </c>
      <c r="F121" s="270"/>
      <c r="G121" s="271"/>
      <c r="H121" s="272"/>
      <c r="I121" s="266"/>
      <c r="J121" s="273"/>
      <c r="K121" s="266"/>
      <c r="M121" s="267" t="s">
        <v>1439</v>
      </c>
      <c r="O121" s="255"/>
    </row>
    <row r="122" spans="1:80" ht="12.75">
      <c r="A122" s="256">
        <v>30</v>
      </c>
      <c r="B122" s="257" t="s">
        <v>1323</v>
      </c>
      <c r="C122" s="258" t="s">
        <v>1324</v>
      </c>
      <c r="D122" s="259" t="s">
        <v>259</v>
      </c>
      <c r="E122" s="260">
        <v>6</v>
      </c>
      <c r="F122" s="260"/>
      <c r="G122" s="261">
        <f>E122*F122</f>
        <v>0</v>
      </c>
      <c r="H122" s="262">
        <v>0.35248</v>
      </c>
      <c r="I122" s="263">
        <f>E122*H122</f>
        <v>2.1148800000000003</v>
      </c>
      <c r="J122" s="262">
        <v>0</v>
      </c>
      <c r="K122" s="263">
        <f>E122*J122</f>
        <v>0</v>
      </c>
      <c r="O122" s="255">
        <v>2</v>
      </c>
      <c r="AA122" s="228">
        <v>1</v>
      </c>
      <c r="AB122" s="228">
        <v>1</v>
      </c>
      <c r="AC122" s="228">
        <v>1</v>
      </c>
      <c r="AZ122" s="228">
        <v>1</v>
      </c>
      <c r="BA122" s="228">
        <f>IF(AZ122=1,G122,0)</f>
        <v>0</v>
      </c>
      <c r="BB122" s="228">
        <f>IF(AZ122=2,G122,0)</f>
        <v>0</v>
      </c>
      <c r="BC122" s="228">
        <f>IF(AZ122=3,G122,0)</f>
        <v>0</v>
      </c>
      <c r="BD122" s="228">
        <f>IF(AZ122=4,G122,0)</f>
        <v>0</v>
      </c>
      <c r="BE122" s="228">
        <f>IF(AZ122=5,G122,0)</f>
        <v>0</v>
      </c>
      <c r="CA122" s="255">
        <v>1</v>
      </c>
      <c r="CB122" s="255">
        <v>1</v>
      </c>
    </row>
    <row r="123" spans="1:15" ht="12.75">
      <c r="A123" s="264"/>
      <c r="B123" s="268"/>
      <c r="C123" s="440" t="s">
        <v>278</v>
      </c>
      <c r="D123" s="441"/>
      <c r="E123" s="269">
        <v>0</v>
      </c>
      <c r="F123" s="270"/>
      <c r="G123" s="271"/>
      <c r="H123" s="272"/>
      <c r="I123" s="266"/>
      <c r="J123" s="273"/>
      <c r="K123" s="266"/>
      <c r="M123" s="267" t="s">
        <v>278</v>
      </c>
      <c r="O123" s="255"/>
    </row>
    <row r="124" spans="1:15" ht="12.75">
      <c r="A124" s="264"/>
      <c r="B124" s="268"/>
      <c r="C124" s="440" t="s">
        <v>1440</v>
      </c>
      <c r="D124" s="441"/>
      <c r="E124" s="269">
        <v>1</v>
      </c>
      <c r="F124" s="270"/>
      <c r="G124" s="271"/>
      <c r="H124" s="272"/>
      <c r="I124" s="266"/>
      <c r="J124" s="273"/>
      <c r="K124" s="266"/>
      <c r="M124" s="267" t="s">
        <v>1440</v>
      </c>
      <c r="O124" s="255"/>
    </row>
    <row r="125" spans="1:15" ht="12.75">
      <c r="A125" s="264"/>
      <c r="B125" s="268"/>
      <c r="C125" s="440" t="s">
        <v>1441</v>
      </c>
      <c r="D125" s="441"/>
      <c r="E125" s="269">
        <v>1</v>
      </c>
      <c r="F125" s="270"/>
      <c r="G125" s="271"/>
      <c r="H125" s="272"/>
      <c r="I125" s="266"/>
      <c r="J125" s="273"/>
      <c r="K125" s="266"/>
      <c r="M125" s="267" t="s">
        <v>1441</v>
      </c>
      <c r="O125" s="255"/>
    </row>
    <row r="126" spans="1:15" ht="12.75">
      <c r="A126" s="264"/>
      <c r="B126" s="268"/>
      <c r="C126" s="440" t="s">
        <v>1442</v>
      </c>
      <c r="D126" s="441"/>
      <c r="E126" s="269">
        <v>1</v>
      </c>
      <c r="F126" s="270"/>
      <c r="G126" s="271"/>
      <c r="H126" s="272"/>
      <c r="I126" s="266"/>
      <c r="J126" s="273"/>
      <c r="K126" s="266"/>
      <c r="M126" s="267" t="s">
        <v>1442</v>
      </c>
      <c r="O126" s="255"/>
    </row>
    <row r="127" spans="1:15" ht="12.75">
      <c r="A127" s="264"/>
      <c r="B127" s="268"/>
      <c r="C127" s="440" t="s">
        <v>1443</v>
      </c>
      <c r="D127" s="441"/>
      <c r="E127" s="269">
        <v>1</v>
      </c>
      <c r="F127" s="270"/>
      <c r="G127" s="271"/>
      <c r="H127" s="272"/>
      <c r="I127" s="266"/>
      <c r="J127" s="273"/>
      <c r="K127" s="266"/>
      <c r="M127" s="267" t="s">
        <v>1443</v>
      </c>
      <c r="O127" s="255"/>
    </row>
    <row r="128" spans="1:15" ht="12.75">
      <c r="A128" s="264"/>
      <c r="B128" s="268"/>
      <c r="C128" s="440" t="s">
        <v>1444</v>
      </c>
      <c r="D128" s="441"/>
      <c r="E128" s="269">
        <v>1</v>
      </c>
      <c r="F128" s="270"/>
      <c r="G128" s="271"/>
      <c r="H128" s="272"/>
      <c r="I128" s="266"/>
      <c r="J128" s="273"/>
      <c r="K128" s="266"/>
      <c r="M128" s="267" t="s">
        <v>1444</v>
      </c>
      <c r="O128" s="255"/>
    </row>
    <row r="129" spans="1:15" ht="12.75">
      <c r="A129" s="264"/>
      <c r="B129" s="268"/>
      <c r="C129" s="440" t="s">
        <v>1445</v>
      </c>
      <c r="D129" s="441"/>
      <c r="E129" s="269">
        <v>1</v>
      </c>
      <c r="F129" s="270"/>
      <c r="G129" s="271"/>
      <c r="H129" s="272"/>
      <c r="I129" s="266"/>
      <c r="J129" s="273"/>
      <c r="K129" s="266"/>
      <c r="M129" s="267" t="s">
        <v>1445</v>
      </c>
      <c r="O129" s="255"/>
    </row>
    <row r="130" spans="1:80" ht="12.75">
      <c r="A130" s="256">
        <v>31</v>
      </c>
      <c r="B130" s="257" t="s">
        <v>299</v>
      </c>
      <c r="C130" s="258" t="s">
        <v>300</v>
      </c>
      <c r="D130" s="259" t="s">
        <v>259</v>
      </c>
      <c r="E130" s="260">
        <v>17</v>
      </c>
      <c r="F130" s="260"/>
      <c r="G130" s="261">
        <f>E130*F130</f>
        <v>0</v>
      </c>
      <c r="H130" s="262">
        <v>0.00702</v>
      </c>
      <c r="I130" s="263">
        <f>E130*H130</f>
        <v>0.11934</v>
      </c>
      <c r="J130" s="262">
        <v>0</v>
      </c>
      <c r="K130" s="263">
        <f>E130*J130</f>
        <v>0</v>
      </c>
      <c r="O130" s="255">
        <v>2</v>
      </c>
      <c r="AA130" s="228">
        <v>1</v>
      </c>
      <c r="AB130" s="228">
        <v>1</v>
      </c>
      <c r="AC130" s="228">
        <v>1</v>
      </c>
      <c r="AZ130" s="228">
        <v>1</v>
      </c>
      <c r="BA130" s="228">
        <f>IF(AZ130=1,G130,0)</f>
        <v>0</v>
      </c>
      <c r="BB130" s="228">
        <f>IF(AZ130=2,G130,0)</f>
        <v>0</v>
      </c>
      <c r="BC130" s="228">
        <f>IF(AZ130=3,G130,0)</f>
        <v>0</v>
      </c>
      <c r="BD130" s="228">
        <f>IF(AZ130=4,G130,0)</f>
        <v>0</v>
      </c>
      <c r="BE130" s="228">
        <f>IF(AZ130=5,G130,0)</f>
        <v>0</v>
      </c>
      <c r="CA130" s="255">
        <v>1</v>
      </c>
      <c r="CB130" s="255">
        <v>1</v>
      </c>
    </row>
    <row r="131" spans="1:15" ht="12.75">
      <c r="A131" s="264"/>
      <c r="B131" s="268"/>
      <c r="C131" s="440" t="s">
        <v>301</v>
      </c>
      <c r="D131" s="441"/>
      <c r="E131" s="269">
        <v>0</v>
      </c>
      <c r="F131" s="270"/>
      <c r="G131" s="271"/>
      <c r="H131" s="272"/>
      <c r="I131" s="266"/>
      <c r="J131" s="273"/>
      <c r="K131" s="266"/>
      <c r="M131" s="267" t="s">
        <v>301</v>
      </c>
      <c r="O131" s="255"/>
    </row>
    <row r="132" spans="1:15" ht="12.75">
      <c r="A132" s="264"/>
      <c r="B132" s="268"/>
      <c r="C132" s="440" t="s">
        <v>1446</v>
      </c>
      <c r="D132" s="441"/>
      <c r="E132" s="269">
        <v>11</v>
      </c>
      <c r="F132" s="270"/>
      <c r="G132" s="271"/>
      <c r="H132" s="272"/>
      <c r="I132" s="266"/>
      <c r="J132" s="273"/>
      <c r="K132" s="266"/>
      <c r="M132" s="267" t="s">
        <v>1446</v>
      </c>
      <c r="O132" s="255"/>
    </row>
    <row r="133" spans="1:15" ht="12.75">
      <c r="A133" s="264"/>
      <c r="B133" s="268"/>
      <c r="C133" s="440" t="s">
        <v>1447</v>
      </c>
      <c r="D133" s="441"/>
      <c r="E133" s="269">
        <v>6</v>
      </c>
      <c r="F133" s="270"/>
      <c r="G133" s="271"/>
      <c r="H133" s="272"/>
      <c r="I133" s="266"/>
      <c r="J133" s="273"/>
      <c r="K133" s="266"/>
      <c r="M133" s="267" t="s">
        <v>1447</v>
      </c>
      <c r="O133" s="255"/>
    </row>
    <row r="134" spans="1:80" ht="12.75">
      <c r="A134" s="256">
        <v>32</v>
      </c>
      <c r="B134" s="257" t="s">
        <v>303</v>
      </c>
      <c r="C134" s="258" t="s">
        <v>304</v>
      </c>
      <c r="D134" s="259" t="s">
        <v>110</v>
      </c>
      <c r="E134" s="260">
        <v>467</v>
      </c>
      <c r="F134" s="260"/>
      <c r="G134" s="261">
        <f>E134*F134</f>
        <v>0</v>
      </c>
      <c r="H134" s="262">
        <v>0</v>
      </c>
      <c r="I134" s="263">
        <f>E134*H134</f>
        <v>0</v>
      </c>
      <c r="J134" s="262">
        <v>0</v>
      </c>
      <c r="K134" s="263">
        <f>E134*J134</f>
        <v>0</v>
      </c>
      <c r="O134" s="255">
        <v>2</v>
      </c>
      <c r="AA134" s="228">
        <v>1</v>
      </c>
      <c r="AB134" s="228">
        <v>1</v>
      </c>
      <c r="AC134" s="228">
        <v>1</v>
      </c>
      <c r="AZ134" s="228">
        <v>1</v>
      </c>
      <c r="BA134" s="228">
        <f>IF(AZ134=1,G134,0)</f>
        <v>0</v>
      </c>
      <c r="BB134" s="228">
        <f>IF(AZ134=2,G134,0)</f>
        <v>0</v>
      </c>
      <c r="BC134" s="228">
        <f>IF(AZ134=3,G134,0)</f>
        <v>0</v>
      </c>
      <c r="BD134" s="228">
        <f>IF(AZ134=4,G134,0)</f>
        <v>0</v>
      </c>
      <c r="BE134" s="228">
        <f>IF(AZ134=5,G134,0)</f>
        <v>0</v>
      </c>
      <c r="CA134" s="255">
        <v>1</v>
      </c>
      <c r="CB134" s="255">
        <v>1</v>
      </c>
    </row>
    <row r="135" spans="1:80" ht="22.5">
      <c r="A135" s="356">
        <v>33</v>
      </c>
      <c r="B135" s="357" t="s">
        <v>305</v>
      </c>
      <c r="C135" s="358" t="s">
        <v>306</v>
      </c>
      <c r="D135" s="359" t="s">
        <v>259</v>
      </c>
      <c r="E135" s="360">
        <v>109.3</v>
      </c>
      <c r="F135" s="360"/>
      <c r="G135" s="361">
        <f>E135*F135</f>
        <v>0</v>
      </c>
      <c r="H135" s="262">
        <v>0.02465</v>
      </c>
      <c r="I135" s="263">
        <f>E135*H135</f>
        <v>2.6942449999999996</v>
      </c>
      <c r="J135" s="262"/>
      <c r="K135" s="263">
        <f>E135*J135</f>
        <v>0</v>
      </c>
      <c r="O135" s="255">
        <v>2</v>
      </c>
      <c r="AA135" s="228">
        <v>3</v>
      </c>
      <c r="AB135" s="228">
        <v>1</v>
      </c>
      <c r="AC135" s="228">
        <v>28614258</v>
      </c>
      <c r="AZ135" s="228">
        <v>1</v>
      </c>
      <c r="BA135" s="228">
        <f>IF(AZ135=1,G135,0)</f>
        <v>0</v>
      </c>
      <c r="BB135" s="228">
        <f>IF(AZ135=2,G135,0)</f>
        <v>0</v>
      </c>
      <c r="BC135" s="228">
        <f>IF(AZ135=3,G135,0)</f>
        <v>0</v>
      </c>
      <c r="BD135" s="228">
        <f>IF(AZ135=4,G135,0)</f>
        <v>0</v>
      </c>
      <c r="BE135" s="228">
        <f>IF(AZ135=5,G135,0)</f>
        <v>0</v>
      </c>
      <c r="CA135" s="255">
        <v>3</v>
      </c>
      <c r="CB135" s="255">
        <v>1</v>
      </c>
    </row>
    <row r="136" spans="1:15" ht="36" customHeight="1">
      <c r="A136" s="362"/>
      <c r="B136" s="367"/>
      <c r="C136" s="446" t="s">
        <v>307</v>
      </c>
      <c r="D136" s="447"/>
      <c r="E136" s="447"/>
      <c r="F136" s="447"/>
      <c r="G136" s="448"/>
      <c r="I136" s="266"/>
      <c r="K136" s="266"/>
      <c r="L136" s="267" t="s">
        <v>307</v>
      </c>
      <c r="O136" s="255">
        <v>3</v>
      </c>
    </row>
    <row r="137" spans="1:15" ht="12.75">
      <c r="A137" s="362"/>
      <c r="B137" s="363"/>
      <c r="C137" s="444" t="s">
        <v>1448</v>
      </c>
      <c r="D137" s="445"/>
      <c r="E137" s="364">
        <v>109.3</v>
      </c>
      <c r="F137" s="365"/>
      <c r="G137" s="366"/>
      <c r="H137" s="272"/>
      <c r="I137" s="266"/>
      <c r="J137" s="273"/>
      <c r="K137" s="266"/>
      <c r="M137" s="267" t="s">
        <v>1448</v>
      </c>
      <c r="O137" s="255"/>
    </row>
    <row r="138" spans="1:80" ht="12.75">
      <c r="A138" s="356">
        <v>34</v>
      </c>
      <c r="B138" s="357" t="s">
        <v>309</v>
      </c>
      <c r="C138" s="358" t="s">
        <v>310</v>
      </c>
      <c r="D138" s="359" t="s">
        <v>259</v>
      </c>
      <c r="E138" s="360">
        <v>187</v>
      </c>
      <c r="F138" s="360"/>
      <c r="G138" s="361">
        <f>E138*F138</f>
        <v>0</v>
      </c>
      <c r="H138" s="262">
        <v>0.0006</v>
      </c>
      <c r="I138" s="263">
        <f>E138*H138</f>
        <v>0.1122</v>
      </c>
      <c r="J138" s="262"/>
      <c r="K138" s="263">
        <f>E138*J138</f>
        <v>0</v>
      </c>
      <c r="O138" s="255">
        <v>2</v>
      </c>
      <c r="AA138" s="228">
        <v>3</v>
      </c>
      <c r="AB138" s="228">
        <v>1</v>
      </c>
      <c r="AC138" s="228">
        <v>28656303</v>
      </c>
      <c r="AZ138" s="228">
        <v>1</v>
      </c>
      <c r="BA138" s="228">
        <f>IF(AZ138=1,G138,0)</f>
        <v>0</v>
      </c>
      <c r="BB138" s="228">
        <f>IF(AZ138=2,G138,0)</f>
        <v>0</v>
      </c>
      <c r="BC138" s="228">
        <f>IF(AZ138=3,G138,0)</f>
        <v>0</v>
      </c>
      <c r="BD138" s="228">
        <f>IF(AZ138=4,G138,0)</f>
        <v>0</v>
      </c>
      <c r="BE138" s="228">
        <f>IF(AZ138=5,G138,0)</f>
        <v>0</v>
      </c>
      <c r="CA138" s="255">
        <v>3</v>
      </c>
      <c r="CB138" s="255">
        <v>1</v>
      </c>
    </row>
    <row r="139" spans="1:15" ht="12.75">
      <c r="A139" s="362"/>
      <c r="B139" s="363"/>
      <c r="C139" s="444" t="s">
        <v>1449</v>
      </c>
      <c r="D139" s="445"/>
      <c r="E139" s="364">
        <v>187</v>
      </c>
      <c r="F139" s="365"/>
      <c r="G139" s="366"/>
      <c r="H139" s="272"/>
      <c r="I139" s="266"/>
      <c r="J139" s="273"/>
      <c r="K139" s="266"/>
      <c r="M139" s="267" t="s">
        <v>1449</v>
      </c>
      <c r="O139" s="255"/>
    </row>
    <row r="140" spans="1:80" ht="12.75">
      <c r="A140" s="356">
        <v>35</v>
      </c>
      <c r="B140" s="357" t="s">
        <v>312</v>
      </c>
      <c r="C140" s="358" t="s">
        <v>313</v>
      </c>
      <c r="D140" s="359" t="s">
        <v>259</v>
      </c>
      <c r="E140" s="360">
        <v>2.03</v>
      </c>
      <c r="F140" s="360"/>
      <c r="G140" s="361">
        <f>E140*F140</f>
        <v>0</v>
      </c>
      <c r="H140" s="262">
        <v>0.0038</v>
      </c>
      <c r="I140" s="263">
        <f>E140*H140</f>
        <v>0.0077139999999999995</v>
      </c>
      <c r="J140" s="262"/>
      <c r="K140" s="263">
        <f>E140*J140</f>
        <v>0</v>
      </c>
      <c r="O140" s="255">
        <v>2</v>
      </c>
      <c r="AA140" s="228">
        <v>3</v>
      </c>
      <c r="AB140" s="228">
        <v>1</v>
      </c>
      <c r="AC140" s="228">
        <v>28656313</v>
      </c>
      <c r="AZ140" s="228">
        <v>1</v>
      </c>
      <c r="BA140" s="228">
        <f>IF(AZ140=1,G140,0)</f>
        <v>0</v>
      </c>
      <c r="BB140" s="228">
        <f>IF(AZ140=2,G140,0)</f>
        <v>0</v>
      </c>
      <c r="BC140" s="228">
        <f>IF(AZ140=3,G140,0)</f>
        <v>0</v>
      </c>
      <c r="BD140" s="228">
        <f>IF(AZ140=4,G140,0)</f>
        <v>0</v>
      </c>
      <c r="BE140" s="228">
        <f>IF(AZ140=5,G140,0)</f>
        <v>0</v>
      </c>
      <c r="CA140" s="255">
        <v>3</v>
      </c>
      <c r="CB140" s="255">
        <v>1</v>
      </c>
    </row>
    <row r="141" spans="1:15" ht="22.5">
      <c r="A141" s="362"/>
      <c r="B141" s="367"/>
      <c r="C141" s="446" t="s">
        <v>314</v>
      </c>
      <c r="D141" s="447"/>
      <c r="E141" s="447"/>
      <c r="F141" s="447"/>
      <c r="G141" s="448"/>
      <c r="I141" s="266"/>
      <c r="K141" s="266"/>
      <c r="L141" s="267" t="s">
        <v>314</v>
      </c>
      <c r="O141" s="255">
        <v>3</v>
      </c>
    </row>
    <row r="142" spans="1:15" ht="12.75">
      <c r="A142" s="362"/>
      <c r="B142" s="363"/>
      <c r="C142" s="444" t="s">
        <v>1450</v>
      </c>
      <c r="D142" s="445"/>
      <c r="E142" s="364">
        <v>2.03</v>
      </c>
      <c r="F142" s="365"/>
      <c r="G142" s="366"/>
      <c r="H142" s="272"/>
      <c r="I142" s="266"/>
      <c r="J142" s="273"/>
      <c r="K142" s="266"/>
      <c r="M142" s="267" t="s">
        <v>1450</v>
      </c>
      <c r="O142" s="255"/>
    </row>
    <row r="143" spans="1:80" ht="12.75">
      <c r="A143" s="356">
        <v>36</v>
      </c>
      <c r="B143" s="357" t="s">
        <v>1333</v>
      </c>
      <c r="C143" s="358" t="s">
        <v>1334</v>
      </c>
      <c r="D143" s="359" t="s">
        <v>259</v>
      </c>
      <c r="E143" s="360">
        <v>10.15</v>
      </c>
      <c r="F143" s="360"/>
      <c r="G143" s="361">
        <f>E143*F143</f>
        <v>0</v>
      </c>
      <c r="H143" s="262">
        <v>0.0048</v>
      </c>
      <c r="I143" s="263">
        <f>E143*H143</f>
        <v>0.04872</v>
      </c>
      <c r="J143" s="262"/>
      <c r="K143" s="263">
        <f>E143*J143</f>
        <v>0</v>
      </c>
      <c r="O143" s="255">
        <v>2</v>
      </c>
      <c r="AA143" s="228">
        <v>3</v>
      </c>
      <c r="AB143" s="228">
        <v>1</v>
      </c>
      <c r="AC143" s="228">
        <v>28656314</v>
      </c>
      <c r="AZ143" s="228">
        <v>1</v>
      </c>
      <c r="BA143" s="228">
        <f>IF(AZ143=1,G143,0)</f>
        <v>0</v>
      </c>
      <c r="BB143" s="228">
        <f>IF(AZ143=2,G143,0)</f>
        <v>0</v>
      </c>
      <c r="BC143" s="228">
        <f>IF(AZ143=3,G143,0)</f>
        <v>0</v>
      </c>
      <c r="BD143" s="228">
        <f>IF(AZ143=4,G143,0)</f>
        <v>0</v>
      </c>
      <c r="BE143" s="228">
        <f>IF(AZ143=5,G143,0)</f>
        <v>0</v>
      </c>
      <c r="CA143" s="255">
        <v>3</v>
      </c>
      <c r="CB143" s="255">
        <v>1</v>
      </c>
    </row>
    <row r="144" spans="1:15" ht="22.5">
      <c r="A144" s="362"/>
      <c r="B144" s="367"/>
      <c r="C144" s="446" t="s">
        <v>314</v>
      </c>
      <c r="D144" s="447"/>
      <c r="E144" s="447"/>
      <c r="F144" s="447"/>
      <c r="G144" s="448"/>
      <c r="I144" s="266"/>
      <c r="K144" s="266"/>
      <c r="L144" s="267" t="s">
        <v>314</v>
      </c>
      <c r="O144" s="255">
        <v>3</v>
      </c>
    </row>
    <row r="145" spans="1:15" ht="12.75">
      <c r="A145" s="362"/>
      <c r="B145" s="363"/>
      <c r="C145" s="444" t="s">
        <v>1451</v>
      </c>
      <c r="D145" s="445"/>
      <c r="E145" s="364">
        <v>10.15</v>
      </c>
      <c r="F145" s="365"/>
      <c r="G145" s="366"/>
      <c r="H145" s="272"/>
      <c r="I145" s="266"/>
      <c r="J145" s="273"/>
      <c r="K145" s="266"/>
      <c r="M145" s="267" t="s">
        <v>1451</v>
      </c>
      <c r="O145" s="255"/>
    </row>
    <row r="146" spans="1:80" ht="12.75">
      <c r="A146" s="356">
        <v>37</v>
      </c>
      <c r="B146" s="357" t="s">
        <v>1452</v>
      </c>
      <c r="C146" s="358" t="s">
        <v>1453</v>
      </c>
      <c r="D146" s="359" t="s">
        <v>259</v>
      </c>
      <c r="E146" s="360">
        <v>1.015</v>
      </c>
      <c r="F146" s="360"/>
      <c r="G146" s="361">
        <f>E146*F146</f>
        <v>0</v>
      </c>
      <c r="H146" s="262">
        <v>0.0048</v>
      </c>
      <c r="I146" s="263">
        <f>E146*H146</f>
        <v>0.004871999999999999</v>
      </c>
      <c r="J146" s="262"/>
      <c r="K146" s="263">
        <f>E146*J146</f>
        <v>0</v>
      </c>
      <c r="O146" s="255">
        <v>2</v>
      </c>
      <c r="AA146" s="228">
        <v>3</v>
      </c>
      <c r="AB146" s="228">
        <v>1</v>
      </c>
      <c r="AC146" s="228">
        <v>28656315</v>
      </c>
      <c r="AZ146" s="228">
        <v>1</v>
      </c>
      <c r="BA146" s="228">
        <f>IF(AZ146=1,G146,0)</f>
        <v>0</v>
      </c>
      <c r="BB146" s="228">
        <f>IF(AZ146=2,G146,0)</f>
        <v>0</v>
      </c>
      <c r="BC146" s="228">
        <f>IF(AZ146=3,G146,0)</f>
        <v>0</v>
      </c>
      <c r="BD146" s="228">
        <f>IF(AZ146=4,G146,0)</f>
        <v>0</v>
      </c>
      <c r="BE146" s="228">
        <f>IF(AZ146=5,G146,0)</f>
        <v>0</v>
      </c>
      <c r="CA146" s="255">
        <v>3</v>
      </c>
      <c r="CB146" s="255">
        <v>1</v>
      </c>
    </row>
    <row r="147" spans="1:15" ht="22.5">
      <c r="A147" s="362"/>
      <c r="B147" s="367"/>
      <c r="C147" s="446" t="s">
        <v>314</v>
      </c>
      <c r="D147" s="447"/>
      <c r="E147" s="447"/>
      <c r="F147" s="447"/>
      <c r="G147" s="448"/>
      <c r="I147" s="266"/>
      <c r="K147" s="266"/>
      <c r="L147" s="267" t="s">
        <v>314</v>
      </c>
      <c r="O147" s="255">
        <v>3</v>
      </c>
    </row>
    <row r="148" spans="1:15" ht="12.75">
      <c r="A148" s="362"/>
      <c r="B148" s="363"/>
      <c r="C148" s="444" t="s">
        <v>1454</v>
      </c>
      <c r="D148" s="445"/>
      <c r="E148" s="364">
        <v>1.015</v>
      </c>
      <c r="F148" s="365"/>
      <c r="G148" s="366"/>
      <c r="H148" s="272"/>
      <c r="I148" s="266"/>
      <c r="J148" s="273"/>
      <c r="K148" s="266"/>
      <c r="M148" s="267" t="s">
        <v>1454</v>
      </c>
      <c r="O148" s="255"/>
    </row>
    <row r="149" spans="1:80" ht="12.75">
      <c r="A149" s="356">
        <v>38</v>
      </c>
      <c r="B149" s="357" t="s">
        <v>1342</v>
      </c>
      <c r="C149" s="358" t="s">
        <v>1343</v>
      </c>
      <c r="D149" s="359" t="s">
        <v>259</v>
      </c>
      <c r="E149" s="360">
        <v>13.13</v>
      </c>
      <c r="F149" s="360"/>
      <c r="G149" s="361">
        <f>E149*F149</f>
        <v>0</v>
      </c>
      <c r="H149" s="262">
        <v>0.0035</v>
      </c>
      <c r="I149" s="263">
        <f>E149*H149</f>
        <v>0.045955</v>
      </c>
      <c r="J149" s="262"/>
      <c r="K149" s="263">
        <f>E149*J149</f>
        <v>0</v>
      </c>
      <c r="O149" s="255">
        <v>2</v>
      </c>
      <c r="AA149" s="228">
        <v>3</v>
      </c>
      <c r="AB149" s="228">
        <v>0</v>
      </c>
      <c r="AC149" s="228">
        <v>286563803</v>
      </c>
      <c r="AZ149" s="228">
        <v>1</v>
      </c>
      <c r="BA149" s="228">
        <f>IF(AZ149=1,G149,0)</f>
        <v>0</v>
      </c>
      <c r="BB149" s="228">
        <f>IF(AZ149=2,G149,0)</f>
        <v>0</v>
      </c>
      <c r="BC149" s="228">
        <f>IF(AZ149=3,G149,0)</f>
        <v>0</v>
      </c>
      <c r="BD149" s="228">
        <f>IF(AZ149=4,G149,0)</f>
        <v>0</v>
      </c>
      <c r="BE149" s="228">
        <f>IF(AZ149=5,G149,0)</f>
        <v>0</v>
      </c>
      <c r="CA149" s="255">
        <v>3</v>
      </c>
      <c r="CB149" s="255">
        <v>0</v>
      </c>
    </row>
    <row r="150" spans="1:15" ht="12.75">
      <c r="A150" s="362"/>
      <c r="B150" s="363"/>
      <c r="C150" s="444" t="s">
        <v>1338</v>
      </c>
      <c r="D150" s="445"/>
      <c r="E150" s="364">
        <v>0</v>
      </c>
      <c r="F150" s="365"/>
      <c r="G150" s="366"/>
      <c r="H150" s="272"/>
      <c r="I150" s="266"/>
      <c r="J150" s="273"/>
      <c r="K150" s="266"/>
      <c r="M150" s="267" t="s">
        <v>1338</v>
      </c>
      <c r="O150" s="255"/>
    </row>
    <row r="151" spans="1:15" ht="12.75">
      <c r="A151" s="362"/>
      <c r="B151" s="363"/>
      <c r="C151" s="444" t="s">
        <v>1455</v>
      </c>
      <c r="D151" s="445"/>
      <c r="E151" s="364">
        <v>13.13</v>
      </c>
      <c r="F151" s="365"/>
      <c r="G151" s="366"/>
      <c r="H151" s="272"/>
      <c r="I151" s="266"/>
      <c r="J151" s="273"/>
      <c r="K151" s="266"/>
      <c r="M151" s="267" t="s">
        <v>1455</v>
      </c>
      <c r="O151" s="255"/>
    </row>
    <row r="152" spans="1:80" ht="12.75">
      <c r="A152" s="356">
        <v>39</v>
      </c>
      <c r="B152" s="357" t="s">
        <v>553</v>
      </c>
      <c r="C152" s="358" t="s">
        <v>554</v>
      </c>
      <c r="D152" s="359" t="s">
        <v>259</v>
      </c>
      <c r="E152" s="360">
        <v>1.01</v>
      </c>
      <c r="F152" s="360"/>
      <c r="G152" s="361">
        <f>E152*F152</f>
        <v>0</v>
      </c>
      <c r="H152" s="262">
        <v>0.0004</v>
      </c>
      <c r="I152" s="263">
        <f>E152*H152</f>
        <v>0.000404</v>
      </c>
      <c r="J152" s="262"/>
      <c r="K152" s="263">
        <f>E152*J152</f>
        <v>0</v>
      </c>
      <c r="O152" s="255">
        <v>2</v>
      </c>
      <c r="AA152" s="228">
        <v>3</v>
      </c>
      <c r="AB152" s="228">
        <v>1</v>
      </c>
      <c r="AC152" s="228">
        <v>28656386</v>
      </c>
      <c r="AZ152" s="228">
        <v>1</v>
      </c>
      <c r="BA152" s="228">
        <f>IF(AZ152=1,G152,0)</f>
        <v>0</v>
      </c>
      <c r="BB152" s="228">
        <f>IF(AZ152=2,G152,0)</f>
        <v>0</v>
      </c>
      <c r="BC152" s="228">
        <f>IF(AZ152=3,G152,0)</f>
        <v>0</v>
      </c>
      <c r="BD152" s="228">
        <f>IF(AZ152=4,G152,0)</f>
        <v>0</v>
      </c>
      <c r="BE152" s="228">
        <f>IF(AZ152=5,G152,0)</f>
        <v>0</v>
      </c>
      <c r="CA152" s="255">
        <v>3</v>
      </c>
      <c r="CB152" s="255">
        <v>1</v>
      </c>
    </row>
    <row r="153" spans="1:15" ht="12.75">
      <c r="A153" s="362"/>
      <c r="B153" s="367"/>
      <c r="C153" s="446" t="s">
        <v>318</v>
      </c>
      <c r="D153" s="447"/>
      <c r="E153" s="447"/>
      <c r="F153" s="447"/>
      <c r="G153" s="448"/>
      <c r="I153" s="266"/>
      <c r="K153" s="266"/>
      <c r="L153" s="267" t="s">
        <v>318</v>
      </c>
      <c r="O153" s="255">
        <v>3</v>
      </c>
    </row>
    <row r="154" spans="1:15" ht="12.75">
      <c r="A154" s="362"/>
      <c r="B154" s="363"/>
      <c r="C154" s="444" t="s">
        <v>319</v>
      </c>
      <c r="D154" s="445"/>
      <c r="E154" s="364">
        <v>0</v>
      </c>
      <c r="F154" s="365"/>
      <c r="G154" s="366"/>
      <c r="H154" s="272"/>
      <c r="I154" s="266"/>
      <c r="J154" s="273"/>
      <c r="K154" s="266"/>
      <c r="M154" s="267" t="s">
        <v>319</v>
      </c>
      <c r="O154" s="255"/>
    </row>
    <row r="155" spans="1:15" ht="12.75">
      <c r="A155" s="362"/>
      <c r="B155" s="363"/>
      <c r="C155" s="444" t="s">
        <v>1456</v>
      </c>
      <c r="D155" s="445"/>
      <c r="E155" s="364">
        <v>1.01</v>
      </c>
      <c r="F155" s="365"/>
      <c r="G155" s="366"/>
      <c r="H155" s="272"/>
      <c r="I155" s="266"/>
      <c r="J155" s="273"/>
      <c r="K155" s="266"/>
      <c r="M155" s="267" t="s">
        <v>1456</v>
      </c>
      <c r="O155" s="255"/>
    </row>
    <row r="156" spans="1:80" ht="12.75">
      <c r="A156" s="356">
        <v>40</v>
      </c>
      <c r="B156" s="357" t="s">
        <v>321</v>
      </c>
      <c r="C156" s="358" t="s">
        <v>322</v>
      </c>
      <c r="D156" s="359" t="s">
        <v>259</v>
      </c>
      <c r="E156" s="360">
        <v>36.36</v>
      </c>
      <c r="F156" s="360"/>
      <c r="G156" s="361">
        <f>E156*F156</f>
        <v>0</v>
      </c>
      <c r="H156" s="262">
        <v>0.00075</v>
      </c>
      <c r="I156" s="263">
        <f>E156*H156</f>
        <v>0.02727</v>
      </c>
      <c r="J156" s="262"/>
      <c r="K156" s="263">
        <f>E156*J156</f>
        <v>0</v>
      </c>
      <c r="O156" s="255">
        <v>2</v>
      </c>
      <c r="AA156" s="228">
        <v>3</v>
      </c>
      <c r="AB156" s="228">
        <v>1</v>
      </c>
      <c r="AC156" s="228">
        <v>28656387</v>
      </c>
      <c r="AZ156" s="228">
        <v>1</v>
      </c>
      <c r="BA156" s="228">
        <f>IF(AZ156=1,G156,0)</f>
        <v>0</v>
      </c>
      <c r="BB156" s="228">
        <f>IF(AZ156=2,G156,0)</f>
        <v>0</v>
      </c>
      <c r="BC156" s="228">
        <f>IF(AZ156=3,G156,0)</f>
        <v>0</v>
      </c>
      <c r="BD156" s="228">
        <f>IF(AZ156=4,G156,0)</f>
        <v>0</v>
      </c>
      <c r="BE156" s="228">
        <f>IF(AZ156=5,G156,0)</f>
        <v>0</v>
      </c>
      <c r="CA156" s="255">
        <v>3</v>
      </c>
      <c r="CB156" s="255">
        <v>1</v>
      </c>
    </row>
    <row r="157" spans="1:15" ht="12.75">
      <c r="A157" s="362"/>
      <c r="B157" s="367"/>
      <c r="C157" s="446" t="s">
        <v>318</v>
      </c>
      <c r="D157" s="447"/>
      <c r="E157" s="447"/>
      <c r="F157" s="447"/>
      <c r="G157" s="448"/>
      <c r="I157" s="266"/>
      <c r="K157" s="266"/>
      <c r="L157" s="267" t="s">
        <v>318</v>
      </c>
      <c r="O157" s="255">
        <v>3</v>
      </c>
    </row>
    <row r="158" spans="1:15" ht="12.75">
      <c r="A158" s="362"/>
      <c r="B158" s="363"/>
      <c r="C158" s="444" t="s">
        <v>278</v>
      </c>
      <c r="D158" s="445"/>
      <c r="E158" s="364">
        <v>0</v>
      </c>
      <c r="F158" s="365"/>
      <c r="G158" s="366"/>
      <c r="H158" s="272"/>
      <c r="I158" s="266"/>
      <c r="J158" s="273"/>
      <c r="K158" s="266"/>
      <c r="M158" s="267" t="s">
        <v>278</v>
      </c>
      <c r="O158" s="255"/>
    </row>
    <row r="159" spans="1:15" ht="12.75">
      <c r="A159" s="362"/>
      <c r="B159" s="363"/>
      <c r="C159" s="444" t="s">
        <v>1457</v>
      </c>
      <c r="D159" s="445"/>
      <c r="E159" s="364">
        <v>36.36</v>
      </c>
      <c r="F159" s="365"/>
      <c r="G159" s="366"/>
      <c r="H159" s="272"/>
      <c r="I159" s="266"/>
      <c r="J159" s="273"/>
      <c r="K159" s="266"/>
      <c r="M159" s="267" t="s">
        <v>1457</v>
      </c>
      <c r="O159" s="255"/>
    </row>
    <row r="160" spans="1:80" ht="12.75">
      <c r="A160" s="356">
        <v>41</v>
      </c>
      <c r="B160" s="357" t="s">
        <v>1347</v>
      </c>
      <c r="C160" s="358" t="s">
        <v>1348</v>
      </c>
      <c r="D160" s="359" t="s">
        <v>259</v>
      </c>
      <c r="E160" s="360">
        <v>17</v>
      </c>
      <c r="F160" s="360"/>
      <c r="G160" s="361">
        <f>E160*F160</f>
        <v>0</v>
      </c>
      <c r="H160" s="262">
        <v>0.166</v>
      </c>
      <c r="I160" s="263">
        <f>E160*H160</f>
        <v>2.822</v>
      </c>
      <c r="J160" s="262"/>
      <c r="K160" s="263">
        <f>E160*J160</f>
        <v>0</v>
      </c>
      <c r="O160" s="255">
        <v>2</v>
      </c>
      <c r="AA160" s="228">
        <v>3</v>
      </c>
      <c r="AB160" s="228">
        <v>1</v>
      </c>
      <c r="AC160" s="228">
        <v>55340323</v>
      </c>
      <c r="AZ160" s="228">
        <v>1</v>
      </c>
      <c r="BA160" s="228">
        <f>IF(AZ160=1,G160,0)</f>
        <v>0</v>
      </c>
      <c r="BB160" s="228">
        <f>IF(AZ160=2,G160,0)</f>
        <v>0</v>
      </c>
      <c r="BC160" s="228">
        <f>IF(AZ160=3,G160,0)</f>
        <v>0</v>
      </c>
      <c r="BD160" s="228">
        <f>IF(AZ160=4,G160,0)</f>
        <v>0</v>
      </c>
      <c r="BE160" s="228">
        <f>IF(AZ160=5,G160,0)</f>
        <v>0</v>
      </c>
      <c r="CA160" s="255">
        <v>3</v>
      </c>
      <c r="CB160" s="255">
        <v>1</v>
      </c>
    </row>
    <row r="161" spans="1:15" ht="33.75">
      <c r="A161" s="362"/>
      <c r="B161" s="367"/>
      <c r="C161" s="446" t="s">
        <v>327</v>
      </c>
      <c r="D161" s="447"/>
      <c r="E161" s="447"/>
      <c r="F161" s="447"/>
      <c r="G161" s="448"/>
      <c r="I161" s="266"/>
      <c r="K161" s="266"/>
      <c r="L161" s="267" t="s">
        <v>327</v>
      </c>
      <c r="O161" s="255">
        <v>3</v>
      </c>
    </row>
    <row r="162" spans="1:15" ht="12.75">
      <c r="A162" s="362"/>
      <c r="B162" s="363"/>
      <c r="C162" s="444" t="s">
        <v>1458</v>
      </c>
      <c r="D162" s="445"/>
      <c r="E162" s="364">
        <v>17</v>
      </c>
      <c r="F162" s="365"/>
      <c r="G162" s="366"/>
      <c r="H162" s="272"/>
      <c r="I162" s="266"/>
      <c r="J162" s="273"/>
      <c r="K162" s="266"/>
      <c r="M162" s="267" t="s">
        <v>1458</v>
      </c>
      <c r="O162" s="255"/>
    </row>
    <row r="163" spans="1:80" ht="12.75">
      <c r="A163" s="356">
        <v>42</v>
      </c>
      <c r="B163" s="357" t="s">
        <v>558</v>
      </c>
      <c r="C163" s="358" t="s">
        <v>559</v>
      </c>
      <c r="D163" s="359" t="s">
        <v>259</v>
      </c>
      <c r="E163" s="360">
        <v>1.01</v>
      </c>
      <c r="F163" s="360"/>
      <c r="G163" s="361">
        <f>E163*F163</f>
        <v>0</v>
      </c>
      <c r="H163" s="262">
        <v>0.028</v>
      </c>
      <c r="I163" s="263">
        <f>E163*H163</f>
        <v>0.02828</v>
      </c>
      <c r="J163" s="262"/>
      <c r="K163" s="263">
        <f>E163*J163</f>
        <v>0</v>
      </c>
      <c r="O163" s="255">
        <v>2</v>
      </c>
      <c r="AA163" s="228">
        <v>3</v>
      </c>
      <c r="AB163" s="228">
        <v>0</v>
      </c>
      <c r="AC163" s="228" t="s">
        <v>558</v>
      </c>
      <c r="AZ163" s="228">
        <v>1</v>
      </c>
      <c r="BA163" s="228">
        <f>IF(AZ163=1,G163,0)</f>
        <v>0</v>
      </c>
      <c r="BB163" s="228">
        <f>IF(AZ163=2,G163,0)</f>
        <v>0</v>
      </c>
      <c r="BC163" s="228">
        <f>IF(AZ163=3,G163,0)</f>
        <v>0</v>
      </c>
      <c r="BD163" s="228">
        <f>IF(AZ163=4,G163,0)</f>
        <v>0</v>
      </c>
      <c r="BE163" s="228">
        <f>IF(AZ163=5,G163,0)</f>
        <v>0</v>
      </c>
      <c r="CA163" s="255">
        <v>3</v>
      </c>
      <c r="CB163" s="255">
        <v>0</v>
      </c>
    </row>
    <row r="164" spans="1:15" ht="12.75">
      <c r="A164" s="362"/>
      <c r="B164" s="363"/>
      <c r="C164" s="444" t="s">
        <v>278</v>
      </c>
      <c r="D164" s="445"/>
      <c r="E164" s="364">
        <v>0</v>
      </c>
      <c r="F164" s="365"/>
      <c r="G164" s="366"/>
      <c r="H164" s="272"/>
      <c r="I164" s="266"/>
      <c r="J164" s="273"/>
      <c r="K164" s="266"/>
      <c r="M164" s="267" t="s">
        <v>278</v>
      </c>
      <c r="O164" s="255"/>
    </row>
    <row r="165" spans="1:15" ht="12.75">
      <c r="A165" s="362"/>
      <c r="B165" s="363"/>
      <c r="C165" s="444" t="s">
        <v>1459</v>
      </c>
      <c r="D165" s="445"/>
      <c r="E165" s="364">
        <v>1.01</v>
      </c>
      <c r="F165" s="365"/>
      <c r="G165" s="366"/>
      <c r="H165" s="272"/>
      <c r="I165" s="266"/>
      <c r="J165" s="273"/>
      <c r="K165" s="266"/>
      <c r="M165" s="267" t="s">
        <v>1459</v>
      </c>
      <c r="O165" s="255"/>
    </row>
    <row r="166" spans="1:80" ht="12.75">
      <c r="A166" s="356">
        <v>43</v>
      </c>
      <c r="B166" s="357" t="s">
        <v>329</v>
      </c>
      <c r="C166" s="358" t="s">
        <v>330</v>
      </c>
      <c r="D166" s="359" t="s">
        <v>259</v>
      </c>
      <c r="E166" s="360">
        <v>5.05</v>
      </c>
      <c r="F166" s="360"/>
      <c r="G166" s="361">
        <f>E166*F166</f>
        <v>0</v>
      </c>
      <c r="H166" s="262">
        <v>0.04</v>
      </c>
      <c r="I166" s="263">
        <f>E166*H166</f>
        <v>0.20199999999999999</v>
      </c>
      <c r="J166" s="262"/>
      <c r="K166" s="263">
        <f>E166*J166</f>
        <v>0</v>
      </c>
      <c r="O166" s="255">
        <v>2</v>
      </c>
      <c r="AA166" s="228">
        <v>3</v>
      </c>
      <c r="AB166" s="228">
        <v>0</v>
      </c>
      <c r="AC166" s="228" t="s">
        <v>329</v>
      </c>
      <c r="AZ166" s="228">
        <v>1</v>
      </c>
      <c r="BA166" s="228">
        <f>IF(AZ166=1,G166,0)</f>
        <v>0</v>
      </c>
      <c r="BB166" s="228">
        <f>IF(AZ166=2,G166,0)</f>
        <v>0</v>
      </c>
      <c r="BC166" s="228">
        <f>IF(AZ166=3,G166,0)</f>
        <v>0</v>
      </c>
      <c r="BD166" s="228">
        <f>IF(AZ166=4,G166,0)</f>
        <v>0</v>
      </c>
      <c r="BE166" s="228">
        <f>IF(AZ166=5,G166,0)</f>
        <v>0</v>
      </c>
      <c r="CA166" s="255">
        <v>3</v>
      </c>
      <c r="CB166" s="255">
        <v>0</v>
      </c>
    </row>
    <row r="167" spans="1:15" ht="12.75">
      <c r="A167" s="362"/>
      <c r="B167" s="363"/>
      <c r="C167" s="444" t="s">
        <v>278</v>
      </c>
      <c r="D167" s="445"/>
      <c r="E167" s="364">
        <v>0</v>
      </c>
      <c r="F167" s="365"/>
      <c r="G167" s="366"/>
      <c r="H167" s="272"/>
      <c r="I167" s="266"/>
      <c r="J167" s="273"/>
      <c r="K167" s="266"/>
      <c r="M167" s="267" t="s">
        <v>278</v>
      </c>
      <c r="O167" s="255"/>
    </row>
    <row r="168" spans="1:15" ht="12.75">
      <c r="A168" s="362"/>
      <c r="B168" s="363"/>
      <c r="C168" s="444" t="s">
        <v>1460</v>
      </c>
      <c r="D168" s="445"/>
      <c r="E168" s="364">
        <v>5.05</v>
      </c>
      <c r="F168" s="365"/>
      <c r="G168" s="366"/>
      <c r="H168" s="272"/>
      <c r="I168" s="266"/>
      <c r="J168" s="273"/>
      <c r="K168" s="266"/>
      <c r="M168" s="267" t="s">
        <v>1460</v>
      </c>
      <c r="O168" s="255"/>
    </row>
    <row r="169" spans="1:80" ht="12.75">
      <c r="A169" s="356">
        <v>44</v>
      </c>
      <c r="B169" s="357" t="s">
        <v>332</v>
      </c>
      <c r="C169" s="358" t="s">
        <v>333</v>
      </c>
      <c r="D169" s="359" t="s">
        <v>259</v>
      </c>
      <c r="E169" s="360">
        <v>3.03</v>
      </c>
      <c r="F169" s="360"/>
      <c r="G169" s="361">
        <f>E169*F169</f>
        <v>0</v>
      </c>
      <c r="H169" s="262">
        <v>0.054</v>
      </c>
      <c r="I169" s="263">
        <f>E169*H169</f>
        <v>0.16362</v>
      </c>
      <c r="J169" s="262"/>
      <c r="K169" s="263">
        <f>E169*J169</f>
        <v>0</v>
      </c>
      <c r="O169" s="255">
        <v>2</v>
      </c>
      <c r="AA169" s="228">
        <v>3</v>
      </c>
      <c r="AB169" s="228">
        <v>0</v>
      </c>
      <c r="AC169" s="228" t="s">
        <v>332</v>
      </c>
      <c r="AZ169" s="228">
        <v>1</v>
      </c>
      <c r="BA169" s="228">
        <f>IF(AZ169=1,G169,0)</f>
        <v>0</v>
      </c>
      <c r="BB169" s="228">
        <f>IF(AZ169=2,G169,0)</f>
        <v>0</v>
      </c>
      <c r="BC169" s="228">
        <f>IF(AZ169=3,G169,0)</f>
        <v>0</v>
      </c>
      <c r="BD169" s="228">
        <f>IF(AZ169=4,G169,0)</f>
        <v>0</v>
      </c>
      <c r="BE169" s="228">
        <f>IF(AZ169=5,G169,0)</f>
        <v>0</v>
      </c>
      <c r="CA169" s="255">
        <v>3</v>
      </c>
      <c r="CB169" s="255">
        <v>0</v>
      </c>
    </row>
    <row r="170" spans="1:15" ht="12.75">
      <c r="A170" s="362"/>
      <c r="B170" s="363"/>
      <c r="C170" s="444" t="s">
        <v>278</v>
      </c>
      <c r="D170" s="445"/>
      <c r="E170" s="364">
        <v>0</v>
      </c>
      <c r="F170" s="365"/>
      <c r="G170" s="366"/>
      <c r="H170" s="272"/>
      <c r="I170" s="266"/>
      <c r="J170" s="273"/>
      <c r="K170" s="266"/>
      <c r="M170" s="267" t="s">
        <v>278</v>
      </c>
      <c r="O170" s="255"/>
    </row>
    <row r="171" spans="1:15" ht="12.75">
      <c r="A171" s="362"/>
      <c r="B171" s="363"/>
      <c r="C171" s="444" t="s">
        <v>1461</v>
      </c>
      <c r="D171" s="445"/>
      <c r="E171" s="364">
        <v>3.03</v>
      </c>
      <c r="F171" s="365"/>
      <c r="G171" s="366"/>
      <c r="H171" s="272"/>
      <c r="I171" s="266"/>
      <c r="J171" s="273"/>
      <c r="K171" s="266"/>
      <c r="M171" s="267" t="s">
        <v>1461</v>
      </c>
      <c r="O171" s="255"/>
    </row>
    <row r="172" spans="1:80" ht="12.75">
      <c r="A172" s="356">
        <v>45</v>
      </c>
      <c r="B172" s="357" t="s">
        <v>335</v>
      </c>
      <c r="C172" s="358" t="s">
        <v>336</v>
      </c>
      <c r="D172" s="359" t="s">
        <v>259</v>
      </c>
      <c r="E172" s="360">
        <v>2.02</v>
      </c>
      <c r="F172" s="360"/>
      <c r="G172" s="361">
        <f>E172*F172</f>
        <v>0</v>
      </c>
      <c r="H172" s="262">
        <v>0.068</v>
      </c>
      <c r="I172" s="263">
        <f>E172*H172</f>
        <v>0.13736</v>
      </c>
      <c r="J172" s="262"/>
      <c r="K172" s="263">
        <f>E172*J172</f>
        <v>0</v>
      </c>
      <c r="O172" s="255">
        <v>2</v>
      </c>
      <c r="AA172" s="228">
        <v>3</v>
      </c>
      <c r="AB172" s="228">
        <v>0</v>
      </c>
      <c r="AC172" s="228" t="s">
        <v>335</v>
      </c>
      <c r="AZ172" s="228">
        <v>1</v>
      </c>
      <c r="BA172" s="228">
        <f>IF(AZ172=1,G172,0)</f>
        <v>0</v>
      </c>
      <c r="BB172" s="228">
        <f>IF(AZ172=2,G172,0)</f>
        <v>0</v>
      </c>
      <c r="BC172" s="228">
        <f>IF(AZ172=3,G172,0)</f>
        <v>0</v>
      </c>
      <c r="BD172" s="228">
        <f>IF(AZ172=4,G172,0)</f>
        <v>0</v>
      </c>
      <c r="BE172" s="228">
        <f>IF(AZ172=5,G172,0)</f>
        <v>0</v>
      </c>
      <c r="CA172" s="255">
        <v>3</v>
      </c>
      <c r="CB172" s="255">
        <v>0</v>
      </c>
    </row>
    <row r="173" spans="1:15" ht="12.75">
      <c r="A173" s="362"/>
      <c r="B173" s="363"/>
      <c r="C173" s="444" t="s">
        <v>278</v>
      </c>
      <c r="D173" s="445"/>
      <c r="E173" s="364">
        <v>0</v>
      </c>
      <c r="F173" s="365"/>
      <c r="G173" s="366"/>
      <c r="H173" s="272"/>
      <c r="I173" s="266"/>
      <c r="J173" s="273"/>
      <c r="K173" s="266"/>
      <c r="M173" s="267" t="s">
        <v>278</v>
      </c>
      <c r="O173" s="255"/>
    </row>
    <row r="174" spans="1:15" ht="12.75">
      <c r="A174" s="362"/>
      <c r="B174" s="363"/>
      <c r="C174" s="444" t="s">
        <v>1462</v>
      </c>
      <c r="D174" s="445"/>
      <c r="E174" s="364">
        <v>2.02</v>
      </c>
      <c r="F174" s="365"/>
      <c r="G174" s="366"/>
      <c r="H174" s="272"/>
      <c r="I174" s="266"/>
      <c r="J174" s="273"/>
      <c r="K174" s="266"/>
      <c r="M174" s="267" t="s">
        <v>1462</v>
      </c>
      <c r="O174" s="255"/>
    </row>
    <row r="175" spans="1:80" ht="12.75">
      <c r="A175" s="356">
        <v>46</v>
      </c>
      <c r="B175" s="357" t="s">
        <v>338</v>
      </c>
      <c r="C175" s="358" t="s">
        <v>339</v>
      </c>
      <c r="D175" s="359" t="s">
        <v>259</v>
      </c>
      <c r="E175" s="360">
        <v>3.03</v>
      </c>
      <c r="F175" s="360"/>
      <c r="G175" s="361">
        <f>E175*F175</f>
        <v>0</v>
      </c>
      <c r="H175" s="262">
        <v>0.081</v>
      </c>
      <c r="I175" s="263">
        <f>E175*H175</f>
        <v>0.24542999999999998</v>
      </c>
      <c r="J175" s="262"/>
      <c r="K175" s="263">
        <f>E175*J175</f>
        <v>0</v>
      </c>
      <c r="O175" s="255">
        <v>2</v>
      </c>
      <c r="AA175" s="228">
        <v>3</v>
      </c>
      <c r="AB175" s="228">
        <v>0</v>
      </c>
      <c r="AC175" s="228" t="s">
        <v>338</v>
      </c>
      <c r="AZ175" s="228">
        <v>1</v>
      </c>
      <c r="BA175" s="228">
        <f>IF(AZ175=1,G175,0)</f>
        <v>0</v>
      </c>
      <c r="BB175" s="228">
        <f>IF(AZ175=2,G175,0)</f>
        <v>0</v>
      </c>
      <c r="BC175" s="228">
        <f>IF(AZ175=3,G175,0)</f>
        <v>0</v>
      </c>
      <c r="BD175" s="228">
        <f>IF(AZ175=4,G175,0)</f>
        <v>0</v>
      </c>
      <c r="BE175" s="228">
        <f>IF(AZ175=5,G175,0)</f>
        <v>0</v>
      </c>
      <c r="CA175" s="255">
        <v>3</v>
      </c>
      <c r="CB175" s="255">
        <v>0</v>
      </c>
    </row>
    <row r="176" spans="1:15" ht="12.75">
      <c r="A176" s="362"/>
      <c r="B176" s="363"/>
      <c r="C176" s="444" t="s">
        <v>278</v>
      </c>
      <c r="D176" s="445"/>
      <c r="E176" s="364">
        <v>0</v>
      </c>
      <c r="F176" s="365"/>
      <c r="G176" s="366"/>
      <c r="H176" s="272"/>
      <c r="I176" s="266"/>
      <c r="J176" s="273"/>
      <c r="K176" s="266"/>
      <c r="M176" s="267" t="s">
        <v>278</v>
      </c>
      <c r="O176" s="255"/>
    </row>
    <row r="177" spans="1:15" ht="12.75">
      <c r="A177" s="362"/>
      <c r="B177" s="363"/>
      <c r="C177" s="444" t="s">
        <v>1463</v>
      </c>
      <c r="D177" s="445"/>
      <c r="E177" s="364">
        <v>3.03</v>
      </c>
      <c r="F177" s="365"/>
      <c r="G177" s="366"/>
      <c r="H177" s="272"/>
      <c r="I177" s="266"/>
      <c r="J177" s="273"/>
      <c r="K177" s="266"/>
      <c r="M177" s="267" t="s">
        <v>1463</v>
      </c>
      <c r="O177" s="255"/>
    </row>
    <row r="178" spans="1:80" ht="12.75">
      <c r="A178" s="356">
        <v>47</v>
      </c>
      <c r="B178" s="357" t="s">
        <v>341</v>
      </c>
      <c r="C178" s="358" t="s">
        <v>342</v>
      </c>
      <c r="D178" s="359" t="s">
        <v>259</v>
      </c>
      <c r="E178" s="360">
        <v>11.11</v>
      </c>
      <c r="F178" s="360"/>
      <c r="G178" s="361">
        <f>E178*F178</f>
        <v>0</v>
      </c>
      <c r="H178" s="262">
        <v>0.585</v>
      </c>
      <c r="I178" s="263">
        <f>E178*H178</f>
        <v>6.499349999999999</v>
      </c>
      <c r="J178" s="262"/>
      <c r="K178" s="263">
        <f>E178*J178</f>
        <v>0</v>
      </c>
      <c r="O178" s="255">
        <v>2</v>
      </c>
      <c r="AA178" s="228">
        <v>3</v>
      </c>
      <c r="AB178" s="228">
        <v>1</v>
      </c>
      <c r="AC178" s="228" t="s">
        <v>341</v>
      </c>
      <c r="AZ178" s="228">
        <v>1</v>
      </c>
      <c r="BA178" s="228">
        <f>IF(AZ178=1,G178,0)</f>
        <v>0</v>
      </c>
      <c r="BB178" s="228">
        <f>IF(AZ178=2,G178,0)</f>
        <v>0</v>
      </c>
      <c r="BC178" s="228">
        <f>IF(AZ178=3,G178,0)</f>
        <v>0</v>
      </c>
      <c r="BD178" s="228">
        <f>IF(AZ178=4,G178,0)</f>
        <v>0</v>
      </c>
      <c r="BE178" s="228">
        <f>IF(AZ178=5,G178,0)</f>
        <v>0</v>
      </c>
      <c r="CA178" s="255">
        <v>3</v>
      </c>
      <c r="CB178" s="255">
        <v>1</v>
      </c>
    </row>
    <row r="179" spans="1:15" ht="12.75">
      <c r="A179" s="362"/>
      <c r="B179" s="363"/>
      <c r="C179" s="444" t="s">
        <v>278</v>
      </c>
      <c r="D179" s="445"/>
      <c r="E179" s="364">
        <v>0</v>
      </c>
      <c r="F179" s="365"/>
      <c r="G179" s="366"/>
      <c r="H179" s="272"/>
      <c r="I179" s="266"/>
      <c r="J179" s="273"/>
      <c r="K179" s="266"/>
      <c r="M179" s="267" t="s">
        <v>278</v>
      </c>
      <c r="O179" s="255"/>
    </row>
    <row r="180" spans="1:15" ht="12.75">
      <c r="A180" s="362"/>
      <c r="B180" s="363"/>
      <c r="C180" s="444" t="s">
        <v>1464</v>
      </c>
      <c r="D180" s="445"/>
      <c r="E180" s="364">
        <v>11.11</v>
      </c>
      <c r="F180" s="365"/>
      <c r="G180" s="366"/>
      <c r="H180" s="272"/>
      <c r="I180" s="266"/>
      <c r="J180" s="273"/>
      <c r="K180" s="266"/>
      <c r="M180" s="267" t="s">
        <v>1464</v>
      </c>
      <c r="O180" s="255"/>
    </row>
    <row r="181" spans="1:80" ht="12.75">
      <c r="A181" s="356">
        <v>48</v>
      </c>
      <c r="B181" s="357" t="s">
        <v>344</v>
      </c>
      <c r="C181" s="358" t="s">
        <v>345</v>
      </c>
      <c r="D181" s="359" t="s">
        <v>259</v>
      </c>
      <c r="E181" s="360">
        <v>7.07</v>
      </c>
      <c r="F181" s="360"/>
      <c r="G181" s="361">
        <f>E181*F181</f>
        <v>0</v>
      </c>
      <c r="H181" s="262">
        <v>0.25</v>
      </c>
      <c r="I181" s="263">
        <f>E181*H181</f>
        <v>1.7675</v>
      </c>
      <c r="J181" s="262"/>
      <c r="K181" s="263">
        <f>E181*J181</f>
        <v>0</v>
      </c>
      <c r="O181" s="255">
        <v>2</v>
      </c>
      <c r="AA181" s="228">
        <v>3</v>
      </c>
      <c r="AB181" s="228">
        <v>1</v>
      </c>
      <c r="AC181" s="228" t="s">
        <v>344</v>
      </c>
      <c r="AZ181" s="228">
        <v>1</v>
      </c>
      <c r="BA181" s="228">
        <f>IF(AZ181=1,G181,0)</f>
        <v>0</v>
      </c>
      <c r="BB181" s="228">
        <f>IF(AZ181=2,G181,0)</f>
        <v>0</v>
      </c>
      <c r="BC181" s="228">
        <f>IF(AZ181=3,G181,0)</f>
        <v>0</v>
      </c>
      <c r="BD181" s="228">
        <f>IF(AZ181=4,G181,0)</f>
        <v>0</v>
      </c>
      <c r="BE181" s="228">
        <f>IF(AZ181=5,G181,0)</f>
        <v>0</v>
      </c>
      <c r="CA181" s="255">
        <v>3</v>
      </c>
      <c r="CB181" s="255">
        <v>1</v>
      </c>
    </row>
    <row r="182" spans="1:15" ht="12.75">
      <c r="A182" s="362"/>
      <c r="B182" s="363"/>
      <c r="C182" s="444" t="s">
        <v>278</v>
      </c>
      <c r="D182" s="445"/>
      <c r="E182" s="364">
        <v>0</v>
      </c>
      <c r="F182" s="365"/>
      <c r="G182" s="366"/>
      <c r="H182" s="272"/>
      <c r="I182" s="266"/>
      <c r="J182" s="273"/>
      <c r="K182" s="266"/>
      <c r="M182" s="267" t="s">
        <v>278</v>
      </c>
      <c r="O182" s="255"/>
    </row>
    <row r="183" spans="1:15" ht="22.5">
      <c r="A183" s="362"/>
      <c r="B183" s="363"/>
      <c r="C183" s="444" t="s">
        <v>1465</v>
      </c>
      <c r="D183" s="445"/>
      <c r="E183" s="364">
        <v>7.07</v>
      </c>
      <c r="F183" s="365"/>
      <c r="G183" s="366"/>
      <c r="H183" s="272"/>
      <c r="I183" s="266"/>
      <c r="J183" s="273"/>
      <c r="K183" s="266"/>
      <c r="M183" s="267" t="s">
        <v>1465</v>
      </c>
      <c r="O183" s="255"/>
    </row>
    <row r="184" spans="1:80" ht="12.75">
      <c r="A184" s="356">
        <v>49</v>
      </c>
      <c r="B184" s="357" t="s">
        <v>347</v>
      </c>
      <c r="C184" s="358" t="s">
        <v>348</v>
      </c>
      <c r="D184" s="359" t="s">
        <v>259</v>
      </c>
      <c r="E184" s="360">
        <v>6.06</v>
      </c>
      <c r="F184" s="360"/>
      <c r="G184" s="361">
        <f>E184*F184</f>
        <v>0</v>
      </c>
      <c r="H184" s="262">
        <v>0.5</v>
      </c>
      <c r="I184" s="263">
        <f>E184*H184</f>
        <v>3.03</v>
      </c>
      <c r="J184" s="262"/>
      <c r="K184" s="263">
        <f>E184*J184</f>
        <v>0</v>
      </c>
      <c r="O184" s="255">
        <v>2</v>
      </c>
      <c r="AA184" s="228">
        <v>3</v>
      </c>
      <c r="AB184" s="228">
        <v>1</v>
      </c>
      <c r="AC184" s="228" t="s">
        <v>347</v>
      </c>
      <c r="AZ184" s="228">
        <v>1</v>
      </c>
      <c r="BA184" s="228">
        <f>IF(AZ184=1,G184,0)</f>
        <v>0</v>
      </c>
      <c r="BB184" s="228">
        <f>IF(AZ184=2,G184,0)</f>
        <v>0</v>
      </c>
      <c r="BC184" s="228">
        <f>IF(AZ184=3,G184,0)</f>
        <v>0</v>
      </c>
      <c r="BD184" s="228">
        <f>IF(AZ184=4,G184,0)</f>
        <v>0</v>
      </c>
      <c r="BE184" s="228">
        <f>IF(AZ184=5,G184,0)</f>
        <v>0</v>
      </c>
      <c r="CA184" s="255">
        <v>3</v>
      </c>
      <c r="CB184" s="255">
        <v>1</v>
      </c>
    </row>
    <row r="185" spans="1:15" ht="12.75">
      <c r="A185" s="362"/>
      <c r="B185" s="363"/>
      <c r="C185" s="444" t="s">
        <v>278</v>
      </c>
      <c r="D185" s="445"/>
      <c r="E185" s="364">
        <v>0</v>
      </c>
      <c r="F185" s="365"/>
      <c r="G185" s="366"/>
      <c r="H185" s="272"/>
      <c r="I185" s="266"/>
      <c r="J185" s="273"/>
      <c r="K185" s="266"/>
      <c r="M185" s="267" t="s">
        <v>278</v>
      </c>
      <c r="O185" s="255"/>
    </row>
    <row r="186" spans="1:15" ht="12.75">
      <c r="A186" s="362"/>
      <c r="B186" s="363"/>
      <c r="C186" s="444" t="s">
        <v>1466</v>
      </c>
      <c r="D186" s="445"/>
      <c r="E186" s="364">
        <v>6.06</v>
      </c>
      <c r="F186" s="365"/>
      <c r="G186" s="366"/>
      <c r="H186" s="272"/>
      <c r="I186" s="266"/>
      <c r="J186" s="273"/>
      <c r="K186" s="266"/>
      <c r="M186" s="267" t="s">
        <v>1466</v>
      </c>
      <c r="O186" s="255"/>
    </row>
    <row r="187" spans="1:80" ht="12.75">
      <c r="A187" s="356">
        <v>50</v>
      </c>
      <c r="B187" s="357" t="s">
        <v>350</v>
      </c>
      <c r="C187" s="358" t="s">
        <v>351</v>
      </c>
      <c r="D187" s="359" t="s">
        <v>259</v>
      </c>
      <c r="E187" s="360">
        <v>1.01</v>
      </c>
      <c r="F187" s="360"/>
      <c r="G187" s="361">
        <f>E187*F187</f>
        <v>0</v>
      </c>
      <c r="H187" s="262">
        <v>1</v>
      </c>
      <c r="I187" s="263">
        <f>E187*H187</f>
        <v>1.01</v>
      </c>
      <c r="J187" s="262"/>
      <c r="K187" s="263">
        <f>E187*J187</f>
        <v>0</v>
      </c>
      <c r="O187" s="255">
        <v>2</v>
      </c>
      <c r="AA187" s="228">
        <v>3</v>
      </c>
      <c r="AB187" s="228">
        <v>1</v>
      </c>
      <c r="AC187" s="228" t="s">
        <v>350</v>
      </c>
      <c r="AZ187" s="228">
        <v>1</v>
      </c>
      <c r="BA187" s="228">
        <f>IF(AZ187=1,G187,0)</f>
        <v>0</v>
      </c>
      <c r="BB187" s="228">
        <f>IF(AZ187=2,G187,0)</f>
        <v>0</v>
      </c>
      <c r="BC187" s="228">
        <f>IF(AZ187=3,G187,0)</f>
        <v>0</v>
      </c>
      <c r="BD187" s="228">
        <f>IF(AZ187=4,G187,0)</f>
        <v>0</v>
      </c>
      <c r="BE187" s="228">
        <f>IF(AZ187=5,G187,0)</f>
        <v>0</v>
      </c>
      <c r="CA187" s="255">
        <v>3</v>
      </c>
      <c r="CB187" s="255">
        <v>1</v>
      </c>
    </row>
    <row r="188" spans="1:15" ht="12.75">
      <c r="A188" s="362"/>
      <c r="B188" s="363"/>
      <c r="C188" s="444" t="s">
        <v>278</v>
      </c>
      <c r="D188" s="445"/>
      <c r="E188" s="364">
        <v>0</v>
      </c>
      <c r="F188" s="365"/>
      <c r="G188" s="366"/>
      <c r="H188" s="272"/>
      <c r="I188" s="266"/>
      <c r="J188" s="273"/>
      <c r="K188" s="266"/>
      <c r="M188" s="267" t="s">
        <v>278</v>
      </c>
      <c r="O188" s="255"/>
    </row>
    <row r="189" spans="1:15" ht="12.75">
      <c r="A189" s="362"/>
      <c r="B189" s="363"/>
      <c r="C189" s="444" t="s">
        <v>1467</v>
      </c>
      <c r="D189" s="445"/>
      <c r="E189" s="364">
        <v>1.01</v>
      </c>
      <c r="F189" s="365"/>
      <c r="G189" s="366"/>
      <c r="H189" s="272"/>
      <c r="I189" s="266"/>
      <c r="J189" s="273"/>
      <c r="K189" s="266"/>
      <c r="M189" s="267" t="s">
        <v>1467</v>
      </c>
      <c r="O189" s="255"/>
    </row>
    <row r="190" spans="1:80" ht="12.75">
      <c r="A190" s="356">
        <v>51</v>
      </c>
      <c r="B190" s="357" t="s">
        <v>353</v>
      </c>
      <c r="C190" s="358" t="s">
        <v>354</v>
      </c>
      <c r="D190" s="359" t="s">
        <v>259</v>
      </c>
      <c r="E190" s="360">
        <v>9.09</v>
      </c>
      <c r="F190" s="360"/>
      <c r="G190" s="361">
        <f>E190*F190</f>
        <v>0</v>
      </c>
      <c r="H190" s="262">
        <v>1.6</v>
      </c>
      <c r="I190" s="263">
        <f>E190*H190</f>
        <v>14.544</v>
      </c>
      <c r="J190" s="262"/>
      <c r="K190" s="263">
        <f>E190*J190</f>
        <v>0</v>
      </c>
      <c r="O190" s="255">
        <v>2</v>
      </c>
      <c r="AA190" s="228">
        <v>3</v>
      </c>
      <c r="AB190" s="228">
        <v>1</v>
      </c>
      <c r="AC190" s="228" t="s">
        <v>353</v>
      </c>
      <c r="AZ190" s="228">
        <v>1</v>
      </c>
      <c r="BA190" s="228">
        <f>IF(AZ190=1,G190,0)</f>
        <v>0</v>
      </c>
      <c r="BB190" s="228">
        <f>IF(AZ190=2,G190,0)</f>
        <v>0</v>
      </c>
      <c r="BC190" s="228">
        <f>IF(AZ190=3,G190,0)</f>
        <v>0</v>
      </c>
      <c r="BD190" s="228">
        <f>IF(AZ190=4,G190,0)</f>
        <v>0</v>
      </c>
      <c r="BE190" s="228">
        <f>IF(AZ190=5,G190,0)</f>
        <v>0</v>
      </c>
      <c r="CA190" s="255">
        <v>3</v>
      </c>
      <c r="CB190" s="255">
        <v>1</v>
      </c>
    </row>
    <row r="191" spans="1:15" ht="12.75">
      <c r="A191" s="362"/>
      <c r="B191" s="363"/>
      <c r="C191" s="444" t="s">
        <v>278</v>
      </c>
      <c r="D191" s="445"/>
      <c r="E191" s="364">
        <v>0</v>
      </c>
      <c r="F191" s="365"/>
      <c r="G191" s="366"/>
      <c r="H191" s="272"/>
      <c r="I191" s="266"/>
      <c r="J191" s="273"/>
      <c r="K191" s="266"/>
      <c r="M191" s="267" t="s">
        <v>278</v>
      </c>
      <c r="O191" s="255"/>
    </row>
    <row r="192" spans="1:15" ht="12.75" customHeight="1">
      <c r="A192" s="362"/>
      <c r="B192" s="363"/>
      <c r="C192" s="444" t="s">
        <v>1468</v>
      </c>
      <c r="D192" s="445"/>
      <c r="E192" s="364">
        <v>9.09</v>
      </c>
      <c r="F192" s="365"/>
      <c r="G192" s="366"/>
      <c r="H192" s="272"/>
      <c r="I192" s="266"/>
      <c r="J192" s="273"/>
      <c r="K192" s="266"/>
      <c r="M192" s="267" t="s">
        <v>1468</v>
      </c>
      <c r="O192" s="255"/>
    </row>
    <row r="193" spans="1:80" ht="12.75">
      <c r="A193" s="356">
        <v>52</v>
      </c>
      <c r="B193" s="357" t="s">
        <v>356</v>
      </c>
      <c r="C193" s="358" t="s">
        <v>357</v>
      </c>
      <c r="D193" s="359" t="s">
        <v>259</v>
      </c>
      <c r="E193" s="360">
        <v>2.02</v>
      </c>
      <c r="F193" s="360"/>
      <c r="G193" s="361">
        <f>E193*F193</f>
        <v>0</v>
      </c>
      <c r="H193" s="262">
        <v>1.87</v>
      </c>
      <c r="I193" s="263">
        <f>E193*H193</f>
        <v>3.7774</v>
      </c>
      <c r="J193" s="262"/>
      <c r="K193" s="263">
        <f>E193*J193</f>
        <v>0</v>
      </c>
      <c r="O193" s="255">
        <v>2</v>
      </c>
      <c r="AA193" s="228">
        <v>3</v>
      </c>
      <c r="AB193" s="228">
        <v>1</v>
      </c>
      <c r="AC193" s="228" t="s">
        <v>356</v>
      </c>
      <c r="AZ193" s="228">
        <v>1</v>
      </c>
      <c r="BA193" s="228">
        <f>IF(AZ193=1,G193,0)</f>
        <v>0</v>
      </c>
      <c r="BB193" s="228">
        <f>IF(AZ193=2,G193,0)</f>
        <v>0</v>
      </c>
      <c r="BC193" s="228">
        <f>IF(AZ193=3,G193,0)</f>
        <v>0</v>
      </c>
      <c r="BD193" s="228">
        <f>IF(AZ193=4,G193,0)</f>
        <v>0</v>
      </c>
      <c r="BE193" s="228">
        <f>IF(AZ193=5,G193,0)</f>
        <v>0</v>
      </c>
      <c r="CA193" s="255">
        <v>3</v>
      </c>
      <c r="CB193" s="255">
        <v>1</v>
      </c>
    </row>
    <row r="194" spans="1:15" ht="12.75">
      <c r="A194" s="362"/>
      <c r="B194" s="363"/>
      <c r="C194" s="444" t="s">
        <v>278</v>
      </c>
      <c r="D194" s="445"/>
      <c r="E194" s="364">
        <v>0</v>
      </c>
      <c r="F194" s="365"/>
      <c r="G194" s="366"/>
      <c r="H194" s="272"/>
      <c r="I194" s="266"/>
      <c r="J194" s="273"/>
      <c r="K194" s="266"/>
      <c r="M194" s="267" t="s">
        <v>278</v>
      </c>
      <c r="O194" s="255"/>
    </row>
    <row r="195" spans="1:15" ht="12.75">
      <c r="A195" s="362"/>
      <c r="B195" s="363"/>
      <c r="C195" s="444" t="s">
        <v>1469</v>
      </c>
      <c r="D195" s="445"/>
      <c r="E195" s="364">
        <v>2.02</v>
      </c>
      <c r="F195" s="365"/>
      <c r="G195" s="366"/>
      <c r="H195" s="272"/>
      <c r="I195" s="266"/>
      <c r="J195" s="273"/>
      <c r="K195" s="266"/>
      <c r="M195" s="267" t="s">
        <v>1469</v>
      </c>
      <c r="O195" s="255"/>
    </row>
    <row r="196" spans="1:80" ht="12.75">
      <c r="A196" s="356">
        <v>53</v>
      </c>
      <c r="B196" s="357" t="s">
        <v>359</v>
      </c>
      <c r="C196" s="358" t="s">
        <v>360</v>
      </c>
      <c r="D196" s="359" t="s">
        <v>259</v>
      </c>
      <c r="E196" s="360">
        <v>23.23</v>
      </c>
      <c r="F196" s="360"/>
      <c r="G196" s="361">
        <f>E196*F196</f>
        <v>0</v>
      </c>
      <c r="H196" s="262">
        <v>0.002</v>
      </c>
      <c r="I196" s="263">
        <f>E196*H196</f>
        <v>0.04646</v>
      </c>
      <c r="J196" s="262"/>
      <c r="K196" s="263">
        <f>E196*J196</f>
        <v>0</v>
      </c>
      <c r="O196" s="255">
        <v>2</v>
      </c>
      <c r="AA196" s="228">
        <v>3</v>
      </c>
      <c r="AB196" s="228">
        <v>1</v>
      </c>
      <c r="AC196" s="228" t="s">
        <v>359</v>
      </c>
      <c r="AZ196" s="228">
        <v>1</v>
      </c>
      <c r="BA196" s="228">
        <f>IF(AZ196=1,G196,0)</f>
        <v>0</v>
      </c>
      <c r="BB196" s="228">
        <f>IF(AZ196=2,G196,0)</f>
        <v>0</v>
      </c>
      <c r="BC196" s="228">
        <f>IF(AZ196=3,G196,0)</f>
        <v>0</v>
      </c>
      <c r="BD196" s="228">
        <f>IF(AZ196=4,G196,0)</f>
        <v>0</v>
      </c>
      <c r="BE196" s="228">
        <f>IF(AZ196=5,G196,0)</f>
        <v>0</v>
      </c>
      <c r="CA196" s="255">
        <v>3</v>
      </c>
      <c r="CB196" s="255">
        <v>1</v>
      </c>
    </row>
    <row r="197" spans="1:15" ht="12.75">
      <c r="A197" s="362"/>
      <c r="B197" s="363"/>
      <c r="C197" s="444" t="s">
        <v>278</v>
      </c>
      <c r="D197" s="445"/>
      <c r="E197" s="364">
        <v>0</v>
      </c>
      <c r="F197" s="365"/>
      <c r="G197" s="366"/>
      <c r="H197" s="272"/>
      <c r="I197" s="266"/>
      <c r="J197" s="273"/>
      <c r="K197" s="266"/>
      <c r="M197" s="267" t="s">
        <v>278</v>
      </c>
      <c r="O197" s="255"/>
    </row>
    <row r="198" spans="1:15" ht="12.75">
      <c r="A198" s="362"/>
      <c r="B198" s="363"/>
      <c r="C198" s="444" t="s">
        <v>1470</v>
      </c>
      <c r="D198" s="445"/>
      <c r="E198" s="364">
        <v>23.23</v>
      </c>
      <c r="F198" s="365"/>
      <c r="G198" s="366"/>
      <c r="H198" s="272"/>
      <c r="I198" s="266"/>
      <c r="J198" s="273"/>
      <c r="K198" s="266"/>
      <c r="M198" s="267" t="s">
        <v>1470</v>
      </c>
      <c r="O198" s="255"/>
    </row>
    <row r="199" spans="1:80" ht="22.5">
      <c r="A199" s="356">
        <v>54</v>
      </c>
      <c r="B199" s="357" t="s">
        <v>1360</v>
      </c>
      <c r="C199" s="358" t="s">
        <v>1361</v>
      </c>
      <c r="D199" s="359" t="s">
        <v>259</v>
      </c>
      <c r="E199" s="360">
        <v>4.16</v>
      </c>
      <c r="F199" s="360"/>
      <c r="G199" s="361">
        <f>E199*F199</f>
        <v>0</v>
      </c>
      <c r="H199" s="262">
        <v>0.002</v>
      </c>
      <c r="I199" s="263">
        <f>E199*H199</f>
        <v>0.008320000000000001</v>
      </c>
      <c r="J199" s="262"/>
      <c r="K199" s="263">
        <f>E199*J199</f>
        <v>0</v>
      </c>
      <c r="O199" s="255">
        <v>2</v>
      </c>
      <c r="AA199" s="228">
        <v>3</v>
      </c>
      <c r="AB199" s="228">
        <v>1</v>
      </c>
      <c r="AC199" s="228" t="s">
        <v>1360</v>
      </c>
      <c r="AZ199" s="228">
        <v>1</v>
      </c>
      <c r="BA199" s="228">
        <f>IF(AZ199=1,G199,0)</f>
        <v>0</v>
      </c>
      <c r="BB199" s="228">
        <f>IF(AZ199=2,G199,0)</f>
        <v>0</v>
      </c>
      <c r="BC199" s="228">
        <f>IF(AZ199=3,G199,0)</f>
        <v>0</v>
      </c>
      <c r="BD199" s="228">
        <f>IF(AZ199=4,G199,0)</f>
        <v>0</v>
      </c>
      <c r="BE199" s="228">
        <f>IF(AZ199=5,G199,0)</f>
        <v>0</v>
      </c>
      <c r="CA199" s="255">
        <v>3</v>
      </c>
      <c r="CB199" s="255">
        <v>1</v>
      </c>
    </row>
    <row r="200" spans="1:15" ht="12.75">
      <c r="A200" s="362"/>
      <c r="B200" s="363"/>
      <c r="C200" s="444" t="s">
        <v>1338</v>
      </c>
      <c r="D200" s="445"/>
      <c r="E200" s="364">
        <v>0</v>
      </c>
      <c r="F200" s="365"/>
      <c r="G200" s="366"/>
      <c r="H200" s="272"/>
      <c r="I200" s="266"/>
      <c r="J200" s="273"/>
      <c r="K200" s="266"/>
      <c r="M200" s="267" t="s">
        <v>1338</v>
      </c>
      <c r="O200" s="255"/>
    </row>
    <row r="201" spans="1:15" ht="12.75">
      <c r="A201" s="362"/>
      <c r="B201" s="363"/>
      <c r="C201" s="444" t="s">
        <v>1471</v>
      </c>
      <c r="D201" s="445"/>
      <c r="E201" s="364">
        <v>4.16</v>
      </c>
      <c r="F201" s="365"/>
      <c r="G201" s="366"/>
      <c r="H201" s="272"/>
      <c r="I201" s="266"/>
      <c r="J201" s="273"/>
      <c r="K201" s="266"/>
      <c r="M201" s="267" t="s">
        <v>1471</v>
      </c>
      <c r="O201" s="255"/>
    </row>
    <row r="202" spans="1:80" ht="22.5">
      <c r="A202" s="356">
        <v>55</v>
      </c>
      <c r="B202" s="357" t="s">
        <v>1472</v>
      </c>
      <c r="C202" s="358" t="s">
        <v>1473</v>
      </c>
      <c r="D202" s="359" t="s">
        <v>259</v>
      </c>
      <c r="E202" s="360">
        <v>1.01</v>
      </c>
      <c r="F202" s="360"/>
      <c r="G202" s="361">
        <f>E202*F202</f>
        <v>0</v>
      </c>
      <c r="H202" s="262">
        <v>0.002</v>
      </c>
      <c r="I202" s="263">
        <f>E202*H202</f>
        <v>0.00202</v>
      </c>
      <c r="J202" s="262"/>
      <c r="K202" s="263">
        <f>E202*J202</f>
        <v>0</v>
      </c>
      <c r="O202" s="255">
        <v>2</v>
      </c>
      <c r="AA202" s="228">
        <v>3</v>
      </c>
      <c r="AB202" s="228">
        <v>1</v>
      </c>
      <c r="AC202" s="228" t="s">
        <v>1472</v>
      </c>
      <c r="AZ202" s="228">
        <v>1</v>
      </c>
      <c r="BA202" s="228">
        <f>IF(AZ202=1,G202,0)</f>
        <v>0</v>
      </c>
      <c r="BB202" s="228">
        <f>IF(AZ202=2,G202,0)</f>
        <v>0</v>
      </c>
      <c r="BC202" s="228">
        <f>IF(AZ202=3,G202,0)</f>
        <v>0</v>
      </c>
      <c r="BD202" s="228">
        <f>IF(AZ202=4,G202,0)</f>
        <v>0</v>
      </c>
      <c r="BE202" s="228">
        <f>IF(AZ202=5,G202,0)</f>
        <v>0</v>
      </c>
      <c r="CA202" s="255">
        <v>3</v>
      </c>
      <c r="CB202" s="255">
        <v>1</v>
      </c>
    </row>
    <row r="203" spans="1:15" ht="12.75">
      <c r="A203" s="362"/>
      <c r="B203" s="363"/>
      <c r="C203" s="444" t="s">
        <v>1338</v>
      </c>
      <c r="D203" s="445"/>
      <c r="E203" s="364">
        <v>0</v>
      </c>
      <c r="F203" s="365"/>
      <c r="G203" s="366"/>
      <c r="H203" s="272"/>
      <c r="I203" s="266"/>
      <c r="J203" s="273"/>
      <c r="K203" s="266"/>
      <c r="M203" s="267" t="s">
        <v>1338</v>
      </c>
      <c r="O203" s="255"/>
    </row>
    <row r="204" spans="1:15" ht="12.75">
      <c r="A204" s="362"/>
      <c r="B204" s="363"/>
      <c r="C204" s="444" t="s">
        <v>1474</v>
      </c>
      <c r="D204" s="445"/>
      <c r="E204" s="364">
        <v>1.01</v>
      </c>
      <c r="F204" s="365"/>
      <c r="G204" s="366"/>
      <c r="H204" s="272"/>
      <c r="I204" s="266"/>
      <c r="J204" s="273"/>
      <c r="K204" s="266"/>
      <c r="M204" s="267" t="s">
        <v>1474</v>
      </c>
      <c r="O204" s="255"/>
    </row>
    <row r="205" spans="1:80" ht="22.5">
      <c r="A205" s="356">
        <v>56</v>
      </c>
      <c r="B205" s="357" t="s">
        <v>1475</v>
      </c>
      <c r="C205" s="358" t="s">
        <v>1476</v>
      </c>
      <c r="D205" s="359" t="s">
        <v>259</v>
      </c>
      <c r="E205" s="360">
        <v>1.01</v>
      </c>
      <c r="F205" s="360"/>
      <c r="G205" s="361">
        <f>E205*F205</f>
        <v>0</v>
      </c>
      <c r="H205" s="262">
        <v>0.002</v>
      </c>
      <c r="I205" s="263">
        <f>E205*H205</f>
        <v>0.00202</v>
      </c>
      <c r="J205" s="262"/>
      <c r="K205" s="263">
        <f>E205*J205</f>
        <v>0</v>
      </c>
      <c r="O205" s="255">
        <v>2</v>
      </c>
      <c r="AA205" s="228">
        <v>3</v>
      </c>
      <c r="AB205" s="228">
        <v>1</v>
      </c>
      <c r="AC205" s="228" t="s">
        <v>1475</v>
      </c>
      <c r="AZ205" s="228">
        <v>1</v>
      </c>
      <c r="BA205" s="228">
        <f>IF(AZ205=1,G205,0)</f>
        <v>0</v>
      </c>
      <c r="BB205" s="228">
        <f>IF(AZ205=2,G205,0)</f>
        <v>0</v>
      </c>
      <c r="BC205" s="228">
        <f>IF(AZ205=3,G205,0)</f>
        <v>0</v>
      </c>
      <c r="BD205" s="228">
        <f>IF(AZ205=4,G205,0)</f>
        <v>0</v>
      </c>
      <c r="BE205" s="228">
        <f>IF(AZ205=5,G205,0)</f>
        <v>0</v>
      </c>
      <c r="CA205" s="255">
        <v>3</v>
      </c>
      <c r="CB205" s="255">
        <v>1</v>
      </c>
    </row>
    <row r="206" spans="1:15" ht="12.75">
      <c r="A206" s="362"/>
      <c r="B206" s="363"/>
      <c r="C206" s="444" t="s">
        <v>1338</v>
      </c>
      <c r="D206" s="445"/>
      <c r="E206" s="364">
        <v>0</v>
      </c>
      <c r="F206" s="365"/>
      <c r="G206" s="366"/>
      <c r="H206" s="272"/>
      <c r="I206" s="266"/>
      <c r="J206" s="273"/>
      <c r="K206" s="266"/>
      <c r="M206" s="267" t="s">
        <v>1338</v>
      </c>
      <c r="O206" s="255"/>
    </row>
    <row r="207" spans="1:15" ht="12.75">
      <c r="A207" s="362"/>
      <c r="B207" s="363"/>
      <c r="C207" s="444" t="s">
        <v>1477</v>
      </c>
      <c r="D207" s="445"/>
      <c r="E207" s="364">
        <v>1.01</v>
      </c>
      <c r="F207" s="365"/>
      <c r="G207" s="366"/>
      <c r="H207" s="272"/>
      <c r="I207" s="266"/>
      <c r="J207" s="273"/>
      <c r="K207" s="266"/>
      <c r="M207" s="267" t="s">
        <v>1477</v>
      </c>
      <c r="O207" s="255"/>
    </row>
    <row r="208" spans="1:80" ht="22.5">
      <c r="A208" s="356">
        <v>57</v>
      </c>
      <c r="B208" s="357" t="s">
        <v>1366</v>
      </c>
      <c r="C208" s="358" t="s">
        <v>1367</v>
      </c>
      <c r="D208" s="359" t="s">
        <v>259</v>
      </c>
      <c r="E208" s="360">
        <v>12.12</v>
      </c>
      <c r="F208" s="360"/>
      <c r="G208" s="361">
        <f>E208*F208</f>
        <v>0</v>
      </c>
      <c r="H208" s="262">
        <v>0.002</v>
      </c>
      <c r="I208" s="263">
        <f>E208*H208</f>
        <v>0.024239999999999998</v>
      </c>
      <c r="J208" s="262"/>
      <c r="K208" s="263">
        <f>E208*J208</f>
        <v>0</v>
      </c>
      <c r="O208" s="255">
        <v>2</v>
      </c>
      <c r="AA208" s="228">
        <v>3</v>
      </c>
      <c r="AB208" s="228">
        <v>1</v>
      </c>
      <c r="AC208" s="228" t="s">
        <v>1366</v>
      </c>
      <c r="AZ208" s="228">
        <v>1</v>
      </c>
      <c r="BA208" s="228">
        <f>IF(AZ208=1,G208,0)</f>
        <v>0</v>
      </c>
      <c r="BB208" s="228">
        <f>IF(AZ208=2,G208,0)</f>
        <v>0</v>
      </c>
      <c r="BC208" s="228">
        <f>IF(AZ208=3,G208,0)</f>
        <v>0</v>
      </c>
      <c r="BD208" s="228">
        <f>IF(AZ208=4,G208,0)</f>
        <v>0</v>
      </c>
      <c r="BE208" s="228">
        <f>IF(AZ208=5,G208,0)</f>
        <v>0</v>
      </c>
      <c r="CA208" s="255">
        <v>3</v>
      </c>
      <c r="CB208" s="255">
        <v>1</v>
      </c>
    </row>
    <row r="209" spans="1:15" ht="12.75">
      <c r="A209" s="362"/>
      <c r="B209" s="363"/>
      <c r="C209" s="444" t="s">
        <v>1338</v>
      </c>
      <c r="D209" s="445"/>
      <c r="E209" s="364">
        <v>0</v>
      </c>
      <c r="F209" s="365"/>
      <c r="G209" s="366"/>
      <c r="H209" s="272"/>
      <c r="I209" s="266"/>
      <c r="J209" s="273"/>
      <c r="K209" s="266"/>
      <c r="M209" s="267" t="s">
        <v>1338</v>
      </c>
      <c r="O209" s="255"/>
    </row>
    <row r="210" spans="1:15" ht="12.75">
      <c r="A210" s="362"/>
      <c r="B210" s="363"/>
      <c r="C210" s="444" t="s">
        <v>1478</v>
      </c>
      <c r="D210" s="445"/>
      <c r="E210" s="364">
        <v>12.12</v>
      </c>
      <c r="F210" s="365"/>
      <c r="G210" s="366"/>
      <c r="H210" s="272"/>
      <c r="I210" s="266"/>
      <c r="J210" s="273"/>
      <c r="K210" s="266"/>
      <c r="M210" s="267" t="s">
        <v>1478</v>
      </c>
      <c r="O210" s="255"/>
    </row>
    <row r="211" spans="1:80" ht="12.75">
      <c r="A211" s="356">
        <v>58</v>
      </c>
      <c r="B211" s="357" t="s">
        <v>1369</v>
      </c>
      <c r="C211" s="358" t="s">
        <v>1370</v>
      </c>
      <c r="D211" s="359" t="s">
        <v>259</v>
      </c>
      <c r="E211" s="360">
        <v>18.18</v>
      </c>
      <c r="F211" s="360"/>
      <c r="G211" s="361">
        <f>E211*F211</f>
        <v>0</v>
      </c>
      <c r="H211" s="262">
        <v>0.002</v>
      </c>
      <c r="I211" s="263">
        <f>E211*H211</f>
        <v>0.03636</v>
      </c>
      <c r="J211" s="262"/>
      <c r="K211" s="263">
        <f>E211*J211</f>
        <v>0</v>
      </c>
      <c r="O211" s="255">
        <v>2</v>
      </c>
      <c r="AA211" s="228">
        <v>3</v>
      </c>
      <c r="AB211" s="228">
        <v>1</v>
      </c>
      <c r="AC211" s="228" t="s">
        <v>1369</v>
      </c>
      <c r="AZ211" s="228">
        <v>1</v>
      </c>
      <c r="BA211" s="228">
        <f>IF(AZ211=1,G211,0)</f>
        <v>0</v>
      </c>
      <c r="BB211" s="228">
        <f>IF(AZ211=2,G211,0)</f>
        <v>0</v>
      </c>
      <c r="BC211" s="228">
        <f>IF(AZ211=3,G211,0)</f>
        <v>0</v>
      </c>
      <c r="BD211" s="228">
        <f>IF(AZ211=4,G211,0)</f>
        <v>0</v>
      </c>
      <c r="BE211" s="228">
        <f>IF(AZ211=5,G211,0)</f>
        <v>0</v>
      </c>
      <c r="CA211" s="255">
        <v>3</v>
      </c>
      <c r="CB211" s="255">
        <v>1</v>
      </c>
    </row>
    <row r="212" spans="1:15" ht="12.75">
      <c r="A212" s="362"/>
      <c r="B212" s="363"/>
      <c r="C212" s="444" t="s">
        <v>1338</v>
      </c>
      <c r="D212" s="445"/>
      <c r="E212" s="364">
        <v>0</v>
      </c>
      <c r="F212" s="365"/>
      <c r="G212" s="366"/>
      <c r="H212" s="272"/>
      <c r="I212" s="266"/>
      <c r="J212" s="273"/>
      <c r="K212" s="266"/>
      <c r="M212" s="267" t="s">
        <v>1338</v>
      </c>
      <c r="O212" s="255"/>
    </row>
    <row r="213" spans="1:15" ht="12.75">
      <c r="A213" s="362"/>
      <c r="B213" s="363"/>
      <c r="C213" s="444" t="s">
        <v>1479</v>
      </c>
      <c r="D213" s="445"/>
      <c r="E213" s="364">
        <v>18.18</v>
      </c>
      <c r="F213" s="365"/>
      <c r="G213" s="366"/>
      <c r="H213" s="272"/>
      <c r="I213" s="266"/>
      <c r="J213" s="273"/>
      <c r="K213" s="266"/>
      <c r="M213" s="267" t="s">
        <v>1479</v>
      </c>
      <c r="O213" s="255"/>
    </row>
    <row r="214" spans="1:80" ht="12.75">
      <c r="A214" s="356">
        <v>59</v>
      </c>
      <c r="B214" s="357" t="s">
        <v>1372</v>
      </c>
      <c r="C214" s="358" t="s">
        <v>1373</v>
      </c>
      <c r="D214" s="359" t="s">
        <v>259</v>
      </c>
      <c r="E214" s="360">
        <v>6.06</v>
      </c>
      <c r="F214" s="360"/>
      <c r="G214" s="361">
        <f>E214*F214</f>
        <v>0</v>
      </c>
      <c r="H214" s="262">
        <v>0.002</v>
      </c>
      <c r="I214" s="263">
        <f>E214*H214</f>
        <v>0.012119999999999999</v>
      </c>
      <c r="J214" s="262"/>
      <c r="K214" s="263">
        <f>E214*J214</f>
        <v>0</v>
      </c>
      <c r="O214" s="255">
        <v>2</v>
      </c>
      <c r="AA214" s="228">
        <v>3</v>
      </c>
      <c r="AB214" s="228">
        <v>1</v>
      </c>
      <c r="AC214" s="228" t="s">
        <v>1372</v>
      </c>
      <c r="AZ214" s="228">
        <v>1</v>
      </c>
      <c r="BA214" s="228">
        <f>IF(AZ214=1,G214,0)</f>
        <v>0</v>
      </c>
      <c r="BB214" s="228">
        <f>IF(AZ214=2,G214,0)</f>
        <v>0</v>
      </c>
      <c r="BC214" s="228">
        <f>IF(AZ214=3,G214,0)</f>
        <v>0</v>
      </c>
      <c r="BD214" s="228">
        <f>IF(AZ214=4,G214,0)</f>
        <v>0</v>
      </c>
      <c r="BE214" s="228">
        <f>IF(AZ214=5,G214,0)</f>
        <v>0</v>
      </c>
      <c r="CA214" s="255">
        <v>3</v>
      </c>
      <c r="CB214" s="255">
        <v>1</v>
      </c>
    </row>
    <row r="215" spans="1:15" ht="12.75">
      <c r="A215" s="362"/>
      <c r="B215" s="363"/>
      <c r="C215" s="444" t="s">
        <v>1338</v>
      </c>
      <c r="D215" s="445"/>
      <c r="E215" s="364">
        <v>0</v>
      </c>
      <c r="F215" s="365"/>
      <c r="G215" s="366"/>
      <c r="H215" s="272"/>
      <c r="I215" s="266"/>
      <c r="J215" s="273"/>
      <c r="K215" s="266"/>
      <c r="M215" s="267" t="s">
        <v>1338</v>
      </c>
      <c r="O215" s="255"/>
    </row>
    <row r="216" spans="1:15" ht="12.75">
      <c r="A216" s="362"/>
      <c r="B216" s="363"/>
      <c r="C216" s="444" t="s">
        <v>1480</v>
      </c>
      <c r="D216" s="445"/>
      <c r="E216" s="364">
        <v>6.06</v>
      </c>
      <c r="F216" s="365"/>
      <c r="G216" s="366"/>
      <c r="H216" s="272"/>
      <c r="I216" s="266"/>
      <c r="J216" s="273"/>
      <c r="K216" s="266"/>
      <c r="M216" s="267" t="s">
        <v>1480</v>
      </c>
      <c r="O216" s="255"/>
    </row>
    <row r="217" spans="1:80" ht="12.75">
      <c r="A217" s="356">
        <v>60</v>
      </c>
      <c r="B217" s="357" t="s">
        <v>1375</v>
      </c>
      <c r="C217" s="358" t="s">
        <v>1376</v>
      </c>
      <c r="D217" s="359" t="s">
        <v>259</v>
      </c>
      <c r="E217" s="360">
        <v>6.06</v>
      </c>
      <c r="F217" s="360"/>
      <c r="G217" s="361">
        <f>E217*F217</f>
        <v>0</v>
      </c>
      <c r="H217" s="262">
        <v>0.002</v>
      </c>
      <c r="I217" s="263">
        <f>E217*H217</f>
        <v>0.012119999999999999</v>
      </c>
      <c r="J217" s="262"/>
      <c r="K217" s="263">
        <f>E217*J217</f>
        <v>0</v>
      </c>
      <c r="O217" s="255">
        <v>2</v>
      </c>
      <c r="AA217" s="228">
        <v>3</v>
      </c>
      <c r="AB217" s="228">
        <v>1</v>
      </c>
      <c r="AC217" s="228" t="s">
        <v>1375</v>
      </c>
      <c r="AZ217" s="228">
        <v>1</v>
      </c>
      <c r="BA217" s="228">
        <f>IF(AZ217=1,G217,0)</f>
        <v>0</v>
      </c>
      <c r="BB217" s="228">
        <f>IF(AZ217=2,G217,0)</f>
        <v>0</v>
      </c>
      <c r="BC217" s="228">
        <f>IF(AZ217=3,G217,0)</f>
        <v>0</v>
      </c>
      <c r="BD217" s="228">
        <f>IF(AZ217=4,G217,0)</f>
        <v>0</v>
      </c>
      <c r="BE217" s="228">
        <f>IF(AZ217=5,G217,0)</f>
        <v>0</v>
      </c>
      <c r="CA217" s="255">
        <v>3</v>
      </c>
      <c r="CB217" s="255">
        <v>1</v>
      </c>
    </row>
    <row r="218" spans="1:15" ht="12.75">
      <c r="A218" s="362"/>
      <c r="B218" s="363"/>
      <c r="C218" s="444" t="s">
        <v>1338</v>
      </c>
      <c r="D218" s="445"/>
      <c r="E218" s="364">
        <v>0</v>
      </c>
      <c r="F218" s="365"/>
      <c r="G218" s="366"/>
      <c r="H218" s="272"/>
      <c r="I218" s="266"/>
      <c r="J218" s="273"/>
      <c r="K218" s="266"/>
      <c r="M218" s="267" t="s">
        <v>1338</v>
      </c>
      <c r="O218" s="255"/>
    </row>
    <row r="219" spans="1:15" ht="12.75">
      <c r="A219" s="362"/>
      <c r="B219" s="363"/>
      <c r="C219" s="444" t="s">
        <v>1480</v>
      </c>
      <c r="D219" s="445"/>
      <c r="E219" s="364">
        <v>6.06</v>
      </c>
      <c r="F219" s="365"/>
      <c r="G219" s="366"/>
      <c r="H219" s="272"/>
      <c r="I219" s="266"/>
      <c r="J219" s="273"/>
      <c r="K219" s="266"/>
      <c r="M219" s="267" t="s">
        <v>1480</v>
      </c>
      <c r="O219" s="255"/>
    </row>
    <row r="220" spans="1:80" ht="12.75">
      <c r="A220" s="356">
        <v>61</v>
      </c>
      <c r="B220" s="357" t="s">
        <v>1377</v>
      </c>
      <c r="C220" s="358" t="s">
        <v>1378</v>
      </c>
      <c r="D220" s="359" t="s">
        <v>259</v>
      </c>
      <c r="E220" s="360">
        <v>6.06</v>
      </c>
      <c r="F220" s="360"/>
      <c r="G220" s="361">
        <f>E220*F220</f>
        <v>0</v>
      </c>
      <c r="H220" s="262">
        <v>0.002</v>
      </c>
      <c r="I220" s="263">
        <f>E220*H220</f>
        <v>0.012119999999999999</v>
      </c>
      <c r="J220" s="262"/>
      <c r="K220" s="263">
        <f>E220*J220</f>
        <v>0</v>
      </c>
      <c r="O220" s="255">
        <v>2</v>
      </c>
      <c r="AA220" s="228">
        <v>3</v>
      </c>
      <c r="AB220" s="228">
        <v>1</v>
      </c>
      <c r="AC220" s="228" t="s">
        <v>1377</v>
      </c>
      <c r="AZ220" s="228">
        <v>1</v>
      </c>
      <c r="BA220" s="228">
        <f>IF(AZ220=1,G220,0)</f>
        <v>0</v>
      </c>
      <c r="BB220" s="228">
        <f>IF(AZ220=2,G220,0)</f>
        <v>0</v>
      </c>
      <c r="BC220" s="228">
        <f>IF(AZ220=3,G220,0)</f>
        <v>0</v>
      </c>
      <c r="BD220" s="228">
        <f>IF(AZ220=4,G220,0)</f>
        <v>0</v>
      </c>
      <c r="BE220" s="228">
        <f>IF(AZ220=5,G220,0)</f>
        <v>0</v>
      </c>
      <c r="CA220" s="255">
        <v>3</v>
      </c>
      <c r="CB220" s="255">
        <v>1</v>
      </c>
    </row>
    <row r="221" spans="1:15" ht="12.75">
      <c r="A221" s="362"/>
      <c r="B221" s="363"/>
      <c r="C221" s="444" t="s">
        <v>1338</v>
      </c>
      <c r="D221" s="445"/>
      <c r="E221" s="364">
        <v>0</v>
      </c>
      <c r="F221" s="365"/>
      <c r="G221" s="366"/>
      <c r="H221" s="272"/>
      <c r="I221" s="266"/>
      <c r="J221" s="273"/>
      <c r="K221" s="266"/>
      <c r="M221" s="267" t="s">
        <v>1338</v>
      </c>
      <c r="O221" s="255"/>
    </row>
    <row r="222" spans="1:15" ht="12.75">
      <c r="A222" s="362"/>
      <c r="B222" s="363"/>
      <c r="C222" s="444" t="s">
        <v>1480</v>
      </c>
      <c r="D222" s="445"/>
      <c r="E222" s="364">
        <v>6.06</v>
      </c>
      <c r="F222" s="365"/>
      <c r="G222" s="366"/>
      <c r="H222" s="272"/>
      <c r="I222" s="266"/>
      <c r="J222" s="273"/>
      <c r="K222" s="266"/>
      <c r="M222" s="267" t="s">
        <v>1480</v>
      </c>
      <c r="O222" s="255"/>
    </row>
    <row r="223" spans="1:57" ht="12.75">
      <c r="A223" s="274"/>
      <c r="B223" s="275" t="s">
        <v>103</v>
      </c>
      <c r="C223" s="276" t="s">
        <v>253</v>
      </c>
      <c r="D223" s="277"/>
      <c r="E223" s="278"/>
      <c r="F223" s="279"/>
      <c r="G223" s="280">
        <f>SUM(G79:G222)</f>
        <v>0</v>
      </c>
      <c r="H223" s="281"/>
      <c r="I223" s="282">
        <f>SUM(I79:I222)</f>
        <v>64.50684</v>
      </c>
      <c r="J223" s="281"/>
      <c r="K223" s="282">
        <f>SUM(K79:K222)</f>
        <v>0</v>
      </c>
      <c r="O223" s="255">
        <v>4</v>
      </c>
      <c r="BA223" s="283">
        <f>SUM(BA79:BA222)</f>
        <v>0</v>
      </c>
      <c r="BB223" s="283">
        <f>SUM(BB79:BB222)</f>
        <v>0</v>
      </c>
      <c r="BC223" s="283">
        <f>SUM(BC79:BC222)</f>
        <v>0</v>
      </c>
      <c r="BD223" s="283">
        <f>SUM(BD79:BD222)</f>
        <v>0</v>
      </c>
      <c r="BE223" s="283">
        <f>SUM(BE79:BE222)</f>
        <v>0</v>
      </c>
    </row>
    <row r="224" spans="1:15" ht="12.75">
      <c r="A224" s="245" t="s">
        <v>98</v>
      </c>
      <c r="B224" s="246" t="s">
        <v>377</v>
      </c>
      <c r="C224" s="247" t="s">
        <v>378</v>
      </c>
      <c r="D224" s="248"/>
      <c r="E224" s="249"/>
      <c r="F224" s="249"/>
      <c r="G224" s="250"/>
      <c r="H224" s="251"/>
      <c r="I224" s="252"/>
      <c r="J224" s="253"/>
      <c r="K224" s="254"/>
      <c r="O224" s="255">
        <v>1</v>
      </c>
    </row>
    <row r="225" spans="1:80" ht="12.75">
      <c r="A225" s="256">
        <v>62</v>
      </c>
      <c r="B225" s="257" t="s">
        <v>380</v>
      </c>
      <c r="C225" s="258" t="s">
        <v>381</v>
      </c>
      <c r="D225" s="259" t="s">
        <v>382</v>
      </c>
      <c r="E225" s="260">
        <v>215.93463464</v>
      </c>
      <c r="F225" s="260"/>
      <c r="G225" s="261">
        <f>E225*F225</f>
        <v>0</v>
      </c>
      <c r="H225" s="262">
        <v>0</v>
      </c>
      <c r="I225" s="263">
        <f>E225*H225</f>
        <v>0</v>
      </c>
      <c r="J225" s="262"/>
      <c r="K225" s="263">
        <f>E225*J225</f>
        <v>0</v>
      </c>
      <c r="O225" s="255">
        <v>2</v>
      </c>
      <c r="AA225" s="228">
        <v>7</v>
      </c>
      <c r="AB225" s="228">
        <v>1</v>
      </c>
      <c r="AC225" s="228">
        <v>2</v>
      </c>
      <c r="AZ225" s="228">
        <v>1</v>
      </c>
      <c r="BA225" s="228">
        <f>IF(AZ225=1,G225,0)</f>
        <v>0</v>
      </c>
      <c r="BB225" s="228">
        <f>IF(AZ225=2,G225,0)</f>
        <v>0</v>
      </c>
      <c r="BC225" s="228">
        <f>IF(AZ225=3,G225,0)</f>
        <v>0</v>
      </c>
      <c r="BD225" s="228">
        <f>IF(AZ225=4,G225,0)</f>
        <v>0</v>
      </c>
      <c r="BE225" s="228">
        <f>IF(AZ225=5,G225,0)</f>
        <v>0</v>
      </c>
      <c r="CA225" s="255">
        <v>7</v>
      </c>
      <c r="CB225" s="255">
        <v>1</v>
      </c>
    </row>
    <row r="226" spans="1:57" ht="12.75">
      <c r="A226" s="274"/>
      <c r="B226" s="275" t="s">
        <v>103</v>
      </c>
      <c r="C226" s="276" t="s">
        <v>379</v>
      </c>
      <c r="D226" s="277"/>
      <c r="E226" s="278"/>
      <c r="F226" s="279"/>
      <c r="G226" s="280">
        <f>SUM(G224:G225)</f>
        <v>0</v>
      </c>
      <c r="H226" s="281"/>
      <c r="I226" s="282">
        <f>SUM(I224:I225)</f>
        <v>0</v>
      </c>
      <c r="J226" s="281"/>
      <c r="K226" s="282">
        <f>SUM(K224:K225)</f>
        <v>0</v>
      </c>
      <c r="O226" s="255">
        <v>4</v>
      </c>
      <c r="BA226" s="283">
        <f>SUM(BA224:BA225)</f>
        <v>0</v>
      </c>
      <c r="BB226" s="283">
        <f>SUM(BB224:BB225)</f>
        <v>0</v>
      </c>
      <c r="BC226" s="283">
        <f>SUM(BC224:BC225)</f>
        <v>0</v>
      </c>
      <c r="BD226" s="283">
        <f>SUM(BD224:BD225)</f>
        <v>0</v>
      </c>
      <c r="BE226" s="283">
        <f>SUM(BE224:BE225)</f>
        <v>0</v>
      </c>
    </row>
    <row r="227" ht="12.75">
      <c r="E227" s="228"/>
    </row>
    <row r="228" ht="12.75">
      <c r="E228" s="228"/>
    </row>
    <row r="229" ht="12.75">
      <c r="E229" s="228"/>
    </row>
    <row r="230" ht="12.75">
      <c r="E230" s="228"/>
    </row>
    <row r="231" ht="12.75">
      <c r="E231" s="228"/>
    </row>
    <row r="232" ht="12.75">
      <c r="E232" s="228"/>
    </row>
    <row r="233" ht="12.75">
      <c r="E233" s="228"/>
    </row>
    <row r="234" ht="12.75">
      <c r="E234" s="228"/>
    </row>
    <row r="235" ht="12.75">
      <c r="E235" s="228"/>
    </row>
    <row r="236" ht="12.75">
      <c r="E236" s="228"/>
    </row>
    <row r="237" ht="12.75">
      <c r="E237" s="228"/>
    </row>
    <row r="238" ht="12.75">
      <c r="E238" s="228"/>
    </row>
    <row r="239" ht="12.75">
      <c r="E239" s="228"/>
    </row>
    <row r="240" ht="12.75">
      <c r="E240" s="228"/>
    </row>
    <row r="241" ht="12.75">
      <c r="E241" s="228"/>
    </row>
    <row r="242" ht="12.75">
      <c r="E242" s="228"/>
    </row>
    <row r="243" ht="12.75">
      <c r="E243" s="228"/>
    </row>
    <row r="244" ht="12.75">
      <c r="E244" s="228"/>
    </row>
    <row r="245" ht="12.75">
      <c r="E245" s="228"/>
    </row>
    <row r="246" ht="12.75">
      <c r="E246" s="228"/>
    </row>
    <row r="247" ht="12.75">
      <c r="E247" s="228"/>
    </row>
    <row r="248" ht="12.75">
      <c r="E248" s="228"/>
    </row>
    <row r="249" ht="12.75">
      <c r="E249" s="228"/>
    </row>
    <row r="250" spans="1:7" ht="12.75">
      <c r="A250" s="273"/>
      <c r="B250" s="273"/>
      <c r="C250" s="273"/>
      <c r="D250" s="273"/>
      <c r="E250" s="273"/>
      <c r="F250" s="273"/>
      <c r="G250" s="273"/>
    </row>
    <row r="251" spans="1:7" ht="12.75">
      <c r="A251" s="273"/>
      <c r="B251" s="273"/>
      <c r="C251" s="273"/>
      <c r="D251" s="273"/>
      <c r="E251" s="273"/>
      <c r="F251" s="273"/>
      <c r="G251" s="273"/>
    </row>
    <row r="252" spans="1:7" ht="12.75">
      <c r="A252" s="273"/>
      <c r="B252" s="273"/>
      <c r="C252" s="273"/>
      <c r="D252" s="273"/>
      <c r="E252" s="273"/>
      <c r="F252" s="273"/>
      <c r="G252" s="273"/>
    </row>
    <row r="253" spans="1:7" ht="12.75">
      <c r="A253" s="273"/>
      <c r="B253" s="273"/>
      <c r="C253" s="273"/>
      <c r="D253" s="273"/>
      <c r="E253" s="273"/>
      <c r="F253" s="273"/>
      <c r="G253" s="273"/>
    </row>
    <row r="254" ht="12.75">
      <c r="E254" s="228"/>
    </row>
    <row r="255" ht="12.75">
      <c r="E255" s="228"/>
    </row>
    <row r="256" ht="12.75">
      <c r="E256" s="228"/>
    </row>
    <row r="257" ht="12.75">
      <c r="E257" s="228"/>
    </row>
    <row r="258" ht="12.75">
      <c r="E258" s="228"/>
    </row>
    <row r="259" ht="12.75">
      <c r="E259" s="228"/>
    </row>
    <row r="260" ht="12.75">
      <c r="E260" s="228"/>
    </row>
    <row r="261" ht="12.75">
      <c r="E261" s="228"/>
    </row>
    <row r="262" ht="12.75">
      <c r="E262" s="228"/>
    </row>
    <row r="263" ht="12.75">
      <c r="E263" s="228"/>
    </row>
    <row r="264" ht="12.75">
      <c r="E264" s="228"/>
    </row>
    <row r="265" ht="12.75">
      <c r="E265" s="228"/>
    </row>
    <row r="266" ht="12.75">
      <c r="E266" s="228"/>
    </row>
    <row r="267" ht="12.75">
      <c r="E267" s="228"/>
    </row>
    <row r="268" ht="12.75">
      <c r="E268" s="228"/>
    </row>
    <row r="269" ht="12.75">
      <c r="E269" s="228"/>
    </row>
    <row r="270" ht="12.75">
      <c r="E270" s="228"/>
    </row>
    <row r="271" ht="12.75">
      <c r="E271" s="228"/>
    </row>
    <row r="272" ht="12.75">
      <c r="E272" s="228"/>
    </row>
    <row r="273" ht="12.75">
      <c r="E273" s="228"/>
    </row>
    <row r="274" ht="12.75">
      <c r="E274" s="228"/>
    </row>
    <row r="275" ht="12.75">
      <c r="E275" s="228"/>
    </row>
    <row r="276" ht="12.75">
      <c r="E276" s="228"/>
    </row>
    <row r="277" ht="12.75">
      <c r="E277" s="228"/>
    </row>
    <row r="278" ht="12.75">
      <c r="E278" s="228"/>
    </row>
    <row r="279" ht="12.75">
      <c r="E279" s="228"/>
    </row>
    <row r="280" ht="12.75">
      <c r="E280" s="228"/>
    </row>
    <row r="281" ht="12.75">
      <c r="E281" s="228"/>
    </row>
    <row r="282" ht="12.75">
      <c r="E282" s="228"/>
    </row>
    <row r="283" ht="12.75">
      <c r="E283" s="228"/>
    </row>
    <row r="284" ht="12.75">
      <c r="E284" s="228"/>
    </row>
    <row r="285" spans="1:2" ht="12.75">
      <c r="A285" s="284"/>
      <c r="B285" s="284"/>
    </row>
    <row r="286" spans="1:7" ht="12.75">
      <c r="A286" s="273"/>
      <c r="B286" s="273"/>
      <c r="C286" s="285"/>
      <c r="D286" s="285"/>
      <c r="E286" s="286"/>
      <c r="F286" s="285"/>
      <c r="G286" s="287"/>
    </row>
    <row r="287" spans="1:7" ht="12.75">
      <c r="A287" s="288"/>
      <c r="B287" s="288"/>
      <c r="C287" s="273"/>
      <c r="D287" s="273"/>
      <c r="E287" s="289"/>
      <c r="F287" s="273"/>
      <c r="G287" s="273"/>
    </row>
    <row r="288" spans="1:7" ht="12.75">
      <c r="A288" s="273"/>
      <c r="B288" s="273"/>
      <c r="C288" s="273"/>
      <c r="D288" s="273"/>
      <c r="E288" s="289"/>
      <c r="F288" s="273"/>
      <c r="G288" s="273"/>
    </row>
    <row r="289" spans="1:7" ht="12.75">
      <c r="A289" s="273"/>
      <c r="B289" s="273"/>
      <c r="C289" s="273"/>
      <c r="D289" s="273"/>
      <c r="E289" s="289"/>
      <c r="F289" s="273"/>
      <c r="G289" s="273"/>
    </row>
    <row r="290" spans="1:7" ht="12.75">
      <c r="A290" s="273"/>
      <c r="B290" s="273"/>
      <c r="C290" s="273"/>
      <c r="D290" s="273"/>
      <c r="E290" s="289"/>
      <c r="F290" s="273"/>
      <c r="G290" s="273"/>
    </row>
    <row r="291" spans="1:7" ht="12.75">
      <c r="A291" s="273"/>
      <c r="B291" s="273"/>
      <c r="C291" s="273"/>
      <c r="D291" s="273"/>
      <c r="E291" s="289"/>
      <c r="F291" s="273"/>
      <c r="G291" s="273"/>
    </row>
    <row r="292" spans="1:7" ht="12.75">
      <c r="A292" s="273"/>
      <c r="B292" s="273"/>
      <c r="C292" s="273"/>
      <c r="D292" s="273"/>
      <c r="E292" s="289"/>
      <c r="F292" s="273"/>
      <c r="G292" s="273"/>
    </row>
    <row r="293" spans="1:7" ht="12.75">
      <c r="A293" s="273"/>
      <c r="B293" s="273"/>
      <c r="C293" s="273"/>
      <c r="D293" s="273"/>
      <c r="E293" s="289"/>
      <c r="F293" s="273"/>
      <c r="G293" s="273"/>
    </row>
    <row r="294" spans="1:7" ht="12.75">
      <c r="A294" s="273"/>
      <c r="B294" s="273"/>
      <c r="C294" s="273"/>
      <c r="D294" s="273"/>
      <c r="E294" s="289"/>
      <c r="F294" s="273"/>
      <c r="G294" s="273"/>
    </row>
    <row r="295" spans="1:7" ht="12.75">
      <c r="A295" s="273"/>
      <c r="B295" s="273"/>
      <c r="C295" s="273"/>
      <c r="D295" s="273"/>
      <c r="E295" s="289"/>
      <c r="F295" s="273"/>
      <c r="G295" s="273"/>
    </row>
    <row r="296" spans="1:7" ht="12.75">
      <c r="A296" s="273"/>
      <c r="B296" s="273"/>
      <c r="C296" s="273"/>
      <c r="D296" s="273"/>
      <c r="E296" s="289"/>
      <c r="F296" s="273"/>
      <c r="G296" s="273"/>
    </row>
    <row r="297" spans="1:7" ht="12.75">
      <c r="A297" s="273"/>
      <c r="B297" s="273"/>
      <c r="C297" s="273"/>
      <c r="D297" s="273"/>
      <c r="E297" s="289"/>
      <c r="F297" s="273"/>
      <c r="G297" s="273"/>
    </row>
    <row r="298" spans="1:7" ht="12.75">
      <c r="A298" s="273"/>
      <c r="B298" s="273"/>
      <c r="C298" s="273"/>
      <c r="D298" s="273"/>
      <c r="E298" s="289"/>
      <c r="F298" s="273"/>
      <c r="G298" s="273"/>
    </row>
    <row r="299" spans="1:7" ht="12.75">
      <c r="A299" s="273"/>
      <c r="B299" s="273"/>
      <c r="C299" s="273"/>
      <c r="D299" s="273"/>
      <c r="E299" s="289"/>
      <c r="F299" s="273"/>
      <c r="G299" s="273"/>
    </row>
  </sheetData>
  <mergeCells count="154">
    <mergeCell ref="C222:D222"/>
    <mergeCell ref="C216:D216"/>
    <mergeCell ref="C218:D218"/>
    <mergeCell ref="C219:D219"/>
    <mergeCell ref="C221:D221"/>
    <mergeCell ref="C210:D210"/>
    <mergeCell ref="C212:D212"/>
    <mergeCell ref="C213:D213"/>
    <mergeCell ref="C215:D215"/>
    <mergeCell ref="C204:D204"/>
    <mergeCell ref="C206:D206"/>
    <mergeCell ref="C207:D207"/>
    <mergeCell ref="C209:D209"/>
    <mergeCell ref="C198:D198"/>
    <mergeCell ref="C200:D200"/>
    <mergeCell ref="C201:D201"/>
    <mergeCell ref="C203:D203"/>
    <mergeCell ref="C189:D189"/>
    <mergeCell ref="C191:D191"/>
    <mergeCell ref="C192:D192"/>
    <mergeCell ref="C194:D194"/>
    <mergeCell ref="C195:D195"/>
    <mergeCell ref="C197:D197"/>
    <mergeCell ref="C180:D180"/>
    <mergeCell ref="C182:D182"/>
    <mergeCell ref="C183:D183"/>
    <mergeCell ref="C185:D185"/>
    <mergeCell ref="C186:D186"/>
    <mergeCell ref="C188:D188"/>
    <mergeCell ref="C171:D171"/>
    <mergeCell ref="C173:D173"/>
    <mergeCell ref="C174:D174"/>
    <mergeCell ref="C176:D176"/>
    <mergeCell ref="C177:D177"/>
    <mergeCell ref="C179:D179"/>
    <mergeCell ref="C162:D162"/>
    <mergeCell ref="C164:D164"/>
    <mergeCell ref="C165:D165"/>
    <mergeCell ref="C167:D167"/>
    <mergeCell ref="C168:D168"/>
    <mergeCell ref="C170:D170"/>
    <mergeCell ref="C154:D154"/>
    <mergeCell ref="C155:D155"/>
    <mergeCell ref="C157:G157"/>
    <mergeCell ref="C158:D158"/>
    <mergeCell ref="C159:D159"/>
    <mergeCell ref="C161:G161"/>
    <mergeCell ref="C145:D145"/>
    <mergeCell ref="C147:G147"/>
    <mergeCell ref="C148:D148"/>
    <mergeCell ref="C150:D150"/>
    <mergeCell ref="C151:D151"/>
    <mergeCell ref="C153:G153"/>
    <mergeCell ref="C136:G136"/>
    <mergeCell ref="C137:D137"/>
    <mergeCell ref="C139:D139"/>
    <mergeCell ref="C141:G141"/>
    <mergeCell ref="C142:D142"/>
    <mergeCell ref="C144:G144"/>
    <mergeCell ref="C127:D127"/>
    <mergeCell ref="C128:D128"/>
    <mergeCell ref="C129:D129"/>
    <mergeCell ref="C131:D131"/>
    <mergeCell ref="C132:D132"/>
    <mergeCell ref="C133:D133"/>
    <mergeCell ref="C120:D120"/>
    <mergeCell ref="C121:D121"/>
    <mergeCell ref="C123:D123"/>
    <mergeCell ref="C124:D124"/>
    <mergeCell ref="C125:D125"/>
    <mergeCell ref="C126:D126"/>
    <mergeCell ref="C114:D114"/>
    <mergeCell ref="C115:D115"/>
    <mergeCell ref="C116:D116"/>
    <mergeCell ref="C117:D117"/>
    <mergeCell ref="C118:D118"/>
    <mergeCell ref="C119:D119"/>
    <mergeCell ref="C107:D107"/>
    <mergeCell ref="C108:D108"/>
    <mergeCell ref="C110:D110"/>
    <mergeCell ref="C111:D111"/>
    <mergeCell ref="C112:D112"/>
    <mergeCell ref="C113:D113"/>
    <mergeCell ref="C101:D101"/>
    <mergeCell ref="C102:D102"/>
    <mergeCell ref="C103:D103"/>
    <mergeCell ref="C104:D104"/>
    <mergeCell ref="C105:D105"/>
    <mergeCell ref="C106:D106"/>
    <mergeCell ref="C93:D93"/>
    <mergeCell ref="C95:D95"/>
    <mergeCell ref="C97:D97"/>
    <mergeCell ref="C98:D98"/>
    <mergeCell ref="C99:D99"/>
    <mergeCell ref="C100:D100"/>
    <mergeCell ref="C81:D81"/>
    <mergeCell ref="C82:D82"/>
    <mergeCell ref="C84:D84"/>
    <mergeCell ref="C85:D85"/>
    <mergeCell ref="C86:D86"/>
    <mergeCell ref="C88:D88"/>
    <mergeCell ref="C90:D90"/>
    <mergeCell ref="C91:D91"/>
    <mergeCell ref="C65:D65"/>
    <mergeCell ref="C66:D66"/>
    <mergeCell ref="C68:D68"/>
    <mergeCell ref="C72:D72"/>
    <mergeCell ref="C73:D73"/>
    <mergeCell ref="C74:D74"/>
    <mergeCell ref="C76:D76"/>
    <mergeCell ref="C77:D77"/>
    <mergeCell ref="C57:D57"/>
    <mergeCell ref="C58:D58"/>
    <mergeCell ref="C59:D59"/>
    <mergeCell ref="C62:D62"/>
    <mergeCell ref="C64:D64"/>
    <mergeCell ref="C43:D43"/>
    <mergeCell ref="C45:D45"/>
    <mergeCell ref="C49:D49"/>
    <mergeCell ref="C51:D51"/>
    <mergeCell ref="C52:D52"/>
    <mergeCell ref="C54:D54"/>
    <mergeCell ref="C33:D33"/>
    <mergeCell ref="C34:D34"/>
    <mergeCell ref="C36:D36"/>
    <mergeCell ref="C38:D38"/>
    <mergeCell ref="C39:D39"/>
    <mergeCell ref="C41:D41"/>
    <mergeCell ref="C27:D27"/>
    <mergeCell ref="C28:D28"/>
    <mergeCell ref="C29:D29"/>
    <mergeCell ref="C30:D30"/>
    <mergeCell ref="C31:D31"/>
    <mergeCell ref="C32:D32"/>
    <mergeCell ref="C22:D22"/>
    <mergeCell ref="C23:D23"/>
    <mergeCell ref="C24:D24"/>
    <mergeCell ref="C25:D25"/>
    <mergeCell ref="C26:D26"/>
    <mergeCell ref="C15:D15"/>
    <mergeCell ref="C16:D16"/>
    <mergeCell ref="C17:D17"/>
    <mergeCell ref="C18:D18"/>
    <mergeCell ref="C19:D19"/>
    <mergeCell ref="C20:D20"/>
    <mergeCell ref="A1:G1"/>
    <mergeCell ref="A3:B3"/>
    <mergeCell ref="A4:B4"/>
    <mergeCell ref="E4:G4"/>
    <mergeCell ref="C9:D9"/>
    <mergeCell ref="C12:D12"/>
    <mergeCell ref="C13:D13"/>
    <mergeCell ref="C14:D14"/>
    <mergeCell ref="C21:D21"/>
  </mergeCells>
  <printOptions horizontalCentered="1"/>
  <pageMargins left="0.5905511811023623" right="0.3937007874015748" top="0.5905511811023623" bottom="0.984251968503937" header="0.1968503937007874" footer="0.5118110236220472"/>
  <pageSetup horizontalDpi="300" verticalDpi="300" orientation="landscape" paperSize="9" r:id="rId1"/>
  <headerFooter alignWithMargins="0">
    <oddFooter>&amp;L&amp;9Zpracováno programem &amp;"Arial CE,Tučné"BUILDpower,  © RTS, a.s.&amp;R&amp;"Arial,Obyčejné"Strana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1963</v>
      </c>
      <c r="D2" s="93" t="s">
        <v>1064</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1276</v>
      </c>
      <c r="B5" s="106"/>
      <c r="C5" s="107" t="s">
        <v>1277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20.1 SO 20.1.2.1 Rek'!E11</f>
        <v>0</v>
      </c>
      <c r="D15" s="145" t="str">
        <f>'SO 20.1 SO 20.1.2.1 Rek'!A16</f>
        <v>Ztížené výrobní podmínky</v>
      </c>
      <c r="E15" s="146"/>
      <c r="F15" s="147"/>
      <c r="G15" s="144">
        <f>'SO 20.1 SO 20.1.2.1 Rek'!I16</f>
        <v>0</v>
      </c>
    </row>
    <row r="16" spans="1:7" ht="15.95" customHeight="1">
      <c r="A16" s="142" t="s">
        <v>52</v>
      </c>
      <c r="B16" s="143" t="s">
        <v>53</v>
      </c>
      <c r="C16" s="144">
        <f>'SO 20.1 SO 20.1.2.1 Rek'!F11</f>
        <v>0</v>
      </c>
      <c r="D16" s="97" t="str">
        <f>'SO 20.1 SO 20.1.2.1 Rek'!A17</f>
        <v>Zařízení staveniště</v>
      </c>
      <c r="E16" s="148"/>
      <c r="F16" s="149"/>
      <c r="G16" s="144">
        <f>'SO 20.1 SO 20.1.2.1 Rek'!I17</f>
        <v>0</v>
      </c>
    </row>
    <row r="17" spans="1:7" ht="15.95" customHeight="1">
      <c r="A17" s="142" t="s">
        <v>54</v>
      </c>
      <c r="B17" s="143" t="s">
        <v>55</v>
      </c>
      <c r="C17" s="144">
        <f>'SO 20.1 SO 20.1.2.1 Rek'!H11</f>
        <v>0</v>
      </c>
      <c r="D17" s="97"/>
      <c r="E17" s="148"/>
      <c r="F17" s="149"/>
      <c r="G17" s="144"/>
    </row>
    <row r="18" spans="1:7" ht="15.95" customHeight="1">
      <c r="A18" s="150" t="s">
        <v>56</v>
      </c>
      <c r="B18" s="151" t="s">
        <v>57</v>
      </c>
      <c r="C18" s="144">
        <f>'SO 20.1 SO 20.1.2.1 Rek'!G11</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20.1 SO 20.1.2.1 Rek'!I11</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20.1 SO 20.1.2.1 Rek'!H19</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1963</v>
      </c>
      <c r="I1" s="187"/>
    </row>
    <row r="2" spans="1:9" ht="13.5" thickBot="1">
      <c r="A2" s="428" t="s">
        <v>76</v>
      </c>
      <c r="B2" s="429"/>
      <c r="C2" s="188" t="s">
        <v>1278</v>
      </c>
      <c r="D2" s="189"/>
      <c r="E2" s="190"/>
      <c r="F2" s="189"/>
      <c r="G2" s="430" t="s">
        <v>1064</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20.1 SO 20.1.2.1 Pol'!B7</f>
        <v>1</v>
      </c>
      <c r="B7" s="62" t="str">
        <f>'SO 20.1 SO 20.1.2.1 Pol'!C7</f>
        <v>Zemní práce</v>
      </c>
      <c r="D7" s="200"/>
      <c r="E7" s="291">
        <f>'SO 20.1 SO 20.1.2.1 Pol'!BA56</f>
        <v>0</v>
      </c>
      <c r="F7" s="292">
        <f>'SO 20.1 SO 20.1.2.1 Pol'!BB56</f>
        <v>0</v>
      </c>
      <c r="G7" s="292">
        <f>'SO 20.1 SO 20.1.2.1 Pol'!BC56</f>
        <v>0</v>
      </c>
      <c r="H7" s="292">
        <f>'SO 20.1 SO 20.1.2.1 Pol'!BD56</f>
        <v>0</v>
      </c>
      <c r="I7" s="293">
        <f>'SO 20.1 SO 20.1.2.1 Pol'!BE56</f>
        <v>0</v>
      </c>
    </row>
    <row r="8" spans="1:9" s="123" customFormat="1" ht="12.75">
      <c r="A8" s="290" t="str">
        <f>'SO 20.1 SO 20.1.2.1 Pol'!B57</f>
        <v>4</v>
      </c>
      <c r="B8" s="62" t="str">
        <f>'SO 20.1 SO 20.1.2.1 Pol'!C57</f>
        <v>Vodorovné konstrukce</v>
      </c>
      <c r="D8" s="200"/>
      <c r="E8" s="291">
        <f>'SO 20.1 SO 20.1.2.1 Pol'!BA64</f>
        <v>0</v>
      </c>
      <c r="F8" s="292">
        <f>'SO 20.1 SO 20.1.2.1 Pol'!BB64</f>
        <v>0</v>
      </c>
      <c r="G8" s="292">
        <f>'SO 20.1 SO 20.1.2.1 Pol'!BC64</f>
        <v>0</v>
      </c>
      <c r="H8" s="292">
        <f>'SO 20.1 SO 20.1.2.1 Pol'!BD64</f>
        <v>0</v>
      </c>
      <c r="I8" s="293">
        <f>'SO 20.1 SO 20.1.2.1 Pol'!BE64</f>
        <v>0</v>
      </c>
    </row>
    <row r="9" spans="1:9" s="123" customFormat="1" ht="12.75">
      <c r="A9" s="290" t="str">
        <f>'SO 20.1 SO 20.1.2.1 Pol'!B65</f>
        <v>8</v>
      </c>
      <c r="B9" s="62" t="str">
        <f>'SO 20.1 SO 20.1.2.1 Pol'!C65</f>
        <v>Trubní vedení</v>
      </c>
      <c r="D9" s="200"/>
      <c r="E9" s="291">
        <f>'SO 20.1 SO 20.1.2.1 Pol'!BA107</f>
        <v>0</v>
      </c>
      <c r="F9" s="292">
        <f>'SO 20.1 SO 20.1.2.1 Pol'!BB107</f>
        <v>0</v>
      </c>
      <c r="G9" s="292">
        <f>'SO 20.1 SO 20.1.2.1 Pol'!BC107</f>
        <v>0</v>
      </c>
      <c r="H9" s="292">
        <f>'SO 20.1 SO 20.1.2.1 Pol'!BD107</f>
        <v>0</v>
      </c>
      <c r="I9" s="293">
        <f>'SO 20.1 SO 20.1.2.1 Pol'!BE107</f>
        <v>0</v>
      </c>
    </row>
    <row r="10" spans="1:9" s="123" customFormat="1" ht="13.5" thickBot="1">
      <c r="A10" s="290" t="str">
        <f>'SO 20.1 SO 20.1.2.1 Pol'!B108</f>
        <v>99</v>
      </c>
      <c r="B10" s="62" t="str">
        <f>'SO 20.1 SO 20.1.2.1 Pol'!C108</f>
        <v>Staveništní přesun hmot</v>
      </c>
      <c r="D10" s="200"/>
      <c r="E10" s="291">
        <f>'SO 20.1 SO 20.1.2.1 Pol'!BA110</f>
        <v>0</v>
      </c>
      <c r="F10" s="292">
        <f>'SO 20.1 SO 20.1.2.1 Pol'!BB110</f>
        <v>0</v>
      </c>
      <c r="G10" s="292">
        <f>'SO 20.1 SO 20.1.2.1 Pol'!BC110</f>
        <v>0</v>
      </c>
      <c r="H10" s="292">
        <f>'SO 20.1 SO 20.1.2.1 Pol'!BD110</f>
        <v>0</v>
      </c>
      <c r="I10" s="293">
        <f>'SO 20.1 SO 20.1.2.1 Pol'!BE110</f>
        <v>0</v>
      </c>
    </row>
    <row r="11" spans="1:9" s="14" customFormat="1" ht="13.5" thickBot="1">
      <c r="A11" s="201"/>
      <c r="B11" s="202" t="s">
        <v>79</v>
      </c>
      <c r="C11" s="202"/>
      <c r="D11" s="203"/>
      <c r="E11" s="204">
        <f>SUM(E7:E10)</f>
        <v>0</v>
      </c>
      <c r="F11" s="205">
        <f>SUM(F7:F10)</f>
        <v>0</v>
      </c>
      <c r="G11" s="205">
        <f>SUM(G7:G10)</f>
        <v>0</v>
      </c>
      <c r="H11" s="205">
        <f>SUM(H7:H10)</f>
        <v>0</v>
      </c>
      <c r="I11" s="206">
        <f>SUM(I7:I10)</f>
        <v>0</v>
      </c>
    </row>
    <row r="12" spans="1:9" ht="12.75">
      <c r="A12" s="123"/>
      <c r="B12" s="123"/>
      <c r="C12" s="123"/>
      <c r="D12" s="123"/>
      <c r="E12" s="123"/>
      <c r="F12" s="123"/>
      <c r="G12" s="123"/>
      <c r="H12" s="123"/>
      <c r="I12" s="123"/>
    </row>
    <row r="13" spans="1:57" ht="19.5" customHeight="1">
      <c r="A13" s="192" t="s">
        <v>80</v>
      </c>
      <c r="B13" s="192"/>
      <c r="C13" s="192"/>
      <c r="D13" s="192"/>
      <c r="E13" s="192"/>
      <c r="F13" s="192"/>
      <c r="G13" s="207"/>
      <c r="H13" s="192"/>
      <c r="I13" s="192"/>
      <c r="BA13" s="129"/>
      <c r="BB13" s="129"/>
      <c r="BC13" s="129"/>
      <c r="BD13" s="129"/>
      <c r="BE13" s="129"/>
    </row>
    <row r="14" ht="13.5" thickBot="1"/>
    <row r="15" spans="1:9" ht="12.75">
      <c r="A15" s="158" t="s">
        <v>81</v>
      </c>
      <c r="B15" s="159"/>
      <c r="C15" s="159"/>
      <c r="D15" s="208"/>
      <c r="E15" s="209" t="s">
        <v>82</v>
      </c>
      <c r="F15" s="210" t="s">
        <v>13</v>
      </c>
      <c r="G15" s="211" t="s">
        <v>83</v>
      </c>
      <c r="H15" s="212"/>
      <c r="I15" s="213" t="s">
        <v>82</v>
      </c>
    </row>
    <row r="16" spans="1:53" ht="12.75">
      <c r="A16" s="152" t="s">
        <v>383</v>
      </c>
      <c r="B16" s="143"/>
      <c r="C16" s="143"/>
      <c r="D16" s="214"/>
      <c r="E16" s="215">
        <v>0</v>
      </c>
      <c r="F16" s="216">
        <v>0</v>
      </c>
      <c r="G16" s="217">
        <f>SUM(E11:I11)</f>
        <v>0</v>
      </c>
      <c r="H16" s="218"/>
      <c r="I16" s="219">
        <f aca="true" t="shared" si="0" ref="I16:I18">E16+F16*G16/100</f>
        <v>0</v>
      </c>
      <c r="BA16" s="1">
        <v>0</v>
      </c>
    </row>
    <row r="17" spans="1:53" ht="12.75">
      <c r="A17" s="152" t="s">
        <v>384</v>
      </c>
      <c r="B17" s="143"/>
      <c r="C17" s="143"/>
      <c r="D17" s="214"/>
      <c r="E17" s="215">
        <v>0</v>
      </c>
      <c r="F17" s="216">
        <v>0</v>
      </c>
      <c r="G17" s="217">
        <f>SUM(G16)</f>
        <v>0</v>
      </c>
      <c r="H17" s="218"/>
      <c r="I17" s="219">
        <f t="shared" si="0"/>
        <v>0</v>
      </c>
      <c r="BA17" s="1">
        <v>0</v>
      </c>
    </row>
    <row r="18" spans="1:53" ht="12.75">
      <c r="A18" s="152" t="s">
        <v>2151</v>
      </c>
      <c r="B18" s="143"/>
      <c r="C18" s="143"/>
      <c r="D18" s="214"/>
      <c r="E18" s="215">
        <v>0</v>
      </c>
      <c r="F18" s="216">
        <v>0</v>
      </c>
      <c r="G18" s="217">
        <f>SUM(G17)</f>
        <v>0</v>
      </c>
      <c r="H18" s="218"/>
      <c r="I18" s="219">
        <f t="shared" si="0"/>
        <v>0</v>
      </c>
      <c r="BA18" s="1">
        <v>2</v>
      </c>
    </row>
    <row r="19" spans="1:9" ht="13.5" thickBot="1">
      <c r="A19" s="220"/>
      <c r="B19" s="221" t="s">
        <v>84</v>
      </c>
      <c r="C19" s="222"/>
      <c r="D19" s="223"/>
      <c r="E19" s="224"/>
      <c r="F19" s="225"/>
      <c r="G19" s="225"/>
      <c r="H19" s="433">
        <f>SUM(I16:I18)</f>
        <v>0</v>
      </c>
      <c r="I19" s="434"/>
    </row>
    <row r="21" spans="2:9" ht="12.75">
      <c r="B21" s="14"/>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sheetData>
  <mergeCells count="4">
    <mergeCell ref="A1:B1"/>
    <mergeCell ref="A2:B2"/>
    <mergeCell ref="G2:I2"/>
    <mergeCell ref="H19:I19"/>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83"/>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20.1 SO 20.1.2.1 Rek'!H1</f>
        <v>SO 20.1.2.1</v>
      </c>
      <c r="G3" s="235"/>
    </row>
    <row r="4" spans="1:7" ht="13.5" thickBot="1">
      <c r="A4" s="436" t="s">
        <v>76</v>
      </c>
      <c r="B4" s="429"/>
      <c r="C4" s="188" t="s">
        <v>1278</v>
      </c>
      <c r="D4" s="236"/>
      <c r="E4" s="437" t="str">
        <f>'SO 20.1 SO 20.1.2.1 Rek'!G2</f>
        <v>Přípojky</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637</v>
      </c>
      <c r="C8" s="258" t="s">
        <v>638</v>
      </c>
      <c r="D8" s="259" t="s">
        <v>122</v>
      </c>
      <c r="E8" s="260">
        <v>25.3524</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22.5">
      <c r="A9" s="264"/>
      <c r="B9" s="265"/>
      <c r="C9" s="449" t="s">
        <v>1482</v>
      </c>
      <c r="D9" s="450"/>
      <c r="E9" s="450"/>
      <c r="F9" s="450"/>
      <c r="G9" s="451"/>
      <c r="I9" s="266"/>
      <c r="K9" s="266"/>
      <c r="L9" s="267" t="s">
        <v>1482</v>
      </c>
      <c r="O9" s="255">
        <v>3</v>
      </c>
    </row>
    <row r="10" spans="1:15" ht="12.75">
      <c r="A10" s="264"/>
      <c r="B10" s="268"/>
      <c r="C10" s="440" t="s">
        <v>319</v>
      </c>
      <c r="D10" s="441"/>
      <c r="E10" s="269">
        <v>0</v>
      </c>
      <c r="F10" s="270"/>
      <c r="G10" s="271"/>
      <c r="H10" s="272"/>
      <c r="I10" s="266"/>
      <c r="J10" s="273"/>
      <c r="K10" s="266"/>
      <c r="M10" s="267" t="s">
        <v>319</v>
      </c>
      <c r="O10" s="255"/>
    </row>
    <row r="11" spans="1:15" ht="12.75">
      <c r="A11" s="264"/>
      <c r="B11" s="268"/>
      <c r="C11" s="440" t="s">
        <v>1483</v>
      </c>
      <c r="D11" s="441"/>
      <c r="E11" s="269">
        <v>0</v>
      </c>
      <c r="F11" s="270"/>
      <c r="G11" s="271"/>
      <c r="H11" s="272"/>
      <c r="I11" s="266"/>
      <c r="J11" s="273"/>
      <c r="K11" s="266"/>
      <c r="M11" s="267" t="s">
        <v>1483</v>
      </c>
      <c r="O11" s="255"/>
    </row>
    <row r="12" spans="1:15" ht="12.75">
      <c r="A12" s="264"/>
      <c r="B12" s="268"/>
      <c r="C12" s="442" t="s">
        <v>125</v>
      </c>
      <c r="D12" s="441"/>
      <c r="E12" s="294">
        <v>0</v>
      </c>
      <c r="F12" s="270"/>
      <c r="G12" s="271"/>
      <c r="H12" s="272"/>
      <c r="I12" s="266"/>
      <c r="J12" s="273"/>
      <c r="K12" s="266"/>
      <c r="M12" s="267" t="s">
        <v>125</v>
      </c>
      <c r="O12" s="255"/>
    </row>
    <row r="13" spans="1:15" ht="12.75">
      <c r="A13" s="264"/>
      <c r="B13" s="268"/>
      <c r="C13" s="442" t="s">
        <v>1484</v>
      </c>
      <c r="D13" s="441"/>
      <c r="E13" s="294">
        <v>4.951</v>
      </c>
      <c r="F13" s="270"/>
      <c r="G13" s="271"/>
      <c r="H13" s="272"/>
      <c r="I13" s="266"/>
      <c r="J13" s="273"/>
      <c r="K13" s="266"/>
      <c r="M13" s="267" t="s">
        <v>1484</v>
      </c>
      <c r="O13" s="255"/>
    </row>
    <row r="14" spans="1:15" ht="12.75">
      <c r="A14" s="264"/>
      <c r="B14" s="268"/>
      <c r="C14" s="443" t="s">
        <v>134</v>
      </c>
      <c r="D14" s="441"/>
      <c r="E14" s="295">
        <v>0</v>
      </c>
      <c r="F14" s="270"/>
      <c r="G14" s="271"/>
      <c r="H14" s="272"/>
      <c r="I14" s="266"/>
      <c r="J14" s="273"/>
      <c r="K14" s="266"/>
      <c r="M14" s="267" t="s">
        <v>134</v>
      </c>
      <c r="O14" s="255"/>
    </row>
    <row r="15" spans="1:15" ht="12.75">
      <c r="A15" s="264"/>
      <c r="B15" s="268"/>
      <c r="C15" s="442" t="s">
        <v>135</v>
      </c>
      <c r="D15" s="441"/>
      <c r="E15" s="294">
        <v>4.951</v>
      </c>
      <c r="F15" s="270"/>
      <c r="G15" s="271"/>
      <c r="H15" s="272"/>
      <c r="I15" s="266"/>
      <c r="J15" s="273"/>
      <c r="K15" s="266"/>
      <c r="M15" s="267" t="s">
        <v>135</v>
      </c>
      <c r="O15" s="255"/>
    </row>
    <row r="16" spans="1:15" ht="12.75">
      <c r="A16" s="264"/>
      <c r="B16" s="268"/>
      <c r="C16" s="440" t="s">
        <v>1485</v>
      </c>
      <c r="D16" s="441"/>
      <c r="E16" s="269">
        <v>0</v>
      </c>
      <c r="F16" s="270"/>
      <c r="G16" s="271"/>
      <c r="H16" s="272"/>
      <c r="I16" s="266"/>
      <c r="J16" s="273"/>
      <c r="K16" s="266"/>
      <c r="M16" s="267" t="s">
        <v>1485</v>
      </c>
      <c r="O16" s="255"/>
    </row>
    <row r="17" spans="1:15" ht="12.75">
      <c r="A17" s="264"/>
      <c r="B17" s="268"/>
      <c r="C17" s="442" t="s">
        <v>125</v>
      </c>
      <c r="D17" s="441"/>
      <c r="E17" s="294">
        <v>0</v>
      </c>
      <c r="F17" s="270"/>
      <c r="G17" s="271"/>
      <c r="H17" s="272"/>
      <c r="I17" s="266"/>
      <c r="J17" s="273"/>
      <c r="K17" s="266"/>
      <c r="M17" s="267" t="s">
        <v>125</v>
      </c>
      <c r="O17" s="255"/>
    </row>
    <row r="18" spans="1:15" ht="12.75">
      <c r="A18" s="264"/>
      <c r="B18" s="268"/>
      <c r="C18" s="442" t="s">
        <v>1486</v>
      </c>
      <c r="D18" s="441"/>
      <c r="E18" s="294">
        <v>8.1103</v>
      </c>
      <c r="F18" s="270"/>
      <c r="G18" s="271"/>
      <c r="H18" s="272"/>
      <c r="I18" s="266"/>
      <c r="J18" s="273"/>
      <c r="K18" s="266"/>
      <c r="M18" s="267" t="s">
        <v>1486</v>
      </c>
      <c r="O18" s="255"/>
    </row>
    <row r="19" spans="1:15" ht="12.75">
      <c r="A19" s="264"/>
      <c r="B19" s="268"/>
      <c r="C19" s="442" t="s">
        <v>1487</v>
      </c>
      <c r="D19" s="441"/>
      <c r="E19" s="294">
        <v>5.855</v>
      </c>
      <c r="F19" s="270"/>
      <c r="G19" s="271"/>
      <c r="H19" s="272"/>
      <c r="I19" s="266"/>
      <c r="J19" s="273"/>
      <c r="K19" s="266"/>
      <c r="M19" s="267" t="s">
        <v>1487</v>
      </c>
      <c r="O19" s="255"/>
    </row>
    <row r="20" spans="1:15" ht="12.75">
      <c r="A20" s="264"/>
      <c r="B20" s="268"/>
      <c r="C20" s="442" t="s">
        <v>1488</v>
      </c>
      <c r="D20" s="441"/>
      <c r="E20" s="294">
        <v>8.4326</v>
      </c>
      <c r="F20" s="270"/>
      <c r="G20" s="271"/>
      <c r="H20" s="272"/>
      <c r="I20" s="266"/>
      <c r="J20" s="273"/>
      <c r="K20" s="266"/>
      <c r="M20" s="267" t="s">
        <v>1488</v>
      </c>
      <c r="O20" s="255"/>
    </row>
    <row r="21" spans="1:15" ht="12.75">
      <c r="A21" s="264"/>
      <c r="B21" s="268"/>
      <c r="C21" s="443" t="s">
        <v>134</v>
      </c>
      <c r="D21" s="441"/>
      <c r="E21" s="295">
        <v>0</v>
      </c>
      <c r="F21" s="270"/>
      <c r="G21" s="271"/>
      <c r="H21" s="272"/>
      <c r="I21" s="266"/>
      <c r="J21" s="273"/>
      <c r="K21" s="266"/>
      <c r="M21" s="267" t="s">
        <v>134</v>
      </c>
      <c r="O21" s="255"/>
    </row>
    <row r="22" spans="1:15" ht="12.75">
      <c r="A22" s="264"/>
      <c r="B22" s="268"/>
      <c r="C22" s="442" t="s">
        <v>135</v>
      </c>
      <c r="D22" s="441"/>
      <c r="E22" s="294">
        <v>22.3979</v>
      </c>
      <c r="F22" s="270"/>
      <c r="G22" s="271"/>
      <c r="H22" s="272"/>
      <c r="I22" s="266"/>
      <c r="J22" s="273"/>
      <c r="K22" s="266"/>
      <c r="M22" s="267" t="s">
        <v>135</v>
      </c>
      <c r="O22" s="255"/>
    </row>
    <row r="23" spans="1:15" ht="12.75">
      <c r="A23" s="264"/>
      <c r="B23" s="268"/>
      <c r="C23" s="440" t="s">
        <v>156</v>
      </c>
      <c r="D23" s="441"/>
      <c r="E23" s="269">
        <v>0</v>
      </c>
      <c r="F23" s="270"/>
      <c r="G23" s="271"/>
      <c r="H23" s="272"/>
      <c r="I23" s="266"/>
      <c r="J23" s="273"/>
      <c r="K23" s="266"/>
      <c r="M23" s="267" t="s">
        <v>156</v>
      </c>
      <c r="O23" s="255"/>
    </row>
    <row r="24" spans="1:15" ht="12.75">
      <c r="A24" s="264"/>
      <c r="B24" s="268"/>
      <c r="C24" s="440" t="s">
        <v>1489</v>
      </c>
      <c r="D24" s="441"/>
      <c r="E24" s="269">
        <v>25.3524</v>
      </c>
      <c r="F24" s="270"/>
      <c r="G24" s="271"/>
      <c r="H24" s="272"/>
      <c r="I24" s="266"/>
      <c r="J24" s="273"/>
      <c r="K24" s="266"/>
      <c r="M24" s="267" t="s">
        <v>1489</v>
      </c>
      <c r="O24" s="255"/>
    </row>
    <row r="25" spans="1:80" ht="12.75">
      <c r="A25" s="256">
        <v>2</v>
      </c>
      <c r="B25" s="257" t="s">
        <v>641</v>
      </c>
      <c r="C25" s="258" t="s">
        <v>642</v>
      </c>
      <c r="D25" s="259" t="s">
        <v>122</v>
      </c>
      <c r="E25" s="260">
        <v>2.8169</v>
      </c>
      <c r="F25" s="260"/>
      <c r="G25" s="261">
        <f>E25*F25</f>
        <v>0</v>
      </c>
      <c r="H25" s="262">
        <v>0</v>
      </c>
      <c r="I25" s="263">
        <f>E25*H25</f>
        <v>0</v>
      </c>
      <c r="J25" s="262">
        <v>0</v>
      </c>
      <c r="K25" s="263">
        <f>E25*J25</f>
        <v>0</v>
      </c>
      <c r="O25" s="255">
        <v>2</v>
      </c>
      <c r="AA25" s="228">
        <v>1</v>
      </c>
      <c r="AB25" s="228">
        <v>1</v>
      </c>
      <c r="AC25" s="228">
        <v>1</v>
      </c>
      <c r="AZ25" s="228">
        <v>1</v>
      </c>
      <c r="BA25" s="228">
        <f>IF(AZ25=1,G25,0)</f>
        <v>0</v>
      </c>
      <c r="BB25" s="228">
        <f>IF(AZ25=2,G25,0)</f>
        <v>0</v>
      </c>
      <c r="BC25" s="228">
        <f>IF(AZ25=3,G25,0)</f>
        <v>0</v>
      </c>
      <c r="BD25" s="228">
        <f>IF(AZ25=4,G25,0)</f>
        <v>0</v>
      </c>
      <c r="BE25" s="228">
        <f>IF(AZ25=5,G25,0)</f>
        <v>0</v>
      </c>
      <c r="CA25" s="255">
        <v>1</v>
      </c>
      <c r="CB25" s="255">
        <v>1</v>
      </c>
    </row>
    <row r="26" spans="1:15" ht="12.75">
      <c r="A26" s="264"/>
      <c r="B26" s="268"/>
      <c r="C26" s="440" t="s">
        <v>156</v>
      </c>
      <c r="D26" s="441"/>
      <c r="E26" s="269">
        <v>0</v>
      </c>
      <c r="F26" s="270"/>
      <c r="G26" s="271"/>
      <c r="H26" s="272"/>
      <c r="I26" s="266"/>
      <c r="J26" s="273"/>
      <c r="K26" s="266"/>
      <c r="M26" s="267" t="s">
        <v>156</v>
      </c>
      <c r="O26" s="255"/>
    </row>
    <row r="27" spans="1:15" ht="12.75">
      <c r="A27" s="264"/>
      <c r="B27" s="268"/>
      <c r="C27" s="440" t="s">
        <v>1490</v>
      </c>
      <c r="D27" s="441"/>
      <c r="E27" s="269">
        <v>2.8169</v>
      </c>
      <c r="F27" s="270"/>
      <c r="G27" s="271"/>
      <c r="H27" s="272"/>
      <c r="I27" s="266"/>
      <c r="J27" s="273"/>
      <c r="K27" s="266"/>
      <c r="M27" s="267" t="s">
        <v>1490</v>
      </c>
      <c r="O27" s="255"/>
    </row>
    <row r="28" spans="1:80" ht="12.75">
      <c r="A28" s="256">
        <v>3</v>
      </c>
      <c r="B28" s="257" t="s">
        <v>197</v>
      </c>
      <c r="C28" s="258" t="s">
        <v>198</v>
      </c>
      <c r="D28" s="259" t="s">
        <v>199</v>
      </c>
      <c r="E28" s="260">
        <v>49.7732</v>
      </c>
      <c r="F28" s="260"/>
      <c r="G28" s="261">
        <f>E28*F28</f>
        <v>0</v>
      </c>
      <c r="H28" s="262">
        <v>0.00099</v>
      </c>
      <c r="I28" s="263">
        <f>E28*H28</f>
        <v>0.049275468</v>
      </c>
      <c r="J28" s="262">
        <v>0</v>
      </c>
      <c r="K28" s="263">
        <f>E28*J28</f>
        <v>0</v>
      </c>
      <c r="O28" s="255">
        <v>2</v>
      </c>
      <c r="AA28" s="228">
        <v>1</v>
      </c>
      <c r="AB28" s="228">
        <v>1</v>
      </c>
      <c r="AC28" s="228">
        <v>1</v>
      </c>
      <c r="AZ28" s="228">
        <v>1</v>
      </c>
      <c r="BA28" s="228">
        <f>IF(AZ28=1,G28,0)</f>
        <v>0</v>
      </c>
      <c r="BB28" s="228">
        <f>IF(AZ28=2,G28,0)</f>
        <v>0</v>
      </c>
      <c r="BC28" s="228">
        <f>IF(AZ28=3,G28,0)</f>
        <v>0</v>
      </c>
      <c r="BD28" s="228">
        <f>IF(AZ28=4,G28,0)</f>
        <v>0</v>
      </c>
      <c r="BE28" s="228">
        <f>IF(AZ28=5,G28,0)</f>
        <v>0</v>
      </c>
      <c r="CA28" s="255">
        <v>1</v>
      </c>
      <c r="CB28" s="255">
        <v>1</v>
      </c>
    </row>
    <row r="29" spans="1:15" ht="12.75">
      <c r="A29" s="264"/>
      <c r="B29" s="268"/>
      <c r="C29" s="440" t="s">
        <v>319</v>
      </c>
      <c r="D29" s="441"/>
      <c r="E29" s="269">
        <v>0</v>
      </c>
      <c r="F29" s="270"/>
      <c r="G29" s="271"/>
      <c r="H29" s="272"/>
      <c r="I29" s="266"/>
      <c r="J29" s="273"/>
      <c r="K29" s="266"/>
      <c r="M29" s="267" t="s">
        <v>319</v>
      </c>
      <c r="O29" s="255"/>
    </row>
    <row r="30" spans="1:15" ht="12.75">
      <c r="A30" s="264"/>
      <c r="B30" s="268"/>
      <c r="C30" s="440" t="s">
        <v>1485</v>
      </c>
      <c r="D30" s="441"/>
      <c r="E30" s="269">
        <v>0</v>
      </c>
      <c r="F30" s="270"/>
      <c r="G30" s="271"/>
      <c r="H30" s="272"/>
      <c r="I30" s="266"/>
      <c r="J30" s="273"/>
      <c r="K30" s="266"/>
      <c r="M30" s="267" t="s">
        <v>1485</v>
      </c>
      <c r="O30" s="255"/>
    </row>
    <row r="31" spans="1:15" ht="12.75">
      <c r="A31" s="264"/>
      <c r="B31" s="268"/>
      <c r="C31" s="440" t="s">
        <v>1491</v>
      </c>
      <c r="D31" s="441"/>
      <c r="E31" s="269">
        <v>49.7732</v>
      </c>
      <c r="F31" s="270"/>
      <c r="G31" s="271"/>
      <c r="H31" s="272"/>
      <c r="I31" s="266"/>
      <c r="J31" s="273"/>
      <c r="K31" s="266"/>
      <c r="M31" s="267" t="s">
        <v>1491</v>
      </c>
      <c r="O31" s="255"/>
    </row>
    <row r="32" spans="1:80" ht="12.75">
      <c r="A32" s="256">
        <v>4</v>
      </c>
      <c r="B32" s="257" t="s">
        <v>204</v>
      </c>
      <c r="C32" s="258" t="s">
        <v>205</v>
      </c>
      <c r="D32" s="259" t="s">
        <v>199</v>
      </c>
      <c r="E32" s="260">
        <v>49.7732</v>
      </c>
      <c r="F32" s="260"/>
      <c r="G32" s="261">
        <f>E32*F32</f>
        <v>0</v>
      </c>
      <c r="H32" s="262">
        <v>0</v>
      </c>
      <c r="I32" s="263">
        <f>E32*H32</f>
        <v>0</v>
      </c>
      <c r="J32" s="262">
        <v>0</v>
      </c>
      <c r="K32" s="263">
        <f>E32*J32</f>
        <v>0</v>
      </c>
      <c r="O32" s="255">
        <v>2</v>
      </c>
      <c r="AA32" s="228">
        <v>1</v>
      </c>
      <c r="AB32" s="228">
        <v>1</v>
      </c>
      <c r="AC32" s="228">
        <v>1</v>
      </c>
      <c r="AZ32" s="228">
        <v>1</v>
      </c>
      <c r="BA32" s="228">
        <f>IF(AZ32=1,G32,0)</f>
        <v>0</v>
      </c>
      <c r="BB32" s="228">
        <f>IF(AZ32=2,G32,0)</f>
        <v>0</v>
      </c>
      <c r="BC32" s="228">
        <f>IF(AZ32=3,G32,0)</f>
        <v>0</v>
      </c>
      <c r="BD32" s="228">
        <f>IF(AZ32=4,G32,0)</f>
        <v>0</v>
      </c>
      <c r="BE32" s="228">
        <f>IF(AZ32=5,G32,0)</f>
        <v>0</v>
      </c>
      <c r="CA32" s="255">
        <v>1</v>
      </c>
      <c r="CB32" s="255">
        <v>1</v>
      </c>
    </row>
    <row r="33" spans="1:80" ht="12.75">
      <c r="A33" s="256">
        <v>5</v>
      </c>
      <c r="B33" s="257" t="s">
        <v>208</v>
      </c>
      <c r="C33" s="258" t="s">
        <v>209</v>
      </c>
      <c r="D33" s="259" t="s">
        <v>122</v>
      </c>
      <c r="E33" s="260">
        <v>28.1693</v>
      </c>
      <c r="F33" s="260"/>
      <c r="G33" s="261">
        <f>E33*F33</f>
        <v>0</v>
      </c>
      <c r="H33" s="262">
        <v>0</v>
      </c>
      <c r="I33" s="263">
        <f>E33*H33</f>
        <v>0</v>
      </c>
      <c r="J33" s="262">
        <v>0</v>
      </c>
      <c r="K33" s="263">
        <f>E33*J33</f>
        <v>0</v>
      </c>
      <c r="O33" s="255">
        <v>2</v>
      </c>
      <c r="AA33" s="228">
        <v>1</v>
      </c>
      <c r="AB33" s="228">
        <v>0</v>
      </c>
      <c r="AC33" s="228">
        <v>0</v>
      </c>
      <c r="AZ33" s="228">
        <v>1</v>
      </c>
      <c r="BA33" s="228">
        <f>IF(AZ33=1,G33,0)</f>
        <v>0</v>
      </c>
      <c r="BB33" s="228">
        <f>IF(AZ33=2,G33,0)</f>
        <v>0</v>
      </c>
      <c r="BC33" s="228">
        <f>IF(AZ33=3,G33,0)</f>
        <v>0</v>
      </c>
      <c r="BD33" s="228">
        <f>IF(AZ33=4,G33,0)</f>
        <v>0</v>
      </c>
      <c r="BE33" s="228">
        <f>IF(AZ33=5,G33,0)</f>
        <v>0</v>
      </c>
      <c r="CA33" s="255">
        <v>1</v>
      </c>
      <c r="CB33" s="255">
        <v>0</v>
      </c>
    </row>
    <row r="34" spans="1:15" ht="12.75">
      <c r="A34" s="264"/>
      <c r="B34" s="268"/>
      <c r="C34" s="440" t="s">
        <v>1492</v>
      </c>
      <c r="D34" s="441"/>
      <c r="E34" s="269">
        <v>28.1693</v>
      </c>
      <c r="F34" s="270"/>
      <c r="G34" s="271"/>
      <c r="H34" s="272"/>
      <c r="I34" s="266"/>
      <c r="J34" s="273"/>
      <c r="K34" s="266"/>
      <c r="M34" s="267" t="s">
        <v>1492</v>
      </c>
      <c r="O34" s="255"/>
    </row>
    <row r="35" spans="1:80" ht="12.75">
      <c r="A35" s="256">
        <v>6</v>
      </c>
      <c r="B35" s="257" t="s">
        <v>211</v>
      </c>
      <c r="C35" s="258" t="s">
        <v>212</v>
      </c>
      <c r="D35" s="259" t="s">
        <v>122</v>
      </c>
      <c r="E35" s="260">
        <v>36.1291</v>
      </c>
      <c r="F35" s="260"/>
      <c r="G35" s="261">
        <f>E35*F35</f>
        <v>0</v>
      </c>
      <c r="H35" s="262">
        <v>0</v>
      </c>
      <c r="I35" s="263">
        <f>E35*H35</f>
        <v>0</v>
      </c>
      <c r="J35" s="262">
        <v>0</v>
      </c>
      <c r="K35" s="263">
        <f>E35*J35</f>
        <v>0</v>
      </c>
      <c r="O35" s="255">
        <v>2</v>
      </c>
      <c r="AA35" s="228">
        <v>1</v>
      </c>
      <c r="AB35" s="228">
        <v>1</v>
      </c>
      <c r="AC35" s="228">
        <v>1</v>
      </c>
      <c r="AZ35" s="228">
        <v>1</v>
      </c>
      <c r="BA35" s="228">
        <f>IF(AZ35=1,G35,0)</f>
        <v>0</v>
      </c>
      <c r="BB35" s="228">
        <f>IF(AZ35=2,G35,0)</f>
        <v>0</v>
      </c>
      <c r="BC35" s="228">
        <f>IF(AZ35=3,G35,0)</f>
        <v>0</v>
      </c>
      <c r="BD35" s="228">
        <f>IF(AZ35=4,G35,0)</f>
        <v>0</v>
      </c>
      <c r="BE35" s="228">
        <f>IF(AZ35=5,G35,0)</f>
        <v>0</v>
      </c>
      <c r="CA35" s="255">
        <v>1</v>
      </c>
      <c r="CB35" s="255">
        <v>1</v>
      </c>
    </row>
    <row r="36" spans="1:15" ht="12.75">
      <c r="A36" s="264"/>
      <c r="B36" s="268"/>
      <c r="C36" s="440" t="s">
        <v>1493</v>
      </c>
      <c r="D36" s="441"/>
      <c r="E36" s="269">
        <v>28.1693</v>
      </c>
      <c r="F36" s="270"/>
      <c r="G36" s="271"/>
      <c r="H36" s="272"/>
      <c r="I36" s="266"/>
      <c r="J36" s="273"/>
      <c r="K36" s="266"/>
      <c r="M36" s="267" t="s">
        <v>1493</v>
      </c>
      <c r="O36" s="255"/>
    </row>
    <row r="37" spans="1:15" ht="12.75">
      <c r="A37" s="264"/>
      <c r="B37" s="268"/>
      <c r="C37" s="440" t="s">
        <v>1494</v>
      </c>
      <c r="D37" s="441"/>
      <c r="E37" s="269">
        <v>7.9598</v>
      </c>
      <c r="F37" s="270"/>
      <c r="G37" s="271"/>
      <c r="H37" s="272"/>
      <c r="I37" s="266"/>
      <c r="J37" s="273"/>
      <c r="K37" s="266"/>
      <c r="M37" s="267" t="s">
        <v>1494</v>
      </c>
      <c r="O37" s="255"/>
    </row>
    <row r="38" spans="1:80" ht="12.75">
      <c r="A38" s="256">
        <v>7</v>
      </c>
      <c r="B38" s="257" t="s">
        <v>215</v>
      </c>
      <c r="C38" s="258" t="s">
        <v>216</v>
      </c>
      <c r="D38" s="259" t="s">
        <v>122</v>
      </c>
      <c r="E38" s="260">
        <v>8.1675</v>
      </c>
      <c r="F38" s="260"/>
      <c r="G38" s="261">
        <f>E38*F38</f>
        <v>0</v>
      </c>
      <c r="H38" s="262">
        <v>0</v>
      </c>
      <c r="I38" s="263">
        <f>E38*H38</f>
        <v>0</v>
      </c>
      <c r="J38" s="262">
        <v>0</v>
      </c>
      <c r="K38" s="263">
        <f>E38*J38</f>
        <v>0</v>
      </c>
      <c r="O38" s="255">
        <v>2</v>
      </c>
      <c r="AA38" s="228">
        <v>1</v>
      </c>
      <c r="AB38" s="228">
        <v>1</v>
      </c>
      <c r="AC38" s="228">
        <v>1</v>
      </c>
      <c r="AZ38" s="228">
        <v>1</v>
      </c>
      <c r="BA38" s="228">
        <f>IF(AZ38=1,G38,0)</f>
        <v>0</v>
      </c>
      <c r="BB38" s="228">
        <f>IF(AZ38=2,G38,0)</f>
        <v>0</v>
      </c>
      <c r="BC38" s="228">
        <f>IF(AZ38=3,G38,0)</f>
        <v>0</v>
      </c>
      <c r="BD38" s="228">
        <f>IF(AZ38=4,G38,0)</f>
        <v>0</v>
      </c>
      <c r="BE38" s="228">
        <f>IF(AZ38=5,G38,0)</f>
        <v>0</v>
      </c>
      <c r="CA38" s="255">
        <v>1</v>
      </c>
      <c r="CB38" s="255">
        <v>1</v>
      </c>
    </row>
    <row r="39" spans="1:15" ht="12.75">
      <c r="A39" s="264"/>
      <c r="B39" s="268"/>
      <c r="C39" s="440" t="s">
        <v>1495</v>
      </c>
      <c r="D39" s="441"/>
      <c r="E39" s="269">
        <v>8.1675</v>
      </c>
      <c r="F39" s="270"/>
      <c r="G39" s="271"/>
      <c r="H39" s="272"/>
      <c r="I39" s="266"/>
      <c r="J39" s="273"/>
      <c r="K39" s="266"/>
      <c r="M39" s="267" t="s">
        <v>1495</v>
      </c>
      <c r="O39" s="255"/>
    </row>
    <row r="40" spans="1:80" ht="12.75">
      <c r="A40" s="256">
        <v>8</v>
      </c>
      <c r="B40" s="257" t="s">
        <v>218</v>
      </c>
      <c r="C40" s="258" t="s">
        <v>219</v>
      </c>
      <c r="D40" s="259" t="s">
        <v>122</v>
      </c>
      <c r="E40" s="260">
        <v>8.1695</v>
      </c>
      <c r="F40" s="260"/>
      <c r="G40" s="261">
        <f>E40*F40</f>
        <v>0</v>
      </c>
      <c r="H40" s="262">
        <v>0</v>
      </c>
      <c r="I40" s="263">
        <f>E40*H40</f>
        <v>0</v>
      </c>
      <c r="J40" s="262">
        <v>0</v>
      </c>
      <c r="K40" s="263">
        <f>E40*J40</f>
        <v>0</v>
      </c>
      <c r="O40" s="255">
        <v>2</v>
      </c>
      <c r="AA40" s="228">
        <v>1</v>
      </c>
      <c r="AB40" s="228">
        <v>1</v>
      </c>
      <c r="AC40" s="228">
        <v>1</v>
      </c>
      <c r="AZ40" s="228">
        <v>1</v>
      </c>
      <c r="BA40" s="228">
        <f>IF(AZ40=1,G40,0)</f>
        <v>0</v>
      </c>
      <c r="BB40" s="228">
        <f>IF(AZ40=2,G40,0)</f>
        <v>0</v>
      </c>
      <c r="BC40" s="228">
        <f>IF(AZ40=3,G40,0)</f>
        <v>0</v>
      </c>
      <c r="BD40" s="228">
        <f>IF(AZ40=4,G40,0)</f>
        <v>0</v>
      </c>
      <c r="BE40" s="228">
        <f>IF(AZ40=5,G40,0)</f>
        <v>0</v>
      </c>
      <c r="CA40" s="255">
        <v>1</v>
      </c>
      <c r="CB40" s="255">
        <v>1</v>
      </c>
    </row>
    <row r="41" spans="1:80" ht="12.75">
      <c r="A41" s="256">
        <v>9</v>
      </c>
      <c r="B41" s="257" t="s">
        <v>220</v>
      </c>
      <c r="C41" s="258" t="s">
        <v>221</v>
      </c>
      <c r="D41" s="259" t="s">
        <v>122</v>
      </c>
      <c r="E41" s="260">
        <v>56.3386</v>
      </c>
      <c r="F41" s="260"/>
      <c r="G41" s="261">
        <f>E41*F41</f>
        <v>0</v>
      </c>
      <c r="H41" s="262">
        <v>0</v>
      </c>
      <c r="I41" s="263">
        <f>E41*H41</f>
        <v>0</v>
      </c>
      <c r="J41" s="262">
        <v>0</v>
      </c>
      <c r="K41" s="263">
        <f>E41*J41</f>
        <v>0</v>
      </c>
      <c r="O41" s="255">
        <v>2</v>
      </c>
      <c r="AA41" s="228">
        <v>1</v>
      </c>
      <c r="AB41" s="228">
        <v>1</v>
      </c>
      <c r="AC41" s="228">
        <v>1</v>
      </c>
      <c r="AZ41" s="228">
        <v>1</v>
      </c>
      <c r="BA41" s="228">
        <f>IF(AZ41=1,G41,0)</f>
        <v>0</v>
      </c>
      <c r="BB41" s="228">
        <f>IF(AZ41=2,G41,0)</f>
        <v>0</v>
      </c>
      <c r="BC41" s="228">
        <f>IF(AZ41=3,G41,0)</f>
        <v>0</v>
      </c>
      <c r="BD41" s="228">
        <f>IF(AZ41=4,G41,0)</f>
        <v>0</v>
      </c>
      <c r="BE41" s="228">
        <f>IF(AZ41=5,G41,0)</f>
        <v>0</v>
      </c>
      <c r="CA41" s="255">
        <v>1</v>
      </c>
      <c r="CB41" s="255">
        <v>1</v>
      </c>
    </row>
    <row r="42" spans="1:15" ht="12.75">
      <c r="A42" s="264"/>
      <c r="B42" s="268"/>
      <c r="C42" s="440" t="s">
        <v>1496</v>
      </c>
      <c r="D42" s="441"/>
      <c r="E42" s="269">
        <v>28.1693</v>
      </c>
      <c r="F42" s="270"/>
      <c r="G42" s="271"/>
      <c r="H42" s="272"/>
      <c r="I42" s="266"/>
      <c r="J42" s="273"/>
      <c r="K42" s="266"/>
      <c r="M42" s="267" t="s">
        <v>1496</v>
      </c>
      <c r="O42" s="255"/>
    </row>
    <row r="43" spans="1:15" ht="12.75">
      <c r="A43" s="264"/>
      <c r="B43" s="268"/>
      <c r="C43" s="440" t="s">
        <v>1497</v>
      </c>
      <c r="D43" s="441"/>
      <c r="E43" s="269">
        <v>20.0018</v>
      </c>
      <c r="F43" s="270"/>
      <c r="G43" s="271"/>
      <c r="H43" s="272"/>
      <c r="I43" s="266"/>
      <c r="J43" s="273"/>
      <c r="K43" s="266"/>
      <c r="M43" s="267" t="s">
        <v>1497</v>
      </c>
      <c r="O43" s="255"/>
    </row>
    <row r="44" spans="1:15" ht="12.75">
      <c r="A44" s="264"/>
      <c r="B44" s="268"/>
      <c r="C44" s="440" t="s">
        <v>1498</v>
      </c>
      <c r="D44" s="441"/>
      <c r="E44" s="269">
        <v>8.1675</v>
      </c>
      <c r="F44" s="270"/>
      <c r="G44" s="271"/>
      <c r="H44" s="272"/>
      <c r="I44" s="266"/>
      <c r="J44" s="273"/>
      <c r="K44" s="266"/>
      <c r="M44" s="267" t="s">
        <v>1498</v>
      </c>
      <c r="O44" s="255"/>
    </row>
    <row r="45" spans="1:80" ht="12.75">
      <c r="A45" s="256">
        <v>10</v>
      </c>
      <c r="B45" s="257" t="s">
        <v>225</v>
      </c>
      <c r="C45" s="258" t="s">
        <v>226</v>
      </c>
      <c r="D45" s="259" t="s">
        <v>122</v>
      </c>
      <c r="E45" s="260">
        <v>8.1695</v>
      </c>
      <c r="F45" s="260"/>
      <c r="G45" s="261">
        <f>E45*F45</f>
        <v>0</v>
      </c>
      <c r="H45" s="262">
        <v>0</v>
      </c>
      <c r="I45" s="263">
        <f>E45*H45</f>
        <v>0</v>
      </c>
      <c r="J45" s="262">
        <v>0</v>
      </c>
      <c r="K45" s="263">
        <f>E45*J45</f>
        <v>0</v>
      </c>
      <c r="O45" s="255">
        <v>2</v>
      </c>
      <c r="AA45" s="228">
        <v>1</v>
      </c>
      <c r="AB45" s="228">
        <v>1</v>
      </c>
      <c r="AC45" s="228">
        <v>1</v>
      </c>
      <c r="AZ45" s="228">
        <v>1</v>
      </c>
      <c r="BA45" s="228">
        <f>IF(AZ45=1,G45,0)</f>
        <v>0</v>
      </c>
      <c r="BB45" s="228">
        <f>IF(AZ45=2,G45,0)</f>
        <v>0</v>
      </c>
      <c r="BC45" s="228">
        <f>IF(AZ45=3,G45,0)</f>
        <v>0</v>
      </c>
      <c r="BD45" s="228">
        <f>IF(AZ45=4,G45,0)</f>
        <v>0</v>
      </c>
      <c r="BE45" s="228">
        <f>IF(AZ45=5,G45,0)</f>
        <v>0</v>
      </c>
      <c r="CA45" s="255">
        <v>1</v>
      </c>
      <c r="CB45" s="255">
        <v>1</v>
      </c>
    </row>
    <row r="46" spans="1:80" ht="12.75">
      <c r="A46" s="256">
        <v>11</v>
      </c>
      <c r="B46" s="257" t="s">
        <v>227</v>
      </c>
      <c r="C46" s="258" t="s">
        <v>228</v>
      </c>
      <c r="D46" s="259" t="s">
        <v>122</v>
      </c>
      <c r="E46" s="260">
        <v>20.0018</v>
      </c>
      <c r="F46" s="260"/>
      <c r="G46" s="261">
        <f>E46*F46</f>
        <v>0</v>
      </c>
      <c r="H46" s="262">
        <v>0</v>
      </c>
      <c r="I46" s="263">
        <f>E46*H46</f>
        <v>0</v>
      </c>
      <c r="J46" s="262">
        <v>0</v>
      </c>
      <c r="K46" s="263">
        <f>E46*J46</f>
        <v>0</v>
      </c>
      <c r="O46" s="255">
        <v>2</v>
      </c>
      <c r="AA46" s="228">
        <v>1</v>
      </c>
      <c r="AB46" s="228">
        <v>1</v>
      </c>
      <c r="AC46" s="228">
        <v>1</v>
      </c>
      <c r="AZ46" s="228">
        <v>1</v>
      </c>
      <c r="BA46" s="228">
        <f>IF(AZ46=1,G46,0)</f>
        <v>0</v>
      </c>
      <c r="BB46" s="228">
        <f>IF(AZ46=2,G46,0)</f>
        <v>0</v>
      </c>
      <c r="BC46" s="228">
        <f>IF(AZ46=3,G46,0)</f>
        <v>0</v>
      </c>
      <c r="BD46" s="228">
        <f>IF(AZ46=4,G46,0)</f>
        <v>0</v>
      </c>
      <c r="BE46" s="228">
        <f>IF(AZ46=5,G46,0)</f>
        <v>0</v>
      </c>
      <c r="CA46" s="255">
        <v>1</v>
      </c>
      <c r="CB46" s="255">
        <v>1</v>
      </c>
    </row>
    <row r="47" spans="1:15" ht="12.75">
      <c r="A47" s="264"/>
      <c r="B47" s="268"/>
      <c r="C47" s="440" t="s">
        <v>1499</v>
      </c>
      <c r="D47" s="441"/>
      <c r="E47" s="269">
        <v>20.0018</v>
      </c>
      <c r="F47" s="270"/>
      <c r="G47" s="271"/>
      <c r="H47" s="272"/>
      <c r="I47" s="266"/>
      <c r="J47" s="273"/>
      <c r="K47" s="266"/>
      <c r="M47" s="267" t="s">
        <v>1499</v>
      </c>
      <c r="O47" s="255"/>
    </row>
    <row r="48" spans="1:80" ht="12.75">
      <c r="A48" s="256">
        <v>12</v>
      </c>
      <c r="B48" s="257" t="s">
        <v>230</v>
      </c>
      <c r="C48" s="258" t="s">
        <v>231</v>
      </c>
      <c r="D48" s="259" t="s">
        <v>122</v>
      </c>
      <c r="E48" s="260">
        <v>16.7175</v>
      </c>
      <c r="F48" s="260"/>
      <c r="G48" s="261">
        <f>E48*F48</f>
        <v>0</v>
      </c>
      <c r="H48" s="262">
        <v>0</v>
      </c>
      <c r="I48" s="263">
        <f>E48*H48</f>
        <v>0</v>
      </c>
      <c r="J48" s="262">
        <v>0</v>
      </c>
      <c r="K48" s="263">
        <f>E48*J48</f>
        <v>0</v>
      </c>
      <c r="O48" s="255">
        <v>2</v>
      </c>
      <c r="AA48" s="228">
        <v>1</v>
      </c>
      <c r="AB48" s="228">
        <v>1</v>
      </c>
      <c r="AC48" s="228">
        <v>1</v>
      </c>
      <c r="AZ48" s="228">
        <v>1</v>
      </c>
      <c r="BA48" s="228">
        <f>IF(AZ48=1,G48,0)</f>
        <v>0</v>
      </c>
      <c r="BB48" s="228">
        <f>IF(AZ48=2,G48,0)</f>
        <v>0</v>
      </c>
      <c r="BC48" s="228">
        <f>IF(AZ48=3,G48,0)</f>
        <v>0</v>
      </c>
      <c r="BD48" s="228">
        <f>IF(AZ48=4,G48,0)</f>
        <v>0</v>
      </c>
      <c r="BE48" s="228">
        <f>IF(AZ48=5,G48,0)</f>
        <v>0</v>
      </c>
      <c r="CA48" s="255">
        <v>1</v>
      </c>
      <c r="CB48" s="255">
        <v>1</v>
      </c>
    </row>
    <row r="49" spans="1:15" ht="12.75">
      <c r="A49" s="264"/>
      <c r="B49" s="268"/>
      <c r="C49" s="440" t="s">
        <v>319</v>
      </c>
      <c r="D49" s="441"/>
      <c r="E49" s="269">
        <v>0</v>
      </c>
      <c r="F49" s="270"/>
      <c r="G49" s="271"/>
      <c r="H49" s="272"/>
      <c r="I49" s="266"/>
      <c r="J49" s="273"/>
      <c r="K49" s="266"/>
      <c r="M49" s="267" t="s">
        <v>319</v>
      </c>
      <c r="O49" s="255"/>
    </row>
    <row r="50" spans="1:15" ht="12.75">
      <c r="A50" s="264"/>
      <c r="B50" s="268"/>
      <c r="C50" s="440" t="s">
        <v>1500</v>
      </c>
      <c r="D50" s="441"/>
      <c r="E50" s="269">
        <v>1.3365</v>
      </c>
      <c r="F50" s="270"/>
      <c r="G50" s="271"/>
      <c r="H50" s="272"/>
      <c r="I50" s="266"/>
      <c r="J50" s="273"/>
      <c r="K50" s="266"/>
      <c r="M50" s="267" t="s">
        <v>1500</v>
      </c>
      <c r="O50" s="255"/>
    </row>
    <row r="51" spans="1:15" ht="12.75">
      <c r="A51" s="264"/>
      <c r="B51" s="268"/>
      <c r="C51" s="440" t="s">
        <v>1501</v>
      </c>
      <c r="D51" s="441"/>
      <c r="E51" s="269">
        <v>2.745</v>
      </c>
      <c r="F51" s="270"/>
      <c r="G51" s="271"/>
      <c r="H51" s="272"/>
      <c r="I51" s="266"/>
      <c r="J51" s="273"/>
      <c r="K51" s="266"/>
      <c r="M51" s="267" t="s">
        <v>1501</v>
      </c>
      <c r="O51" s="255"/>
    </row>
    <row r="52" spans="1:15" ht="12.75">
      <c r="A52" s="264"/>
      <c r="B52" s="268"/>
      <c r="C52" s="440" t="s">
        <v>1502</v>
      </c>
      <c r="D52" s="441"/>
      <c r="E52" s="269">
        <v>5.346</v>
      </c>
      <c r="F52" s="270"/>
      <c r="G52" s="271"/>
      <c r="H52" s="272"/>
      <c r="I52" s="266"/>
      <c r="J52" s="273"/>
      <c r="K52" s="266"/>
      <c r="M52" s="267" t="s">
        <v>1502</v>
      </c>
      <c r="O52" s="255"/>
    </row>
    <row r="53" spans="1:15" ht="12.75">
      <c r="A53" s="264"/>
      <c r="B53" s="268"/>
      <c r="C53" s="440" t="s">
        <v>1503</v>
      </c>
      <c r="D53" s="441"/>
      <c r="E53" s="269">
        <v>7.29</v>
      </c>
      <c r="F53" s="270"/>
      <c r="G53" s="271"/>
      <c r="H53" s="272"/>
      <c r="I53" s="266"/>
      <c r="J53" s="273"/>
      <c r="K53" s="266"/>
      <c r="M53" s="267" t="s">
        <v>1503</v>
      </c>
      <c r="O53" s="255"/>
    </row>
    <row r="54" spans="1:80" ht="12.75">
      <c r="A54" s="356">
        <v>13</v>
      </c>
      <c r="B54" s="357" t="s">
        <v>236</v>
      </c>
      <c r="C54" s="358" t="s">
        <v>669</v>
      </c>
      <c r="D54" s="359" t="s">
        <v>238</v>
      </c>
      <c r="E54" s="360">
        <v>31.7632</v>
      </c>
      <c r="F54" s="360"/>
      <c r="G54" s="361">
        <f>E54*F54</f>
        <v>0</v>
      </c>
      <c r="H54" s="262">
        <v>1</v>
      </c>
      <c r="I54" s="263">
        <f>E54*H54</f>
        <v>31.7632</v>
      </c>
      <c r="J54" s="262"/>
      <c r="K54" s="263">
        <f>E54*J54</f>
        <v>0</v>
      </c>
      <c r="O54" s="255">
        <v>2</v>
      </c>
      <c r="AA54" s="228">
        <v>3</v>
      </c>
      <c r="AB54" s="228">
        <v>1</v>
      </c>
      <c r="AC54" s="228">
        <v>58337333</v>
      </c>
      <c r="AZ54" s="228">
        <v>1</v>
      </c>
      <c r="BA54" s="228">
        <f>IF(AZ54=1,G54,0)</f>
        <v>0</v>
      </c>
      <c r="BB54" s="228">
        <f>IF(AZ54=2,G54,0)</f>
        <v>0</v>
      </c>
      <c r="BC54" s="228">
        <f>IF(AZ54=3,G54,0)</f>
        <v>0</v>
      </c>
      <c r="BD54" s="228">
        <f>IF(AZ54=4,G54,0)</f>
        <v>0</v>
      </c>
      <c r="BE54" s="228">
        <f>IF(AZ54=5,G54,0)</f>
        <v>0</v>
      </c>
      <c r="CA54" s="255">
        <v>3</v>
      </c>
      <c r="CB54" s="255">
        <v>1</v>
      </c>
    </row>
    <row r="55" spans="1:15" ht="12.75">
      <c r="A55" s="362"/>
      <c r="B55" s="363"/>
      <c r="C55" s="444" t="s">
        <v>1504</v>
      </c>
      <c r="D55" s="445"/>
      <c r="E55" s="364">
        <v>31.7632</v>
      </c>
      <c r="F55" s="365"/>
      <c r="G55" s="366"/>
      <c r="H55" s="272"/>
      <c r="I55" s="266"/>
      <c r="J55" s="273"/>
      <c r="K55" s="266"/>
      <c r="M55" s="267" t="s">
        <v>1504</v>
      </c>
      <c r="O55" s="255"/>
    </row>
    <row r="56" spans="1:57" ht="12.75">
      <c r="A56" s="274"/>
      <c r="B56" s="275" t="s">
        <v>103</v>
      </c>
      <c r="C56" s="276" t="s">
        <v>112</v>
      </c>
      <c r="D56" s="277"/>
      <c r="E56" s="278"/>
      <c r="F56" s="279"/>
      <c r="G56" s="280">
        <f>SUM(G7:G55)</f>
        <v>0</v>
      </c>
      <c r="H56" s="281"/>
      <c r="I56" s="282">
        <f>SUM(I7:I55)</f>
        <v>31.812475468000002</v>
      </c>
      <c r="J56" s="281"/>
      <c r="K56" s="282">
        <f>SUM(K7:K55)</f>
        <v>0</v>
      </c>
      <c r="O56" s="255">
        <v>4</v>
      </c>
      <c r="BA56" s="283">
        <f>SUM(BA7:BA55)</f>
        <v>0</v>
      </c>
      <c r="BB56" s="283">
        <f>SUM(BB7:BB55)</f>
        <v>0</v>
      </c>
      <c r="BC56" s="283">
        <f>SUM(BC7:BC55)</f>
        <v>0</v>
      </c>
      <c r="BD56" s="283">
        <f>SUM(BD7:BD55)</f>
        <v>0</v>
      </c>
      <c r="BE56" s="283">
        <f>SUM(BE7:BE55)</f>
        <v>0</v>
      </c>
    </row>
    <row r="57" spans="1:15" ht="12.75">
      <c r="A57" s="245" t="s">
        <v>98</v>
      </c>
      <c r="B57" s="246" t="s">
        <v>240</v>
      </c>
      <c r="C57" s="247" t="s">
        <v>241</v>
      </c>
      <c r="D57" s="248"/>
      <c r="E57" s="249"/>
      <c r="F57" s="249"/>
      <c r="G57" s="250"/>
      <c r="H57" s="251"/>
      <c r="I57" s="252"/>
      <c r="J57" s="253"/>
      <c r="K57" s="254"/>
      <c r="O57" s="255">
        <v>1</v>
      </c>
    </row>
    <row r="58" spans="1:80" ht="12.75">
      <c r="A58" s="256">
        <v>14</v>
      </c>
      <c r="B58" s="257" t="s">
        <v>243</v>
      </c>
      <c r="C58" s="258" t="s">
        <v>244</v>
      </c>
      <c r="D58" s="259" t="s">
        <v>122</v>
      </c>
      <c r="E58" s="260">
        <v>3.492</v>
      </c>
      <c r="F58" s="260"/>
      <c r="G58" s="261">
        <f>E58*F58</f>
        <v>0</v>
      </c>
      <c r="H58" s="262">
        <v>1.89077</v>
      </c>
      <c r="I58" s="263">
        <f>E58*H58</f>
        <v>6.60256884</v>
      </c>
      <c r="J58" s="262">
        <v>0</v>
      </c>
      <c r="K58" s="263">
        <f>E58*J58</f>
        <v>0</v>
      </c>
      <c r="O58" s="255">
        <v>2</v>
      </c>
      <c r="AA58" s="228">
        <v>1</v>
      </c>
      <c r="AB58" s="228">
        <v>0</v>
      </c>
      <c r="AC58" s="228">
        <v>0</v>
      </c>
      <c r="AZ58" s="228">
        <v>1</v>
      </c>
      <c r="BA58" s="228">
        <f>IF(AZ58=1,G58,0)</f>
        <v>0</v>
      </c>
      <c r="BB58" s="228">
        <f>IF(AZ58=2,G58,0)</f>
        <v>0</v>
      </c>
      <c r="BC58" s="228">
        <f>IF(AZ58=3,G58,0)</f>
        <v>0</v>
      </c>
      <c r="BD58" s="228">
        <f>IF(AZ58=4,G58,0)</f>
        <v>0</v>
      </c>
      <c r="BE58" s="228">
        <f>IF(AZ58=5,G58,0)</f>
        <v>0</v>
      </c>
      <c r="CA58" s="255">
        <v>1</v>
      </c>
      <c r="CB58" s="255">
        <v>0</v>
      </c>
    </row>
    <row r="59" spans="1:15" ht="12.75">
      <c r="A59" s="264"/>
      <c r="B59" s="268"/>
      <c r="C59" s="440" t="s">
        <v>319</v>
      </c>
      <c r="D59" s="441"/>
      <c r="E59" s="269">
        <v>0</v>
      </c>
      <c r="F59" s="270"/>
      <c r="G59" s="271"/>
      <c r="H59" s="272"/>
      <c r="I59" s="266"/>
      <c r="J59" s="273"/>
      <c r="K59" s="266"/>
      <c r="M59" s="267" t="s">
        <v>319</v>
      </c>
      <c r="O59" s="255"/>
    </row>
    <row r="60" spans="1:15" ht="12.75">
      <c r="A60" s="264"/>
      <c r="B60" s="268"/>
      <c r="C60" s="440" t="s">
        <v>1505</v>
      </c>
      <c r="D60" s="441"/>
      <c r="E60" s="269">
        <v>0.297</v>
      </c>
      <c r="F60" s="270"/>
      <c r="G60" s="271"/>
      <c r="H60" s="272"/>
      <c r="I60" s="266"/>
      <c r="J60" s="273"/>
      <c r="K60" s="266"/>
      <c r="M60" s="267" t="s">
        <v>1505</v>
      </c>
      <c r="O60" s="255"/>
    </row>
    <row r="61" spans="1:15" ht="12.75">
      <c r="A61" s="264"/>
      <c r="B61" s="268"/>
      <c r="C61" s="440" t="s">
        <v>1506</v>
      </c>
      <c r="D61" s="441"/>
      <c r="E61" s="269">
        <v>0.549</v>
      </c>
      <c r="F61" s="270"/>
      <c r="G61" s="271"/>
      <c r="H61" s="272"/>
      <c r="I61" s="266"/>
      <c r="J61" s="273"/>
      <c r="K61" s="266"/>
      <c r="M61" s="267" t="s">
        <v>1506</v>
      </c>
      <c r="O61" s="255"/>
    </row>
    <row r="62" spans="1:15" ht="12.75">
      <c r="A62" s="264"/>
      <c r="B62" s="268"/>
      <c r="C62" s="440" t="s">
        <v>1507</v>
      </c>
      <c r="D62" s="441"/>
      <c r="E62" s="269">
        <v>1.188</v>
      </c>
      <c r="F62" s="270"/>
      <c r="G62" s="271"/>
      <c r="H62" s="272"/>
      <c r="I62" s="266"/>
      <c r="J62" s="273"/>
      <c r="K62" s="266"/>
      <c r="M62" s="267" t="s">
        <v>1507</v>
      </c>
      <c r="O62" s="255"/>
    </row>
    <row r="63" spans="1:15" ht="12.75">
      <c r="A63" s="264"/>
      <c r="B63" s="268"/>
      <c r="C63" s="440" t="s">
        <v>1508</v>
      </c>
      <c r="D63" s="441"/>
      <c r="E63" s="269">
        <v>1.458</v>
      </c>
      <c r="F63" s="270"/>
      <c r="G63" s="271"/>
      <c r="H63" s="272"/>
      <c r="I63" s="266"/>
      <c r="J63" s="273"/>
      <c r="K63" s="266"/>
      <c r="M63" s="267" t="s">
        <v>1508</v>
      </c>
      <c r="O63" s="255"/>
    </row>
    <row r="64" spans="1:57" ht="12.75">
      <c r="A64" s="274"/>
      <c r="B64" s="275" t="s">
        <v>103</v>
      </c>
      <c r="C64" s="276" t="s">
        <v>242</v>
      </c>
      <c r="D64" s="277"/>
      <c r="E64" s="278"/>
      <c r="F64" s="279"/>
      <c r="G64" s="280">
        <f>SUM(G57:G63)</f>
        <v>0</v>
      </c>
      <c r="H64" s="281"/>
      <c r="I64" s="282">
        <f>SUM(I57:I63)</f>
        <v>6.60256884</v>
      </c>
      <c r="J64" s="281"/>
      <c r="K64" s="282">
        <f>SUM(K57:K63)</f>
        <v>0</v>
      </c>
      <c r="O64" s="255">
        <v>4</v>
      </c>
      <c r="BA64" s="283">
        <f>SUM(BA57:BA63)</f>
        <v>0</v>
      </c>
      <c r="BB64" s="283">
        <f>SUM(BB57:BB63)</f>
        <v>0</v>
      </c>
      <c r="BC64" s="283">
        <f>SUM(BC57:BC63)</f>
        <v>0</v>
      </c>
      <c r="BD64" s="283">
        <f>SUM(BD57:BD63)</f>
        <v>0</v>
      </c>
      <c r="BE64" s="283">
        <f>SUM(BE57:BE63)</f>
        <v>0</v>
      </c>
    </row>
    <row r="65" spans="1:15" ht="12.75">
      <c r="A65" s="245" t="s">
        <v>98</v>
      </c>
      <c r="B65" s="246" t="s">
        <v>251</v>
      </c>
      <c r="C65" s="247" t="s">
        <v>252</v>
      </c>
      <c r="D65" s="248"/>
      <c r="E65" s="249"/>
      <c r="F65" s="249"/>
      <c r="G65" s="250"/>
      <c r="H65" s="251"/>
      <c r="I65" s="252"/>
      <c r="J65" s="253"/>
      <c r="K65" s="254"/>
      <c r="O65" s="255">
        <v>1</v>
      </c>
    </row>
    <row r="66" spans="1:80" ht="12.75">
      <c r="A66" s="256">
        <v>15</v>
      </c>
      <c r="B66" s="257" t="s">
        <v>1118</v>
      </c>
      <c r="C66" s="258" t="s">
        <v>1119</v>
      </c>
      <c r="D66" s="259" t="s">
        <v>110</v>
      </c>
      <c r="E66" s="260">
        <v>11.7</v>
      </c>
      <c r="F66" s="260"/>
      <c r="G66" s="261">
        <f>E66*F66</f>
        <v>0</v>
      </c>
      <c r="H66" s="262">
        <v>0</v>
      </c>
      <c r="I66" s="263">
        <f>E66*H66</f>
        <v>0</v>
      </c>
      <c r="J66" s="262">
        <v>0</v>
      </c>
      <c r="K66" s="263">
        <f>E66*J66</f>
        <v>0</v>
      </c>
      <c r="O66" s="255">
        <v>2</v>
      </c>
      <c r="AA66" s="228">
        <v>1</v>
      </c>
      <c r="AB66" s="228">
        <v>1</v>
      </c>
      <c r="AC66" s="228">
        <v>1</v>
      </c>
      <c r="AZ66" s="228">
        <v>1</v>
      </c>
      <c r="BA66" s="228">
        <f>IF(AZ66=1,G66,0)</f>
        <v>0</v>
      </c>
      <c r="BB66" s="228">
        <f>IF(AZ66=2,G66,0)</f>
        <v>0</v>
      </c>
      <c r="BC66" s="228">
        <f>IF(AZ66=3,G66,0)</f>
        <v>0</v>
      </c>
      <c r="BD66" s="228">
        <f>IF(AZ66=4,G66,0)</f>
        <v>0</v>
      </c>
      <c r="BE66" s="228">
        <f>IF(AZ66=5,G66,0)</f>
        <v>0</v>
      </c>
      <c r="CA66" s="255">
        <v>1</v>
      </c>
      <c r="CB66" s="255">
        <v>1</v>
      </c>
    </row>
    <row r="67" spans="1:15" ht="12.75">
      <c r="A67" s="264"/>
      <c r="B67" s="268"/>
      <c r="C67" s="440" t="s">
        <v>319</v>
      </c>
      <c r="D67" s="441"/>
      <c r="E67" s="269">
        <v>0</v>
      </c>
      <c r="F67" s="270"/>
      <c r="G67" s="271"/>
      <c r="H67" s="272"/>
      <c r="I67" s="266"/>
      <c r="J67" s="273"/>
      <c r="K67" s="266"/>
      <c r="M67" s="267" t="s">
        <v>319</v>
      </c>
      <c r="O67" s="255"/>
    </row>
    <row r="68" spans="1:15" ht="12.75">
      <c r="A68" s="264"/>
      <c r="B68" s="268"/>
      <c r="C68" s="440" t="s">
        <v>1509</v>
      </c>
      <c r="D68" s="441"/>
      <c r="E68" s="269">
        <v>3.3</v>
      </c>
      <c r="F68" s="270"/>
      <c r="G68" s="271"/>
      <c r="H68" s="272"/>
      <c r="I68" s="266"/>
      <c r="J68" s="273"/>
      <c r="K68" s="266"/>
      <c r="M68" s="267" t="s">
        <v>1509</v>
      </c>
      <c r="O68" s="255"/>
    </row>
    <row r="69" spans="1:15" ht="12.75">
      <c r="A69" s="264"/>
      <c r="B69" s="268"/>
      <c r="C69" s="440" t="s">
        <v>1510</v>
      </c>
      <c r="D69" s="441"/>
      <c r="E69" s="269">
        <v>8.4</v>
      </c>
      <c r="F69" s="270"/>
      <c r="G69" s="271"/>
      <c r="H69" s="272"/>
      <c r="I69" s="266"/>
      <c r="J69" s="273"/>
      <c r="K69" s="266"/>
      <c r="M69" s="267" t="s">
        <v>1510</v>
      </c>
      <c r="O69" s="255"/>
    </row>
    <row r="70" spans="1:80" ht="12.75">
      <c r="A70" s="256">
        <v>16</v>
      </c>
      <c r="B70" s="257" t="s">
        <v>1123</v>
      </c>
      <c r="C70" s="258" t="s">
        <v>1124</v>
      </c>
      <c r="D70" s="259" t="s">
        <v>110</v>
      </c>
      <c r="E70" s="260">
        <v>22.3</v>
      </c>
      <c r="F70" s="260"/>
      <c r="G70" s="261">
        <f>E70*F70</f>
        <v>0</v>
      </c>
      <c r="H70" s="262">
        <v>1E-05</v>
      </c>
      <c r="I70" s="263">
        <f>E70*H70</f>
        <v>0.00022300000000000003</v>
      </c>
      <c r="J70" s="262">
        <v>0</v>
      </c>
      <c r="K70" s="263">
        <f>E70*J70</f>
        <v>0</v>
      </c>
      <c r="O70" s="255">
        <v>2</v>
      </c>
      <c r="AA70" s="228">
        <v>1</v>
      </c>
      <c r="AB70" s="228">
        <v>1</v>
      </c>
      <c r="AC70" s="228">
        <v>1</v>
      </c>
      <c r="AZ70" s="228">
        <v>1</v>
      </c>
      <c r="BA70" s="228">
        <f>IF(AZ70=1,G70,0)</f>
        <v>0</v>
      </c>
      <c r="BB70" s="228">
        <f>IF(AZ70=2,G70,0)</f>
        <v>0</v>
      </c>
      <c r="BC70" s="228">
        <f>IF(AZ70=3,G70,0)</f>
        <v>0</v>
      </c>
      <c r="BD70" s="228">
        <f>IF(AZ70=4,G70,0)</f>
        <v>0</v>
      </c>
      <c r="BE70" s="228">
        <f>IF(AZ70=5,G70,0)</f>
        <v>0</v>
      </c>
      <c r="CA70" s="255">
        <v>1</v>
      </c>
      <c r="CB70" s="255">
        <v>1</v>
      </c>
    </row>
    <row r="71" spans="1:15" ht="12.75">
      <c r="A71" s="264"/>
      <c r="B71" s="268"/>
      <c r="C71" s="440" t="s">
        <v>319</v>
      </c>
      <c r="D71" s="441"/>
      <c r="E71" s="269">
        <v>0</v>
      </c>
      <c r="F71" s="270"/>
      <c r="G71" s="271"/>
      <c r="H71" s="272"/>
      <c r="I71" s="266"/>
      <c r="J71" s="273"/>
      <c r="K71" s="266"/>
      <c r="M71" s="267" t="s">
        <v>319</v>
      </c>
      <c r="O71" s="255"/>
    </row>
    <row r="72" spans="1:15" ht="12.75">
      <c r="A72" s="264"/>
      <c r="B72" s="268"/>
      <c r="C72" s="440" t="s">
        <v>1511</v>
      </c>
      <c r="D72" s="441"/>
      <c r="E72" s="269">
        <v>6.1</v>
      </c>
      <c r="F72" s="270"/>
      <c r="G72" s="271"/>
      <c r="H72" s="272"/>
      <c r="I72" s="266"/>
      <c r="J72" s="273"/>
      <c r="K72" s="266"/>
      <c r="M72" s="267" t="s">
        <v>1511</v>
      </c>
      <c r="O72" s="255"/>
    </row>
    <row r="73" spans="1:15" ht="12.75">
      <c r="A73" s="264"/>
      <c r="B73" s="268"/>
      <c r="C73" s="440" t="s">
        <v>1512</v>
      </c>
      <c r="D73" s="441"/>
      <c r="E73" s="269">
        <v>16.2</v>
      </c>
      <c r="F73" s="270"/>
      <c r="G73" s="271"/>
      <c r="H73" s="272"/>
      <c r="I73" s="266"/>
      <c r="J73" s="273"/>
      <c r="K73" s="266"/>
      <c r="M73" s="267" t="s">
        <v>1512</v>
      </c>
      <c r="O73" s="255"/>
    </row>
    <row r="74" spans="1:80" ht="12.75">
      <c r="A74" s="256">
        <v>17</v>
      </c>
      <c r="B74" s="257" t="s">
        <v>254</v>
      </c>
      <c r="C74" s="258" t="s">
        <v>255</v>
      </c>
      <c r="D74" s="259" t="s">
        <v>110</v>
      </c>
      <c r="E74" s="260">
        <v>4.8</v>
      </c>
      <c r="F74" s="260"/>
      <c r="G74" s="261">
        <f>E74*F74</f>
        <v>0</v>
      </c>
      <c r="H74" s="262">
        <v>1E-05</v>
      </c>
      <c r="I74" s="263">
        <f>E74*H74</f>
        <v>4.8E-05</v>
      </c>
      <c r="J74" s="262">
        <v>0</v>
      </c>
      <c r="K74" s="263">
        <f>E74*J74</f>
        <v>0</v>
      </c>
      <c r="O74" s="255">
        <v>2</v>
      </c>
      <c r="AA74" s="228">
        <v>1</v>
      </c>
      <c r="AB74" s="228">
        <v>1</v>
      </c>
      <c r="AC74" s="228">
        <v>1</v>
      </c>
      <c r="AZ74" s="228">
        <v>1</v>
      </c>
      <c r="BA74" s="228">
        <f>IF(AZ74=1,G74,0)</f>
        <v>0</v>
      </c>
      <c r="BB74" s="228">
        <f>IF(AZ74=2,G74,0)</f>
        <v>0</v>
      </c>
      <c r="BC74" s="228">
        <f>IF(AZ74=3,G74,0)</f>
        <v>0</v>
      </c>
      <c r="BD74" s="228">
        <f>IF(AZ74=4,G74,0)</f>
        <v>0</v>
      </c>
      <c r="BE74" s="228">
        <f>IF(AZ74=5,G74,0)</f>
        <v>0</v>
      </c>
      <c r="CA74" s="255">
        <v>1</v>
      </c>
      <c r="CB74" s="255">
        <v>1</v>
      </c>
    </row>
    <row r="75" spans="1:15" ht="12.75">
      <c r="A75" s="264"/>
      <c r="B75" s="268"/>
      <c r="C75" s="440" t="s">
        <v>319</v>
      </c>
      <c r="D75" s="441"/>
      <c r="E75" s="269">
        <v>0</v>
      </c>
      <c r="F75" s="270"/>
      <c r="G75" s="271"/>
      <c r="H75" s="272"/>
      <c r="I75" s="266"/>
      <c r="J75" s="273"/>
      <c r="K75" s="266"/>
      <c r="M75" s="267" t="s">
        <v>319</v>
      </c>
      <c r="O75" s="255"/>
    </row>
    <row r="76" spans="1:15" ht="12.75">
      <c r="A76" s="264"/>
      <c r="B76" s="268"/>
      <c r="C76" s="440" t="s">
        <v>1513</v>
      </c>
      <c r="D76" s="441"/>
      <c r="E76" s="269">
        <v>4.8</v>
      </c>
      <c r="F76" s="270"/>
      <c r="G76" s="271"/>
      <c r="H76" s="272"/>
      <c r="I76" s="266"/>
      <c r="J76" s="273"/>
      <c r="K76" s="266"/>
      <c r="M76" s="267" t="s">
        <v>1513</v>
      </c>
      <c r="O76" s="255"/>
    </row>
    <row r="77" spans="1:80" ht="12.75">
      <c r="A77" s="256">
        <v>18</v>
      </c>
      <c r="B77" s="257" t="s">
        <v>1128</v>
      </c>
      <c r="C77" s="258" t="s">
        <v>1129</v>
      </c>
      <c r="D77" s="259" t="s">
        <v>110</v>
      </c>
      <c r="E77" s="260">
        <v>38.8</v>
      </c>
      <c r="F77" s="260"/>
      <c r="G77" s="261">
        <f>E77*F77</f>
        <v>0</v>
      </c>
      <c r="H77" s="262">
        <v>0</v>
      </c>
      <c r="I77" s="263">
        <f>E77*H77</f>
        <v>0</v>
      </c>
      <c r="J77" s="262">
        <v>0</v>
      </c>
      <c r="K77" s="263">
        <f>E77*J77</f>
        <v>0</v>
      </c>
      <c r="O77" s="255">
        <v>2</v>
      </c>
      <c r="AA77" s="228">
        <v>1</v>
      </c>
      <c r="AB77" s="228">
        <v>1</v>
      </c>
      <c r="AC77" s="228">
        <v>1</v>
      </c>
      <c r="AZ77" s="228">
        <v>1</v>
      </c>
      <c r="BA77" s="228">
        <f>IF(AZ77=1,G77,0)</f>
        <v>0</v>
      </c>
      <c r="BB77" s="228">
        <f>IF(AZ77=2,G77,0)</f>
        <v>0</v>
      </c>
      <c r="BC77" s="228">
        <f>IF(AZ77=3,G77,0)</f>
        <v>0</v>
      </c>
      <c r="BD77" s="228">
        <f>IF(AZ77=4,G77,0)</f>
        <v>0</v>
      </c>
      <c r="BE77" s="228">
        <f>IF(AZ77=5,G77,0)</f>
        <v>0</v>
      </c>
      <c r="CA77" s="255">
        <v>1</v>
      </c>
      <c r="CB77" s="255">
        <v>1</v>
      </c>
    </row>
    <row r="78" spans="1:15" ht="12.75">
      <c r="A78" s="264"/>
      <c r="B78" s="268"/>
      <c r="C78" s="440" t="s">
        <v>1514</v>
      </c>
      <c r="D78" s="441"/>
      <c r="E78" s="269">
        <v>38.8</v>
      </c>
      <c r="F78" s="270"/>
      <c r="G78" s="271"/>
      <c r="H78" s="272"/>
      <c r="I78" s="266"/>
      <c r="J78" s="273"/>
      <c r="K78" s="266"/>
      <c r="M78" s="267" t="s">
        <v>1514</v>
      </c>
      <c r="O78" s="255"/>
    </row>
    <row r="79" spans="1:80" ht="12.75">
      <c r="A79" s="256">
        <v>19</v>
      </c>
      <c r="B79" s="257" t="s">
        <v>1131</v>
      </c>
      <c r="C79" s="258" t="s">
        <v>1132</v>
      </c>
      <c r="D79" s="259" t="s">
        <v>268</v>
      </c>
      <c r="E79" s="260">
        <v>21</v>
      </c>
      <c r="F79" s="260"/>
      <c r="G79" s="261">
        <f>E79*F79</f>
        <v>0</v>
      </c>
      <c r="H79" s="262">
        <v>0.00013</v>
      </c>
      <c r="I79" s="263">
        <f>E79*H79</f>
        <v>0.00273</v>
      </c>
      <c r="J79" s="262">
        <v>0</v>
      </c>
      <c r="K79" s="263">
        <f>E79*J79</f>
        <v>0</v>
      </c>
      <c r="O79" s="255">
        <v>2</v>
      </c>
      <c r="AA79" s="228">
        <v>1</v>
      </c>
      <c r="AB79" s="228">
        <v>1</v>
      </c>
      <c r="AC79" s="228">
        <v>1</v>
      </c>
      <c r="AZ79" s="228">
        <v>1</v>
      </c>
      <c r="BA79" s="228">
        <f>IF(AZ79=1,G79,0)</f>
        <v>0</v>
      </c>
      <c r="BB79" s="228">
        <f>IF(AZ79=2,G79,0)</f>
        <v>0</v>
      </c>
      <c r="BC79" s="228">
        <f>IF(AZ79=3,G79,0)</f>
        <v>0</v>
      </c>
      <c r="BD79" s="228">
        <f>IF(AZ79=4,G79,0)</f>
        <v>0</v>
      </c>
      <c r="BE79" s="228">
        <f>IF(AZ79=5,G79,0)</f>
        <v>0</v>
      </c>
      <c r="CA79" s="255">
        <v>1</v>
      </c>
      <c r="CB79" s="255">
        <v>1</v>
      </c>
    </row>
    <row r="80" spans="1:15" ht="12.75">
      <c r="A80" s="264"/>
      <c r="B80" s="268"/>
      <c r="C80" s="440" t="s">
        <v>319</v>
      </c>
      <c r="D80" s="441"/>
      <c r="E80" s="269">
        <v>0</v>
      </c>
      <c r="F80" s="270"/>
      <c r="G80" s="271"/>
      <c r="H80" s="272"/>
      <c r="I80" s="266"/>
      <c r="J80" s="273"/>
      <c r="K80" s="266"/>
      <c r="M80" s="267" t="s">
        <v>319</v>
      </c>
      <c r="O80" s="255"/>
    </row>
    <row r="81" spans="1:15" ht="12.75">
      <c r="A81" s="264"/>
      <c r="B81" s="268"/>
      <c r="C81" s="440" t="s">
        <v>1515</v>
      </c>
      <c r="D81" s="441"/>
      <c r="E81" s="269">
        <v>1</v>
      </c>
      <c r="F81" s="270"/>
      <c r="G81" s="271"/>
      <c r="H81" s="272"/>
      <c r="I81" s="266"/>
      <c r="J81" s="273"/>
      <c r="K81" s="266"/>
      <c r="M81" s="267" t="s">
        <v>1515</v>
      </c>
      <c r="O81" s="255"/>
    </row>
    <row r="82" spans="1:15" ht="12.75">
      <c r="A82" s="264"/>
      <c r="B82" s="268"/>
      <c r="C82" s="440" t="s">
        <v>1516</v>
      </c>
      <c r="D82" s="441"/>
      <c r="E82" s="269">
        <v>6</v>
      </c>
      <c r="F82" s="270"/>
      <c r="G82" s="271"/>
      <c r="H82" s="272"/>
      <c r="I82" s="266"/>
      <c r="J82" s="273"/>
      <c r="K82" s="266"/>
      <c r="M82" s="267" t="s">
        <v>1516</v>
      </c>
      <c r="O82" s="255"/>
    </row>
    <row r="83" spans="1:15" ht="12.75">
      <c r="A83" s="264"/>
      <c r="B83" s="268"/>
      <c r="C83" s="440" t="s">
        <v>1517</v>
      </c>
      <c r="D83" s="441"/>
      <c r="E83" s="269">
        <v>3</v>
      </c>
      <c r="F83" s="270"/>
      <c r="G83" s="271"/>
      <c r="H83" s="272"/>
      <c r="I83" s="266"/>
      <c r="J83" s="273"/>
      <c r="K83" s="266"/>
      <c r="M83" s="267" t="s">
        <v>1517</v>
      </c>
      <c r="O83" s="255"/>
    </row>
    <row r="84" spans="1:15" ht="12.75">
      <c r="A84" s="264"/>
      <c r="B84" s="268"/>
      <c r="C84" s="440" t="s">
        <v>1518</v>
      </c>
      <c r="D84" s="441"/>
      <c r="E84" s="269">
        <v>11</v>
      </c>
      <c r="F84" s="270"/>
      <c r="G84" s="271"/>
      <c r="H84" s="272"/>
      <c r="I84" s="266"/>
      <c r="J84" s="273"/>
      <c r="K84" s="266"/>
      <c r="M84" s="267" t="s">
        <v>1518</v>
      </c>
      <c r="O84" s="255"/>
    </row>
    <row r="85" spans="1:80" ht="12.75">
      <c r="A85" s="256">
        <v>20</v>
      </c>
      <c r="B85" s="257" t="s">
        <v>1136</v>
      </c>
      <c r="C85" s="258" t="s">
        <v>1137</v>
      </c>
      <c r="D85" s="259" t="s">
        <v>259</v>
      </c>
      <c r="E85" s="260">
        <v>3</v>
      </c>
      <c r="F85" s="260"/>
      <c r="G85" s="261">
        <f>E85*F85</f>
        <v>0</v>
      </c>
      <c r="H85" s="262">
        <v>0.1056</v>
      </c>
      <c r="I85" s="263">
        <f>E85*H85</f>
        <v>0.31679999999999997</v>
      </c>
      <c r="J85" s="262">
        <v>0</v>
      </c>
      <c r="K85" s="263">
        <f>E85*J85</f>
        <v>0</v>
      </c>
      <c r="O85" s="255">
        <v>2</v>
      </c>
      <c r="AA85" s="228">
        <v>1</v>
      </c>
      <c r="AB85" s="228">
        <v>1</v>
      </c>
      <c r="AC85" s="228">
        <v>1</v>
      </c>
      <c r="AZ85" s="228">
        <v>1</v>
      </c>
      <c r="BA85" s="228">
        <f>IF(AZ85=1,G85,0)</f>
        <v>0</v>
      </c>
      <c r="BB85" s="228">
        <f>IF(AZ85=2,G85,0)</f>
        <v>0</v>
      </c>
      <c r="BC85" s="228">
        <f>IF(AZ85=3,G85,0)</f>
        <v>0</v>
      </c>
      <c r="BD85" s="228">
        <f>IF(AZ85=4,G85,0)</f>
        <v>0</v>
      </c>
      <c r="BE85" s="228">
        <f>IF(AZ85=5,G85,0)</f>
        <v>0</v>
      </c>
      <c r="CA85" s="255">
        <v>1</v>
      </c>
      <c r="CB85" s="255">
        <v>1</v>
      </c>
    </row>
    <row r="86" spans="1:15" ht="22.5">
      <c r="A86" s="264"/>
      <c r="B86" s="265"/>
      <c r="C86" s="449" t="s">
        <v>1138</v>
      </c>
      <c r="D86" s="450"/>
      <c r="E86" s="450"/>
      <c r="F86" s="450"/>
      <c r="G86" s="451"/>
      <c r="I86" s="266"/>
      <c r="K86" s="266"/>
      <c r="L86" s="267" t="s">
        <v>1138</v>
      </c>
      <c r="O86" s="255">
        <v>3</v>
      </c>
    </row>
    <row r="87" spans="1:15" ht="12.75">
      <c r="A87" s="264"/>
      <c r="B87" s="268"/>
      <c r="C87" s="440" t="s">
        <v>319</v>
      </c>
      <c r="D87" s="441"/>
      <c r="E87" s="269">
        <v>0</v>
      </c>
      <c r="F87" s="270"/>
      <c r="G87" s="271"/>
      <c r="H87" s="272"/>
      <c r="I87" s="266"/>
      <c r="J87" s="273"/>
      <c r="K87" s="266"/>
      <c r="M87" s="267" t="s">
        <v>319</v>
      </c>
      <c r="O87" s="255"/>
    </row>
    <row r="88" spans="1:15" ht="12.75">
      <c r="A88" s="264"/>
      <c r="B88" s="268"/>
      <c r="C88" s="440" t="s">
        <v>1515</v>
      </c>
      <c r="D88" s="441"/>
      <c r="E88" s="269">
        <v>1</v>
      </c>
      <c r="F88" s="270"/>
      <c r="G88" s="271"/>
      <c r="H88" s="272"/>
      <c r="I88" s="266"/>
      <c r="J88" s="273"/>
      <c r="K88" s="266"/>
      <c r="M88" s="267" t="s">
        <v>1515</v>
      </c>
      <c r="O88" s="255"/>
    </row>
    <row r="89" spans="1:15" ht="12.75">
      <c r="A89" s="264"/>
      <c r="B89" s="268"/>
      <c r="C89" s="440" t="s">
        <v>1519</v>
      </c>
      <c r="D89" s="441"/>
      <c r="E89" s="269">
        <v>2</v>
      </c>
      <c r="F89" s="270"/>
      <c r="G89" s="271"/>
      <c r="H89" s="272"/>
      <c r="I89" s="266"/>
      <c r="J89" s="273"/>
      <c r="K89" s="266"/>
      <c r="M89" s="267" t="s">
        <v>1519</v>
      </c>
      <c r="O89" s="255"/>
    </row>
    <row r="90" spans="1:80" ht="22.5">
      <c r="A90" s="256">
        <v>21</v>
      </c>
      <c r="B90" s="257" t="s">
        <v>1520</v>
      </c>
      <c r="C90" s="258" t="s">
        <v>1521</v>
      </c>
      <c r="D90" s="259" t="s">
        <v>259</v>
      </c>
      <c r="E90" s="260">
        <v>17</v>
      </c>
      <c r="F90" s="260"/>
      <c r="G90" s="261">
        <f>E90*F90</f>
        <v>0</v>
      </c>
      <c r="H90" s="262">
        <v>3.05967</v>
      </c>
      <c r="I90" s="263">
        <f>E90*H90</f>
        <v>52.01439</v>
      </c>
      <c r="J90" s="262">
        <v>0</v>
      </c>
      <c r="K90" s="263">
        <f>E90*J90</f>
        <v>0</v>
      </c>
      <c r="O90" s="255">
        <v>2</v>
      </c>
      <c r="AA90" s="228">
        <v>1</v>
      </c>
      <c r="AB90" s="228">
        <v>1</v>
      </c>
      <c r="AC90" s="228">
        <v>1</v>
      </c>
      <c r="AZ90" s="228">
        <v>1</v>
      </c>
      <c r="BA90" s="228">
        <f>IF(AZ90=1,G90,0)</f>
        <v>0</v>
      </c>
      <c r="BB90" s="228">
        <f>IF(AZ90=2,G90,0)</f>
        <v>0</v>
      </c>
      <c r="BC90" s="228">
        <f>IF(AZ90=3,G90,0)</f>
        <v>0</v>
      </c>
      <c r="BD90" s="228">
        <f>IF(AZ90=4,G90,0)</f>
        <v>0</v>
      </c>
      <c r="BE90" s="228">
        <f>IF(AZ90=5,G90,0)</f>
        <v>0</v>
      </c>
      <c r="CA90" s="255">
        <v>1</v>
      </c>
      <c r="CB90" s="255">
        <v>1</v>
      </c>
    </row>
    <row r="91" spans="1:15" ht="12.75">
      <c r="A91" s="264"/>
      <c r="B91" s="268"/>
      <c r="C91" s="440" t="s">
        <v>1522</v>
      </c>
      <c r="D91" s="441"/>
      <c r="E91" s="269">
        <v>0</v>
      </c>
      <c r="F91" s="270"/>
      <c r="G91" s="271"/>
      <c r="H91" s="272"/>
      <c r="I91" s="266"/>
      <c r="J91" s="273"/>
      <c r="K91" s="266"/>
      <c r="M91" s="267" t="s">
        <v>1522</v>
      </c>
      <c r="O91" s="255"/>
    </row>
    <row r="92" spans="1:15" ht="12.75">
      <c r="A92" s="264"/>
      <c r="B92" s="268"/>
      <c r="C92" s="440" t="s">
        <v>1523</v>
      </c>
      <c r="D92" s="441"/>
      <c r="E92" s="269">
        <v>17</v>
      </c>
      <c r="F92" s="270"/>
      <c r="G92" s="271"/>
      <c r="H92" s="272"/>
      <c r="I92" s="266"/>
      <c r="J92" s="273"/>
      <c r="K92" s="266"/>
      <c r="M92" s="267" t="s">
        <v>1523</v>
      </c>
      <c r="O92" s="255"/>
    </row>
    <row r="93" spans="1:80" ht="22.5">
      <c r="A93" s="256">
        <v>22</v>
      </c>
      <c r="B93" s="257" t="s">
        <v>1524</v>
      </c>
      <c r="C93" s="258" t="s">
        <v>1525</v>
      </c>
      <c r="D93" s="259" t="s">
        <v>259</v>
      </c>
      <c r="E93" s="260">
        <v>17</v>
      </c>
      <c r="F93" s="260"/>
      <c r="G93" s="261">
        <f>E93*F93</f>
        <v>0</v>
      </c>
      <c r="H93" s="262">
        <v>0.11986</v>
      </c>
      <c r="I93" s="263">
        <f>E93*H93</f>
        <v>2.03762</v>
      </c>
      <c r="J93" s="262">
        <v>0</v>
      </c>
      <c r="K93" s="263">
        <f>E93*J93</f>
        <v>0</v>
      </c>
      <c r="O93" s="255">
        <v>2</v>
      </c>
      <c r="AA93" s="228">
        <v>1</v>
      </c>
      <c r="AB93" s="228">
        <v>1</v>
      </c>
      <c r="AC93" s="228">
        <v>1</v>
      </c>
      <c r="AZ93" s="228">
        <v>1</v>
      </c>
      <c r="BA93" s="228">
        <f>IF(AZ93=1,G93,0)</f>
        <v>0</v>
      </c>
      <c r="BB93" s="228">
        <f>IF(AZ93=2,G93,0)</f>
        <v>0</v>
      </c>
      <c r="BC93" s="228">
        <f>IF(AZ93=3,G93,0)</f>
        <v>0</v>
      </c>
      <c r="BD93" s="228">
        <f>IF(AZ93=4,G93,0)</f>
        <v>0</v>
      </c>
      <c r="BE93" s="228">
        <f>IF(AZ93=5,G93,0)</f>
        <v>0</v>
      </c>
      <c r="CA93" s="255">
        <v>1</v>
      </c>
      <c r="CB93" s="255">
        <v>1</v>
      </c>
    </row>
    <row r="94" spans="1:15" ht="22.5">
      <c r="A94" s="264"/>
      <c r="B94" s="265"/>
      <c r="C94" s="449" t="s">
        <v>1526</v>
      </c>
      <c r="D94" s="450"/>
      <c r="E94" s="450"/>
      <c r="F94" s="450"/>
      <c r="G94" s="451"/>
      <c r="I94" s="266"/>
      <c r="K94" s="266"/>
      <c r="L94" s="267" t="s">
        <v>1526</v>
      </c>
      <c r="O94" s="255">
        <v>3</v>
      </c>
    </row>
    <row r="95" spans="1:15" ht="12.75">
      <c r="A95" s="264"/>
      <c r="B95" s="265"/>
      <c r="C95" s="449" t="s">
        <v>1527</v>
      </c>
      <c r="D95" s="450"/>
      <c r="E95" s="450"/>
      <c r="F95" s="450"/>
      <c r="G95" s="451"/>
      <c r="I95" s="266"/>
      <c r="K95" s="266"/>
      <c r="L95" s="267" t="s">
        <v>1527</v>
      </c>
      <c r="O95" s="255">
        <v>3</v>
      </c>
    </row>
    <row r="96" spans="1:80" ht="12.75">
      <c r="A96" s="256">
        <v>23</v>
      </c>
      <c r="B96" s="257" t="s">
        <v>303</v>
      </c>
      <c r="C96" s="258" t="s">
        <v>304</v>
      </c>
      <c r="D96" s="259" t="s">
        <v>110</v>
      </c>
      <c r="E96" s="260">
        <v>38.8</v>
      </c>
      <c r="F96" s="260"/>
      <c r="G96" s="261">
        <f>E96*F96</f>
        <v>0</v>
      </c>
      <c r="H96" s="262">
        <v>0</v>
      </c>
      <c r="I96" s="263">
        <f>E96*H96</f>
        <v>0</v>
      </c>
      <c r="J96" s="262">
        <v>0</v>
      </c>
      <c r="K96" s="263">
        <f>E96*J96</f>
        <v>0</v>
      </c>
      <c r="O96" s="255">
        <v>2</v>
      </c>
      <c r="AA96" s="228">
        <v>1</v>
      </c>
      <c r="AB96" s="228">
        <v>1</v>
      </c>
      <c r="AC96" s="228">
        <v>1</v>
      </c>
      <c r="AZ96" s="228">
        <v>1</v>
      </c>
      <c r="BA96" s="228">
        <f>IF(AZ96=1,G96,0)</f>
        <v>0</v>
      </c>
      <c r="BB96" s="228">
        <f>IF(AZ96=2,G96,0)</f>
        <v>0</v>
      </c>
      <c r="BC96" s="228">
        <f>IF(AZ96=3,G96,0)</f>
        <v>0</v>
      </c>
      <c r="BD96" s="228">
        <f>IF(AZ96=4,G96,0)</f>
        <v>0</v>
      </c>
      <c r="BE96" s="228">
        <f>IF(AZ96=5,G96,0)</f>
        <v>0</v>
      </c>
      <c r="CA96" s="255">
        <v>1</v>
      </c>
      <c r="CB96" s="255">
        <v>1</v>
      </c>
    </row>
    <row r="97" spans="1:15" ht="12.75">
      <c r="A97" s="264"/>
      <c r="B97" s="268"/>
      <c r="C97" s="440" t="s">
        <v>1528</v>
      </c>
      <c r="D97" s="441"/>
      <c r="E97" s="269">
        <v>38.8</v>
      </c>
      <c r="F97" s="270"/>
      <c r="G97" s="271"/>
      <c r="H97" s="272"/>
      <c r="I97" s="266"/>
      <c r="J97" s="273"/>
      <c r="K97" s="266"/>
      <c r="M97" s="267" t="s">
        <v>1528</v>
      </c>
      <c r="O97" s="255"/>
    </row>
    <row r="98" spans="1:80" ht="12.75" customHeight="1">
      <c r="A98" s="356">
        <v>24</v>
      </c>
      <c r="B98" s="357" t="s">
        <v>1148</v>
      </c>
      <c r="C98" s="358" t="s">
        <v>1149</v>
      </c>
      <c r="D98" s="359" t="s">
        <v>259</v>
      </c>
      <c r="E98" s="360">
        <v>6.394</v>
      </c>
      <c r="F98" s="360"/>
      <c r="G98" s="361">
        <f>E98*F98</f>
        <v>0</v>
      </c>
      <c r="H98" s="262">
        <v>0.00436</v>
      </c>
      <c r="I98" s="263">
        <f>E98*H98</f>
        <v>0.02787784</v>
      </c>
      <c r="J98" s="262"/>
      <c r="K98" s="263">
        <f>E98*J98</f>
        <v>0</v>
      </c>
      <c r="O98" s="255">
        <v>2</v>
      </c>
      <c r="AA98" s="228">
        <v>3</v>
      </c>
      <c r="AB98" s="228">
        <v>1</v>
      </c>
      <c r="AC98" s="228">
        <v>28614250</v>
      </c>
      <c r="AZ98" s="228">
        <v>1</v>
      </c>
      <c r="BA98" s="228">
        <f>IF(AZ98=1,G98,0)</f>
        <v>0</v>
      </c>
      <c r="BB98" s="228">
        <f>IF(AZ98=2,G98,0)</f>
        <v>0</v>
      </c>
      <c r="BC98" s="228">
        <f>IF(AZ98=3,G98,0)</f>
        <v>0</v>
      </c>
      <c r="BD98" s="228">
        <f>IF(AZ98=4,G98,0)</f>
        <v>0</v>
      </c>
      <c r="BE98" s="228">
        <f>IF(AZ98=5,G98,0)</f>
        <v>0</v>
      </c>
      <c r="CA98" s="255">
        <v>3</v>
      </c>
      <c r="CB98" s="255">
        <v>1</v>
      </c>
    </row>
    <row r="99" spans="1:15" ht="34.5" customHeight="1">
      <c r="A99" s="362"/>
      <c r="B99" s="367"/>
      <c r="C99" s="446" t="s">
        <v>307</v>
      </c>
      <c r="D99" s="447"/>
      <c r="E99" s="447"/>
      <c r="F99" s="447"/>
      <c r="G99" s="448"/>
      <c r="I99" s="266"/>
      <c r="K99" s="266"/>
      <c r="L99" s="267" t="s">
        <v>307</v>
      </c>
      <c r="O99" s="255">
        <v>3</v>
      </c>
    </row>
    <row r="100" spans="1:15" ht="12.75">
      <c r="A100" s="362"/>
      <c r="B100" s="363"/>
      <c r="C100" s="444" t="s">
        <v>1529</v>
      </c>
      <c r="D100" s="445"/>
      <c r="E100" s="364">
        <v>6.394</v>
      </c>
      <c r="F100" s="365"/>
      <c r="G100" s="366"/>
      <c r="H100" s="272"/>
      <c r="I100" s="266"/>
      <c r="J100" s="273"/>
      <c r="K100" s="266"/>
      <c r="M100" s="267" t="s">
        <v>1529</v>
      </c>
      <c r="O100" s="255"/>
    </row>
    <row r="101" spans="1:80" ht="12.75" customHeight="1">
      <c r="A101" s="356">
        <v>25</v>
      </c>
      <c r="B101" s="357" t="s">
        <v>1530</v>
      </c>
      <c r="C101" s="358" t="s">
        <v>1531</v>
      </c>
      <c r="D101" s="359" t="s">
        <v>259</v>
      </c>
      <c r="E101" s="360">
        <v>12.1869</v>
      </c>
      <c r="F101" s="360"/>
      <c r="G101" s="361">
        <f>E101*F101</f>
        <v>0</v>
      </c>
      <c r="H101" s="262">
        <v>0.00652</v>
      </c>
      <c r="I101" s="263">
        <f>E101*H101</f>
        <v>0.079458588</v>
      </c>
      <c r="J101" s="262"/>
      <c r="K101" s="263">
        <f>E101*J101</f>
        <v>0</v>
      </c>
      <c r="O101" s="255">
        <v>2</v>
      </c>
      <c r="AA101" s="228">
        <v>3</v>
      </c>
      <c r="AB101" s="228">
        <v>1</v>
      </c>
      <c r="AC101" s="228">
        <v>28614253</v>
      </c>
      <c r="AZ101" s="228">
        <v>1</v>
      </c>
      <c r="BA101" s="228">
        <f>IF(AZ101=1,G101,0)</f>
        <v>0</v>
      </c>
      <c r="BB101" s="228">
        <f>IF(AZ101=2,G101,0)</f>
        <v>0</v>
      </c>
      <c r="BC101" s="228">
        <f>IF(AZ101=3,G101,0)</f>
        <v>0</v>
      </c>
      <c r="BD101" s="228">
        <f>IF(AZ101=4,G101,0)</f>
        <v>0</v>
      </c>
      <c r="BE101" s="228">
        <f>IF(AZ101=5,G101,0)</f>
        <v>0</v>
      </c>
      <c r="CA101" s="255">
        <v>3</v>
      </c>
      <c r="CB101" s="255">
        <v>1</v>
      </c>
    </row>
    <row r="102" spans="1:15" ht="34.5" customHeight="1">
      <c r="A102" s="362"/>
      <c r="B102" s="367"/>
      <c r="C102" s="446" t="s">
        <v>307</v>
      </c>
      <c r="D102" s="447"/>
      <c r="E102" s="447"/>
      <c r="F102" s="447"/>
      <c r="G102" s="448"/>
      <c r="I102" s="266"/>
      <c r="K102" s="266"/>
      <c r="L102" s="267" t="s">
        <v>307</v>
      </c>
      <c r="O102" s="255">
        <v>3</v>
      </c>
    </row>
    <row r="103" spans="1:15" ht="12.75">
      <c r="A103" s="362"/>
      <c r="B103" s="363"/>
      <c r="C103" s="444" t="s">
        <v>1532</v>
      </c>
      <c r="D103" s="445"/>
      <c r="E103" s="364">
        <v>12.1869</v>
      </c>
      <c r="F103" s="365"/>
      <c r="G103" s="366"/>
      <c r="H103" s="272"/>
      <c r="I103" s="266"/>
      <c r="J103" s="273"/>
      <c r="K103" s="266"/>
      <c r="M103" s="267" t="s">
        <v>1532</v>
      </c>
      <c r="O103" s="255"/>
    </row>
    <row r="104" spans="1:80" ht="12.75" customHeight="1">
      <c r="A104" s="356">
        <v>26</v>
      </c>
      <c r="B104" s="357" t="s">
        <v>305</v>
      </c>
      <c r="C104" s="358" t="s">
        <v>306</v>
      </c>
      <c r="D104" s="359" t="s">
        <v>259</v>
      </c>
      <c r="E104" s="360">
        <v>1.093</v>
      </c>
      <c r="F104" s="360"/>
      <c r="G104" s="361">
        <f>E104*F104</f>
        <v>0</v>
      </c>
      <c r="H104" s="262">
        <v>0.02465</v>
      </c>
      <c r="I104" s="263">
        <f>E104*H104</f>
        <v>0.026942449999999996</v>
      </c>
      <c r="J104" s="262"/>
      <c r="K104" s="263">
        <f>E104*J104</f>
        <v>0</v>
      </c>
      <c r="O104" s="255">
        <v>2</v>
      </c>
      <c r="AA104" s="228">
        <v>3</v>
      </c>
      <c r="AB104" s="228">
        <v>1</v>
      </c>
      <c r="AC104" s="228">
        <v>28614258</v>
      </c>
      <c r="AZ104" s="228">
        <v>1</v>
      </c>
      <c r="BA104" s="228">
        <f>IF(AZ104=1,G104,0)</f>
        <v>0</v>
      </c>
      <c r="BB104" s="228">
        <f>IF(AZ104=2,G104,0)</f>
        <v>0</v>
      </c>
      <c r="BC104" s="228">
        <f>IF(AZ104=3,G104,0)</f>
        <v>0</v>
      </c>
      <c r="BD104" s="228">
        <f>IF(AZ104=4,G104,0)</f>
        <v>0</v>
      </c>
      <c r="BE104" s="228">
        <f>IF(AZ104=5,G104,0)</f>
        <v>0</v>
      </c>
      <c r="CA104" s="255">
        <v>3</v>
      </c>
      <c r="CB104" s="255">
        <v>1</v>
      </c>
    </row>
    <row r="105" spans="1:15" ht="33.75" customHeight="1">
      <c r="A105" s="362"/>
      <c r="B105" s="367"/>
      <c r="C105" s="446" t="s">
        <v>307</v>
      </c>
      <c r="D105" s="447"/>
      <c r="E105" s="447"/>
      <c r="F105" s="447"/>
      <c r="G105" s="448"/>
      <c r="I105" s="266"/>
      <c r="K105" s="266"/>
      <c r="L105" s="267" t="s">
        <v>307</v>
      </c>
      <c r="O105" s="255">
        <v>3</v>
      </c>
    </row>
    <row r="106" spans="1:15" ht="12.75">
      <c r="A106" s="362"/>
      <c r="B106" s="363"/>
      <c r="C106" s="444" t="s">
        <v>1533</v>
      </c>
      <c r="D106" s="445"/>
      <c r="E106" s="364">
        <v>1.093</v>
      </c>
      <c r="F106" s="365"/>
      <c r="G106" s="366"/>
      <c r="H106" s="272"/>
      <c r="I106" s="266"/>
      <c r="J106" s="273"/>
      <c r="K106" s="266"/>
      <c r="M106" s="267" t="s">
        <v>1533</v>
      </c>
      <c r="O106" s="255"/>
    </row>
    <row r="107" spans="1:57" ht="12.75">
      <c r="A107" s="274"/>
      <c r="B107" s="275" t="s">
        <v>103</v>
      </c>
      <c r="C107" s="276" t="s">
        <v>253</v>
      </c>
      <c r="D107" s="277"/>
      <c r="E107" s="278"/>
      <c r="F107" s="279"/>
      <c r="G107" s="280">
        <f>SUM(G65:G106)</f>
        <v>0</v>
      </c>
      <c r="H107" s="281"/>
      <c r="I107" s="282">
        <f>SUM(I65:I106)</f>
        <v>54.506089878</v>
      </c>
      <c r="J107" s="281"/>
      <c r="K107" s="282">
        <f>SUM(K65:K106)</f>
        <v>0</v>
      </c>
      <c r="O107" s="255">
        <v>4</v>
      </c>
      <c r="BA107" s="283">
        <f>SUM(BA65:BA106)</f>
        <v>0</v>
      </c>
      <c r="BB107" s="283">
        <f>SUM(BB65:BB106)</f>
        <v>0</v>
      </c>
      <c r="BC107" s="283">
        <f>SUM(BC65:BC106)</f>
        <v>0</v>
      </c>
      <c r="BD107" s="283">
        <f>SUM(BD65:BD106)</f>
        <v>0</v>
      </c>
      <c r="BE107" s="283">
        <f>SUM(BE65:BE106)</f>
        <v>0</v>
      </c>
    </row>
    <row r="108" spans="1:15" ht="12.75">
      <c r="A108" s="245" t="s">
        <v>98</v>
      </c>
      <c r="B108" s="246" t="s">
        <v>377</v>
      </c>
      <c r="C108" s="247" t="s">
        <v>378</v>
      </c>
      <c r="D108" s="248"/>
      <c r="E108" s="249"/>
      <c r="F108" s="249"/>
      <c r="G108" s="250"/>
      <c r="H108" s="251"/>
      <c r="I108" s="252"/>
      <c r="J108" s="253"/>
      <c r="K108" s="254"/>
      <c r="O108" s="255">
        <v>1</v>
      </c>
    </row>
    <row r="109" spans="1:80" ht="12.75">
      <c r="A109" s="256">
        <v>27</v>
      </c>
      <c r="B109" s="257" t="s">
        <v>380</v>
      </c>
      <c r="C109" s="258" t="s">
        <v>381</v>
      </c>
      <c r="D109" s="259" t="s">
        <v>382</v>
      </c>
      <c r="E109" s="260">
        <v>92.921134186</v>
      </c>
      <c r="F109" s="260"/>
      <c r="G109" s="261">
        <f>E109*F109</f>
        <v>0</v>
      </c>
      <c r="H109" s="262">
        <v>0</v>
      </c>
      <c r="I109" s="263">
        <f>E109*H109</f>
        <v>0</v>
      </c>
      <c r="J109" s="262"/>
      <c r="K109" s="263">
        <f>E109*J109</f>
        <v>0</v>
      </c>
      <c r="O109" s="255">
        <v>2</v>
      </c>
      <c r="AA109" s="228">
        <v>7</v>
      </c>
      <c r="AB109" s="228">
        <v>1</v>
      </c>
      <c r="AC109" s="228">
        <v>2</v>
      </c>
      <c r="AZ109" s="228">
        <v>1</v>
      </c>
      <c r="BA109" s="228">
        <f>IF(AZ109=1,G109,0)</f>
        <v>0</v>
      </c>
      <c r="BB109" s="228">
        <f>IF(AZ109=2,G109,0)</f>
        <v>0</v>
      </c>
      <c r="BC109" s="228">
        <f>IF(AZ109=3,G109,0)</f>
        <v>0</v>
      </c>
      <c r="BD109" s="228">
        <f>IF(AZ109=4,G109,0)</f>
        <v>0</v>
      </c>
      <c r="BE109" s="228">
        <f>IF(AZ109=5,G109,0)</f>
        <v>0</v>
      </c>
      <c r="CA109" s="255">
        <v>7</v>
      </c>
      <c r="CB109" s="255">
        <v>1</v>
      </c>
    </row>
    <row r="110" spans="1:57" ht="12.75">
      <c r="A110" s="274"/>
      <c r="B110" s="275" t="s">
        <v>103</v>
      </c>
      <c r="C110" s="276" t="s">
        <v>379</v>
      </c>
      <c r="D110" s="277"/>
      <c r="E110" s="278"/>
      <c r="F110" s="279"/>
      <c r="G110" s="280">
        <f>SUM(G108:G109)</f>
        <v>0</v>
      </c>
      <c r="H110" s="281"/>
      <c r="I110" s="282">
        <f>SUM(I108:I109)</f>
        <v>0</v>
      </c>
      <c r="J110" s="281"/>
      <c r="K110" s="282">
        <f>SUM(K108:K109)</f>
        <v>0</v>
      </c>
      <c r="O110" s="255">
        <v>4</v>
      </c>
      <c r="BA110" s="283">
        <f>SUM(BA108:BA109)</f>
        <v>0</v>
      </c>
      <c r="BB110" s="283">
        <f>SUM(BB108:BB109)</f>
        <v>0</v>
      </c>
      <c r="BC110" s="283">
        <f>SUM(BC108:BC109)</f>
        <v>0</v>
      </c>
      <c r="BD110" s="283">
        <f>SUM(BD108:BD109)</f>
        <v>0</v>
      </c>
      <c r="BE110" s="283">
        <f>SUM(BE108:BE109)</f>
        <v>0</v>
      </c>
    </row>
    <row r="111" ht="12.75">
      <c r="E111" s="228"/>
    </row>
    <row r="112" ht="12.75">
      <c r="E112" s="228"/>
    </row>
    <row r="113" ht="12.75">
      <c r="E113" s="228"/>
    </row>
    <row r="114" ht="12.75">
      <c r="E114" s="228"/>
    </row>
    <row r="115" ht="12.75">
      <c r="E115" s="228"/>
    </row>
    <row r="116" ht="12.75">
      <c r="E116" s="228"/>
    </row>
    <row r="117" ht="12.75">
      <c r="E117" s="228"/>
    </row>
    <row r="118" ht="12.75">
      <c r="E118" s="228"/>
    </row>
    <row r="119" ht="12.75">
      <c r="E119" s="228"/>
    </row>
    <row r="120" ht="12.75">
      <c r="E120" s="228"/>
    </row>
    <row r="121" ht="12.75">
      <c r="E121" s="228"/>
    </row>
    <row r="122" ht="12.75">
      <c r="E122" s="228"/>
    </row>
    <row r="123" ht="12.75">
      <c r="E123" s="228"/>
    </row>
    <row r="124" ht="12.75">
      <c r="E124" s="228"/>
    </row>
    <row r="125" ht="12.75">
      <c r="E125" s="228"/>
    </row>
    <row r="126" ht="12.75">
      <c r="E126" s="228"/>
    </row>
    <row r="127" ht="12.75">
      <c r="E127" s="228"/>
    </row>
    <row r="128" ht="12.75">
      <c r="E128" s="228"/>
    </row>
    <row r="129" ht="12.75">
      <c r="E129" s="228"/>
    </row>
    <row r="130" ht="12.75">
      <c r="E130" s="228"/>
    </row>
    <row r="131" ht="12.75">
      <c r="E131" s="228"/>
    </row>
    <row r="132" ht="12.75">
      <c r="E132" s="228"/>
    </row>
    <row r="133" ht="12.75">
      <c r="E133" s="228"/>
    </row>
    <row r="134" spans="1:7" ht="12.75">
      <c r="A134" s="273"/>
      <c r="B134" s="273"/>
      <c r="C134" s="273"/>
      <c r="D134" s="273"/>
      <c r="E134" s="273"/>
      <c r="F134" s="273"/>
      <c r="G134" s="273"/>
    </row>
    <row r="135" spans="1:7" ht="12.75">
      <c r="A135" s="273"/>
      <c r="B135" s="273"/>
      <c r="C135" s="273"/>
      <c r="D135" s="273"/>
      <c r="E135" s="273"/>
      <c r="F135" s="273"/>
      <c r="G135" s="273"/>
    </row>
    <row r="136" spans="1:7" ht="12.75">
      <c r="A136" s="273"/>
      <c r="B136" s="273"/>
      <c r="C136" s="273"/>
      <c r="D136" s="273"/>
      <c r="E136" s="273"/>
      <c r="F136" s="273"/>
      <c r="G136" s="273"/>
    </row>
    <row r="137" spans="1:7" ht="12.75">
      <c r="A137" s="273"/>
      <c r="B137" s="273"/>
      <c r="C137" s="273"/>
      <c r="D137" s="273"/>
      <c r="E137" s="273"/>
      <c r="F137" s="273"/>
      <c r="G137" s="273"/>
    </row>
    <row r="138" ht="12.75">
      <c r="E138" s="228"/>
    </row>
    <row r="139" ht="12.75">
      <c r="E139" s="228"/>
    </row>
    <row r="140" ht="12.75">
      <c r="E140" s="228"/>
    </row>
    <row r="141" ht="12.75">
      <c r="E141" s="228"/>
    </row>
    <row r="142" ht="12.75">
      <c r="E142" s="228"/>
    </row>
    <row r="143" ht="12.75">
      <c r="E143" s="228"/>
    </row>
    <row r="144" ht="12.75">
      <c r="E144" s="228"/>
    </row>
    <row r="145" ht="12.75">
      <c r="E145" s="228"/>
    </row>
    <row r="146" ht="12.75">
      <c r="E146" s="228"/>
    </row>
    <row r="147" ht="12.75">
      <c r="E147" s="228"/>
    </row>
    <row r="148" ht="12.75">
      <c r="E148" s="228"/>
    </row>
    <row r="149" ht="12.75">
      <c r="E149" s="228"/>
    </row>
    <row r="150" ht="12.75">
      <c r="E150" s="228"/>
    </row>
    <row r="151" ht="12.75">
      <c r="E151" s="228"/>
    </row>
    <row r="152" ht="12.75">
      <c r="E152" s="228"/>
    </row>
    <row r="153" ht="12.75">
      <c r="E153" s="228"/>
    </row>
    <row r="154" ht="12.75">
      <c r="E154" s="228"/>
    </row>
    <row r="155" ht="12.75">
      <c r="E155" s="228"/>
    </row>
    <row r="156" ht="12.75">
      <c r="E156" s="228"/>
    </row>
    <row r="157" ht="12.75">
      <c r="E157" s="228"/>
    </row>
    <row r="158" ht="12.75">
      <c r="E158" s="228"/>
    </row>
    <row r="159" ht="12.75">
      <c r="E159" s="228"/>
    </row>
    <row r="160" ht="12.75">
      <c r="E160" s="228"/>
    </row>
    <row r="161" ht="12.75">
      <c r="E161" s="228"/>
    </row>
    <row r="162" ht="12.75">
      <c r="E162" s="228"/>
    </row>
    <row r="163" ht="12.75">
      <c r="E163" s="228"/>
    </row>
    <row r="164" ht="12.75">
      <c r="E164" s="228"/>
    </row>
    <row r="165" ht="12.75">
      <c r="E165" s="228"/>
    </row>
    <row r="166" ht="12.75">
      <c r="E166" s="228"/>
    </row>
    <row r="167" ht="12.75">
      <c r="E167" s="228"/>
    </row>
    <row r="168" ht="12.75">
      <c r="E168" s="228"/>
    </row>
    <row r="169" spans="1:2" ht="12.75">
      <c r="A169" s="284"/>
      <c r="B169" s="284"/>
    </row>
    <row r="170" spans="1:7" ht="12.75">
      <c r="A170" s="273"/>
      <c r="B170" s="273"/>
      <c r="C170" s="285"/>
      <c r="D170" s="285"/>
      <c r="E170" s="286"/>
      <c r="F170" s="285"/>
      <c r="G170" s="287"/>
    </row>
    <row r="171" spans="1:7" ht="12.75">
      <c r="A171" s="288"/>
      <c r="B171" s="288"/>
      <c r="C171" s="273"/>
      <c r="D171" s="273"/>
      <c r="E171" s="289"/>
      <c r="F171" s="273"/>
      <c r="G171" s="273"/>
    </row>
    <row r="172" spans="1:7" ht="12.75">
      <c r="A172" s="273"/>
      <c r="B172" s="273"/>
      <c r="C172" s="273"/>
      <c r="D172" s="273"/>
      <c r="E172" s="289"/>
      <c r="F172" s="273"/>
      <c r="G172" s="273"/>
    </row>
    <row r="173" spans="1:7" ht="12.75">
      <c r="A173" s="273"/>
      <c r="B173" s="273"/>
      <c r="C173" s="273"/>
      <c r="D173" s="273"/>
      <c r="E173" s="289"/>
      <c r="F173" s="273"/>
      <c r="G173" s="273"/>
    </row>
    <row r="174" spans="1:7" ht="12.75">
      <c r="A174" s="273"/>
      <c r="B174" s="273"/>
      <c r="C174" s="273"/>
      <c r="D174" s="273"/>
      <c r="E174" s="289"/>
      <c r="F174" s="273"/>
      <c r="G174" s="273"/>
    </row>
    <row r="175" spans="1:7" ht="12.75">
      <c r="A175" s="273"/>
      <c r="B175" s="273"/>
      <c r="C175" s="273"/>
      <c r="D175" s="273"/>
      <c r="E175" s="289"/>
      <c r="F175" s="273"/>
      <c r="G175" s="273"/>
    </row>
    <row r="176" spans="1:7" ht="12.75">
      <c r="A176" s="273"/>
      <c r="B176" s="273"/>
      <c r="C176" s="273"/>
      <c r="D176" s="273"/>
      <c r="E176" s="289"/>
      <c r="F176" s="273"/>
      <c r="G176" s="273"/>
    </row>
    <row r="177" spans="1:7" ht="12.75">
      <c r="A177" s="273"/>
      <c r="B177" s="273"/>
      <c r="C177" s="273"/>
      <c r="D177" s="273"/>
      <c r="E177" s="289"/>
      <c r="F177" s="273"/>
      <c r="G177" s="273"/>
    </row>
    <row r="178" spans="1:7" ht="12.75">
      <c r="A178" s="273"/>
      <c r="B178" s="273"/>
      <c r="C178" s="273"/>
      <c r="D178" s="273"/>
      <c r="E178" s="289"/>
      <c r="F178" s="273"/>
      <c r="G178" s="273"/>
    </row>
    <row r="179" spans="1:7" ht="12.75">
      <c r="A179" s="273"/>
      <c r="B179" s="273"/>
      <c r="C179" s="273"/>
      <c r="D179" s="273"/>
      <c r="E179" s="289"/>
      <c r="F179" s="273"/>
      <c r="G179" s="273"/>
    </row>
    <row r="180" spans="1:7" ht="12.75">
      <c r="A180" s="273"/>
      <c r="B180" s="273"/>
      <c r="C180" s="273"/>
      <c r="D180" s="273"/>
      <c r="E180" s="289"/>
      <c r="F180" s="273"/>
      <c r="G180" s="273"/>
    </row>
    <row r="181" spans="1:7" ht="12.75">
      <c r="A181" s="273"/>
      <c r="B181" s="273"/>
      <c r="C181" s="273"/>
      <c r="D181" s="273"/>
      <c r="E181" s="289"/>
      <c r="F181" s="273"/>
      <c r="G181" s="273"/>
    </row>
    <row r="182" spans="1:7" ht="12.75">
      <c r="A182" s="273"/>
      <c r="B182" s="273"/>
      <c r="C182" s="273"/>
      <c r="D182" s="273"/>
      <c r="E182" s="289"/>
      <c r="F182" s="273"/>
      <c r="G182" s="273"/>
    </row>
    <row r="183" spans="1:7" ht="12.75">
      <c r="A183" s="273"/>
      <c r="B183" s="273"/>
      <c r="C183" s="273"/>
      <c r="D183" s="273"/>
      <c r="E183" s="289"/>
      <c r="F183" s="273"/>
      <c r="G183" s="273"/>
    </row>
  </sheetData>
  <mergeCells count="73">
    <mergeCell ref="C103:D103"/>
    <mergeCell ref="C105:G105"/>
    <mergeCell ref="C106:D106"/>
    <mergeCell ref="C94:G94"/>
    <mergeCell ref="C95:G95"/>
    <mergeCell ref="C97:D97"/>
    <mergeCell ref="C99:G99"/>
    <mergeCell ref="C100:D100"/>
    <mergeCell ref="C102:G102"/>
    <mergeCell ref="C92:D92"/>
    <mergeCell ref="C78:D78"/>
    <mergeCell ref="C80:D80"/>
    <mergeCell ref="C81:D81"/>
    <mergeCell ref="C82:D82"/>
    <mergeCell ref="C83:D83"/>
    <mergeCell ref="C84:D84"/>
    <mergeCell ref="C86:G86"/>
    <mergeCell ref="C87:D87"/>
    <mergeCell ref="C88:D88"/>
    <mergeCell ref="C89:D89"/>
    <mergeCell ref="C91:D91"/>
    <mergeCell ref="C73:D73"/>
    <mergeCell ref="C75:D75"/>
    <mergeCell ref="C76:D76"/>
    <mergeCell ref="C53:D53"/>
    <mergeCell ref="C55:D55"/>
    <mergeCell ref="C59:D59"/>
    <mergeCell ref="C60:D60"/>
    <mergeCell ref="C61:D61"/>
    <mergeCell ref="C62:D62"/>
    <mergeCell ref="C63:D63"/>
    <mergeCell ref="C67:D67"/>
    <mergeCell ref="C68:D68"/>
    <mergeCell ref="C69:D69"/>
    <mergeCell ref="C71:D71"/>
    <mergeCell ref="C72:D72"/>
    <mergeCell ref="C47:D47"/>
    <mergeCell ref="C49:D49"/>
    <mergeCell ref="C50:D50"/>
    <mergeCell ref="C51:D51"/>
    <mergeCell ref="C52:D52"/>
    <mergeCell ref="C44:D44"/>
    <mergeCell ref="C26:D26"/>
    <mergeCell ref="C27:D27"/>
    <mergeCell ref="C29:D29"/>
    <mergeCell ref="C30:D30"/>
    <mergeCell ref="C31:D31"/>
    <mergeCell ref="C34:D34"/>
    <mergeCell ref="C36:D36"/>
    <mergeCell ref="C37:D37"/>
    <mergeCell ref="C39:D39"/>
    <mergeCell ref="C42:D42"/>
    <mergeCell ref="C43:D43"/>
    <mergeCell ref="C24:D24"/>
    <mergeCell ref="C13:D13"/>
    <mergeCell ref="C14:D14"/>
    <mergeCell ref="C15:D15"/>
    <mergeCell ref="C16:D16"/>
    <mergeCell ref="C17:D17"/>
    <mergeCell ref="C18:D18"/>
    <mergeCell ref="C19:D19"/>
    <mergeCell ref="C20:D20"/>
    <mergeCell ref="C21:D21"/>
    <mergeCell ref="C22:D22"/>
    <mergeCell ref="C23:D23"/>
    <mergeCell ref="C10:D10"/>
    <mergeCell ref="C11:D11"/>
    <mergeCell ref="C12:D12"/>
    <mergeCell ref="A1:G1"/>
    <mergeCell ref="A3:B3"/>
    <mergeCell ref="A4:B4"/>
    <mergeCell ref="E4:G4"/>
    <mergeCell ref="C9:G9"/>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1957</v>
      </c>
      <c r="D2" s="93" t="s">
        <v>1962</v>
      </c>
      <c r="E2" s="94"/>
      <c r="F2" s="95" t="s">
        <v>33</v>
      </c>
      <c r="G2" s="96" t="s">
        <v>1537</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1534</v>
      </c>
      <c r="B5" s="106"/>
      <c r="C5" s="107" t="s">
        <v>1535</v>
      </c>
      <c r="D5" s="108"/>
      <c r="E5" s="106"/>
      <c r="F5" s="101" t="s">
        <v>36</v>
      </c>
      <c r="G5" s="102" t="s">
        <v>110</v>
      </c>
    </row>
    <row r="6" spans="1:15" ht="12.95" customHeight="1">
      <c r="A6" s="103" t="s">
        <v>37</v>
      </c>
      <c r="B6" s="98"/>
      <c r="C6" s="99"/>
      <c r="D6" s="99"/>
      <c r="E6" s="100"/>
      <c r="F6" s="109" t="s">
        <v>38</v>
      </c>
      <c r="G6" s="110"/>
      <c r="O6" s="111"/>
    </row>
    <row r="7" spans="1:7" ht="12.95" customHeight="1">
      <c r="A7" s="112"/>
      <c r="B7" s="113"/>
      <c r="C7" s="114" t="s">
        <v>105</v>
      </c>
      <c r="D7" s="115"/>
      <c r="E7" s="115"/>
      <c r="F7" s="116" t="s">
        <v>39</v>
      </c>
      <c r="G7" s="110"/>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40.1 SO 40.1.1.1 Rek'!E10</f>
        <v>0</v>
      </c>
      <c r="D15" s="145" t="str">
        <f>'SO 40.1 SO 40.1.1.1 Rek'!A15</f>
        <v>Ztížené výrobní podmínky</v>
      </c>
      <c r="E15" s="146"/>
      <c r="F15" s="147"/>
      <c r="G15" s="144">
        <f>'SO 40.1 SO 40.1.1.1 Rek'!I15</f>
        <v>0</v>
      </c>
    </row>
    <row r="16" spans="1:7" ht="15.95" customHeight="1">
      <c r="A16" s="142" t="s">
        <v>52</v>
      </c>
      <c r="B16" s="143" t="s">
        <v>53</v>
      </c>
      <c r="C16" s="144">
        <f>'SO 40.1 SO 40.1.1.1 Rek'!F10</f>
        <v>0</v>
      </c>
      <c r="D16" s="97" t="str">
        <f>'SO 40.1 SO 40.1.1.1 Rek'!A16</f>
        <v>Zařízení staveniště</v>
      </c>
      <c r="E16" s="148"/>
      <c r="F16" s="149"/>
      <c r="G16" s="144">
        <f>'SO 40.1 SO 40.1.1.1 Rek'!I16</f>
        <v>0</v>
      </c>
    </row>
    <row r="17" spans="1:7" ht="15.95" customHeight="1">
      <c r="A17" s="142" t="s">
        <v>54</v>
      </c>
      <c r="B17" s="143" t="s">
        <v>55</v>
      </c>
      <c r="C17" s="144">
        <f>'SO 40.1 SO 40.1.1.1 Rek'!H10</f>
        <v>0</v>
      </c>
      <c r="D17" s="97"/>
      <c r="E17" s="148"/>
      <c r="F17" s="149"/>
      <c r="G17" s="144"/>
    </row>
    <row r="18" spans="1:7" ht="15.95" customHeight="1">
      <c r="A18" s="150" t="s">
        <v>56</v>
      </c>
      <c r="B18" s="151" t="s">
        <v>57</v>
      </c>
      <c r="C18" s="144">
        <f>'SO 40.1 SO 40.1.1.1 Rek'!G10</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40.1 SO 40.1.1.1 Rek'!I10</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40.1 SO 40.1.1.1 Rek'!H18</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1957</v>
      </c>
      <c r="I1" s="187"/>
    </row>
    <row r="2" spans="1:9" ht="13.5" thickBot="1">
      <c r="A2" s="428" t="s">
        <v>76</v>
      </c>
      <c r="B2" s="429"/>
      <c r="C2" s="188" t="s">
        <v>1536</v>
      </c>
      <c r="D2" s="189"/>
      <c r="E2" s="190"/>
      <c r="F2" s="189"/>
      <c r="G2" s="430" t="s">
        <v>1538</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40.1 SO 40.1.1.1 Pol'!B7</f>
        <v>4</v>
      </c>
      <c r="B7" s="62" t="str">
        <f>'SO 40.1 SO 40.1.1.1 Pol'!C7</f>
        <v>Vodorovné konstrukce</v>
      </c>
      <c r="D7" s="200"/>
      <c r="E7" s="291">
        <f>'SO 40.1 SO 40.1.1.1 Pol'!BA10</f>
        <v>0</v>
      </c>
      <c r="F7" s="292">
        <f>'SO 40.1 SO 40.1.1.1 Pol'!BB10</f>
        <v>0</v>
      </c>
      <c r="G7" s="292">
        <f>'SO 40.1 SO 40.1.1.1 Pol'!BC10</f>
        <v>0</v>
      </c>
      <c r="H7" s="292">
        <f>'SO 40.1 SO 40.1.1.1 Pol'!BD10</f>
        <v>0</v>
      </c>
      <c r="I7" s="293">
        <f>'SO 40.1 SO 40.1.1.1 Pol'!BE10</f>
        <v>0</v>
      </c>
    </row>
    <row r="8" spans="1:9" s="123" customFormat="1" ht="12.75">
      <c r="A8" s="290" t="str">
        <f>'SO 40.1 SO 40.1.1.1 Pol'!B11</f>
        <v>8</v>
      </c>
      <c r="B8" s="62" t="str">
        <f>'SO 40.1 SO 40.1.1.1 Pol'!C11</f>
        <v>Trubní vedení</v>
      </c>
      <c r="D8" s="200"/>
      <c r="E8" s="291">
        <f>'SO 40.1 SO 40.1.1.1 Pol'!BA127</f>
        <v>0</v>
      </c>
      <c r="F8" s="292">
        <f>'SO 40.1 SO 40.1.1.1 Pol'!BB127</f>
        <v>0</v>
      </c>
      <c r="G8" s="292">
        <f>'SO 40.1 SO 40.1.1.1 Pol'!BC127</f>
        <v>0</v>
      </c>
      <c r="H8" s="292">
        <f>'SO 40.1 SO 40.1.1.1 Pol'!BD127</f>
        <v>0</v>
      </c>
      <c r="I8" s="293">
        <f>'SO 40.1 SO 40.1.1.1 Pol'!BE127</f>
        <v>0</v>
      </c>
    </row>
    <row r="9" spans="1:9" s="123" customFormat="1" ht="13.5" thickBot="1">
      <c r="A9" s="290" t="str">
        <f>'SO 40.1 SO 40.1.1.1 Pol'!B128</f>
        <v>99</v>
      </c>
      <c r="B9" s="62" t="str">
        <f>'SO 40.1 SO 40.1.1.1 Pol'!C128</f>
        <v>Staveništní přesun hmot</v>
      </c>
      <c r="D9" s="200"/>
      <c r="E9" s="291">
        <f>'SO 40.1 SO 40.1.1.1 Pol'!BA130</f>
        <v>0</v>
      </c>
      <c r="F9" s="292">
        <f>'SO 40.1 SO 40.1.1.1 Pol'!BB130</f>
        <v>0</v>
      </c>
      <c r="G9" s="292">
        <f>'SO 40.1 SO 40.1.1.1 Pol'!BC130</f>
        <v>0</v>
      </c>
      <c r="H9" s="292">
        <f>'SO 40.1 SO 40.1.1.1 Pol'!BD130</f>
        <v>0</v>
      </c>
      <c r="I9" s="293">
        <f>'SO 40.1 SO 40.1.1.1 Pol'!BE130</f>
        <v>0</v>
      </c>
    </row>
    <row r="10" spans="1:9" s="14" customFormat="1" ht="13.5" thickBot="1">
      <c r="A10" s="201"/>
      <c r="B10" s="202" t="s">
        <v>79</v>
      </c>
      <c r="C10" s="202"/>
      <c r="D10" s="203"/>
      <c r="E10" s="204">
        <f>SUM(E7:E9)</f>
        <v>0</v>
      </c>
      <c r="F10" s="205">
        <f>SUM(F7:F9)</f>
        <v>0</v>
      </c>
      <c r="G10" s="205">
        <f>SUM(G7:G9)</f>
        <v>0</v>
      </c>
      <c r="H10" s="205">
        <f>SUM(H7:H9)</f>
        <v>0</v>
      </c>
      <c r="I10" s="206">
        <f>SUM(I7:I9)</f>
        <v>0</v>
      </c>
    </row>
    <row r="11" spans="1:9" ht="12.75">
      <c r="A11" s="123"/>
      <c r="B11" s="123"/>
      <c r="C11" s="123"/>
      <c r="D11" s="123"/>
      <c r="E11" s="123"/>
      <c r="F11" s="123"/>
      <c r="G11" s="123"/>
      <c r="H11" s="123"/>
      <c r="I11" s="123"/>
    </row>
    <row r="12" spans="1:57" ht="19.5" customHeight="1">
      <c r="A12" s="192" t="s">
        <v>80</v>
      </c>
      <c r="B12" s="192"/>
      <c r="C12" s="192"/>
      <c r="D12" s="192"/>
      <c r="E12" s="192"/>
      <c r="F12" s="192"/>
      <c r="G12" s="207"/>
      <c r="H12" s="192"/>
      <c r="I12" s="192"/>
      <c r="BA12" s="129"/>
      <c r="BB12" s="129"/>
      <c r="BC12" s="129"/>
      <c r="BD12" s="129"/>
      <c r="BE12" s="129"/>
    </row>
    <row r="13" ht="13.5" thickBot="1"/>
    <row r="14" spans="1:9" ht="12.75">
      <c r="A14" s="158" t="s">
        <v>81</v>
      </c>
      <c r="B14" s="159"/>
      <c r="C14" s="159"/>
      <c r="D14" s="208"/>
      <c r="E14" s="209" t="s">
        <v>82</v>
      </c>
      <c r="F14" s="210" t="s">
        <v>13</v>
      </c>
      <c r="G14" s="211" t="s">
        <v>83</v>
      </c>
      <c r="H14" s="212"/>
      <c r="I14" s="213" t="s">
        <v>82</v>
      </c>
    </row>
    <row r="15" spans="1:53" ht="12.75">
      <c r="A15" s="152" t="s">
        <v>383</v>
      </c>
      <c r="B15" s="143"/>
      <c r="C15" s="143"/>
      <c r="D15" s="214"/>
      <c r="E15" s="215">
        <v>0</v>
      </c>
      <c r="F15" s="216">
        <v>0</v>
      </c>
      <c r="G15" s="217">
        <f>SUM(E10:I10)</f>
        <v>0</v>
      </c>
      <c r="H15" s="218"/>
      <c r="I15" s="219">
        <f aca="true" t="shared" si="0" ref="I15:I17">E15+F15*G15/100</f>
        <v>0</v>
      </c>
      <c r="BA15" s="1">
        <v>0</v>
      </c>
    </row>
    <row r="16" spans="1:53" ht="12.75">
      <c r="A16" s="152" t="s">
        <v>384</v>
      </c>
      <c r="B16" s="143"/>
      <c r="C16" s="143"/>
      <c r="D16" s="214"/>
      <c r="E16" s="215">
        <v>0</v>
      </c>
      <c r="F16" s="216">
        <v>0</v>
      </c>
      <c r="G16" s="217">
        <f>SUM(G15)</f>
        <v>0</v>
      </c>
      <c r="H16" s="218"/>
      <c r="I16" s="219">
        <f t="shared" si="0"/>
        <v>0</v>
      </c>
      <c r="BA16" s="1">
        <v>0</v>
      </c>
    </row>
    <row r="17" spans="1:53" ht="12.75">
      <c r="A17" s="152" t="s">
        <v>2151</v>
      </c>
      <c r="B17" s="143"/>
      <c r="C17" s="143"/>
      <c r="D17" s="214"/>
      <c r="E17" s="215">
        <v>0</v>
      </c>
      <c r="F17" s="216">
        <v>0</v>
      </c>
      <c r="G17" s="217">
        <f>SUM(G16)</f>
        <v>0</v>
      </c>
      <c r="H17" s="218"/>
      <c r="I17" s="219">
        <f t="shared" si="0"/>
        <v>0</v>
      </c>
      <c r="BA17" s="1">
        <v>0</v>
      </c>
    </row>
    <row r="18" spans="1:9" ht="13.5" thickBot="1">
      <c r="A18" s="220"/>
      <c r="B18" s="221" t="s">
        <v>84</v>
      </c>
      <c r="C18" s="222"/>
      <c r="D18" s="223"/>
      <c r="E18" s="224"/>
      <c r="F18" s="225"/>
      <c r="G18" s="225"/>
      <c r="H18" s="433">
        <f>SUM(I15:I17)</f>
        <v>0</v>
      </c>
      <c r="I18" s="434"/>
    </row>
    <row r="20" spans="2:9" ht="12.75">
      <c r="B20" s="14"/>
      <c r="F20" s="226"/>
      <c r="G20" s="227"/>
      <c r="H20" s="227"/>
      <c r="I20" s="46"/>
    </row>
    <row r="21" spans="6:9" ht="12.75">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sheetData>
  <mergeCells count="4">
    <mergeCell ref="A1:B1"/>
    <mergeCell ref="A2:B2"/>
    <mergeCell ref="G2:I2"/>
    <mergeCell ref="H18:I18"/>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35"/>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 SO 10.1.1.1 Rek'!H1</f>
        <v>SO 10.1.1.1</v>
      </c>
      <c r="G3" s="235"/>
    </row>
    <row r="4" spans="1:7" ht="13.5" thickBot="1">
      <c r="A4" s="436" t="s">
        <v>76</v>
      </c>
      <c r="B4" s="429"/>
      <c r="C4" s="188" t="s">
        <v>108</v>
      </c>
      <c r="D4" s="236"/>
      <c r="E4" s="437" t="str">
        <f>'SO 10.1 SO 10.1.1.1 Rek'!G2</f>
        <v>Splašková stoka SA</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113</v>
      </c>
      <c r="C8" s="258" t="s">
        <v>114</v>
      </c>
      <c r="D8" s="259" t="s">
        <v>115</v>
      </c>
      <c r="E8" s="260">
        <v>504</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116</v>
      </c>
      <c r="D9" s="441"/>
      <c r="E9" s="269">
        <v>504</v>
      </c>
      <c r="F9" s="270"/>
      <c r="G9" s="271"/>
      <c r="H9" s="272"/>
      <c r="I9" s="266"/>
      <c r="J9" s="273"/>
      <c r="K9" s="266"/>
      <c r="M9" s="267" t="s">
        <v>116</v>
      </c>
      <c r="O9" s="255"/>
    </row>
    <row r="10" spans="1:80" ht="12.75">
      <c r="A10" s="256">
        <v>2</v>
      </c>
      <c r="B10" s="257" t="s">
        <v>117</v>
      </c>
      <c r="C10" s="258" t="s">
        <v>118</v>
      </c>
      <c r="D10" s="259" t="s">
        <v>119</v>
      </c>
      <c r="E10" s="260">
        <v>21</v>
      </c>
      <c r="F10" s="260"/>
      <c r="G10" s="261">
        <f>E10*F10</f>
        <v>0</v>
      </c>
      <c r="H10" s="262">
        <v>0</v>
      </c>
      <c r="I10" s="263">
        <f>E10*H10</f>
        <v>0</v>
      </c>
      <c r="J10" s="262">
        <v>0</v>
      </c>
      <c r="K10" s="263">
        <f>E10*J10</f>
        <v>0</v>
      </c>
      <c r="O10" s="255">
        <v>2</v>
      </c>
      <c r="AA10" s="228">
        <v>1</v>
      </c>
      <c r="AB10" s="228">
        <v>1</v>
      </c>
      <c r="AC10" s="228">
        <v>1</v>
      </c>
      <c r="AZ10" s="228">
        <v>1</v>
      </c>
      <c r="BA10" s="228">
        <f>IF(AZ10=1,G10,0)</f>
        <v>0</v>
      </c>
      <c r="BB10" s="228">
        <f>IF(AZ10=2,G10,0)</f>
        <v>0</v>
      </c>
      <c r="BC10" s="228">
        <f>IF(AZ10=3,G10,0)</f>
        <v>0</v>
      </c>
      <c r="BD10" s="228">
        <f>IF(AZ10=4,G10,0)</f>
        <v>0</v>
      </c>
      <c r="BE10" s="228">
        <f>IF(AZ10=5,G10,0)</f>
        <v>0</v>
      </c>
      <c r="CA10" s="255">
        <v>1</v>
      </c>
      <c r="CB10" s="255">
        <v>1</v>
      </c>
    </row>
    <row r="11" spans="1:80" ht="12.75">
      <c r="A11" s="256">
        <v>3</v>
      </c>
      <c r="B11" s="257" t="s">
        <v>120</v>
      </c>
      <c r="C11" s="258" t="s">
        <v>121</v>
      </c>
      <c r="D11" s="259" t="s">
        <v>122</v>
      </c>
      <c r="E11" s="260">
        <v>541.4677</v>
      </c>
      <c r="F11" s="260"/>
      <c r="G11" s="261">
        <f>E11*F11</f>
        <v>0</v>
      </c>
      <c r="H11" s="262">
        <v>0</v>
      </c>
      <c r="I11" s="263">
        <f>E11*H11</f>
        <v>0</v>
      </c>
      <c r="J11" s="262">
        <v>0</v>
      </c>
      <c r="K11" s="263">
        <f>E11*J11</f>
        <v>0</v>
      </c>
      <c r="O11" s="255">
        <v>2</v>
      </c>
      <c r="AA11" s="228">
        <v>1</v>
      </c>
      <c r="AB11" s="228">
        <v>1</v>
      </c>
      <c r="AC11" s="228">
        <v>1</v>
      </c>
      <c r="AZ11" s="228">
        <v>1</v>
      </c>
      <c r="BA11" s="228">
        <f>IF(AZ11=1,G11,0)</f>
        <v>0</v>
      </c>
      <c r="BB11" s="228">
        <f>IF(AZ11=2,G11,0)</f>
        <v>0</v>
      </c>
      <c r="BC11" s="228">
        <f>IF(AZ11=3,G11,0)</f>
        <v>0</v>
      </c>
      <c r="BD11" s="228">
        <f>IF(AZ11=4,G11,0)</f>
        <v>0</v>
      </c>
      <c r="BE11" s="228">
        <f>IF(AZ11=5,G11,0)</f>
        <v>0</v>
      </c>
      <c r="CA11" s="255">
        <v>1</v>
      </c>
      <c r="CB11" s="255">
        <v>1</v>
      </c>
    </row>
    <row r="12" spans="1:15" ht="12.75">
      <c r="A12" s="264"/>
      <c r="B12" s="268"/>
      <c r="C12" s="440" t="s">
        <v>123</v>
      </c>
      <c r="D12" s="441"/>
      <c r="E12" s="269">
        <v>0</v>
      </c>
      <c r="F12" s="270"/>
      <c r="G12" s="271"/>
      <c r="H12" s="272"/>
      <c r="I12" s="266"/>
      <c r="J12" s="273"/>
      <c r="K12" s="266"/>
      <c r="M12" s="267" t="s">
        <v>123</v>
      </c>
      <c r="O12" s="255"/>
    </row>
    <row r="13" spans="1:15" ht="12.75">
      <c r="A13" s="264"/>
      <c r="B13" s="268"/>
      <c r="C13" s="440" t="s">
        <v>124</v>
      </c>
      <c r="D13" s="441"/>
      <c r="E13" s="269">
        <v>0</v>
      </c>
      <c r="F13" s="270"/>
      <c r="G13" s="271"/>
      <c r="H13" s="272"/>
      <c r="I13" s="266"/>
      <c r="J13" s="273"/>
      <c r="K13" s="266"/>
      <c r="M13" s="267" t="s">
        <v>124</v>
      </c>
      <c r="O13" s="255"/>
    </row>
    <row r="14" spans="1:15" ht="12.75">
      <c r="A14" s="264"/>
      <c r="B14" s="268"/>
      <c r="C14" s="442" t="s">
        <v>125</v>
      </c>
      <c r="D14" s="441"/>
      <c r="E14" s="294">
        <v>0</v>
      </c>
      <c r="F14" s="270"/>
      <c r="G14" s="271"/>
      <c r="H14" s="272"/>
      <c r="I14" s="266"/>
      <c r="J14" s="273"/>
      <c r="K14" s="266"/>
      <c r="M14" s="267" t="s">
        <v>125</v>
      </c>
      <c r="O14" s="255"/>
    </row>
    <row r="15" spans="1:15" ht="12.75">
      <c r="A15" s="264"/>
      <c r="B15" s="268"/>
      <c r="C15" s="442" t="s">
        <v>126</v>
      </c>
      <c r="D15" s="441"/>
      <c r="E15" s="294">
        <v>11.1672</v>
      </c>
      <c r="F15" s="270"/>
      <c r="G15" s="271"/>
      <c r="H15" s="272"/>
      <c r="I15" s="266"/>
      <c r="J15" s="273"/>
      <c r="K15" s="266"/>
      <c r="M15" s="267" t="s">
        <v>126</v>
      </c>
      <c r="O15" s="255"/>
    </row>
    <row r="16" spans="1:15" ht="12.75">
      <c r="A16" s="264"/>
      <c r="B16" s="268"/>
      <c r="C16" s="442" t="s">
        <v>127</v>
      </c>
      <c r="D16" s="441"/>
      <c r="E16" s="294">
        <v>11.6196</v>
      </c>
      <c r="F16" s="270"/>
      <c r="G16" s="271"/>
      <c r="H16" s="272"/>
      <c r="I16" s="266"/>
      <c r="J16" s="273"/>
      <c r="K16" s="266"/>
      <c r="M16" s="267" t="s">
        <v>127</v>
      </c>
      <c r="O16" s="255"/>
    </row>
    <row r="17" spans="1:15" ht="12.75">
      <c r="A17" s="264"/>
      <c r="B17" s="268"/>
      <c r="C17" s="442" t="s">
        <v>128</v>
      </c>
      <c r="D17" s="441"/>
      <c r="E17" s="294">
        <v>15.2152</v>
      </c>
      <c r="F17" s="270"/>
      <c r="G17" s="271"/>
      <c r="H17" s="272"/>
      <c r="I17" s="266"/>
      <c r="J17" s="273"/>
      <c r="K17" s="266"/>
      <c r="M17" s="267" t="s">
        <v>128</v>
      </c>
      <c r="O17" s="255"/>
    </row>
    <row r="18" spans="1:15" ht="12.75">
      <c r="A18" s="264"/>
      <c r="B18" s="268"/>
      <c r="C18" s="442" t="s">
        <v>129</v>
      </c>
      <c r="D18" s="441"/>
      <c r="E18" s="294">
        <v>2.3576</v>
      </c>
      <c r="F18" s="270"/>
      <c r="G18" s="271"/>
      <c r="H18" s="272"/>
      <c r="I18" s="266"/>
      <c r="J18" s="273"/>
      <c r="K18" s="266"/>
      <c r="M18" s="267" t="s">
        <v>129</v>
      </c>
      <c r="O18" s="255"/>
    </row>
    <row r="19" spans="1:15" ht="12.75">
      <c r="A19" s="264"/>
      <c r="B19" s="268"/>
      <c r="C19" s="442" t="s">
        <v>130</v>
      </c>
      <c r="D19" s="441"/>
      <c r="E19" s="294">
        <v>38.88</v>
      </c>
      <c r="F19" s="270"/>
      <c r="G19" s="271"/>
      <c r="H19" s="272"/>
      <c r="I19" s="266"/>
      <c r="J19" s="273"/>
      <c r="K19" s="266"/>
      <c r="M19" s="267" t="s">
        <v>130</v>
      </c>
      <c r="O19" s="255"/>
    </row>
    <row r="20" spans="1:15" ht="12.75">
      <c r="A20" s="264"/>
      <c r="B20" s="268"/>
      <c r="C20" s="442" t="s">
        <v>131</v>
      </c>
      <c r="D20" s="441"/>
      <c r="E20" s="294">
        <v>62.868</v>
      </c>
      <c r="F20" s="270"/>
      <c r="G20" s="271"/>
      <c r="H20" s="272"/>
      <c r="I20" s="266"/>
      <c r="J20" s="273"/>
      <c r="K20" s="266"/>
      <c r="M20" s="267" t="s">
        <v>131</v>
      </c>
      <c r="O20" s="255"/>
    </row>
    <row r="21" spans="1:15" ht="12.75">
      <c r="A21" s="264"/>
      <c r="B21" s="268"/>
      <c r="C21" s="442" t="s">
        <v>132</v>
      </c>
      <c r="D21" s="441"/>
      <c r="E21" s="294">
        <v>81.212</v>
      </c>
      <c r="F21" s="270"/>
      <c r="G21" s="271"/>
      <c r="H21" s="272"/>
      <c r="I21" s="266"/>
      <c r="J21" s="273"/>
      <c r="K21" s="266"/>
      <c r="M21" s="267" t="s">
        <v>132</v>
      </c>
      <c r="O21" s="255"/>
    </row>
    <row r="22" spans="1:15" ht="12.75">
      <c r="A22" s="264"/>
      <c r="B22" s="268"/>
      <c r="C22" s="442" t="s">
        <v>133</v>
      </c>
      <c r="D22" s="441"/>
      <c r="E22" s="294">
        <v>18.48</v>
      </c>
      <c r="F22" s="270"/>
      <c r="G22" s="271"/>
      <c r="H22" s="272"/>
      <c r="I22" s="266"/>
      <c r="J22" s="273"/>
      <c r="K22" s="266"/>
      <c r="M22" s="267" t="s">
        <v>133</v>
      </c>
      <c r="O22" s="255"/>
    </row>
    <row r="23" spans="1:15" ht="12.75">
      <c r="A23" s="264"/>
      <c r="B23" s="268"/>
      <c r="C23" s="443" t="s">
        <v>134</v>
      </c>
      <c r="D23" s="441"/>
      <c r="E23" s="295">
        <v>0</v>
      </c>
      <c r="F23" s="270"/>
      <c r="G23" s="271"/>
      <c r="H23" s="272"/>
      <c r="I23" s="266"/>
      <c r="J23" s="273"/>
      <c r="K23" s="266"/>
      <c r="M23" s="267" t="s">
        <v>134</v>
      </c>
      <c r="O23" s="255"/>
    </row>
    <row r="24" spans="1:15" ht="12.75">
      <c r="A24" s="264"/>
      <c r="B24" s="268"/>
      <c r="C24" s="442" t="s">
        <v>135</v>
      </c>
      <c r="D24" s="441"/>
      <c r="E24" s="294">
        <v>241.79959999999997</v>
      </c>
      <c r="F24" s="270"/>
      <c r="G24" s="271"/>
      <c r="H24" s="272"/>
      <c r="I24" s="266"/>
      <c r="J24" s="273"/>
      <c r="K24" s="266"/>
      <c r="M24" s="267" t="s">
        <v>135</v>
      </c>
      <c r="O24" s="255"/>
    </row>
    <row r="25" spans="1:15" ht="22.5">
      <c r="A25" s="264"/>
      <c r="B25" s="268"/>
      <c r="C25" s="440" t="s">
        <v>136</v>
      </c>
      <c r="D25" s="441"/>
      <c r="E25" s="269">
        <v>0</v>
      </c>
      <c r="F25" s="270"/>
      <c r="G25" s="271"/>
      <c r="H25" s="272"/>
      <c r="I25" s="266"/>
      <c r="J25" s="273"/>
      <c r="K25" s="266"/>
      <c r="M25" s="267" t="s">
        <v>136</v>
      </c>
      <c r="O25" s="255"/>
    </row>
    <row r="26" spans="1:15" ht="12.75">
      <c r="A26" s="264"/>
      <c r="B26" s="268"/>
      <c r="C26" s="440" t="s">
        <v>137</v>
      </c>
      <c r="D26" s="441"/>
      <c r="E26" s="269">
        <v>0</v>
      </c>
      <c r="F26" s="270"/>
      <c r="G26" s="271"/>
      <c r="H26" s="272"/>
      <c r="I26" s="266"/>
      <c r="J26" s="273"/>
      <c r="K26" s="266"/>
      <c r="M26" s="267" t="s">
        <v>137</v>
      </c>
      <c r="O26" s="255"/>
    </row>
    <row r="27" spans="1:15" ht="12.75">
      <c r="A27" s="264"/>
      <c r="B27" s="268"/>
      <c r="C27" s="442" t="s">
        <v>125</v>
      </c>
      <c r="D27" s="441"/>
      <c r="E27" s="294">
        <v>0</v>
      </c>
      <c r="F27" s="270"/>
      <c r="G27" s="271"/>
      <c r="H27" s="272"/>
      <c r="I27" s="266"/>
      <c r="J27" s="273"/>
      <c r="K27" s="266"/>
      <c r="M27" s="267" t="s">
        <v>125</v>
      </c>
      <c r="O27" s="255"/>
    </row>
    <row r="28" spans="1:15" ht="12.75">
      <c r="A28" s="264"/>
      <c r="B28" s="268"/>
      <c r="C28" s="442" t="s">
        <v>138</v>
      </c>
      <c r="D28" s="441"/>
      <c r="E28" s="294">
        <v>11.0616</v>
      </c>
      <c r="F28" s="270"/>
      <c r="G28" s="271"/>
      <c r="H28" s="272"/>
      <c r="I28" s="266"/>
      <c r="J28" s="273"/>
      <c r="K28" s="266"/>
      <c r="M28" s="267" t="s">
        <v>138</v>
      </c>
      <c r="O28" s="255"/>
    </row>
    <row r="29" spans="1:15" ht="12.75">
      <c r="A29" s="264"/>
      <c r="B29" s="268"/>
      <c r="C29" s="442" t="s">
        <v>139</v>
      </c>
      <c r="D29" s="441"/>
      <c r="E29" s="294">
        <v>26.112</v>
      </c>
      <c r="F29" s="270"/>
      <c r="G29" s="271"/>
      <c r="H29" s="272"/>
      <c r="I29" s="266"/>
      <c r="J29" s="273"/>
      <c r="K29" s="266"/>
      <c r="M29" s="267" t="s">
        <v>139</v>
      </c>
      <c r="O29" s="255"/>
    </row>
    <row r="30" spans="1:15" ht="12.75">
      <c r="A30" s="264"/>
      <c r="B30" s="268"/>
      <c r="C30" s="442" t="s">
        <v>140</v>
      </c>
      <c r="D30" s="441"/>
      <c r="E30" s="294">
        <v>36.9</v>
      </c>
      <c r="F30" s="270"/>
      <c r="G30" s="271"/>
      <c r="H30" s="272"/>
      <c r="I30" s="266"/>
      <c r="J30" s="273"/>
      <c r="K30" s="266"/>
      <c r="M30" s="267" t="s">
        <v>140</v>
      </c>
      <c r="O30" s="255"/>
    </row>
    <row r="31" spans="1:15" ht="12.75">
      <c r="A31" s="264"/>
      <c r="B31" s="268"/>
      <c r="C31" s="442" t="s">
        <v>141</v>
      </c>
      <c r="D31" s="441"/>
      <c r="E31" s="294">
        <v>47.3176</v>
      </c>
      <c r="F31" s="270"/>
      <c r="G31" s="271"/>
      <c r="H31" s="272"/>
      <c r="I31" s="266"/>
      <c r="J31" s="273"/>
      <c r="K31" s="266"/>
      <c r="M31" s="267" t="s">
        <v>141</v>
      </c>
      <c r="O31" s="255"/>
    </row>
    <row r="32" spans="1:15" ht="12.75">
      <c r="A32" s="264"/>
      <c r="B32" s="268"/>
      <c r="C32" s="442" t="s">
        <v>142</v>
      </c>
      <c r="D32" s="441"/>
      <c r="E32" s="294">
        <v>10.3376</v>
      </c>
      <c r="F32" s="270"/>
      <c r="G32" s="271"/>
      <c r="H32" s="272"/>
      <c r="I32" s="266"/>
      <c r="J32" s="273"/>
      <c r="K32" s="266"/>
      <c r="M32" s="267" t="s">
        <v>142</v>
      </c>
      <c r="O32" s="255"/>
    </row>
    <row r="33" spans="1:15" ht="12.75">
      <c r="A33" s="264"/>
      <c r="B33" s="268"/>
      <c r="C33" s="442" t="s">
        <v>143</v>
      </c>
      <c r="D33" s="441"/>
      <c r="E33" s="294">
        <v>75.152</v>
      </c>
      <c r="F33" s="270"/>
      <c r="G33" s="271"/>
      <c r="H33" s="272"/>
      <c r="I33" s="266"/>
      <c r="J33" s="273"/>
      <c r="K33" s="266"/>
      <c r="M33" s="267" t="s">
        <v>143</v>
      </c>
      <c r="O33" s="255"/>
    </row>
    <row r="34" spans="1:15" ht="12.75">
      <c r="A34" s="264"/>
      <c r="B34" s="268"/>
      <c r="C34" s="442" t="s">
        <v>144</v>
      </c>
      <c r="D34" s="441"/>
      <c r="E34" s="294">
        <v>15.3924</v>
      </c>
      <c r="F34" s="270"/>
      <c r="G34" s="271"/>
      <c r="H34" s="272"/>
      <c r="I34" s="266"/>
      <c r="J34" s="273"/>
      <c r="K34" s="266"/>
      <c r="M34" s="267" t="s">
        <v>144</v>
      </c>
      <c r="O34" s="255"/>
    </row>
    <row r="35" spans="1:15" ht="12.75">
      <c r="A35" s="264"/>
      <c r="B35" s="268"/>
      <c r="C35" s="442" t="s">
        <v>145</v>
      </c>
      <c r="D35" s="441"/>
      <c r="E35" s="294">
        <v>5.0728</v>
      </c>
      <c r="F35" s="270"/>
      <c r="G35" s="271"/>
      <c r="H35" s="272"/>
      <c r="I35" s="266"/>
      <c r="J35" s="273"/>
      <c r="K35" s="266"/>
      <c r="M35" s="267" t="s">
        <v>145</v>
      </c>
      <c r="O35" s="255"/>
    </row>
    <row r="36" spans="1:15" ht="12.75">
      <c r="A36" s="264"/>
      <c r="B36" s="268"/>
      <c r="C36" s="443" t="s">
        <v>134</v>
      </c>
      <c r="D36" s="441"/>
      <c r="E36" s="295">
        <v>0</v>
      </c>
      <c r="F36" s="270"/>
      <c r="G36" s="271"/>
      <c r="H36" s="272"/>
      <c r="I36" s="266"/>
      <c r="J36" s="273"/>
      <c r="K36" s="266"/>
      <c r="M36" s="267" t="s">
        <v>134</v>
      </c>
      <c r="O36" s="255"/>
    </row>
    <row r="37" spans="1:15" ht="12.75">
      <c r="A37" s="264"/>
      <c r="B37" s="268"/>
      <c r="C37" s="442" t="s">
        <v>135</v>
      </c>
      <c r="D37" s="441"/>
      <c r="E37" s="294">
        <v>227.34600000000003</v>
      </c>
      <c r="F37" s="270"/>
      <c r="G37" s="271"/>
      <c r="H37" s="272"/>
      <c r="I37" s="266"/>
      <c r="J37" s="273"/>
      <c r="K37" s="266"/>
      <c r="M37" s="267" t="s">
        <v>135</v>
      </c>
      <c r="O37" s="255"/>
    </row>
    <row r="38" spans="1:15" ht="12.75">
      <c r="A38" s="264"/>
      <c r="B38" s="268"/>
      <c r="C38" s="440" t="s">
        <v>123</v>
      </c>
      <c r="D38" s="441"/>
      <c r="E38" s="269">
        <v>0</v>
      </c>
      <c r="F38" s="270"/>
      <c r="G38" s="271"/>
      <c r="H38" s="272"/>
      <c r="I38" s="266"/>
      <c r="J38" s="273"/>
      <c r="K38" s="266"/>
      <c r="M38" s="267" t="s">
        <v>123</v>
      </c>
      <c r="O38" s="255"/>
    </row>
    <row r="39" spans="1:15" ht="12.75">
      <c r="A39" s="264"/>
      <c r="B39" s="268"/>
      <c r="C39" s="440" t="s">
        <v>146</v>
      </c>
      <c r="D39" s="441"/>
      <c r="E39" s="269">
        <v>0</v>
      </c>
      <c r="F39" s="270"/>
      <c r="G39" s="271"/>
      <c r="H39" s="272"/>
      <c r="I39" s="266"/>
      <c r="J39" s="273"/>
      <c r="K39" s="266"/>
      <c r="M39" s="267" t="s">
        <v>146</v>
      </c>
      <c r="O39" s="255"/>
    </row>
    <row r="40" spans="1:15" ht="12.75">
      <c r="A40" s="264"/>
      <c r="B40" s="268"/>
      <c r="C40" s="442" t="s">
        <v>125</v>
      </c>
      <c r="D40" s="441"/>
      <c r="E40" s="294">
        <v>0</v>
      </c>
      <c r="F40" s="270"/>
      <c r="G40" s="271"/>
      <c r="H40" s="272"/>
      <c r="I40" s="266"/>
      <c r="J40" s="273"/>
      <c r="K40" s="266"/>
      <c r="M40" s="267" t="s">
        <v>125</v>
      </c>
      <c r="O40" s="255"/>
    </row>
    <row r="41" spans="1:15" ht="12.75">
      <c r="A41" s="264"/>
      <c r="B41" s="268"/>
      <c r="C41" s="442" t="s">
        <v>147</v>
      </c>
      <c r="D41" s="441"/>
      <c r="E41" s="294">
        <v>162.56</v>
      </c>
      <c r="F41" s="270"/>
      <c r="G41" s="271"/>
      <c r="H41" s="272"/>
      <c r="I41" s="266"/>
      <c r="J41" s="273"/>
      <c r="K41" s="266"/>
      <c r="M41" s="267" t="s">
        <v>147</v>
      </c>
      <c r="O41" s="255"/>
    </row>
    <row r="42" spans="1:15" ht="12.75">
      <c r="A42" s="264"/>
      <c r="B42" s="268"/>
      <c r="C42" s="443" t="s">
        <v>134</v>
      </c>
      <c r="D42" s="441"/>
      <c r="E42" s="295">
        <v>0</v>
      </c>
      <c r="F42" s="270"/>
      <c r="G42" s="271"/>
      <c r="H42" s="272"/>
      <c r="I42" s="266"/>
      <c r="J42" s="273"/>
      <c r="K42" s="266"/>
      <c r="M42" s="267" t="s">
        <v>134</v>
      </c>
      <c r="O42" s="255"/>
    </row>
    <row r="43" spans="1:15" ht="12.75">
      <c r="A43" s="264"/>
      <c r="B43" s="268"/>
      <c r="C43" s="442" t="s">
        <v>135</v>
      </c>
      <c r="D43" s="441"/>
      <c r="E43" s="294">
        <v>162.56</v>
      </c>
      <c r="F43" s="270"/>
      <c r="G43" s="271"/>
      <c r="H43" s="272"/>
      <c r="I43" s="266"/>
      <c r="J43" s="273"/>
      <c r="K43" s="266"/>
      <c r="M43" s="267" t="s">
        <v>135</v>
      </c>
      <c r="O43" s="255"/>
    </row>
    <row r="44" spans="1:15" ht="12.75">
      <c r="A44" s="264"/>
      <c r="B44" s="268"/>
      <c r="C44" s="440" t="s">
        <v>148</v>
      </c>
      <c r="D44" s="441"/>
      <c r="E44" s="269">
        <v>0</v>
      </c>
      <c r="F44" s="270"/>
      <c r="G44" s="271"/>
      <c r="H44" s="272"/>
      <c r="I44" s="266"/>
      <c r="J44" s="273"/>
      <c r="K44" s="266"/>
      <c r="M44" s="267" t="s">
        <v>148</v>
      </c>
      <c r="O44" s="255"/>
    </row>
    <row r="45" spans="1:15" ht="12.75">
      <c r="A45" s="264"/>
      <c r="B45" s="268"/>
      <c r="C45" s="442" t="s">
        <v>125</v>
      </c>
      <c r="D45" s="441"/>
      <c r="E45" s="294">
        <v>0</v>
      </c>
      <c r="F45" s="270"/>
      <c r="G45" s="271"/>
      <c r="H45" s="272"/>
      <c r="I45" s="266"/>
      <c r="J45" s="273"/>
      <c r="K45" s="266"/>
      <c r="M45" s="267" t="s">
        <v>125</v>
      </c>
      <c r="O45" s="255"/>
    </row>
    <row r="46" spans="1:15" ht="12.75">
      <c r="A46" s="264"/>
      <c r="B46" s="268"/>
      <c r="C46" s="442" t="s">
        <v>149</v>
      </c>
      <c r="D46" s="441"/>
      <c r="E46" s="294">
        <v>-103.632</v>
      </c>
      <c r="F46" s="270"/>
      <c r="G46" s="271"/>
      <c r="H46" s="272"/>
      <c r="I46" s="266"/>
      <c r="J46" s="273"/>
      <c r="K46" s="266"/>
      <c r="M46" s="267" t="s">
        <v>149</v>
      </c>
      <c r="O46" s="255"/>
    </row>
    <row r="47" spans="1:15" ht="12.75">
      <c r="A47" s="264"/>
      <c r="B47" s="268"/>
      <c r="C47" s="443" t="s">
        <v>134</v>
      </c>
      <c r="D47" s="441"/>
      <c r="E47" s="295">
        <v>0</v>
      </c>
      <c r="F47" s="270"/>
      <c r="G47" s="271"/>
      <c r="H47" s="272"/>
      <c r="I47" s="266"/>
      <c r="J47" s="273"/>
      <c r="K47" s="266"/>
      <c r="M47" s="267" t="s">
        <v>134</v>
      </c>
      <c r="O47" s="255"/>
    </row>
    <row r="48" spans="1:15" ht="12.75">
      <c r="A48" s="264"/>
      <c r="B48" s="268"/>
      <c r="C48" s="442" t="s">
        <v>135</v>
      </c>
      <c r="D48" s="441"/>
      <c r="E48" s="294">
        <v>-103.632</v>
      </c>
      <c r="F48" s="270"/>
      <c r="G48" s="271"/>
      <c r="H48" s="272"/>
      <c r="I48" s="266"/>
      <c r="J48" s="273"/>
      <c r="K48" s="266"/>
      <c r="M48" s="267" t="s">
        <v>135</v>
      </c>
      <c r="O48" s="255"/>
    </row>
    <row r="49" spans="1:15" ht="12.75">
      <c r="A49" s="264"/>
      <c r="B49" s="268"/>
      <c r="C49" s="440" t="s">
        <v>150</v>
      </c>
      <c r="D49" s="441"/>
      <c r="E49" s="269">
        <v>0</v>
      </c>
      <c r="F49" s="270"/>
      <c r="G49" s="271"/>
      <c r="H49" s="272"/>
      <c r="I49" s="266"/>
      <c r="J49" s="273"/>
      <c r="K49" s="266"/>
      <c r="M49" s="267" t="s">
        <v>150</v>
      </c>
      <c r="O49" s="255"/>
    </row>
    <row r="50" spans="1:15" ht="12.75">
      <c r="A50" s="264"/>
      <c r="B50" s="268"/>
      <c r="C50" s="442" t="s">
        <v>125</v>
      </c>
      <c r="D50" s="441"/>
      <c r="E50" s="294">
        <v>0</v>
      </c>
      <c r="F50" s="270"/>
      <c r="G50" s="271"/>
      <c r="H50" s="272"/>
      <c r="I50" s="266"/>
      <c r="J50" s="273"/>
      <c r="K50" s="266"/>
      <c r="M50" s="267" t="s">
        <v>125</v>
      </c>
      <c r="O50" s="255"/>
    </row>
    <row r="51" spans="1:15" ht="12.75">
      <c r="A51" s="264"/>
      <c r="B51" s="268"/>
      <c r="C51" s="442" t="s">
        <v>151</v>
      </c>
      <c r="D51" s="441"/>
      <c r="E51" s="294">
        <v>15.807</v>
      </c>
      <c r="F51" s="270"/>
      <c r="G51" s="271"/>
      <c r="H51" s="272"/>
      <c r="I51" s="266"/>
      <c r="J51" s="273"/>
      <c r="K51" s="266"/>
      <c r="M51" s="267" t="s">
        <v>151</v>
      </c>
      <c r="O51" s="255"/>
    </row>
    <row r="52" spans="1:15" ht="12.75">
      <c r="A52" s="264"/>
      <c r="B52" s="268"/>
      <c r="C52" s="442" t="s">
        <v>152</v>
      </c>
      <c r="D52" s="441"/>
      <c r="E52" s="294">
        <v>17.457</v>
      </c>
      <c r="F52" s="270"/>
      <c r="G52" s="271"/>
      <c r="H52" s="272"/>
      <c r="I52" s="266"/>
      <c r="J52" s="273"/>
      <c r="K52" s="266"/>
      <c r="M52" s="267" t="s">
        <v>152</v>
      </c>
      <c r="O52" s="255"/>
    </row>
    <row r="53" spans="1:15" ht="12.75">
      <c r="A53" s="264"/>
      <c r="B53" s="268"/>
      <c r="C53" s="442" t="s">
        <v>153</v>
      </c>
      <c r="D53" s="441"/>
      <c r="E53" s="294">
        <v>11.616</v>
      </c>
      <c r="F53" s="270"/>
      <c r="G53" s="271"/>
      <c r="H53" s="272"/>
      <c r="I53" s="266"/>
      <c r="J53" s="273"/>
      <c r="K53" s="266"/>
      <c r="M53" s="267" t="s">
        <v>153</v>
      </c>
      <c r="O53" s="255"/>
    </row>
    <row r="54" spans="1:15" ht="12.75">
      <c r="A54" s="264"/>
      <c r="B54" s="268"/>
      <c r="C54" s="443" t="s">
        <v>134</v>
      </c>
      <c r="D54" s="441"/>
      <c r="E54" s="295">
        <v>0</v>
      </c>
      <c r="F54" s="270"/>
      <c r="G54" s="271"/>
      <c r="H54" s="272"/>
      <c r="I54" s="266"/>
      <c r="J54" s="273"/>
      <c r="K54" s="266"/>
      <c r="M54" s="267" t="s">
        <v>134</v>
      </c>
      <c r="O54" s="255"/>
    </row>
    <row r="55" spans="1:15" ht="12.75">
      <c r="A55" s="264"/>
      <c r="B55" s="268"/>
      <c r="C55" s="442" t="s">
        <v>135</v>
      </c>
      <c r="D55" s="441"/>
      <c r="E55" s="294">
        <v>44.88</v>
      </c>
      <c r="F55" s="270"/>
      <c r="G55" s="271"/>
      <c r="H55" s="272"/>
      <c r="I55" s="266"/>
      <c r="J55" s="273"/>
      <c r="K55" s="266"/>
      <c r="M55" s="267" t="s">
        <v>135</v>
      </c>
      <c r="O55" s="255"/>
    </row>
    <row r="56" spans="1:15" ht="12.75">
      <c r="A56" s="264"/>
      <c r="B56" s="268"/>
      <c r="C56" s="440" t="s">
        <v>154</v>
      </c>
      <c r="D56" s="441"/>
      <c r="E56" s="269">
        <v>0</v>
      </c>
      <c r="F56" s="270"/>
      <c r="G56" s="271"/>
      <c r="H56" s="272"/>
      <c r="I56" s="266"/>
      <c r="J56" s="273"/>
      <c r="K56" s="266"/>
      <c r="M56" s="267" t="s">
        <v>154</v>
      </c>
      <c r="O56" s="255"/>
    </row>
    <row r="57" spans="1:15" ht="12.75">
      <c r="A57" s="264"/>
      <c r="B57" s="268"/>
      <c r="C57" s="442" t="s">
        <v>125</v>
      </c>
      <c r="D57" s="441"/>
      <c r="E57" s="294">
        <v>0</v>
      </c>
      <c r="F57" s="270"/>
      <c r="G57" s="271"/>
      <c r="H57" s="272"/>
      <c r="I57" s="266"/>
      <c r="J57" s="273"/>
      <c r="K57" s="266"/>
      <c r="M57" s="267" t="s">
        <v>125</v>
      </c>
      <c r="O57" s="255"/>
    </row>
    <row r="58" spans="1:15" ht="12.75">
      <c r="A58" s="264"/>
      <c r="B58" s="268"/>
      <c r="C58" s="442" t="s">
        <v>155</v>
      </c>
      <c r="D58" s="441"/>
      <c r="E58" s="294">
        <v>11.154</v>
      </c>
      <c r="F58" s="270"/>
      <c r="G58" s="271"/>
      <c r="H58" s="272"/>
      <c r="I58" s="266"/>
      <c r="J58" s="273"/>
      <c r="K58" s="266"/>
      <c r="M58" s="267" t="s">
        <v>155</v>
      </c>
      <c r="O58" s="255"/>
    </row>
    <row r="59" spans="1:15" ht="12.75">
      <c r="A59" s="264"/>
      <c r="B59" s="268"/>
      <c r="C59" s="443" t="s">
        <v>134</v>
      </c>
      <c r="D59" s="441"/>
      <c r="E59" s="295">
        <v>0</v>
      </c>
      <c r="F59" s="270"/>
      <c r="G59" s="271"/>
      <c r="H59" s="272"/>
      <c r="I59" s="266"/>
      <c r="J59" s="273"/>
      <c r="K59" s="266"/>
      <c r="M59" s="267" t="s">
        <v>134</v>
      </c>
      <c r="O59" s="255"/>
    </row>
    <row r="60" spans="1:15" ht="12.75">
      <c r="A60" s="264"/>
      <c r="B60" s="268"/>
      <c r="C60" s="442" t="s">
        <v>135</v>
      </c>
      <c r="D60" s="441"/>
      <c r="E60" s="294">
        <v>11.154</v>
      </c>
      <c r="F60" s="270"/>
      <c r="G60" s="271"/>
      <c r="H60" s="272"/>
      <c r="I60" s="266"/>
      <c r="J60" s="273"/>
      <c r="K60" s="266"/>
      <c r="M60" s="267" t="s">
        <v>135</v>
      </c>
      <c r="O60" s="255"/>
    </row>
    <row r="61" spans="1:15" ht="12.75">
      <c r="A61" s="264"/>
      <c r="B61" s="268"/>
      <c r="C61" s="440" t="s">
        <v>156</v>
      </c>
      <c r="D61" s="441"/>
      <c r="E61" s="269">
        <v>0</v>
      </c>
      <c r="F61" s="270"/>
      <c r="G61" s="271"/>
      <c r="H61" s="272"/>
      <c r="I61" s="266"/>
      <c r="J61" s="273"/>
      <c r="K61" s="266"/>
      <c r="M61" s="267" t="s">
        <v>156</v>
      </c>
      <c r="O61" s="255"/>
    </row>
    <row r="62" spans="1:15" ht="12.75">
      <c r="A62" s="264"/>
      <c r="B62" s="268"/>
      <c r="C62" s="440" t="s">
        <v>157</v>
      </c>
      <c r="D62" s="441"/>
      <c r="E62" s="269">
        <v>541.4677</v>
      </c>
      <c r="F62" s="270"/>
      <c r="G62" s="271"/>
      <c r="H62" s="272"/>
      <c r="I62" s="266"/>
      <c r="J62" s="273"/>
      <c r="K62" s="266"/>
      <c r="M62" s="267" t="s">
        <v>157</v>
      </c>
      <c r="O62" s="255"/>
    </row>
    <row r="63" spans="1:80" ht="12.75">
      <c r="A63" s="256">
        <v>4</v>
      </c>
      <c r="B63" s="257" t="s">
        <v>158</v>
      </c>
      <c r="C63" s="258" t="s">
        <v>159</v>
      </c>
      <c r="D63" s="259" t="s">
        <v>122</v>
      </c>
      <c r="E63" s="260">
        <v>270.7339</v>
      </c>
      <c r="F63" s="260"/>
      <c r="G63" s="261">
        <f>E63*F63</f>
        <v>0</v>
      </c>
      <c r="H63" s="262">
        <v>0</v>
      </c>
      <c r="I63" s="263">
        <f>E63*H63</f>
        <v>0</v>
      </c>
      <c r="J63" s="262">
        <v>0</v>
      </c>
      <c r="K63" s="263">
        <f>E63*J63</f>
        <v>0</v>
      </c>
      <c r="O63" s="255">
        <v>2</v>
      </c>
      <c r="AA63" s="228">
        <v>1</v>
      </c>
      <c r="AB63" s="228">
        <v>1</v>
      </c>
      <c r="AC63" s="228">
        <v>1</v>
      </c>
      <c r="AZ63" s="228">
        <v>1</v>
      </c>
      <c r="BA63" s="228">
        <f>IF(AZ63=1,G63,0)</f>
        <v>0</v>
      </c>
      <c r="BB63" s="228">
        <f>IF(AZ63=2,G63,0)</f>
        <v>0</v>
      </c>
      <c r="BC63" s="228">
        <f>IF(AZ63=3,G63,0)</f>
        <v>0</v>
      </c>
      <c r="BD63" s="228">
        <f>IF(AZ63=4,G63,0)</f>
        <v>0</v>
      </c>
      <c r="BE63" s="228">
        <f>IF(AZ63=5,G63,0)</f>
        <v>0</v>
      </c>
      <c r="CA63" s="255">
        <v>1</v>
      </c>
      <c r="CB63" s="255">
        <v>1</v>
      </c>
    </row>
    <row r="64" spans="1:15" ht="12.75">
      <c r="A64" s="264"/>
      <c r="B64" s="268"/>
      <c r="C64" s="440" t="s">
        <v>160</v>
      </c>
      <c r="D64" s="441"/>
      <c r="E64" s="269">
        <v>270.7339</v>
      </c>
      <c r="F64" s="270"/>
      <c r="G64" s="271"/>
      <c r="H64" s="272"/>
      <c r="I64" s="266"/>
      <c r="J64" s="273"/>
      <c r="K64" s="266"/>
      <c r="M64" s="267" t="s">
        <v>160</v>
      </c>
      <c r="O64" s="255"/>
    </row>
    <row r="65" spans="1:80" ht="12.75">
      <c r="A65" s="256">
        <v>5</v>
      </c>
      <c r="B65" s="257" t="s">
        <v>161</v>
      </c>
      <c r="C65" s="258" t="s">
        <v>162</v>
      </c>
      <c r="D65" s="259" t="s">
        <v>122</v>
      </c>
      <c r="E65" s="260">
        <v>60.1631</v>
      </c>
      <c r="F65" s="260"/>
      <c r="G65" s="261">
        <f>E65*F65</f>
        <v>0</v>
      </c>
      <c r="H65" s="262">
        <v>0</v>
      </c>
      <c r="I65" s="263">
        <f>E65*H65</f>
        <v>0</v>
      </c>
      <c r="J65" s="262">
        <v>0</v>
      </c>
      <c r="K65" s="263">
        <f>E65*J65</f>
        <v>0</v>
      </c>
      <c r="O65" s="255">
        <v>2</v>
      </c>
      <c r="AA65" s="228">
        <v>1</v>
      </c>
      <c r="AB65" s="228">
        <v>1</v>
      </c>
      <c r="AC65" s="228">
        <v>1</v>
      </c>
      <c r="AZ65" s="228">
        <v>1</v>
      </c>
      <c r="BA65" s="228">
        <f>IF(AZ65=1,G65,0)</f>
        <v>0</v>
      </c>
      <c r="BB65" s="228">
        <f>IF(AZ65=2,G65,0)</f>
        <v>0</v>
      </c>
      <c r="BC65" s="228">
        <f>IF(AZ65=3,G65,0)</f>
        <v>0</v>
      </c>
      <c r="BD65" s="228">
        <f>IF(AZ65=4,G65,0)</f>
        <v>0</v>
      </c>
      <c r="BE65" s="228">
        <f>IF(AZ65=5,G65,0)</f>
        <v>0</v>
      </c>
      <c r="CA65" s="255">
        <v>1</v>
      </c>
      <c r="CB65" s="255">
        <v>1</v>
      </c>
    </row>
    <row r="66" spans="1:15" ht="12.75">
      <c r="A66" s="264"/>
      <c r="B66" s="268"/>
      <c r="C66" s="440" t="s">
        <v>163</v>
      </c>
      <c r="D66" s="441"/>
      <c r="E66" s="269">
        <v>0</v>
      </c>
      <c r="F66" s="270"/>
      <c r="G66" s="271"/>
      <c r="H66" s="272"/>
      <c r="I66" s="266"/>
      <c r="J66" s="273"/>
      <c r="K66" s="266"/>
      <c r="M66" s="267" t="s">
        <v>163</v>
      </c>
      <c r="O66" s="255"/>
    </row>
    <row r="67" spans="1:15" ht="12.75">
      <c r="A67" s="264"/>
      <c r="B67" s="268"/>
      <c r="C67" s="440" t="s">
        <v>164</v>
      </c>
      <c r="D67" s="441"/>
      <c r="E67" s="269">
        <v>60.1631</v>
      </c>
      <c r="F67" s="270"/>
      <c r="G67" s="271"/>
      <c r="H67" s="272"/>
      <c r="I67" s="266"/>
      <c r="J67" s="273"/>
      <c r="K67" s="266"/>
      <c r="M67" s="267" t="s">
        <v>164</v>
      </c>
      <c r="O67" s="255"/>
    </row>
    <row r="68" spans="1:80" ht="12.75">
      <c r="A68" s="256">
        <v>6</v>
      </c>
      <c r="B68" s="257" t="s">
        <v>165</v>
      </c>
      <c r="C68" s="258" t="s">
        <v>166</v>
      </c>
      <c r="D68" s="259" t="s">
        <v>122</v>
      </c>
      <c r="E68" s="260">
        <v>30.0816</v>
      </c>
      <c r="F68" s="260"/>
      <c r="G68" s="261">
        <f>E68*F68</f>
        <v>0</v>
      </c>
      <c r="H68" s="262">
        <v>0</v>
      </c>
      <c r="I68" s="263">
        <f>E68*H68</f>
        <v>0</v>
      </c>
      <c r="J68" s="262">
        <v>0</v>
      </c>
      <c r="K68" s="263">
        <f>E68*J68</f>
        <v>0</v>
      </c>
      <c r="O68" s="255">
        <v>2</v>
      </c>
      <c r="AA68" s="228">
        <v>1</v>
      </c>
      <c r="AB68" s="228">
        <v>1</v>
      </c>
      <c r="AC68" s="228">
        <v>1</v>
      </c>
      <c r="AZ68" s="228">
        <v>1</v>
      </c>
      <c r="BA68" s="228">
        <f>IF(AZ68=1,G68,0)</f>
        <v>0</v>
      </c>
      <c r="BB68" s="228">
        <f>IF(AZ68=2,G68,0)</f>
        <v>0</v>
      </c>
      <c r="BC68" s="228">
        <f>IF(AZ68=3,G68,0)</f>
        <v>0</v>
      </c>
      <c r="BD68" s="228">
        <f>IF(AZ68=4,G68,0)</f>
        <v>0</v>
      </c>
      <c r="BE68" s="228">
        <f>IF(AZ68=5,G68,0)</f>
        <v>0</v>
      </c>
      <c r="CA68" s="255">
        <v>1</v>
      </c>
      <c r="CB68" s="255">
        <v>1</v>
      </c>
    </row>
    <row r="69" spans="1:15" ht="12.75">
      <c r="A69" s="264"/>
      <c r="B69" s="268"/>
      <c r="C69" s="440" t="s">
        <v>167</v>
      </c>
      <c r="D69" s="441"/>
      <c r="E69" s="269">
        <v>30.0816</v>
      </c>
      <c r="F69" s="270"/>
      <c r="G69" s="271"/>
      <c r="H69" s="272"/>
      <c r="I69" s="266"/>
      <c r="J69" s="273"/>
      <c r="K69" s="266"/>
      <c r="M69" s="267" t="s">
        <v>167</v>
      </c>
      <c r="O69" s="255"/>
    </row>
    <row r="70" spans="1:80" ht="12.75">
      <c r="A70" s="256">
        <v>7</v>
      </c>
      <c r="B70" s="257" t="s">
        <v>168</v>
      </c>
      <c r="C70" s="258" t="s">
        <v>169</v>
      </c>
      <c r="D70" s="259" t="s">
        <v>122</v>
      </c>
      <c r="E70" s="260">
        <v>160.4536</v>
      </c>
      <c r="F70" s="260"/>
      <c r="G70" s="261">
        <f>E70*F70</f>
        <v>0</v>
      </c>
      <c r="H70" s="262">
        <v>0</v>
      </c>
      <c r="I70" s="263">
        <f>E70*H70</f>
        <v>0</v>
      </c>
      <c r="J70" s="262">
        <v>0</v>
      </c>
      <c r="K70" s="263">
        <f>E70*J70</f>
        <v>0</v>
      </c>
      <c r="O70" s="255">
        <v>2</v>
      </c>
      <c r="AA70" s="228">
        <v>1</v>
      </c>
      <c r="AB70" s="228">
        <v>1</v>
      </c>
      <c r="AC70" s="228">
        <v>1</v>
      </c>
      <c r="AZ70" s="228">
        <v>1</v>
      </c>
      <c r="BA70" s="228">
        <f>IF(AZ70=1,G70,0)</f>
        <v>0</v>
      </c>
      <c r="BB70" s="228">
        <f>IF(AZ70=2,G70,0)</f>
        <v>0</v>
      </c>
      <c r="BC70" s="228">
        <f>IF(AZ70=3,G70,0)</f>
        <v>0</v>
      </c>
      <c r="BD70" s="228">
        <f>IF(AZ70=4,G70,0)</f>
        <v>0</v>
      </c>
      <c r="BE70" s="228">
        <f>IF(AZ70=5,G70,0)</f>
        <v>0</v>
      </c>
      <c r="CA70" s="255">
        <v>1</v>
      </c>
      <c r="CB70" s="255">
        <v>1</v>
      </c>
    </row>
    <row r="71" spans="1:15" ht="12.75">
      <c r="A71" s="264"/>
      <c r="B71" s="268"/>
      <c r="C71" s="440" t="s">
        <v>170</v>
      </c>
      <c r="D71" s="441"/>
      <c r="E71" s="269">
        <v>0</v>
      </c>
      <c r="F71" s="270"/>
      <c r="G71" s="271"/>
      <c r="H71" s="272"/>
      <c r="I71" s="266"/>
      <c r="J71" s="273"/>
      <c r="K71" s="266"/>
      <c r="M71" s="267" t="s">
        <v>170</v>
      </c>
      <c r="O71" s="255"/>
    </row>
    <row r="72" spans="1:15" ht="12.75">
      <c r="A72" s="264"/>
      <c r="B72" s="268"/>
      <c r="C72" s="440" t="s">
        <v>124</v>
      </c>
      <c r="D72" s="441"/>
      <c r="E72" s="269">
        <v>0</v>
      </c>
      <c r="F72" s="270"/>
      <c r="G72" s="271"/>
      <c r="H72" s="272"/>
      <c r="I72" s="266"/>
      <c r="J72" s="273"/>
      <c r="K72" s="266"/>
      <c r="M72" s="267" t="s">
        <v>124</v>
      </c>
      <c r="O72" s="255"/>
    </row>
    <row r="73" spans="1:15" ht="12.75">
      <c r="A73" s="264"/>
      <c r="B73" s="268"/>
      <c r="C73" s="442" t="s">
        <v>125</v>
      </c>
      <c r="D73" s="441"/>
      <c r="E73" s="294">
        <v>0</v>
      </c>
      <c r="F73" s="270"/>
      <c r="G73" s="271"/>
      <c r="H73" s="272"/>
      <c r="I73" s="266"/>
      <c r="J73" s="273"/>
      <c r="K73" s="266"/>
      <c r="M73" s="267" t="s">
        <v>125</v>
      </c>
      <c r="O73" s="255"/>
    </row>
    <row r="74" spans="1:15" ht="12.75">
      <c r="A74" s="264"/>
      <c r="B74" s="268"/>
      <c r="C74" s="442" t="s">
        <v>171</v>
      </c>
      <c r="D74" s="441"/>
      <c r="E74" s="294">
        <v>32.904</v>
      </c>
      <c r="F74" s="270"/>
      <c r="G74" s="271"/>
      <c r="H74" s="272"/>
      <c r="I74" s="266"/>
      <c r="J74" s="273"/>
      <c r="K74" s="266"/>
      <c r="M74" s="267" t="s">
        <v>171</v>
      </c>
      <c r="O74" s="255"/>
    </row>
    <row r="75" spans="1:15" ht="12.75">
      <c r="A75" s="264"/>
      <c r="B75" s="268"/>
      <c r="C75" s="442" t="s">
        <v>172</v>
      </c>
      <c r="D75" s="441"/>
      <c r="E75" s="294">
        <v>3.56</v>
      </c>
      <c r="F75" s="270"/>
      <c r="G75" s="271"/>
      <c r="H75" s="272"/>
      <c r="I75" s="266"/>
      <c r="J75" s="273"/>
      <c r="K75" s="266"/>
      <c r="M75" s="267" t="s">
        <v>172</v>
      </c>
      <c r="O75" s="255"/>
    </row>
    <row r="76" spans="1:15" ht="12.75">
      <c r="A76" s="264"/>
      <c r="B76" s="268"/>
      <c r="C76" s="442" t="s">
        <v>173</v>
      </c>
      <c r="D76" s="441"/>
      <c r="E76" s="294">
        <v>12.6</v>
      </c>
      <c r="F76" s="270"/>
      <c r="G76" s="271"/>
      <c r="H76" s="272"/>
      <c r="I76" s="266"/>
      <c r="J76" s="273"/>
      <c r="K76" s="266"/>
      <c r="M76" s="267" t="s">
        <v>173</v>
      </c>
      <c r="O76" s="255"/>
    </row>
    <row r="77" spans="1:15" ht="12.75">
      <c r="A77" s="264"/>
      <c r="B77" s="268"/>
      <c r="C77" s="442" t="s">
        <v>174</v>
      </c>
      <c r="D77" s="441"/>
      <c r="E77" s="294">
        <v>39.652</v>
      </c>
      <c r="F77" s="270"/>
      <c r="G77" s="271"/>
      <c r="H77" s="272"/>
      <c r="I77" s="266"/>
      <c r="J77" s="273"/>
      <c r="K77" s="266"/>
      <c r="M77" s="267" t="s">
        <v>174</v>
      </c>
      <c r="O77" s="255"/>
    </row>
    <row r="78" spans="1:15" ht="12.75">
      <c r="A78" s="264"/>
      <c r="B78" s="268"/>
      <c r="C78" s="443" t="s">
        <v>134</v>
      </c>
      <c r="D78" s="441"/>
      <c r="E78" s="295">
        <v>0</v>
      </c>
      <c r="F78" s="270"/>
      <c r="G78" s="271"/>
      <c r="H78" s="272"/>
      <c r="I78" s="266"/>
      <c r="J78" s="273"/>
      <c r="K78" s="266"/>
      <c r="M78" s="267" t="s">
        <v>134</v>
      </c>
      <c r="O78" s="255"/>
    </row>
    <row r="79" spans="1:15" ht="12.75">
      <c r="A79" s="264"/>
      <c r="B79" s="268"/>
      <c r="C79" s="442" t="s">
        <v>135</v>
      </c>
      <c r="D79" s="441"/>
      <c r="E79" s="294">
        <v>88.71600000000001</v>
      </c>
      <c r="F79" s="270"/>
      <c r="G79" s="271"/>
      <c r="H79" s="272"/>
      <c r="I79" s="266"/>
      <c r="J79" s="273"/>
      <c r="K79" s="266"/>
      <c r="M79" s="267" t="s">
        <v>135</v>
      </c>
      <c r="O79" s="255"/>
    </row>
    <row r="80" spans="1:15" ht="22.5">
      <c r="A80" s="264"/>
      <c r="B80" s="268"/>
      <c r="C80" s="440" t="s">
        <v>175</v>
      </c>
      <c r="D80" s="441"/>
      <c r="E80" s="269">
        <v>0</v>
      </c>
      <c r="F80" s="270"/>
      <c r="G80" s="271"/>
      <c r="H80" s="272"/>
      <c r="I80" s="266"/>
      <c r="J80" s="273"/>
      <c r="K80" s="266"/>
      <c r="M80" s="267" t="s">
        <v>175</v>
      </c>
      <c r="O80" s="255"/>
    </row>
    <row r="81" spans="1:15" ht="12.75">
      <c r="A81" s="264"/>
      <c r="B81" s="268"/>
      <c r="C81" s="440" t="s">
        <v>137</v>
      </c>
      <c r="D81" s="441"/>
      <c r="E81" s="269">
        <v>0</v>
      </c>
      <c r="F81" s="270"/>
      <c r="G81" s="271"/>
      <c r="H81" s="272"/>
      <c r="I81" s="266"/>
      <c r="J81" s="273"/>
      <c r="K81" s="266"/>
      <c r="M81" s="267" t="s">
        <v>137</v>
      </c>
      <c r="O81" s="255"/>
    </row>
    <row r="82" spans="1:15" ht="12.75">
      <c r="A82" s="264"/>
      <c r="B82" s="268"/>
      <c r="C82" s="442" t="s">
        <v>125</v>
      </c>
      <c r="D82" s="441"/>
      <c r="E82" s="294">
        <v>0</v>
      </c>
      <c r="F82" s="270"/>
      <c r="G82" s="271"/>
      <c r="H82" s="272"/>
      <c r="I82" s="266"/>
      <c r="J82" s="273"/>
      <c r="K82" s="266"/>
      <c r="M82" s="267" t="s">
        <v>125</v>
      </c>
      <c r="O82" s="255"/>
    </row>
    <row r="83" spans="1:15" ht="12.75">
      <c r="A83" s="264"/>
      <c r="B83" s="268"/>
      <c r="C83" s="442" t="s">
        <v>176</v>
      </c>
      <c r="D83" s="441"/>
      <c r="E83" s="294">
        <v>31.9784</v>
      </c>
      <c r="F83" s="270"/>
      <c r="G83" s="271"/>
      <c r="H83" s="272"/>
      <c r="I83" s="266"/>
      <c r="J83" s="273"/>
      <c r="K83" s="266"/>
      <c r="M83" s="267" t="s">
        <v>176</v>
      </c>
      <c r="O83" s="255"/>
    </row>
    <row r="84" spans="1:15" ht="12.75">
      <c r="A84" s="264"/>
      <c r="B84" s="268"/>
      <c r="C84" s="442" t="s">
        <v>177</v>
      </c>
      <c r="D84" s="441"/>
      <c r="E84" s="294">
        <v>3.816</v>
      </c>
      <c r="F84" s="270"/>
      <c r="G84" s="271"/>
      <c r="H84" s="272"/>
      <c r="I84" s="266"/>
      <c r="J84" s="273"/>
      <c r="K84" s="266"/>
      <c r="M84" s="267" t="s">
        <v>177</v>
      </c>
      <c r="O84" s="255"/>
    </row>
    <row r="85" spans="1:15" ht="12.75">
      <c r="A85" s="264"/>
      <c r="B85" s="268"/>
      <c r="C85" s="442" t="s">
        <v>178</v>
      </c>
      <c r="D85" s="441"/>
      <c r="E85" s="294">
        <v>53.6796</v>
      </c>
      <c r="F85" s="270"/>
      <c r="G85" s="271"/>
      <c r="H85" s="272"/>
      <c r="I85" s="266"/>
      <c r="J85" s="273"/>
      <c r="K85" s="266"/>
      <c r="M85" s="267" t="s">
        <v>178</v>
      </c>
      <c r="O85" s="255"/>
    </row>
    <row r="86" spans="1:15" ht="12.75">
      <c r="A86" s="264"/>
      <c r="B86" s="268"/>
      <c r="C86" s="442" t="s">
        <v>179</v>
      </c>
      <c r="D86" s="441"/>
      <c r="E86" s="294">
        <v>0.6858</v>
      </c>
      <c r="F86" s="270"/>
      <c r="G86" s="271"/>
      <c r="H86" s="272"/>
      <c r="I86" s="266"/>
      <c r="J86" s="273"/>
      <c r="K86" s="266"/>
      <c r="M86" s="267" t="s">
        <v>179</v>
      </c>
      <c r="O86" s="255"/>
    </row>
    <row r="87" spans="1:15" ht="12.75">
      <c r="A87" s="264"/>
      <c r="B87" s="268"/>
      <c r="C87" s="442" t="s">
        <v>180</v>
      </c>
      <c r="D87" s="441"/>
      <c r="E87" s="294">
        <v>3.375</v>
      </c>
      <c r="F87" s="270"/>
      <c r="G87" s="271"/>
      <c r="H87" s="272"/>
      <c r="I87" s="266"/>
      <c r="J87" s="273"/>
      <c r="K87" s="266"/>
      <c r="M87" s="267" t="s">
        <v>180</v>
      </c>
      <c r="O87" s="255"/>
    </row>
    <row r="88" spans="1:15" ht="12.75">
      <c r="A88" s="264"/>
      <c r="B88" s="268"/>
      <c r="C88" s="443" t="s">
        <v>134</v>
      </c>
      <c r="D88" s="441"/>
      <c r="E88" s="295">
        <v>0</v>
      </c>
      <c r="F88" s="270"/>
      <c r="G88" s="271"/>
      <c r="H88" s="272"/>
      <c r="I88" s="266"/>
      <c r="J88" s="273"/>
      <c r="K88" s="266"/>
      <c r="M88" s="267" t="s">
        <v>134</v>
      </c>
      <c r="O88" s="255"/>
    </row>
    <row r="89" spans="1:15" ht="12.75">
      <c r="A89" s="264"/>
      <c r="B89" s="268"/>
      <c r="C89" s="442" t="s">
        <v>135</v>
      </c>
      <c r="D89" s="441"/>
      <c r="E89" s="294">
        <v>93.5348</v>
      </c>
      <c r="F89" s="270"/>
      <c r="G89" s="271"/>
      <c r="H89" s="272"/>
      <c r="I89" s="266"/>
      <c r="J89" s="273"/>
      <c r="K89" s="266"/>
      <c r="M89" s="267" t="s">
        <v>135</v>
      </c>
      <c r="O89" s="255"/>
    </row>
    <row r="90" spans="1:15" ht="12.75">
      <c r="A90" s="264"/>
      <c r="B90" s="268"/>
      <c r="C90" s="440" t="s">
        <v>148</v>
      </c>
      <c r="D90" s="441"/>
      <c r="E90" s="269">
        <v>0</v>
      </c>
      <c r="F90" s="270"/>
      <c r="G90" s="271"/>
      <c r="H90" s="272"/>
      <c r="I90" s="266"/>
      <c r="J90" s="273"/>
      <c r="K90" s="266"/>
      <c r="M90" s="267" t="s">
        <v>148</v>
      </c>
      <c r="O90" s="255"/>
    </row>
    <row r="91" spans="1:15" ht="12.75">
      <c r="A91" s="264"/>
      <c r="B91" s="268"/>
      <c r="C91" s="442" t="s">
        <v>125</v>
      </c>
      <c r="D91" s="441"/>
      <c r="E91" s="294">
        <v>0</v>
      </c>
      <c r="F91" s="270"/>
      <c r="G91" s="271"/>
      <c r="H91" s="272"/>
      <c r="I91" s="266"/>
      <c r="J91" s="273"/>
      <c r="K91" s="266"/>
      <c r="M91" s="267" t="s">
        <v>125</v>
      </c>
      <c r="O91" s="255"/>
    </row>
    <row r="92" spans="1:15" ht="12.75">
      <c r="A92" s="264"/>
      <c r="B92" s="268"/>
      <c r="C92" s="442" t="s">
        <v>181</v>
      </c>
      <c r="D92" s="441"/>
      <c r="E92" s="294">
        <v>-29.9982</v>
      </c>
      <c r="F92" s="270"/>
      <c r="G92" s="271"/>
      <c r="H92" s="272"/>
      <c r="I92" s="266"/>
      <c r="J92" s="273"/>
      <c r="K92" s="266"/>
      <c r="M92" s="267" t="s">
        <v>181</v>
      </c>
      <c r="O92" s="255"/>
    </row>
    <row r="93" spans="1:15" ht="12.75">
      <c r="A93" s="264"/>
      <c r="B93" s="268"/>
      <c r="C93" s="443" t="s">
        <v>134</v>
      </c>
      <c r="D93" s="441"/>
      <c r="E93" s="295">
        <v>0</v>
      </c>
      <c r="F93" s="270"/>
      <c r="G93" s="271"/>
      <c r="H93" s="272"/>
      <c r="I93" s="266"/>
      <c r="J93" s="273"/>
      <c r="K93" s="266"/>
      <c r="M93" s="267" t="s">
        <v>134</v>
      </c>
      <c r="O93" s="255"/>
    </row>
    <row r="94" spans="1:15" ht="12.75">
      <c r="A94" s="264"/>
      <c r="B94" s="268"/>
      <c r="C94" s="442" t="s">
        <v>135</v>
      </c>
      <c r="D94" s="441"/>
      <c r="E94" s="294">
        <v>-29.9982</v>
      </c>
      <c r="F94" s="270"/>
      <c r="G94" s="271"/>
      <c r="H94" s="272"/>
      <c r="I94" s="266"/>
      <c r="J94" s="273"/>
      <c r="K94" s="266"/>
      <c r="M94" s="267" t="s">
        <v>135</v>
      </c>
      <c r="O94" s="255"/>
    </row>
    <row r="95" spans="1:15" ht="12.75">
      <c r="A95" s="264"/>
      <c r="B95" s="268"/>
      <c r="C95" s="440" t="s">
        <v>150</v>
      </c>
      <c r="D95" s="441"/>
      <c r="E95" s="269">
        <v>0</v>
      </c>
      <c r="F95" s="270"/>
      <c r="G95" s="271"/>
      <c r="H95" s="272"/>
      <c r="I95" s="266"/>
      <c r="J95" s="273"/>
      <c r="K95" s="266"/>
      <c r="M95" s="267" t="s">
        <v>150</v>
      </c>
      <c r="O95" s="255"/>
    </row>
    <row r="96" spans="1:15" ht="12.75">
      <c r="A96" s="264"/>
      <c r="B96" s="268"/>
      <c r="C96" s="442" t="s">
        <v>125</v>
      </c>
      <c r="D96" s="441"/>
      <c r="E96" s="294">
        <v>0</v>
      </c>
      <c r="F96" s="270"/>
      <c r="G96" s="271"/>
      <c r="H96" s="272"/>
      <c r="I96" s="266"/>
      <c r="J96" s="273"/>
      <c r="K96" s="266"/>
      <c r="M96" s="267" t="s">
        <v>125</v>
      </c>
      <c r="O96" s="255"/>
    </row>
    <row r="97" spans="1:15" ht="12.75">
      <c r="A97" s="264"/>
      <c r="B97" s="268"/>
      <c r="C97" s="442" t="s">
        <v>182</v>
      </c>
      <c r="D97" s="441"/>
      <c r="E97" s="294">
        <v>5.8575</v>
      </c>
      <c r="F97" s="270"/>
      <c r="G97" s="271"/>
      <c r="H97" s="272"/>
      <c r="I97" s="266"/>
      <c r="J97" s="273"/>
      <c r="K97" s="266"/>
      <c r="M97" s="267" t="s">
        <v>182</v>
      </c>
      <c r="O97" s="255"/>
    </row>
    <row r="98" spans="1:15" ht="12.75">
      <c r="A98" s="264"/>
      <c r="B98" s="268"/>
      <c r="C98" s="442" t="s">
        <v>183</v>
      </c>
      <c r="D98" s="441"/>
      <c r="E98" s="294">
        <v>5.412</v>
      </c>
      <c r="F98" s="270"/>
      <c r="G98" s="271"/>
      <c r="H98" s="272"/>
      <c r="I98" s="266"/>
      <c r="J98" s="273"/>
      <c r="K98" s="266"/>
      <c r="M98" s="267" t="s">
        <v>183</v>
      </c>
      <c r="O98" s="255"/>
    </row>
    <row r="99" spans="1:15" ht="12.75">
      <c r="A99" s="264"/>
      <c r="B99" s="268"/>
      <c r="C99" s="442" t="s">
        <v>184</v>
      </c>
      <c r="D99" s="441"/>
      <c r="E99" s="294">
        <v>5.511</v>
      </c>
      <c r="F99" s="270"/>
      <c r="G99" s="271"/>
      <c r="H99" s="272"/>
      <c r="I99" s="266"/>
      <c r="J99" s="273"/>
      <c r="K99" s="266"/>
      <c r="M99" s="267" t="s">
        <v>184</v>
      </c>
      <c r="O99" s="255"/>
    </row>
    <row r="100" spans="1:15" ht="12.75">
      <c r="A100" s="264"/>
      <c r="B100" s="268"/>
      <c r="C100" s="443" t="s">
        <v>134</v>
      </c>
      <c r="D100" s="441"/>
      <c r="E100" s="295">
        <v>0</v>
      </c>
      <c r="F100" s="270"/>
      <c r="G100" s="271"/>
      <c r="H100" s="272"/>
      <c r="I100" s="266"/>
      <c r="J100" s="273"/>
      <c r="K100" s="266"/>
      <c r="M100" s="267" t="s">
        <v>134</v>
      </c>
      <c r="O100" s="255"/>
    </row>
    <row r="101" spans="1:15" ht="12.75">
      <c r="A101" s="264"/>
      <c r="B101" s="268"/>
      <c r="C101" s="442" t="s">
        <v>135</v>
      </c>
      <c r="D101" s="441"/>
      <c r="E101" s="294">
        <v>16.7805</v>
      </c>
      <c r="F101" s="270"/>
      <c r="G101" s="271"/>
      <c r="H101" s="272"/>
      <c r="I101" s="266"/>
      <c r="J101" s="273"/>
      <c r="K101" s="266"/>
      <c r="M101" s="267" t="s">
        <v>135</v>
      </c>
      <c r="O101" s="255"/>
    </row>
    <row r="102" spans="1:15" ht="12.75">
      <c r="A102" s="264"/>
      <c r="B102" s="268"/>
      <c r="C102" s="440" t="s">
        <v>154</v>
      </c>
      <c r="D102" s="441"/>
      <c r="E102" s="269">
        <v>0</v>
      </c>
      <c r="F102" s="270"/>
      <c r="G102" s="271"/>
      <c r="H102" s="272"/>
      <c r="I102" s="266"/>
      <c r="J102" s="273"/>
      <c r="K102" s="266"/>
      <c r="M102" s="267" t="s">
        <v>154</v>
      </c>
      <c r="O102" s="255"/>
    </row>
    <row r="103" spans="1:15" ht="12.75">
      <c r="A103" s="264"/>
      <c r="B103" s="268"/>
      <c r="C103" s="442" t="s">
        <v>125</v>
      </c>
      <c r="D103" s="441"/>
      <c r="E103" s="294">
        <v>0</v>
      </c>
      <c r="F103" s="270"/>
      <c r="G103" s="271"/>
      <c r="H103" s="272"/>
      <c r="I103" s="266"/>
      <c r="J103" s="273"/>
      <c r="K103" s="266"/>
      <c r="M103" s="267" t="s">
        <v>125</v>
      </c>
      <c r="O103" s="255"/>
    </row>
    <row r="104" spans="1:15" ht="12.75">
      <c r="A104" s="264"/>
      <c r="B104" s="268"/>
      <c r="C104" s="442" t="s">
        <v>185</v>
      </c>
      <c r="D104" s="441"/>
      <c r="E104" s="294">
        <v>4.056</v>
      </c>
      <c r="F104" s="270"/>
      <c r="G104" s="271"/>
      <c r="H104" s="272"/>
      <c r="I104" s="266"/>
      <c r="J104" s="273"/>
      <c r="K104" s="266"/>
      <c r="M104" s="267" t="s">
        <v>185</v>
      </c>
      <c r="O104" s="255"/>
    </row>
    <row r="105" spans="1:15" ht="12.75">
      <c r="A105" s="264"/>
      <c r="B105" s="268"/>
      <c r="C105" s="443" t="s">
        <v>134</v>
      </c>
      <c r="D105" s="441"/>
      <c r="E105" s="295">
        <v>0</v>
      </c>
      <c r="F105" s="270"/>
      <c r="G105" s="271"/>
      <c r="H105" s="272"/>
      <c r="I105" s="266"/>
      <c r="J105" s="273"/>
      <c r="K105" s="266"/>
      <c r="M105" s="267" t="s">
        <v>134</v>
      </c>
      <c r="O105" s="255"/>
    </row>
    <row r="106" spans="1:15" ht="12.75">
      <c r="A106" s="264"/>
      <c r="B106" s="268"/>
      <c r="C106" s="442" t="s">
        <v>135</v>
      </c>
      <c r="D106" s="441"/>
      <c r="E106" s="294">
        <v>4.056</v>
      </c>
      <c r="F106" s="270"/>
      <c r="G106" s="271"/>
      <c r="H106" s="272"/>
      <c r="I106" s="266"/>
      <c r="J106" s="273"/>
      <c r="K106" s="266"/>
      <c r="M106" s="267" t="s">
        <v>135</v>
      </c>
      <c r="O106" s="255"/>
    </row>
    <row r="107" spans="1:15" ht="12.75">
      <c r="A107" s="264"/>
      <c r="B107" s="268"/>
      <c r="C107" s="440" t="s">
        <v>156</v>
      </c>
      <c r="D107" s="441"/>
      <c r="E107" s="269">
        <v>0</v>
      </c>
      <c r="F107" s="270"/>
      <c r="G107" s="271"/>
      <c r="H107" s="272"/>
      <c r="I107" s="266"/>
      <c r="J107" s="273"/>
      <c r="K107" s="266"/>
      <c r="M107" s="267" t="s">
        <v>156</v>
      </c>
      <c r="O107" s="255"/>
    </row>
    <row r="108" spans="1:15" ht="12.75">
      <c r="A108" s="264"/>
      <c r="B108" s="268"/>
      <c r="C108" s="440" t="s">
        <v>186</v>
      </c>
      <c r="D108" s="441"/>
      <c r="E108" s="269">
        <v>160.4536</v>
      </c>
      <c r="F108" s="270"/>
      <c r="G108" s="271"/>
      <c r="H108" s="272"/>
      <c r="I108" s="266"/>
      <c r="J108" s="273"/>
      <c r="K108" s="266"/>
      <c r="M108" s="267" t="s">
        <v>186</v>
      </c>
      <c r="O108" s="255"/>
    </row>
    <row r="109" spans="1:80" ht="12.75">
      <c r="A109" s="256">
        <v>8</v>
      </c>
      <c r="B109" s="257" t="s">
        <v>187</v>
      </c>
      <c r="C109" s="258" t="s">
        <v>188</v>
      </c>
      <c r="D109" s="259" t="s">
        <v>122</v>
      </c>
      <c r="E109" s="260">
        <v>80.2268</v>
      </c>
      <c r="F109" s="260"/>
      <c r="G109" s="261">
        <f>E109*F109</f>
        <v>0</v>
      </c>
      <c r="H109" s="262">
        <v>0</v>
      </c>
      <c r="I109" s="263">
        <f>E109*H109</f>
        <v>0</v>
      </c>
      <c r="J109" s="262">
        <v>0</v>
      </c>
      <c r="K109" s="263">
        <f>E109*J109</f>
        <v>0</v>
      </c>
      <c r="O109" s="255">
        <v>2</v>
      </c>
      <c r="AA109" s="228">
        <v>1</v>
      </c>
      <c r="AB109" s="228">
        <v>1</v>
      </c>
      <c r="AC109" s="228">
        <v>1</v>
      </c>
      <c r="AZ109" s="228">
        <v>1</v>
      </c>
      <c r="BA109" s="228">
        <f>IF(AZ109=1,G109,0)</f>
        <v>0</v>
      </c>
      <c r="BB109" s="228">
        <f>IF(AZ109=2,G109,0)</f>
        <v>0</v>
      </c>
      <c r="BC109" s="228">
        <f>IF(AZ109=3,G109,0)</f>
        <v>0</v>
      </c>
      <c r="BD109" s="228">
        <f>IF(AZ109=4,G109,0)</f>
        <v>0</v>
      </c>
      <c r="BE109" s="228">
        <f>IF(AZ109=5,G109,0)</f>
        <v>0</v>
      </c>
      <c r="CA109" s="255">
        <v>1</v>
      </c>
      <c r="CB109" s="255">
        <v>1</v>
      </c>
    </row>
    <row r="110" spans="1:15" ht="12.75">
      <c r="A110" s="264"/>
      <c r="B110" s="268"/>
      <c r="C110" s="440" t="s">
        <v>189</v>
      </c>
      <c r="D110" s="441"/>
      <c r="E110" s="269">
        <v>80.2268</v>
      </c>
      <c r="F110" s="270"/>
      <c r="G110" s="271"/>
      <c r="H110" s="272"/>
      <c r="I110" s="266"/>
      <c r="J110" s="273"/>
      <c r="K110" s="266"/>
      <c r="M110" s="267" t="s">
        <v>189</v>
      </c>
      <c r="O110" s="255"/>
    </row>
    <row r="111" spans="1:80" ht="12.75">
      <c r="A111" s="256">
        <v>9</v>
      </c>
      <c r="B111" s="257" t="s">
        <v>190</v>
      </c>
      <c r="C111" s="258" t="s">
        <v>191</v>
      </c>
      <c r="D111" s="259" t="s">
        <v>122</v>
      </c>
      <c r="E111" s="260">
        <v>17.8282</v>
      </c>
      <c r="F111" s="260"/>
      <c r="G111" s="261">
        <f>E111*F111</f>
        <v>0</v>
      </c>
      <c r="H111" s="262">
        <v>0</v>
      </c>
      <c r="I111" s="263">
        <f>E111*H111</f>
        <v>0</v>
      </c>
      <c r="J111" s="262">
        <v>0</v>
      </c>
      <c r="K111" s="263">
        <f>E111*J111</f>
        <v>0</v>
      </c>
      <c r="O111" s="255">
        <v>2</v>
      </c>
      <c r="AA111" s="228">
        <v>1</v>
      </c>
      <c r="AB111" s="228">
        <v>1</v>
      </c>
      <c r="AC111" s="228">
        <v>1</v>
      </c>
      <c r="AZ111" s="228">
        <v>1</v>
      </c>
      <c r="BA111" s="228">
        <f>IF(AZ111=1,G111,0)</f>
        <v>0</v>
      </c>
      <c r="BB111" s="228">
        <f>IF(AZ111=2,G111,0)</f>
        <v>0</v>
      </c>
      <c r="BC111" s="228">
        <f>IF(AZ111=3,G111,0)</f>
        <v>0</v>
      </c>
      <c r="BD111" s="228">
        <f>IF(AZ111=4,G111,0)</f>
        <v>0</v>
      </c>
      <c r="BE111" s="228">
        <f>IF(AZ111=5,G111,0)</f>
        <v>0</v>
      </c>
      <c r="CA111" s="255">
        <v>1</v>
      </c>
      <c r="CB111" s="255">
        <v>1</v>
      </c>
    </row>
    <row r="112" spans="1:15" ht="12.75">
      <c r="A112" s="264"/>
      <c r="B112" s="268"/>
      <c r="C112" s="440" t="s">
        <v>192</v>
      </c>
      <c r="D112" s="441"/>
      <c r="E112" s="269">
        <v>0</v>
      </c>
      <c r="F112" s="270"/>
      <c r="G112" s="271"/>
      <c r="H112" s="272"/>
      <c r="I112" s="266"/>
      <c r="J112" s="273"/>
      <c r="K112" s="266"/>
      <c r="M112" s="267" t="s">
        <v>192</v>
      </c>
      <c r="O112" s="255"/>
    </row>
    <row r="113" spans="1:15" ht="12.75">
      <c r="A113" s="264"/>
      <c r="B113" s="268"/>
      <c r="C113" s="440" t="s">
        <v>193</v>
      </c>
      <c r="D113" s="441"/>
      <c r="E113" s="269">
        <v>17.8282</v>
      </c>
      <c r="F113" s="270"/>
      <c r="G113" s="271"/>
      <c r="H113" s="272"/>
      <c r="I113" s="266"/>
      <c r="J113" s="273"/>
      <c r="K113" s="266"/>
      <c r="M113" s="267" t="s">
        <v>193</v>
      </c>
      <c r="O113" s="255"/>
    </row>
    <row r="114" spans="1:80" ht="12.75">
      <c r="A114" s="256">
        <v>10</v>
      </c>
      <c r="B114" s="257" t="s">
        <v>194</v>
      </c>
      <c r="C114" s="258" t="s">
        <v>195</v>
      </c>
      <c r="D114" s="259" t="s">
        <v>122</v>
      </c>
      <c r="E114" s="260">
        <v>8.9141</v>
      </c>
      <c r="F114" s="260"/>
      <c r="G114" s="261">
        <f>E114*F114</f>
        <v>0</v>
      </c>
      <c r="H114" s="262">
        <v>0</v>
      </c>
      <c r="I114" s="263">
        <f>E114*H114</f>
        <v>0</v>
      </c>
      <c r="J114" s="262">
        <v>0</v>
      </c>
      <c r="K114" s="263">
        <f>E114*J114</f>
        <v>0</v>
      </c>
      <c r="O114" s="255">
        <v>2</v>
      </c>
      <c r="AA114" s="228">
        <v>1</v>
      </c>
      <c r="AB114" s="228">
        <v>1</v>
      </c>
      <c r="AC114" s="228">
        <v>1</v>
      </c>
      <c r="AZ114" s="228">
        <v>1</v>
      </c>
      <c r="BA114" s="228">
        <f>IF(AZ114=1,G114,0)</f>
        <v>0</v>
      </c>
      <c r="BB114" s="228">
        <f>IF(AZ114=2,G114,0)</f>
        <v>0</v>
      </c>
      <c r="BC114" s="228">
        <f>IF(AZ114=3,G114,0)</f>
        <v>0</v>
      </c>
      <c r="BD114" s="228">
        <f>IF(AZ114=4,G114,0)</f>
        <v>0</v>
      </c>
      <c r="BE114" s="228">
        <f>IF(AZ114=5,G114,0)</f>
        <v>0</v>
      </c>
      <c r="CA114" s="255">
        <v>1</v>
      </c>
      <c r="CB114" s="255">
        <v>1</v>
      </c>
    </row>
    <row r="115" spans="1:15" ht="12.75">
      <c r="A115" s="264"/>
      <c r="B115" s="268"/>
      <c r="C115" s="440" t="s">
        <v>196</v>
      </c>
      <c r="D115" s="441"/>
      <c r="E115" s="269">
        <v>8.9141</v>
      </c>
      <c r="F115" s="270"/>
      <c r="G115" s="271"/>
      <c r="H115" s="272"/>
      <c r="I115" s="266"/>
      <c r="J115" s="273"/>
      <c r="K115" s="266"/>
      <c r="M115" s="267" t="s">
        <v>196</v>
      </c>
      <c r="O115" s="255"/>
    </row>
    <row r="116" spans="1:80" ht="12.75">
      <c r="A116" s="256">
        <v>11</v>
      </c>
      <c r="B116" s="257" t="s">
        <v>197</v>
      </c>
      <c r="C116" s="258" t="s">
        <v>198</v>
      </c>
      <c r="D116" s="259" t="s">
        <v>199</v>
      </c>
      <c r="E116" s="260">
        <v>656.2508</v>
      </c>
      <c r="F116" s="260"/>
      <c r="G116" s="261">
        <f>E116*F116</f>
        <v>0</v>
      </c>
      <c r="H116" s="262">
        <v>0.00099</v>
      </c>
      <c r="I116" s="263">
        <f>E116*H116</f>
        <v>0.649688292</v>
      </c>
      <c r="J116" s="262">
        <v>0</v>
      </c>
      <c r="K116" s="263">
        <f>E116*J116</f>
        <v>0</v>
      </c>
      <c r="O116" s="255">
        <v>2</v>
      </c>
      <c r="AA116" s="228">
        <v>1</v>
      </c>
      <c r="AB116" s="228">
        <v>1</v>
      </c>
      <c r="AC116" s="228">
        <v>1</v>
      </c>
      <c r="AZ116" s="228">
        <v>1</v>
      </c>
      <c r="BA116" s="228">
        <f>IF(AZ116=1,G116,0)</f>
        <v>0</v>
      </c>
      <c r="BB116" s="228">
        <f>IF(AZ116=2,G116,0)</f>
        <v>0</v>
      </c>
      <c r="BC116" s="228">
        <f>IF(AZ116=3,G116,0)</f>
        <v>0</v>
      </c>
      <c r="BD116" s="228">
        <f>IF(AZ116=4,G116,0)</f>
        <v>0</v>
      </c>
      <c r="BE116" s="228">
        <f>IF(AZ116=5,G116,0)</f>
        <v>0</v>
      </c>
      <c r="CA116" s="255">
        <v>1</v>
      </c>
      <c r="CB116" s="255">
        <v>1</v>
      </c>
    </row>
    <row r="117" spans="1:15" ht="12.75">
      <c r="A117" s="264"/>
      <c r="B117" s="268"/>
      <c r="C117" s="440" t="s">
        <v>200</v>
      </c>
      <c r="D117" s="441"/>
      <c r="E117" s="269">
        <v>656.2508</v>
      </c>
      <c r="F117" s="270"/>
      <c r="G117" s="271"/>
      <c r="H117" s="272"/>
      <c r="I117" s="266"/>
      <c r="J117" s="273"/>
      <c r="K117" s="266"/>
      <c r="M117" s="267" t="s">
        <v>200</v>
      </c>
      <c r="O117" s="255"/>
    </row>
    <row r="118" spans="1:80" ht="12.75">
      <c r="A118" s="256">
        <v>12</v>
      </c>
      <c r="B118" s="257" t="s">
        <v>201</v>
      </c>
      <c r="C118" s="258" t="s">
        <v>202</v>
      </c>
      <c r="D118" s="259" t="s">
        <v>199</v>
      </c>
      <c r="E118" s="260">
        <v>49.3952</v>
      </c>
      <c r="F118" s="260"/>
      <c r="G118" s="261">
        <f>E118*F118</f>
        <v>0</v>
      </c>
      <c r="H118" s="262">
        <v>0.00086</v>
      </c>
      <c r="I118" s="263">
        <f>E118*H118</f>
        <v>0.042479872</v>
      </c>
      <c r="J118" s="262">
        <v>0</v>
      </c>
      <c r="K118" s="263">
        <f>E118*J118</f>
        <v>0</v>
      </c>
      <c r="O118" s="255">
        <v>2</v>
      </c>
      <c r="AA118" s="228">
        <v>1</v>
      </c>
      <c r="AB118" s="228">
        <v>1</v>
      </c>
      <c r="AC118" s="228">
        <v>1</v>
      </c>
      <c r="AZ118" s="228">
        <v>1</v>
      </c>
      <c r="BA118" s="228">
        <f>IF(AZ118=1,G118,0)</f>
        <v>0</v>
      </c>
      <c r="BB118" s="228">
        <f>IF(AZ118=2,G118,0)</f>
        <v>0</v>
      </c>
      <c r="BC118" s="228">
        <f>IF(AZ118=3,G118,0)</f>
        <v>0</v>
      </c>
      <c r="BD118" s="228">
        <f>IF(AZ118=4,G118,0)</f>
        <v>0</v>
      </c>
      <c r="BE118" s="228">
        <f>IF(AZ118=5,G118,0)</f>
        <v>0</v>
      </c>
      <c r="CA118" s="255">
        <v>1</v>
      </c>
      <c r="CB118" s="255">
        <v>1</v>
      </c>
    </row>
    <row r="119" spans="1:15" ht="12.75">
      <c r="A119" s="264"/>
      <c r="B119" s="268"/>
      <c r="C119" s="440" t="s">
        <v>203</v>
      </c>
      <c r="D119" s="441"/>
      <c r="E119" s="269">
        <v>49.3952</v>
      </c>
      <c r="F119" s="270"/>
      <c r="G119" s="271"/>
      <c r="H119" s="272"/>
      <c r="I119" s="266"/>
      <c r="J119" s="273"/>
      <c r="K119" s="266"/>
      <c r="M119" s="267" t="s">
        <v>203</v>
      </c>
      <c r="O119" s="255"/>
    </row>
    <row r="120" spans="1:80" ht="12.75">
      <c r="A120" s="256">
        <v>13</v>
      </c>
      <c r="B120" s="257" t="s">
        <v>204</v>
      </c>
      <c r="C120" s="258" t="s">
        <v>205</v>
      </c>
      <c r="D120" s="259" t="s">
        <v>199</v>
      </c>
      <c r="E120" s="260">
        <v>656.2508</v>
      </c>
      <c r="F120" s="260"/>
      <c r="G120" s="261">
        <f>E120*F120</f>
        <v>0</v>
      </c>
      <c r="H120" s="262">
        <v>0</v>
      </c>
      <c r="I120" s="263">
        <f>E120*H120</f>
        <v>0</v>
      </c>
      <c r="J120" s="262">
        <v>0</v>
      </c>
      <c r="K120" s="263">
        <f>E120*J120</f>
        <v>0</v>
      </c>
      <c r="O120" s="255">
        <v>2</v>
      </c>
      <c r="AA120" s="228">
        <v>1</v>
      </c>
      <c r="AB120" s="228">
        <v>1</v>
      </c>
      <c r="AC120" s="228">
        <v>1</v>
      </c>
      <c r="AZ120" s="228">
        <v>1</v>
      </c>
      <c r="BA120" s="228">
        <f>IF(AZ120=1,G120,0)</f>
        <v>0</v>
      </c>
      <c r="BB120" s="228">
        <f>IF(AZ120=2,G120,0)</f>
        <v>0</v>
      </c>
      <c r="BC120" s="228">
        <f>IF(AZ120=3,G120,0)</f>
        <v>0</v>
      </c>
      <c r="BD120" s="228">
        <f>IF(AZ120=4,G120,0)</f>
        <v>0</v>
      </c>
      <c r="BE120" s="228">
        <f>IF(AZ120=5,G120,0)</f>
        <v>0</v>
      </c>
      <c r="CA120" s="255">
        <v>1</v>
      </c>
      <c r="CB120" s="255">
        <v>1</v>
      </c>
    </row>
    <row r="121" spans="1:80" ht="12.75">
      <c r="A121" s="256">
        <v>14</v>
      </c>
      <c r="B121" s="257" t="s">
        <v>206</v>
      </c>
      <c r="C121" s="258" t="s">
        <v>207</v>
      </c>
      <c r="D121" s="259" t="s">
        <v>199</v>
      </c>
      <c r="E121" s="260">
        <v>49.3952</v>
      </c>
      <c r="F121" s="260"/>
      <c r="G121" s="261">
        <f>E121*F121</f>
        <v>0</v>
      </c>
      <c r="H121" s="262">
        <v>0</v>
      </c>
      <c r="I121" s="263">
        <f>E121*H121</f>
        <v>0</v>
      </c>
      <c r="J121" s="262">
        <v>0</v>
      </c>
      <c r="K121" s="263">
        <f>E121*J121</f>
        <v>0</v>
      </c>
      <c r="O121" s="255">
        <v>2</v>
      </c>
      <c r="AA121" s="228">
        <v>1</v>
      </c>
      <c r="AB121" s="228">
        <v>1</v>
      </c>
      <c r="AC121" s="228">
        <v>1</v>
      </c>
      <c r="AZ121" s="228">
        <v>1</v>
      </c>
      <c r="BA121" s="228">
        <f>IF(AZ121=1,G121,0)</f>
        <v>0</v>
      </c>
      <c r="BB121" s="228">
        <f>IF(AZ121=2,G121,0)</f>
        <v>0</v>
      </c>
      <c r="BC121" s="228">
        <f>IF(AZ121=3,G121,0)</f>
        <v>0</v>
      </c>
      <c r="BD121" s="228">
        <f>IF(AZ121=4,G121,0)</f>
        <v>0</v>
      </c>
      <c r="BE121" s="228">
        <f>IF(AZ121=5,G121,0)</f>
        <v>0</v>
      </c>
      <c r="CA121" s="255">
        <v>1</v>
      </c>
      <c r="CB121" s="255">
        <v>1</v>
      </c>
    </row>
    <row r="122" spans="1:80" ht="12.75">
      <c r="A122" s="256">
        <v>15</v>
      </c>
      <c r="B122" s="257" t="s">
        <v>208</v>
      </c>
      <c r="C122" s="258" t="s">
        <v>209</v>
      </c>
      <c r="D122" s="259" t="s">
        <v>122</v>
      </c>
      <c r="E122" s="260">
        <v>779.9126</v>
      </c>
      <c r="F122" s="260"/>
      <c r="G122" s="261">
        <f>E122*F122</f>
        <v>0</v>
      </c>
      <c r="H122" s="262">
        <v>0</v>
      </c>
      <c r="I122" s="263">
        <f>E122*H122</f>
        <v>0</v>
      </c>
      <c r="J122" s="262">
        <v>0</v>
      </c>
      <c r="K122" s="263">
        <f>E122*J122</f>
        <v>0</v>
      </c>
      <c r="O122" s="255">
        <v>2</v>
      </c>
      <c r="AA122" s="228">
        <v>1</v>
      </c>
      <c r="AB122" s="228">
        <v>0</v>
      </c>
      <c r="AC122" s="228">
        <v>0</v>
      </c>
      <c r="AZ122" s="228">
        <v>1</v>
      </c>
      <c r="BA122" s="228">
        <f>IF(AZ122=1,G122,0)</f>
        <v>0</v>
      </c>
      <c r="BB122" s="228">
        <f>IF(AZ122=2,G122,0)</f>
        <v>0</v>
      </c>
      <c r="BC122" s="228">
        <f>IF(AZ122=3,G122,0)</f>
        <v>0</v>
      </c>
      <c r="BD122" s="228">
        <f>IF(AZ122=4,G122,0)</f>
        <v>0</v>
      </c>
      <c r="BE122" s="228">
        <f>IF(AZ122=5,G122,0)</f>
        <v>0</v>
      </c>
      <c r="CA122" s="255">
        <v>1</v>
      </c>
      <c r="CB122" s="255">
        <v>0</v>
      </c>
    </row>
    <row r="123" spans="1:15" ht="12.75">
      <c r="A123" s="264"/>
      <c r="B123" s="268"/>
      <c r="C123" s="440" t="s">
        <v>210</v>
      </c>
      <c r="D123" s="441"/>
      <c r="E123" s="269">
        <v>779.9126</v>
      </c>
      <c r="F123" s="270"/>
      <c r="G123" s="271"/>
      <c r="H123" s="272"/>
      <c r="I123" s="266"/>
      <c r="J123" s="273"/>
      <c r="K123" s="266"/>
      <c r="M123" s="267" t="s">
        <v>210</v>
      </c>
      <c r="O123" s="255"/>
    </row>
    <row r="124" spans="1:80" ht="12.75">
      <c r="A124" s="256">
        <v>16</v>
      </c>
      <c r="B124" s="257" t="s">
        <v>211</v>
      </c>
      <c r="C124" s="258" t="s">
        <v>212</v>
      </c>
      <c r="D124" s="259" t="s">
        <v>122</v>
      </c>
      <c r="E124" s="260">
        <v>1295.1356</v>
      </c>
      <c r="F124" s="260"/>
      <c r="G124" s="261">
        <f>E124*F124</f>
        <v>0</v>
      </c>
      <c r="H124" s="262">
        <v>0</v>
      </c>
      <c r="I124" s="263">
        <f>E124*H124</f>
        <v>0</v>
      </c>
      <c r="J124" s="262">
        <v>0</v>
      </c>
      <c r="K124" s="263">
        <f>E124*J124</f>
        <v>0</v>
      </c>
      <c r="O124" s="255">
        <v>2</v>
      </c>
      <c r="AA124" s="228">
        <v>1</v>
      </c>
      <c r="AB124" s="228">
        <v>1</v>
      </c>
      <c r="AC124" s="228">
        <v>1</v>
      </c>
      <c r="AZ124" s="228">
        <v>1</v>
      </c>
      <c r="BA124" s="228">
        <f>IF(AZ124=1,G124,0)</f>
        <v>0</v>
      </c>
      <c r="BB124" s="228">
        <f>IF(AZ124=2,G124,0)</f>
        <v>0</v>
      </c>
      <c r="BC124" s="228">
        <f>IF(AZ124=3,G124,0)</f>
        <v>0</v>
      </c>
      <c r="BD124" s="228">
        <f>IF(AZ124=4,G124,0)</f>
        <v>0</v>
      </c>
      <c r="BE124" s="228">
        <f>IF(AZ124=5,G124,0)</f>
        <v>0</v>
      </c>
      <c r="CA124" s="255">
        <v>1</v>
      </c>
      <c r="CB124" s="255">
        <v>1</v>
      </c>
    </row>
    <row r="125" spans="1:15" ht="12.75">
      <c r="A125" s="264"/>
      <c r="B125" s="268"/>
      <c r="C125" s="440" t="s">
        <v>213</v>
      </c>
      <c r="D125" s="441"/>
      <c r="E125" s="269">
        <v>779.9126</v>
      </c>
      <c r="F125" s="270"/>
      <c r="G125" s="271"/>
      <c r="H125" s="272"/>
      <c r="I125" s="266"/>
      <c r="J125" s="273"/>
      <c r="K125" s="266"/>
      <c r="M125" s="267" t="s">
        <v>213</v>
      </c>
      <c r="O125" s="255"/>
    </row>
    <row r="126" spans="1:15" ht="12.75">
      <c r="A126" s="264"/>
      <c r="B126" s="268"/>
      <c r="C126" s="440" t="s">
        <v>214</v>
      </c>
      <c r="D126" s="441"/>
      <c r="E126" s="269">
        <v>515.223</v>
      </c>
      <c r="F126" s="270"/>
      <c r="G126" s="271"/>
      <c r="H126" s="272"/>
      <c r="I126" s="266"/>
      <c r="J126" s="273"/>
      <c r="K126" s="266"/>
      <c r="M126" s="267" t="s">
        <v>214</v>
      </c>
      <c r="O126" s="255"/>
    </row>
    <row r="127" spans="1:80" ht="12.75">
      <c r="A127" s="256">
        <v>17</v>
      </c>
      <c r="B127" s="257" t="s">
        <v>215</v>
      </c>
      <c r="C127" s="258" t="s">
        <v>216</v>
      </c>
      <c r="D127" s="259" t="s">
        <v>122</v>
      </c>
      <c r="E127" s="260">
        <v>264.6896</v>
      </c>
      <c r="F127" s="260"/>
      <c r="G127" s="261">
        <f>E127*F127</f>
        <v>0</v>
      </c>
      <c r="H127" s="262">
        <v>0</v>
      </c>
      <c r="I127" s="263">
        <f>E127*H127</f>
        <v>0</v>
      </c>
      <c r="J127" s="262">
        <v>0</v>
      </c>
      <c r="K127" s="263">
        <f>E127*J127</f>
        <v>0</v>
      </c>
      <c r="O127" s="255">
        <v>2</v>
      </c>
      <c r="AA127" s="228">
        <v>1</v>
      </c>
      <c r="AB127" s="228">
        <v>1</v>
      </c>
      <c r="AC127" s="228">
        <v>1</v>
      </c>
      <c r="AZ127" s="228">
        <v>1</v>
      </c>
      <c r="BA127" s="228">
        <f>IF(AZ127=1,G127,0)</f>
        <v>0</v>
      </c>
      <c r="BB127" s="228">
        <f>IF(AZ127=2,G127,0)</f>
        <v>0</v>
      </c>
      <c r="BC127" s="228">
        <f>IF(AZ127=3,G127,0)</f>
        <v>0</v>
      </c>
      <c r="BD127" s="228">
        <f>IF(AZ127=4,G127,0)</f>
        <v>0</v>
      </c>
      <c r="BE127" s="228">
        <f>IF(AZ127=5,G127,0)</f>
        <v>0</v>
      </c>
      <c r="CA127" s="255">
        <v>1</v>
      </c>
      <c r="CB127" s="255">
        <v>1</v>
      </c>
    </row>
    <row r="128" spans="1:15" ht="12.75">
      <c r="A128" s="264"/>
      <c r="B128" s="268"/>
      <c r="C128" s="440" t="s">
        <v>217</v>
      </c>
      <c r="D128" s="441"/>
      <c r="E128" s="269">
        <v>264.6896</v>
      </c>
      <c r="F128" s="270"/>
      <c r="G128" s="271"/>
      <c r="H128" s="272"/>
      <c r="I128" s="266"/>
      <c r="J128" s="273"/>
      <c r="K128" s="266"/>
      <c r="M128" s="267" t="s">
        <v>217</v>
      </c>
      <c r="O128" s="255"/>
    </row>
    <row r="129" spans="1:80" ht="12.75">
      <c r="A129" s="256">
        <v>18</v>
      </c>
      <c r="B129" s="257" t="s">
        <v>218</v>
      </c>
      <c r="C129" s="258" t="s">
        <v>219</v>
      </c>
      <c r="D129" s="259" t="s">
        <v>122</v>
      </c>
      <c r="E129" s="260">
        <v>264.6896</v>
      </c>
      <c r="F129" s="260"/>
      <c r="G129" s="261">
        <f>E129*F129</f>
        <v>0</v>
      </c>
      <c r="H129" s="262">
        <v>0</v>
      </c>
      <c r="I129" s="263">
        <f>E129*H129</f>
        <v>0</v>
      </c>
      <c r="J129" s="262">
        <v>0</v>
      </c>
      <c r="K129" s="263">
        <f>E129*J129</f>
        <v>0</v>
      </c>
      <c r="O129" s="255">
        <v>2</v>
      </c>
      <c r="AA129" s="228">
        <v>1</v>
      </c>
      <c r="AB129" s="228">
        <v>1</v>
      </c>
      <c r="AC129" s="228">
        <v>1</v>
      </c>
      <c r="AZ129" s="228">
        <v>1</v>
      </c>
      <c r="BA129" s="228">
        <f>IF(AZ129=1,G129,0)</f>
        <v>0</v>
      </c>
      <c r="BB129" s="228">
        <f>IF(AZ129=2,G129,0)</f>
        <v>0</v>
      </c>
      <c r="BC129" s="228">
        <f>IF(AZ129=3,G129,0)</f>
        <v>0</v>
      </c>
      <c r="BD129" s="228">
        <f>IF(AZ129=4,G129,0)</f>
        <v>0</v>
      </c>
      <c r="BE129" s="228">
        <f>IF(AZ129=5,G129,0)</f>
        <v>0</v>
      </c>
      <c r="CA129" s="255">
        <v>1</v>
      </c>
      <c r="CB129" s="255">
        <v>1</v>
      </c>
    </row>
    <row r="130" spans="1:80" ht="12.75">
      <c r="A130" s="256">
        <v>19</v>
      </c>
      <c r="B130" s="257" t="s">
        <v>220</v>
      </c>
      <c r="C130" s="258" t="s">
        <v>221</v>
      </c>
      <c r="D130" s="259" t="s">
        <v>122</v>
      </c>
      <c r="E130" s="260">
        <v>1559.8252</v>
      </c>
      <c r="F130" s="260"/>
      <c r="G130" s="261">
        <f>E130*F130</f>
        <v>0</v>
      </c>
      <c r="H130" s="262">
        <v>0</v>
      </c>
      <c r="I130" s="263">
        <f>E130*H130</f>
        <v>0</v>
      </c>
      <c r="J130" s="262">
        <v>0</v>
      </c>
      <c r="K130" s="263">
        <f>E130*J130</f>
        <v>0</v>
      </c>
      <c r="O130" s="255">
        <v>2</v>
      </c>
      <c r="AA130" s="228">
        <v>1</v>
      </c>
      <c r="AB130" s="228">
        <v>1</v>
      </c>
      <c r="AC130" s="228">
        <v>1</v>
      </c>
      <c r="AZ130" s="228">
        <v>1</v>
      </c>
      <c r="BA130" s="228">
        <f>IF(AZ130=1,G130,0)</f>
        <v>0</v>
      </c>
      <c r="BB130" s="228">
        <f>IF(AZ130=2,G130,0)</f>
        <v>0</v>
      </c>
      <c r="BC130" s="228">
        <f>IF(AZ130=3,G130,0)</f>
        <v>0</v>
      </c>
      <c r="BD130" s="228">
        <f>IF(AZ130=4,G130,0)</f>
        <v>0</v>
      </c>
      <c r="BE130" s="228">
        <f>IF(AZ130=5,G130,0)</f>
        <v>0</v>
      </c>
      <c r="CA130" s="255">
        <v>1</v>
      </c>
      <c r="CB130" s="255">
        <v>1</v>
      </c>
    </row>
    <row r="131" spans="1:15" ht="12.75">
      <c r="A131" s="264"/>
      <c r="B131" s="268"/>
      <c r="C131" s="440" t="s">
        <v>222</v>
      </c>
      <c r="D131" s="441"/>
      <c r="E131" s="269">
        <v>779.9126</v>
      </c>
      <c r="F131" s="270"/>
      <c r="G131" s="271"/>
      <c r="H131" s="272"/>
      <c r="I131" s="266"/>
      <c r="J131" s="273"/>
      <c r="K131" s="266"/>
      <c r="M131" s="267" t="s">
        <v>222</v>
      </c>
      <c r="O131" s="255"/>
    </row>
    <row r="132" spans="1:15" ht="12.75">
      <c r="A132" s="264"/>
      <c r="B132" s="268"/>
      <c r="C132" s="440" t="s">
        <v>223</v>
      </c>
      <c r="D132" s="441"/>
      <c r="E132" s="269">
        <v>515.223</v>
      </c>
      <c r="F132" s="270"/>
      <c r="G132" s="271"/>
      <c r="H132" s="272"/>
      <c r="I132" s="266"/>
      <c r="J132" s="273"/>
      <c r="K132" s="266"/>
      <c r="M132" s="267" t="s">
        <v>223</v>
      </c>
      <c r="O132" s="255"/>
    </row>
    <row r="133" spans="1:15" ht="12.75">
      <c r="A133" s="264"/>
      <c r="B133" s="268"/>
      <c r="C133" s="440" t="s">
        <v>224</v>
      </c>
      <c r="D133" s="441"/>
      <c r="E133" s="269">
        <v>264.6896</v>
      </c>
      <c r="F133" s="270"/>
      <c r="G133" s="271"/>
      <c r="H133" s="272"/>
      <c r="I133" s="266"/>
      <c r="J133" s="273"/>
      <c r="K133" s="266"/>
      <c r="M133" s="267" t="s">
        <v>224</v>
      </c>
      <c r="O133" s="255"/>
    </row>
    <row r="134" spans="1:80" ht="12.75">
      <c r="A134" s="256">
        <v>20</v>
      </c>
      <c r="B134" s="257" t="s">
        <v>225</v>
      </c>
      <c r="C134" s="258" t="s">
        <v>226</v>
      </c>
      <c r="D134" s="259" t="s">
        <v>122</v>
      </c>
      <c r="E134" s="260">
        <v>264.6896</v>
      </c>
      <c r="F134" s="260"/>
      <c r="G134" s="261">
        <f>E134*F134</f>
        <v>0</v>
      </c>
      <c r="H134" s="262">
        <v>0</v>
      </c>
      <c r="I134" s="263">
        <f>E134*H134</f>
        <v>0</v>
      </c>
      <c r="J134" s="262">
        <v>0</v>
      </c>
      <c r="K134" s="263">
        <f>E134*J134</f>
        <v>0</v>
      </c>
      <c r="O134" s="255">
        <v>2</v>
      </c>
      <c r="AA134" s="228">
        <v>1</v>
      </c>
      <c r="AB134" s="228">
        <v>1</v>
      </c>
      <c r="AC134" s="228">
        <v>1</v>
      </c>
      <c r="AZ134" s="228">
        <v>1</v>
      </c>
      <c r="BA134" s="228">
        <f>IF(AZ134=1,G134,0)</f>
        <v>0</v>
      </c>
      <c r="BB134" s="228">
        <f>IF(AZ134=2,G134,0)</f>
        <v>0</v>
      </c>
      <c r="BC134" s="228">
        <f>IF(AZ134=3,G134,0)</f>
        <v>0</v>
      </c>
      <c r="BD134" s="228">
        <f>IF(AZ134=4,G134,0)</f>
        <v>0</v>
      </c>
      <c r="BE134" s="228">
        <f>IF(AZ134=5,G134,0)</f>
        <v>0</v>
      </c>
      <c r="CA134" s="255">
        <v>1</v>
      </c>
      <c r="CB134" s="255">
        <v>1</v>
      </c>
    </row>
    <row r="135" spans="1:80" ht="12.75">
      <c r="A135" s="256">
        <v>21</v>
      </c>
      <c r="B135" s="257" t="s">
        <v>227</v>
      </c>
      <c r="C135" s="258" t="s">
        <v>228</v>
      </c>
      <c r="D135" s="259" t="s">
        <v>122</v>
      </c>
      <c r="E135" s="260">
        <v>515.223</v>
      </c>
      <c r="F135" s="260"/>
      <c r="G135" s="261">
        <f>E135*F135</f>
        <v>0</v>
      </c>
      <c r="H135" s="262">
        <v>0</v>
      </c>
      <c r="I135" s="263">
        <f>E135*H135</f>
        <v>0</v>
      </c>
      <c r="J135" s="262">
        <v>0</v>
      </c>
      <c r="K135" s="263">
        <f>E135*J135</f>
        <v>0</v>
      </c>
      <c r="O135" s="255">
        <v>2</v>
      </c>
      <c r="AA135" s="228">
        <v>1</v>
      </c>
      <c r="AB135" s="228">
        <v>1</v>
      </c>
      <c r="AC135" s="228">
        <v>1</v>
      </c>
      <c r="AZ135" s="228">
        <v>1</v>
      </c>
      <c r="BA135" s="228">
        <f>IF(AZ135=1,G135,0)</f>
        <v>0</v>
      </c>
      <c r="BB135" s="228">
        <f>IF(AZ135=2,G135,0)</f>
        <v>0</v>
      </c>
      <c r="BC135" s="228">
        <f>IF(AZ135=3,G135,0)</f>
        <v>0</v>
      </c>
      <c r="BD135" s="228">
        <f>IF(AZ135=4,G135,0)</f>
        <v>0</v>
      </c>
      <c r="BE135" s="228">
        <f>IF(AZ135=5,G135,0)</f>
        <v>0</v>
      </c>
      <c r="CA135" s="255">
        <v>1</v>
      </c>
      <c r="CB135" s="255">
        <v>1</v>
      </c>
    </row>
    <row r="136" spans="1:15" ht="12.75">
      <c r="A136" s="264"/>
      <c r="B136" s="268"/>
      <c r="C136" s="440" t="s">
        <v>229</v>
      </c>
      <c r="D136" s="441"/>
      <c r="E136" s="269">
        <v>515.223</v>
      </c>
      <c r="F136" s="270"/>
      <c r="G136" s="271"/>
      <c r="H136" s="272"/>
      <c r="I136" s="266"/>
      <c r="J136" s="273"/>
      <c r="K136" s="266"/>
      <c r="M136" s="267" t="s">
        <v>229</v>
      </c>
      <c r="O136" s="255"/>
    </row>
    <row r="137" spans="1:80" ht="12.75">
      <c r="A137" s="256">
        <v>22</v>
      </c>
      <c r="B137" s="257" t="s">
        <v>230</v>
      </c>
      <c r="C137" s="258" t="s">
        <v>231</v>
      </c>
      <c r="D137" s="259" t="s">
        <v>122</v>
      </c>
      <c r="E137" s="260">
        <v>221.7456</v>
      </c>
      <c r="F137" s="260"/>
      <c r="G137" s="261">
        <f>E137*F137</f>
        <v>0</v>
      </c>
      <c r="H137" s="262">
        <v>0</v>
      </c>
      <c r="I137" s="263">
        <f>E137*H137</f>
        <v>0</v>
      </c>
      <c r="J137" s="262">
        <v>0</v>
      </c>
      <c r="K137" s="263">
        <f>E137*J137</f>
        <v>0</v>
      </c>
      <c r="O137" s="255">
        <v>2</v>
      </c>
      <c r="AA137" s="228">
        <v>1</v>
      </c>
      <c r="AB137" s="228">
        <v>1</v>
      </c>
      <c r="AC137" s="228">
        <v>1</v>
      </c>
      <c r="AZ137" s="228">
        <v>1</v>
      </c>
      <c r="BA137" s="228">
        <f>IF(AZ137=1,G137,0)</f>
        <v>0</v>
      </c>
      <c r="BB137" s="228">
        <f>IF(AZ137=2,G137,0)</f>
        <v>0</v>
      </c>
      <c r="BC137" s="228">
        <f>IF(AZ137=3,G137,0)</f>
        <v>0</v>
      </c>
      <c r="BD137" s="228">
        <f>IF(AZ137=4,G137,0)</f>
        <v>0</v>
      </c>
      <c r="BE137" s="228">
        <f>IF(AZ137=5,G137,0)</f>
        <v>0</v>
      </c>
      <c r="CA137" s="255">
        <v>1</v>
      </c>
      <c r="CB137" s="255">
        <v>1</v>
      </c>
    </row>
    <row r="138" spans="1:15" ht="12.75">
      <c r="A138" s="264"/>
      <c r="B138" s="268"/>
      <c r="C138" s="440" t="s">
        <v>232</v>
      </c>
      <c r="D138" s="441"/>
      <c r="E138" s="269">
        <v>0</v>
      </c>
      <c r="F138" s="270"/>
      <c r="G138" s="271"/>
      <c r="H138" s="272"/>
      <c r="I138" s="266"/>
      <c r="J138" s="273"/>
      <c r="K138" s="266"/>
      <c r="M138" s="267" t="s">
        <v>232</v>
      </c>
      <c r="O138" s="255"/>
    </row>
    <row r="139" spans="1:15" ht="12.75">
      <c r="A139" s="264"/>
      <c r="B139" s="268"/>
      <c r="C139" s="440" t="s">
        <v>233</v>
      </c>
      <c r="D139" s="441"/>
      <c r="E139" s="269">
        <v>56.0976</v>
      </c>
      <c r="F139" s="270"/>
      <c r="G139" s="271"/>
      <c r="H139" s="272"/>
      <c r="I139" s="266"/>
      <c r="J139" s="273"/>
      <c r="K139" s="266"/>
      <c r="M139" s="267" t="s">
        <v>233</v>
      </c>
      <c r="O139" s="255"/>
    </row>
    <row r="140" spans="1:15" ht="12.75">
      <c r="A140" s="264"/>
      <c r="B140" s="268"/>
      <c r="C140" s="440" t="s">
        <v>234</v>
      </c>
      <c r="D140" s="441"/>
      <c r="E140" s="269">
        <v>82.128</v>
      </c>
      <c r="F140" s="270"/>
      <c r="G140" s="271"/>
      <c r="H140" s="272"/>
      <c r="I140" s="266"/>
      <c r="J140" s="273"/>
      <c r="K140" s="266"/>
      <c r="M140" s="267" t="s">
        <v>234</v>
      </c>
      <c r="O140" s="255"/>
    </row>
    <row r="141" spans="1:15" ht="12.75">
      <c r="A141" s="264"/>
      <c r="B141" s="268"/>
      <c r="C141" s="440" t="s">
        <v>235</v>
      </c>
      <c r="D141" s="441"/>
      <c r="E141" s="269">
        <v>83.52</v>
      </c>
      <c r="F141" s="270"/>
      <c r="G141" s="271"/>
      <c r="H141" s="272"/>
      <c r="I141" s="266"/>
      <c r="J141" s="273"/>
      <c r="K141" s="266"/>
      <c r="M141" s="267" t="s">
        <v>235</v>
      </c>
      <c r="O141" s="255"/>
    </row>
    <row r="142" spans="1:80" ht="12.75">
      <c r="A142" s="356">
        <v>23</v>
      </c>
      <c r="B142" s="357" t="s">
        <v>236</v>
      </c>
      <c r="C142" s="358" t="s">
        <v>237</v>
      </c>
      <c r="D142" s="359" t="s">
        <v>238</v>
      </c>
      <c r="E142" s="360">
        <v>421.3166</v>
      </c>
      <c r="F142" s="360"/>
      <c r="G142" s="361">
        <f>E142*F142</f>
        <v>0</v>
      </c>
      <c r="H142" s="262">
        <v>1</v>
      </c>
      <c r="I142" s="263">
        <f>E142*H142</f>
        <v>421.3166</v>
      </c>
      <c r="J142" s="262"/>
      <c r="K142" s="263">
        <f>E142*J142</f>
        <v>0</v>
      </c>
      <c r="O142" s="255">
        <v>2</v>
      </c>
      <c r="AA142" s="228">
        <v>3</v>
      </c>
      <c r="AB142" s="228">
        <v>1</v>
      </c>
      <c r="AC142" s="228">
        <v>58337333</v>
      </c>
      <c r="AZ142" s="228">
        <v>1</v>
      </c>
      <c r="BA142" s="228">
        <f>IF(AZ142=1,G142,0)</f>
        <v>0</v>
      </c>
      <c r="BB142" s="228">
        <f>IF(AZ142=2,G142,0)</f>
        <v>0</v>
      </c>
      <c r="BC142" s="228">
        <f>IF(AZ142=3,G142,0)</f>
        <v>0</v>
      </c>
      <c r="BD142" s="228">
        <f>IF(AZ142=4,G142,0)</f>
        <v>0</v>
      </c>
      <c r="BE142" s="228">
        <f>IF(AZ142=5,G142,0)</f>
        <v>0</v>
      </c>
      <c r="CA142" s="255">
        <v>3</v>
      </c>
      <c r="CB142" s="255">
        <v>1</v>
      </c>
    </row>
    <row r="143" spans="1:15" ht="12.75">
      <c r="A143" s="362"/>
      <c r="B143" s="363"/>
      <c r="C143" s="444" t="s">
        <v>239</v>
      </c>
      <c r="D143" s="445"/>
      <c r="E143" s="364">
        <v>421.3166</v>
      </c>
      <c r="F143" s="365"/>
      <c r="G143" s="366"/>
      <c r="H143" s="272"/>
      <c r="I143" s="266"/>
      <c r="J143" s="273"/>
      <c r="K143" s="266"/>
      <c r="M143" s="267" t="s">
        <v>239</v>
      </c>
      <c r="O143" s="255"/>
    </row>
    <row r="144" spans="1:57" ht="12.75">
      <c r="A144" s="274"/>
      <c r="B144" s="275" t="s">
        <v>103</v>
      </c>
      <c r="C144" s="276" t="s">
        <v>112</v>
      </c>
      <c r="D144" s="277"/>
      <c r="E144" s="278"/>
      <c r="F144" s="279"/>
      <c r="G144" s="280">
        <f>SUM(G7:G143)</f>
        <v>0</v>
      </c>
      <c r="H144" s="281"/>
      <c r="I144" s="282">
        <f>SUM(I7:I143)</f>
        <v>422.008768164</v>
      </c>
      <c r="J144" s="281"/>
      <c r="K144" s="282">
        <f>SUM(K7:K143)</f>
        <v>0</v>
      </c>
      <c r="O144" s="255">
        <v>4</v>
      </c>
      <c r="BA144" s="283">
        <f>SUM(BA7:BA143)</f>
        <v>0</v>
      </c>
      <c r="BB144" s="283">
        <f>SUM(BB7:BB143)</f>
        <v>0</v>
      </c>
      <c r="BC144" s="283">
        <f>SUM(BC7:BC143)</f>
        <v>0</v>
      </c>
      <c r="BD144" s="283">
        <f>SUM(BD7:BD143)</f>
        <v>0</v>
      </c>
      <c r="BE144" s="283">
        <f>SUM(BE7:BE143)</f>
        <v>0</v>
      </c>
    </row>
    <row r="145" spans="1:15" ht="12.75">
      <c r="A145" s="245" t="s">
        <v>98</v>
      </c>
      <c r="B145" s="246" t="s">
        <v>240</v>
      </c>
      <c r="C145" s="247" t="s">
        <v>241</v>
      </c>
      <c r="D145" s="248"/>
      <c r="E145" s="249"/>
      <c r="F145" s="249"/>
      <c r="G145" s="250"/>
      <c r="H145" s="251"/>
      <c r="I145" s="252"/>
      <c r="J145" s="253"/>
      <c r="K145" s="254"/>
      <c r="O145" s="255">
        <v>1</v>
      </c>
    </row>
    <row r="146" spans="1:80" ht="12.75">
      <c r="A146" s="256">
        <v>24</v>
      </c>
      <c r="B146" s="257" t="s">
        <v>243</v>
      </c>
      <c r="C146" s="258" t="s">
        <v>244</v>
      </c>
      <c r="D146" s="259" t="s">
        <v>122</v>
      </c>
      <c r="E146" s="260">
        <v>42.944</v>
      </c>
      <c r="F146" s="260"/>
      <c r="G146" s="261">
        <f>E146*F146</f>
        <v>0</v>
      </c>
      <c r="H146" s="262">
        <v>1.89077</v>
      </c>
      <c r="I146" s="263">
        <f>E146*H146</f>
        <v>81.19722688</v>
      </c>
      <c r="J146" s="262">
        <v>0</v>
      </c>
      <c r="K146" s="263">
        <f>E146*J146</f>
        <v>0</v>
      </c>
      <c r="O146" s="255">
        <v>2</v>
      </c>
      <c r="AA146" s="228">
        <v>1</v>
      </c>
      <c r="AB146" s="228">
        <v>0</v>
      </c>
      <c r="AC146" s="228">
        <v>0</v>
      </c>
      <c r="AZ146" s="228">
        <v>1</v>
      </c>
      <c r="BA146" s="228">
        <f>IF(AZ146=1,G146,0)</f>
        <v>0</v>
      </c>
      <c r="BB146" s="228">
        <f>IF(AZ146=2,G146,0)</f>
        <v>0</v>
      </c>
      <c r="BC146" s="228">
        <f>IF(AZ146=3,G146,0)</f>
        <v>0</v>
      </c>
      <c r="BD146" s="228">
        <f>IF(AZ146=4,G146,0)</f>
        <v>0</v>
      </c>
      <c r="BE146" s="228">
        <f>IF(AZ146=5,G146,0)</f>
        <v>0</v>
      </c>
      <c r="CA146" s="255">
        <v>1</v>
      </c>
      <c r="CB146" s="255">
        <v>0</v>
      </c>
    </row>
    <row r="147" spans="1:15" ht="12.75">
      <c r="A147" s="264"/>
      <c r="B147" s="268"/>
      <c r="C147" s="440" t="s">
        <v>232</v>
      </c>
      <c r="D147" s="441"/>
      <c r="E147" s="269">
        <v>0</v>
      </c>
      <c r="F147" s="270"/>
      <c r="G147" s="271"/>
      <c r="H147" s="272"/>
      <c r="I147" s="266"/>
      <c r="J147" s="273"/>
      <c r="K147" s="266"/>
      <c r="M147" s="267" t="s">
        <v>232</v>
      </c>
      <c r="O147" s="255"/>
    </row>
    <row r="148" spans="1:15" ht="12.75">
      <c r="A148" s="264"/>
      <c r="B148" s="268"/>
      <c r="C148" s="440" t="s">
        <v>245</v>
      </c>
      <c r="D148" s="441"/>
      <c r="E148" s="269">
        <v>14.384</v>
      </c>
      <c r="F148" s="270"/>
      <c r="G148" s="271"/>
      <c r="H148" s="272"/>
      <c r="I148" s="266"/>
      <c r="J148" s="273"/>
      <c r="K148" s="266"/>
      <c r="M148" s="267" t="s">
        <v>245</v>
      </c>
      <c r="O148" s="255"/>
    </row>
    <row r="149" spans="1:15" ht="12.75">
      <c r="A149" s="264"/>
      <c r="B149" s="268"/>
      <c r="C149" s="440" t="s">
        <v>246</v>
      </c>
      <c r="D149" s="441"/>
      <c r="E149" s="269">
        <v>14.16</v>
      </c>
      <c r="F149" s="270"/>
      <c r="G149" s="271"/>
      <c r="H149" s="272"/>
      <c r="I149" s="266"/>
      <c r="J149" s="273"/>
      <c r="K149" s="266"/>
      <c r="M149" s="267" t="s">
        <v>246</v>
      </c>
      <c r="O149" s="255"/>
    </row>
    <row r="150" spans="1:15" ht="12.75">
      <c r="A150" s="264"/>
      <c r="B150" s="268"/>
      <c r="C150" s="440" t="s">
        <v>247</v>
      </c>
      <c r="D150" s="441"/>
      <c r="E150" s="269">
        <v>14.4</v>
      </c>
      <c r="F150" s="270"/>
      <c r="G150" s="271"/>
      <c r="H150" s="272"/>
      <c r="I150" s="266"/>
      <c r="J150" s="273"/>
      <c r="K150" s="266"/>
      <c r="M150" s="267" t="s">
        <v>247</v>
      </c>
      <c r="O150" s="255"/>
    </row>
    <row r="151" spans="1:80" ht="12.75">
      <c r="A151" s="256">
        <v>25</v>
      </c>
      <c r="B151" s="257" t="s">
        <v>248</v>
      </c>
      <c r="C151" s="258" t="s">
        <v>249</v>
      </c>
      <c r="D151" s="259" t="s">
        <v>122</v>
      </c>
      <c r="E151" s="260">
        <v>2.8149</v>
      </c>
      <c r="F151" s="260"/>
      <c r="G151" s="261">
        <f>E151*F151</f>
        <v>0</v>
      </c>
      <c r="H151" s="262">
        <v>2.5</v>
      </c>
      <c r="I151" s="263">
        <f>E151*H151</f>
        <v>7.03725</v>
      </c>
      <c r="J151" s="262">
        <v>0</v>
      </c>
      <c r="K151" s="263">
        <f>E151*J151</f>
        <v>0</v>
      </c>
      <c r="O151" s="255">
        <v>2</v>
      </c>
      <c r="AA151" s="228">
        <v>1</v>
      </c>
      <c r="AB151" s="228">
        <v>1</v>
      </c>
      <c r="AC151" s="228">
        <v>1</v>
      </c>
      <c r="AZ151" s="228">
        <v>1</v>
      </c>
      <c r="BA151" s="228">
        <f>IF(AZ151=1,G151,0)</f>
        <v>0</v>
      </c>
      <c r="BB151" s="228">
        <f>IF(AZ151=2,G151,0)</f>
        <v>0</v>
      </c>
      <c r="BC151" s="228">
        <f>IF(AZ151=3,G151,0)</f>
        <v>0</v>
      </c>
      <c r="BD151" s="228">
        <f>IF(AZ151=4,G151,0)</f>
        <v>0</v>
      </c>
      <c r="BE151" s="228">
        <f>IF(AZ151=5,G151,0)</f>
        <v>0</v>
      </c>
      <c r="CA151" s="255">
        <v>1</v>
      </c>
      <c r="CB151" s="255">
        <v>1</v>
      </c>
    </row>
    <row r="152" spans="1:15" ht="12.75">
      <c r="A152" s="264"/>
      <c r="B152" s="268"/>
      <c r="C152" s="440" t="s">
        <v>250</v>
      </c>
      <c r="D152" s="441"/>
      <c r="E152" s="269">
        <v>2.8149</v>
      </c>
      <c r="F152" s="270"/>
      <c r="G152" s="271"/>
      <c r="H152" s="272"/>
      <c r="I152" s="266"/>
      <c r="J152" s="273"/>
      <c r="K152" s="266"/>
      <c r="M152" s="267" t="s">
        <v>250</v>
      </c>
      <c r="O152" s="255"/>
    </row>
    <row r="153" spans="1:57" ht="12.75">
      <c r="A153" s="274"/>
      <c r="B153" s="275" t="s">
        <v>103</v>
      </c>
      <c r="C153" s="276" t="s">
        <v>242</v>
      </c>
      <c r="D153" s="277"/>
      <c r="E153" s="278"/>
      <c r="F153" s="279"/>
      <c r="G153" s="280">
        <f>SUM(G145:G152)</f>
        <v>0</v>
      </c>
      <c r="H153" s="281"/>
      <c r="I153" s="282">
        <f>SUM(I145:I152)</f>
        <v>88.23447688</v>
      </c>
      <c r="J153" s="281"/>
      <c r="K153" s="282">
        <f>SUM(K145:K152)</f>
        <v>0</v>
      </c>
      <c r="O153" s="255">
        <v>4</v>
      </c>
      <c r="BA153" s="283">
        <f>SUM(BA145:BA152)</f>
        <v>0</v>
      </c>
      <c r="BB153" s="283">
        <f>SUM(BB145:BB152)</f>
        <v>0</v>
      </c>
      <c r="BC153" s="283">
        <f>SUM(BC145:BC152)</f>
        <v>0</v>
      </c>
      <c r="BD153" s="283">
        <f>SUM(BD145:BD152)</f>
        <v>0</v>
      </c>
      <c r="BE153" s="283">
        <f>SUM(BE145:BE152)</f>
        <v>0</v>
      </c>
    </row>
    <row r="154" spans="1:15" ht="12.75">
      <c r="A154" s="245" t="s">
        <v>98</v>
      </c>
      <c r="B154" s="246" t="s">
        <v>251</v>
      </c>
      <c r="C154" s="247" t="s">
        <v>252</v>
      </c>
      <c r="D154" s="248"/>
      <c r="E154" s="249"/>
      <c r="F154" s="249"/>
      <c r="G154" s="250"/>
      <c r="H154" s="251"/>
      <c r="I154" s="252"/>
      <c r="J154" s="253"/>
      <c r="K154" s="254"/>
      <c r="O154" s="255">
        <v>1</v>
      </c>
    </row>
    <row r="155" spans="1:80" ht="12.75">
      <c r="A155" s="256">
        <v>26</v>
      </c>
      <c r="B155" s="257" t="s">
        <v>254</v>
      </c>
      <c r="C155" s="258" t="s">
        <v>255</v>
      </c>
      <c r="D155" s="259" t="s">
        <v>110</v>
      </c>
      <c r="E155" s="260">
        <v>177</v>
      </c>
      <c r="F155" s="260"/>
      <c r="G155" s="261">
        <f>E155*F155</f>
        <v>0</v>
      </c>
      <c r="H155" s="262">
        <v>1E-05</v>
      </c>
      <c r="I155" s="263">
        <f>E155*H155</f>
        <v>0.00177</v>
      </c>
      <c r="J155" s="262">
        <v>0</v>
      </c>
      <c r="K155" s="263">
        <f>E155*J155</f>
        <v>0</v>
      </c>
      <c r="O155" s="255">
        <v>2</v>
      </c>
      <c r="AA155" s="228">
        <v>1</v>
      </c>
      <c r="AB155" s="228">
        <v>1</v>
      </c>
      <c r="AC155" s="228">
        <v>1</v>
      </c>
      <c r="AZ155" s="228">
        <v>1</v>
      </c>
      <c r="BA155" s="228">
        <f>IF(AZ155=1,G155,0)</f>
        <v>0</v>
      </c>
      <c r="BB155" s="228">
        <f>IF(AZ155=2,G155,0)</f>
        <v>0</v>
      </c>
      <c r="BC155" s="228">
        <f>IF(AZ155=3,G155,0)</f>
        <v>0</v>
      </c>
      <c r="BD155" s="228">
        <f>IF(AZ155=4,G155,0)</f>
        <v>0</v>
      </c>
      <c r="BE155" s="228">
        <f>IF(AZ155=5,G155,0)</f>
        <v>0</v>
      </c>
      <c r="CA155" s="255">
        <v>1</v>
      </c>
      <c r="CB155" s="255">
        <v>1</v>
      </c>
    </row>
    <row r="156" spans="1:15" ht="12.75">
      <c r="A156" s="264"/>
      <c r="B156" s="268"/>
      <c r="C156" s="440" t="s">
        <v>256</v>
      </c>
      <c r="D156" s="441"/>
      <c r="E156" s="269">
        <v>177</v>
      </c>
      <c r="F156" s="270"/>
      <c r="G156" s="271"/>
      <c r="H156" s="272"/>
      <c r="I156" s="266"/>
      <c r="J156" s="273"/>
      <c r="K156" s="266"/>
      <c r="M156" s="267" t="s">
        <v>256</v>
      </c>
      <c r="O156" s="255"/>
    </row>
    <row r="157" spans="1:80" ht="12.75">
      <c r="A157" s="256">
        <v>27</v>
      </c>
      <c r="B157" s="257" t="s">
        <v>257</v>
      </c>
      <c r="C157" s="258" t="s">
        <v>258</v>
      </c>
      <c r="D157" s="259" t="s">
        <v>259</v>
      </c>
      <c r="E157" s="260">
        <v>1</v>
      </c>
      <c r="F157" s="260"/>
      <c r="G157" s="261">
        <f>E157*F157</f>
        <v>0</v>
      </c>
      <c r="H157" s="262">
        <v>4E-05</v>
      </c>
      <c r="I157" s="263">
        <f>E157*H157</f>
        <v>4E-05</v>
      </c>
      <c r="J157" s="262">
        <v>0</v>
      </c>
      <c r="K157" s="263">
        <f>E157*J157</f>
        <v>0</v>
      </c>
      <c r="O157" s="255">
        <v>2</v>
      </c>
      <c r="AA157" s="228">
        <v>1</v>
      </c>
      <c r="AB157" s="228">
        <v>1</v>
      </c>
      <c r="AC157" s="228">
        <v>1</v>
      </c>
      <c r="AZ157" s="228">
        <v>1</v>
      </c>
      <c r="BA157" s="228">
        <f>IF(AZ157=1,G157,0)</f>
        <v>0</v>
      </c>
      <c r="BB157" s="228">
        <f>IF(AZ157=2,G157,0)</f>
        <v>0</v>
      </c>
      <c r="BC157" s="228">
        <f>IF(AZ157=3,G157,0)</f>
        <v>0</v>
      </c>
      <c r="BD157" s="228">
        <f>IF(AZ157=4,G157,0)</f>
        <v>0</v>
      </c>
      <c r="BE157" s="228">
        <f>IF(AZ157=5,G157,0)</f>
        <v>0</v>
      </c>
      <c r="CA157" s="255">
        <v>1</v>
      </c>
      <c r="CB157" s="255">
        <v>1</v>
      </c>
    </row>
    <row r="158" spans="1:15" ht="12.75">
      <c r="A158" s="264"/>
      <c r="B158" s="268"/>
      <c r="C158" s="440" t="s">
        <v>260</v>
      </c>
      <c r="D158" s="441"/>
      <c r="E158" s="269">
        <v>0</v>
      </c>
      <c r="F158" s="270"/>
      <c r="G158" s="271"/>
      <c r="H158" s="272"/>
      <c r="I158" s="266"/>
      <c r="J158" s="273"/>
      <c r="K158" s="266"/>
      <c r="M158" s="267" t="s">
        <v>260</v>
      </c>
      <c r="O158" s="255"/>
    </row>
    <row r="159" spans="1:15" ht="12.75">
      <c r="A159" s="264"/>
      <c r="B159" s="268"/>
      <c r="C159" s="440" t="s">
        <v>261</v>
      </c>
      <c r="D159" s="441"/>
      <c r="E159" s="269">
        <v>1</v>
      </c>
      <c r="F159" s="270"/>
      <c r="G159" s="271"/>
      <c r="H159" s="272"/>
      <c r="I159" s="266"/>
      <c r="J159" s="273"/>
      <c r="K159" s="266"/>
      <c r="M159" s="267" t="s">
        <v>261</v>
      </c>
      <c r="O159" s="255"/>
    </row>
    <row r="160" spans="1:15" ht="12.75">
      <c r="A160" s="264"/>
      <c r="B160" s="268"/>
      <c r="C160" s="440" t="s">
        <v>262</v>
      </c>
      <c r="D160" s="441"/>
      <c r="E160" s="269">
        <v>0</v>
      </c>
      <c r="F160" s="270"/>
      <c r="G160" s="271"/>
      <c r="H160" s="272"/>
      <c r="I160" s="266"/>
      <c r="J160" s="273"/>
      <c r="K160" s="266"/>
      <c r="M160" s="267" t="s">
        <v>262</v>
      </c>
      <c r="O160" s="255"/>
    </row>
    <row r="161" spans="1:80" ht="12.75">
      <c r="A161" s="256">
        <v>28</v>
      </c>
      <c r="B161" s="257" t="s">
        <v>263</v>
      </c>
      <c r="C161" s="258" t="s">
        <v>264</v>
      </c>
      <c r="D161" s="259" t="s">
        <v>110</v>
      </c>
      <c r="E161" s="260">
        <v>177</v>
      </c>
      <c r="F161" s="260"/>
      <c r="G161" s="261">
        <f>E161*F161</f>
        <v>0</v>
      </c>
      <c r="H161" s="262">
        <v>0</v>
      </c>
      <c r="I161" s="263">
        <f>E161*H161</f>
        <v>0</v>
      </c>
      <c r="J161" s="262">
        <v>0</v>
      </c>
      <c r="K161" s="263">
        <f>E161*J161</f>
        <v>0</v>
      </c>
      <c r="O161" s="255">
        <v>2</v>
      </c>
      <c r="AA161" s="228">
        <v>1</v>
      </c>
      <c r="AB161" s="228">
        <v>1</v>
      </c>
      <c r="AC161" s="228">
        <v>1</v>
      </c>
      <c r="AZ161" s="228">
        <v>1</v>
      </c>
      <c r="BA161" s="228">
        <f>IF(AZ161=1,G161,0)</f>
        <v>0</v>
      </c>
      <c r="BB161" s="228">
        <f>IF(AZ161=2,G161,0)</f>
        <v>0</v>
      </c>
      <c r="BC161" s="228">
        <f>IF(AZ161=3,G161,0)</f>
        <v>0</v>
      </c>
      <c r="BD161" s="228">
        <f>IF(AZ161=4,G161,0)</f>
        <v>0</v>
      </c>
      <c r="BE161" s="228">
        <f>IF(AZ161=5,G161,0)</f>
        <v>0</v>
      </c>
      <c r="CA161" s="255">
        <v>1</v>
      </c>
      <c r="CB161" s="255">
        <v>1</v>
      </c>
    </row>
    <row r="162" spans="1:15" ht="12.75">
      <c r="A162" s="264"/>
      <c r="B162" s="268"/>
      <c r="C162" s="440" t="s">
        <v>265</v>
      </c>
      <c r="D162" s="441"/>
      <c r="E162" s="269">
        <v>177</v>
      </c>
      <c r="F162" s="270"/>
      <c r="G162" s="271"/>
      <c r="H162" s="272"/>
      <c r="I162" s="266"/>
      <c r="J162" s="273"/>
      <c r="K162" s="266"/>
      <c r="M162" s="267" t="s">
        <v>265</v>
      </c>
      <c r="O162" s="255"/>
    </row>
    <row r="163" spans="1:80" ht="12.75">
      <c r="A163" s="256">
        <v>29</v>
      </c>
      <c r="B163" s="257" t="s">
        <v>266</v>
      </c>
      <c r="C163" s="258" t="s">
        <v>267</v>
      </c>
      <c r="D163" s="259" t="s">
        <v>268</v>
      </c>
      <c r="E163" s="260">
        <v>7</v>
      </c>
      <c r="F163" s="260"/>
      <c r="G163" s="261">
        <f>E163*F163</f>
        <v>0</v>
      </c>
      <c r="H163" s="262">
        <v>0.00017</v>
      </c>
      <c r="I163" s="263">
        <f>E163*H163</f>
        <v>0.00119</v>
      </c>
      <c r="J163" s="262">
        <v>0</v>
      </c>
      <c r="K163" s="263">
        <f>E163*J163</f>
        <v>0</v>
      </c>
      <c r="O163" s="255">
        <v>2</v>
      </c>
      <c r="AA163" s="228">
        <v>1</v>
      </c>
      <c r="AB163" s="228">
        <v>1</v>
      </c>
      <c r="AC163" s="228">
        <v>1</v>
      </c>
      <c r="AZ163" s="228">
        <v>1</v>
      </c>
      <c r="BA163" s="228">
        <f>IF(AZ163=1,G163,0)</f>
        <v>0</v>
      </c>
      <c r="BB163" s="228">
        <f>IF(AZ163=2,G163,0)</f>
        <v>0</v>
      </c>
      <c r="BC163" s="228">
        <f>IF(AZ163=3,G163,0)</f>
        <v>0</v>
      </c>
      <c r="BD163" s="228">
        <f>IF(AZ163=4,G163,0)</f>
        <v>0</v>
      </c>
      <c r="BE163" s="228">
        <f>IF(AZ163=5,G163,0)</f>
        <v>0</v>
      </c>
      <c r="CA163" s="255">
        <v>1</v>
      </c>
      <c r="CB163" s="255">
        <v>1</v>
      </c>
    </row>
    <row r="164" spans="1:15" ht="12.75">
      <c r="A164" s="264"/>
      <c r="B164" s="268"/>
      <c r="C164" s="440" t="s">
        <v>232</v>
      </c>
      <c r="D164" s="441"/>
      <c r="E164" s="269">
        <v>0</v>
      </c>
      <c r="F164" s="270"/>
      <c r="G164" s="271"/>
      <c r="H164" s="272"/>
      <c r="I164" s="266"/>
      <c r="J164" s="273"/>
      <c r="K164" s="266"/>
      <c r="M164" s="267" t="s">
        <v>232</v>
      </c>
      <c r="O164" s="255"/>
    </row>
    <row r="165" spans="1:15" ht="12.75">
      <c r="A165" s="264"/>
      <c r="B165" s="268"/>
      <c r="C165" s="440" t="s">
        <v>269</v>
      </c>
      <c r="D165" s="441"/>
      <c r="E165" s="269">
        <v>7</v>
      </c>
      <c r="F165" s="270"/>
      <c r="G165" s="271"/>
      <c r="H165" s="272"/>
      <c r="I165" s="266"/>
      <c r="J165" s="273"/>
      <c r="K165" s="266"/>
      <c r="M165" s="267" t="s">
        <v>269</v>
      </c>
      <c r="O165" s="255"/>
    </row>
    <row r="166" spans="1:80" ht="12.75">
      <c r="A166" s="256">
        <v>30</v>
      </c>
      <c r="B166" s="257" t="s">
        <v>270</v>
      </c>
      <c r="C166" s="258" t="s">
        <v>271</v>
      </c>
      <c r="D166" s="259" t="s">
        <v>110</v>
      </c>
      <c r="E166" s="260">
        <v>177</v>
      </c>
      <c r="F166" s="260"/>
      <c r="G166" s="261">
        <f>E166*F166</f>
        <v>0</v>
      </c>
      <c r="H166" s="262">
        <v>0</v>
      </c>
      <c r="I166" s="263">
        <f>E166*H166</f>
        <v>0</v>
      </c>
      <c r="J166" s="262">
        <v>0</v>
      </c>
      <c r="K166" s="263">
        <f>E166*J166</f>
        <v>0</v>
      </c>
      <c r="O166" s="255">
        <v>2</v>
      </c>
      <c r="AA166" s="228">
        <v>1</v>
      </c>
      <c r="AB166" s="228">
        <v>1</v>
      </c>
      <c r="AC166" s="228">
        <v>1</v>
      </c>
      <c r="AZ166" s="228">
        <v>1</v>
      </c>
      <c r="BA166" s="228">
        <f>IF(AZ166=1,G166,0)</f>
        <v>0</v>
      </c>
      <c r="BB166" s="228">
        <f>IF(AZ166=2,G166,0)</f>
        <v>0</v>
      </c>
      <c r="BC166" s="228">
        <f>IF(AZ166=3,G166,0)</f>
        <v>0</v>
      </c>
      <c r="BD166" s="228">
        <f>IF(AZ166=4,G166,0)</f>
        <v>0</v>
      </c>
      <c r="BE166" s="228">
        <f>IF(AZ166=5,G166,0)</f>
        <v>0</v>
      </c>
      <c r="CA166" s="255">
        <v>1</v>
      </c>
      <c r="CB166" s="255">
        <v>1</v>
      </c>
    </row>
    <row r="167" spans="1:15" ht="12.75">
      <c r="A167" s="264"/>
      <c r="B167" s="268"/>
      <c r="C167" s="440" t="s">
        <v>265</v>
      </c>
      <c r="D167" s="441"/>
      <c r="E167" s="269">
        <v>177</v>
      </c>
      <c r="F167" s="270"/>
      <c r="G167" s="271"/>
      <c r="H167" s="272"/>
      <c r="I167" s="266"/>
      <c r="J167" s="273"/>
      <c r="K167" s="266"/>
      <c r="M167" s="267" t="s">
        <v>265</v>
      </c>
      <c r="O167" s="255"/>
    </row>
    <row r="168" spans="1:80" ht="12.75">
      <c r="A168" s="256">
        <v>31</v>
      </c>
      <c r="B168" s="257" t="s">
        <v>272</v>
      </c>
      <c r="C168" s="258" t="s">
        <v>273</v>
      </c>
      <c r="D168" s="259" t="s">
        <v>274</v>
      </c>
      <c r="E168" s="260">
        <v>1</v>
      </c>
      <c r="F168" s="260"/>
      <c r="G168" s="261">
        <f>E168*F168</f>
        <v>0</v>
      </c>
      <c r="H168" s="262">
        <v>2E-05</v>
      </c>
      <c r="I168" s="263">
        <f>E168*H168</f>
        <v>2E-05</v>
      </c>
      <c r="J168" s="262">
        <v>0</v>
      </c>
      <c r="K168" s="263">
        <f>E168*J168</f>
        <v>0</v>
      </c>
      <c r="O168" s="255">
        <v>2</v>
      </c>
      <c r="AA168" s="228">
        <v>1</v>
      </c>
      <c r="AB168" s="228">
        <v>1</v>
      </c>
      <c r="AC168" s="228">
        <v>1</v>
      </c>
      <c r="AZ168" s="228">
        <v>1</v>
      </c>
      <c r="BA168" s="228">
        <f>IF(AZ168=1,G168,0)</f>
        <v>0</v>
      </c>
      <c r="BB168" s="228">
        <f>IF(AZ168=2,G168,0)</f>
        <v>0</v>
      </c>
      <c r="BC168" s="228">
        <f>IF(AZ168=3,G168,0)</f>
        <v>0</v>
      </c>
      <c r="BD168" s="228">
        <f>IF(AZ168=4,G168,0)</f>
        <v>0</v>
      </c>
      <c r="BE168" s="228">
        <f>IF(AZ168=5,G168,0)</f>
        <v>0</v>
      </c>
      <c r="CA168" s="255">
        <v>1</v>
      </c>
      <c r="CB168" s="255">
        <v>1</v>
      </c>
    </row>
    <row r="169" spans="1:15" ht="12.75">
      <c r="A169" s="264"/>
      <c r="B169" s="268"/>
      <c r="C169" s="440" t="s">
        <v>275</v>
      </c>
      <c r="D169" s="441"/>
      <c r="E169" s="269">
        <v>1</v>
      </c>
      <c r="F169" s="270"/>
      <c r="G169" s="271"/>
      <c r="H169" s="272"/>
      <c r="I169" s="266"/>
      <c r="J169" s="273"/>
      <c r="K169" s="266"/>
      <c r="M169" s="267" t="s">
        <v>275</v>
      </c>
      <c r="O169" s="255"/>
    </row>
    <row r="170" spans="1:80" ht="12.75">
      <c r="A170" s="256">
        <v>32</v>
      </c>
      <c r="B170" s="257" t="s">
        <v>276</v>
      </c>
      <c r="C170" s="258" t="s">
        <v>277</v>
      </c>
      <c r="D170" s="259" t="s">
        <v>259</v>
      </c>
      <c r="E170" s="260">
        <v>12</v>
      </c>
      <c r="F170" s="260"/>
      <c r="G170" s="261">
        <f>E170*F170</f>
        <v>0</v>
      </c>
      <c r="H170" s="262">
        <v>0.03682</v>
      </c>
      <c r="I170" s="263">
        <f>E170*H170</f>
        <v>0.44184</v>
      </c>
      <c r="J170" s="262">
        <v>0</v>
      </c>
      <c r="K170" s="263">
        <f>E170*J170</f>
        <v>0</v>
      </c>
      <c r="O170" s="255">
        <v>2</v>
      </c>
      <c r="AA170" s="228">
        <v>1</v>
      </c>
      <c r="AB170" s="228">
        <v>1</v>
      </c>
      <c r="AC170" s="228">
        <v>1</v>
      </c>
      <c r="AZ170" s="228">
        <v>1</v>
      </c>
      <c r="BA170" s="228">
        <f>IF(AZ170=1,G170,0)</f>
        <v>0</v>
      </c>
      <c r="BB170" s="228">
        <f>IF(AZ170=2,G170,0)</f>
        <v>0</v>
      </c>
      <c r="BC170" s="228">
        <f>IF(AZ170=3,G170,0)</f>
        <v>0</v>
      </c>
      <c r="BD170" s="228">
        <f>IF(AZ170=4,G170,0)</f>
        <v>0</v>
      </c>
      <c r="BE170" s="228">
        <f>IF(AZ170=5,G170,0)</f>
        <v>0</v>
      </c>
      <c r="CA170" s="255">
        <v>1</v>
      </c>
      <c r="CB170" s="255">
        <v>1</v>
      </c>
    </row>
    <row r="171" spans="1:15" ht="12.75">
      <c r="A171" s="264"/>
      <c r="B171" s="268"/>
      <c r="C171" s="440" t="s">
        <v>278</v>
      </c>
      <c r="D171" s="441"/>
      <c r="E171" s="269">
        <v>0</v>
      </c>
      <c r="F171" s="270"/>
      <c r="G171" s="271"/>
      <c r="H171" s="272"/>
      <c r="I171" s="266"/>
      <c r="J171" s="273"/>
      <c r="K171" s="266"/>
      <c r="M171" s="267" t="s">
        <v>278</v>
      </c>
      <c r="O171" s="255"/>
    </row>
    <row r="172" spans="1:15" ht="12.75">
      <c r="A172" s="264"/>
      <c r="B172" s="268"/>
      <c r="C172" s="440" t="s">
        <v>279</v>
      </c>
      <c r="D172" s="441"/>
      <c r="E172" s="269">
        <v>1</v>
      </c>
      <c r="F172" s="270"/>
      <c r="G172" s="271"/>
      <c r="H172" s="272"/>
      <c r="I172" s="266"/>
      <c r="J172" s="273"/>
      <c r="K172" s="266"/>
      <c r="M172" s="267" t="s">
        <v>279</v>
      </c>
      <c r="O172" s="255"/>
    </row>
    <row r="173" spans="1:15" ht="12.75">
      <c r="A173" s="264"/>
      <c r="B173" s="268"/>
      <c r="C173" s="440" t="s">
        <v>280</v>
      </c>
      <c r="D173" s="441"/>
      <c r="E173" s="269">
        <v>1</v>
      </c>
      <c r="F173" s="270"/>
      <c r="G173" s="271"/>
      <c r="H173" s="272"/>
      <c r="I173" s="266"/>
      <c r="J173" s="273"/>
      <c r="K173" s="266"/>
      <c r="M173" s="267" t="s">
        <v>280</v>
      </c>
      <c r="O173" s="255"/>
    </row>
    <row r="174" spans="1:15" ht="12.75">
      <c r="A174" s="264"/>
      <c r="B174" s="268"/>
      <c r="C174" s="440" t="s">
        <v>281</v>
      </c>
      <c r="D174" s="441"/>
      <c r="E174" s="269">
        <v>3</v>
      </c>
      <c r="F174" s="270"/>
      <c r="G174" s="271"/>
      <c r="H174" s="272"/>
      <c r="I174" s="266"/>
      <c r="J174" s="273"/>
      <c r="K174" s="266"/>
      <c r="M174" s="267" t="s">
        <v>281</v>
      </c>
      <c r="O174" s="255"/>
    </row>
    <row r="175" spans="1:15" ht="12.75">
      <c r="A175" s="264"/>
      <c r="B175" s="268"/>
      <c r="C175" s="440" t="s">
        <v>282</v>
      </c>
      <c r="D175" s="441"/>
      <c r="E175" s="269">
        <v>2</v>
      </c>
      <c r="F175" s="270"/>
      <c r="G175" s="271"/>
      <c r="H175" s="272"/>
      <c r="I175" s="266"/>
      <c r="J175" s="273"/>
      <c r="K175" s="266"/>
      <c r="M175" s="267" t="s">
        <v>282</v>
      </c>
      <c r="O175" s="255"/>
    </row>
    <row r="176" spans="1:15" ht="12.75">
      <c r="A176" s="264"/>
      <c r="B176" s="268"/>
      <c r="C176" s="440" t="s">
        <v>283</v>
      </c>
      <c r="D176" s="441"/>
      <c r="E176" s="269">
        <v>2</v>
      </c>
      <c r="F176" s="270"/>
      <c r="G176" s="271"/>
      <c r="H176" s="272"/>
      <c r="I176" s="266"/>
      <c r="J176" s="273"/>
      <c r="K176" s="266"/>
      <c r="M176" s="267" t="s">
        <v>283</v>
      </c>
      <c r="O176" s="255"/>
    </row>
    <row r="177" spans="1:15" ht="12.75">
      <c r="A177" s="264"/>
      <c r="B177" s="268"/>
      <c r="C177" s="440" t="s">
        <v>284</v>
      </c>
      <c r="D177" s="441"/>
      <c r="E177" s="269">
        <v>2</v>
      </c>
      <c r="F177" s="270"/>
      <c r="G177" s="271"/>
      <c r="H177" s="272"/>
      <c r="I177" s="266"/>
      <c r="J177" s="273"/>
      <c r="K177" s="266"/>
      <c r="M177" s="267" t="s">
        <v>284</v>
      </c>
      <c r="O177" s="255"/>
    </row>
    <row r="178" spans="1:15" ht="12.75">
      <c r="A178" s="264"/>
      <c r="B178" s="268"/>
      <c r="C178" s="440" t="s">
        <v>285</v>
      </c>
      <c r="D178" s="441"/>
      <c r="E178" s="269">
        <v>1</v>
      </c>
      <c r="F178" s="270"/>
      <c r="G178" s="271"/>
      <c r="H178" s="272"/>
      <c r="I178" s="266"/>
      <c r="J178" s="273"/>
      <c r="K178" s="266"/>
      <c r="M178" s="267" t="s">
        <v>285</v>
      </c>
      <c r="O178" s="255"/>
    </row>
    <row r="179" spans="1:80" ht="22.5">
      <c r="A179" s="256">
        <v>33</v>
      </c>
      <c r="B179" s="257" t="s">
        <v>286</v>
      </c>
      <c r="C179" s="258" t="s">
        <v>287</v>
      </c>
      <c r="D179" s="259" t="s">
        <v>259</v>
      </c>
      <c r="E179" s="260">
        <v>7</v>
      </c>
      <c r="F179" s="260"/>
      <c r="G179" s="261">
        <f>E179*F179</f>
        <v>0</v>
      </c>
      <c r="H179" s="262">
        <v>2.21708</v>
      </c>
      <c r="I179" s="263">
        <f>E179*H179</f>
        <v>15.519560000000002</v>
      </c>
      <c r="J179" s="262">
        <v>0</v>
      </c>
      <c r="K179" s="263">
        <f>E179*J179</f>
        <v>0</v>
      </c>
      <c r="O179" s="255">
        <v>2</v>
      </c>
      <c r="AA179" s="228">
        <v>1</v>
      </c>
      <c r="AB179" s="228">
        <v>0</v>
      </c>
      <c r="AC179" s="228">
        <v>0</v>
      </c>
      <c r="AZ179" s="228">
        <v>1</v>
      </c>
      <c r="BA179" s="228">
        <f>IF(AZ179=1,G179,0)</f>
        <v>0</v>
      </c>
      <c r="BB179" s="228">
        <f>IF(AZ179=2,G179,0)</f>
        <v>0</v>
      </c>
      <c r="BC179" s="228">
        <f>IF(AZ179=3,G179,0)</f>
        <v>0</v>
      </c>
      <c r="BD179" s="228">
        <f>IF(AZ179=4,G179,0)</f>
        <v>0</v>
      </c>
      <c r="BE179" s="228">
        <f>IF(AZ179=5,G179,0)</f>
        <v>0</v>
      </c>
      <c r="CA179" s="255">
        <v>1</v>
      </c>
      <c r="CB179" s="255">
        <v>0</v>
      </c>
    </row>
    <row r="180" spans="1:15" ht="12.75">
      <c r="A180" s="264"/>
      <c r="B180" s="268"/>
      <c r="C180" s="440" t="s">
        <v>278</v>
      </c>
      <c r="D180" s="441"/>
      <c r="E180" s="269">
        <v>0</v>
      </c>
      <c r="F180" s="270"/>
      <c r="G180" s="271"/>
      <c r="H180" s="272"/>
      <c r="I180" s="266"/>
      <c r="J180" s="273"/>
      <c r="K180" s="266"/>
      <c r="M180" s="267" t="s">
        <v>278</v>
      </c>
      <c r="O180" s="255"/>
    </row>
    <row r="181" spans="1:15" ht="12.75">
      <c r="A181" s="264"/>
      <c r="B181" s="268"/>
      <c r="C181" s="440" t="s">
        <v>288</v>
      </c>
      <c r="D181" s="441"/>
      <c r="E181" s="269">
        <v>1</v>
      </c>
      <c r="F181" s="270"/>
      <c r="G181" s="271"/>
      <c r="H181" s="272"/>
      <c r="I181" s="266"/>
      <c r="J181" s="273"/>
      <c r="K181" s="266"/>
      <c r="M181" s="267" t="s">
        <v>288</v>
      </c>
      <c r="O181" s="255"/>
    </row>
    <row r="182" spans="1:15" ht="12.75">
      <c r="A182" s="264"/>
      <c r="B182" s="268"/>
      <c r="C182" s="440" t="s">
        <v>289</v>
      </c>
      <c r="D182" s="441"/>
      <c r="E182" s="269">
        <v>1</v>
      </c>
      <c r="F182" s="270"/>
      <c r="G182" s="271"/>
      <c r="H182" s="272"/>
      <c r="I182" s="266"/>
      <c r="J182" s="273"/>
      <c r="K182" s="266"/>
      <c r="M182" s="267" t="s">
        <v>289</v>
      </c>
      <c r="O182" s="255"/>
    </row>
    <row r="183" spans="1:15" ht="12.75">
      <c r="A183" s="264"/>
      <c r="B183" s="268"/>
      <c r="C183" s="440" t="s">
        <v>290</v>
      </c>
      <c r="D183" s="441"/>
      <c r="E183" s="269">
        <v>1</v>
      </c>
      <c r="F183" s="270"/>
      <c r="G183" s="271"/>
      <c r="H183" s="272"/>
      <c r="I183" s="266"/>
      <c r="J183" s="273"/>
      <c r="K183" s="266"/>
      <c r="M183" s="267" t="s">
        <v>290</v>
      </c>
      <c r="O183" s="255"/>
    </row>
    <row r="184" spans="1:15" ht="12.75">
      <c r="A184" s="264"/>
      <c r="B184" s="268"/>
      <c r="C184" s="440" t="s">
        <v>291</v>
      </c>
      <c r="D184" s="441"/>
      <c r="E184" s="269">
        <v>1</v>
      </c>
      <c r="F184" s="270"/>
      <c r="G184" s="271"/>
      <c r="H184" s="272"/>
      <c r="I184" s="266"/>
      <c r="J184" s="273"/>
      <c r="K184" s="266"/>
      <c r="M184" s="267" t="s">
        <v>291</v>
      </c>
      <c r="O184" s="255"/>
    </row>
    <row r="185" spans="1:15" ht="12.75">
      <c r="A185" s="264"/>
      <c r="B185" s="268"/>
      <c r="C185" s="440" t="s">
        <v>292</v>
      </c>
      <c r="D185" s="441"/>
      <c r="E185" s="269">
        <v>1</v>
      </c>
      <c r="F185" s="270"/>
      <c r="G185" s="271"/>
      <c r="H185" s="272"/>
      <c r="I185" s="266"/>
      <c r="J185" s="273"/>
      <c r="K185" s="266"/>
      <c r="M185" s="267" t="s">
        <v>292</v>
      </c>
      <c r="O185" s="255"/>
    </row>
    <row r="186" spans="1:15" ht="12.75">
      <c r="A186" s="264"/>
      <c r="B186" s="268"/>
      <c r="C186" s="440" t="s">
        <v>293</v>
      </c>
      <c r="D186" s="441"/>
      <c r="E186" s="269">
        <v>1</v>
      </c>
      <c r="F186" s="270"/>
      <c r="G186" s="271"/>
      <c r="H186" s="272"/>
      <c r="I186" s="266"/>
      <c r="J186" s="273"/>
      <c r="K186" s="266"/>
      <c r="M186" s="267" t="s">
        <v>293</v>
      </c>
      <c r="O186" s="255"/>
    </row>
    <row r="187" spans="1:15" ht="12.75">
      <c r="A187" s="264"/>
      <c r="B187" s="268"/>
      <c r="C187" s="440" t="s">
        <v>294</v>
      </c>
      <c r="D187" s="441"/>
      <c r="E187" s="269">
        <v>1</v>
      </c>
      <c r="F187" s="270"/>
      <c r="G187" s="271"/>
      <c r="H187" s="272"/>
      <c r="I187" s="266"/>
      <c r="J187" s="273"/>
      <c r="K187" s="266"/>
      <c r="M187" s="267" t="s">
        <v>294</v>
      </c>
      <c r="O187" s="255"/>
    </row>
    <row r="188" spans="1:80" ht="12.75">
      <c r="A188" s="256">
        <v>34</v>
      </c>
      <c r="B188" s="257" t="s">
        <v>295</v>
      </c>
      <c r="C188" s="258" t="s">
        <v>296</v>
      </c>
      <c r="D188" s="259" t="s">
        <v>259</v>
      </c>
      <c r="E188" s="260">
        <v>2</v>
      </c>
      <c r="F188" s="260"/>
      <c r="G188" s="261">
        <f>E188*F188</f>
        <v>0</v>
      </c>
      <c r="H188" s="262">
        <v>0</v>
      </c>
      <c r="I188" s="263">
        <f>E188*H188</f>
        <v>0</v>
      </c>
      <c r="J188" s="262">
        <v>0</v>
      </c>
      <c r="K188" s="263">
        <f>E188*J188</f>
        <v>0</v>
      </c>
      <c r="O188" s="255">
        <v>2</v>
      </c>
      <c r="AA188" s="228">
        <v>1</v>
      </c>
      <c r="AB188" s="228">
        <v>0</v>
      </c>
      <c r="AC188" s="228">
        <v>0</v>
      </c>
      <c r="AZ188" s="228">
        <v>1</v>
      </c>
      <c r="BA188" s="228">
        <f>IF(AZ188=1,G188,0)</f>
        <v>0</v>
      </c>
      <c r="BB188" s="228">
        <f>IF(AZ188=2,G188,0)</f>
        <v>0</v>
      </c>
      <c r="BC188" s="228">
        <f>IF(AZ188=3,G188,0)</f>
        <v>0</v>
      </c>
      <c r="BD188" s="228">
        <f>IF(AZ188=4,G188,0)</f>
        <v>0</v>
      </c>
      <c r="BE188" s="228">
        <f>IF(AZ188=5,G188,0)</f>
        <v>0</v>
      </c>
      <c r="CA188" s="255">
        <v>1</v>
      </c>
      <c r="CB188" s="255">
        <v>0</v>
      </c>
    </row>
    <row r="189" spans="1:15" ht="12.75">
      <c r="A189" s="264"/>
      <c r="B189" s="268"/>
      <c r="C189" s="440" t="s">
        <v>278</v>
      </c>
      <c r="D189" s="441"/>
      <c r="E189" s="269">
        <v>0</v>
      </c>
      <c r="F189" s="270"/>
      <c r="G189" s="271"/>
      <c r="H189" s="272"/>
      <c r="I189" s="266"/>
      <c r="J189" s="273"/>
      <c r="K189" s="266"/>
      <c r="M189" s="267" t="s">
        <v>278</v>
      </c>
      <c r="O189" s="255"/>
    </row>
    <row r="190" spans="1:15" ht="12.75">
      <c r="A190" s="264"/>
      <c r="B190" s="268"/>
      <c r="C190" s="440" t="s">
        <v>297</v>
      </c>
      <c r="D190" s="441"/>
      <c r="E190" s="269">
        <v>1</v>
      </c>
      <c r="F190" s="270"/>
      <c r="G190" s="271"/>
      <c r="H190" s="272"/>
      <c r="I190" s="266"/>
      <c r="J190" s="273"/>
      <c r="K190" s="266"/>
      <c r="M190" s="267" t="s">
        <v>297</v>
      </c>
      <c r="O190" s="255"/>
    </row>
    <row r="191" spans="1:15" ht="12.75">
      <c r="A191" s="264"/>
      <c r="B191" s="268"/>
      <c r="C191" s="440" t="s">
        <v>298</v>
      </c>
      <c r="D191" s="441"/>
      <c r="E191" s="269">
        <v>1</v>
      </c>
      <c r="F191" s="270"/>
      <c r="G191" s="271"/>
      <c r="H191" s="272"/>
      <c r="I191" s="266"/>
      <c r="J191" s="273"/>
      <c r="K191" s="266"/>
      <c r="M191" s="267" t="s">
        <v>298</v>
      </c>
      <c r="O191" s="255"/>
    </row>
    <row r="192" spans="1:80" ht="12.75">
      <c r="A192" s="256">
        <v>35</v>
      </c>
      <c r="B192" s="257" t="s">
        <v>299</v>
      </c>
      <c r="C192" s="258" t="s">
        <v>300</v>
      </c>
      <c r="D192" s="259" t="s">
        <v>259</v>
      </c>
      <c r="E192" s="260">
        <v>7</v>
      </c>
      <c r="F192" s="260"/>
      <c r="G192" s="261">
        <f>E192*F192</f>
        <v>0</v>
      </c>
      <c r="H192" s="262">
        <v>0.00702</v>
      </c>
      <c r="I192" s="263">
        <f>E192*H192</f>
        <v>0.04914</v>
      </c>
      <c r="J192" s="262">
        <v>0</v>
      </c>
      <c r="K192" s="263">
        <f>E192*J192</f>
        <v>0</v>
      </c>
      <c r="O192" s="255">
        <v>2</v>
      </c>
      <c r="AA192" s="228">
        <v>1</v>
      </c>
      <c r="AB192" s="228">
        <v>1</v>
      </c>
      <c r="AC192" s="228">
        <v>1</v>
      </c>
      <c r="AZ192" s="228">
        <v>1</v>
      </c>
      <c r="BA192" s="228">
        <f>IF(AZ192=1,G192,0)</f>
        <v>0</v>
      </c>
      <c r="BB192" s="228">
        <f>IF(AZ192=2,G192,0)</f>
        <v>0</v>
      </c>
      <c r="BC192" s="228">
        <f>IF(AZ192=3,G192,0)</f>
        <v>0</v>
      </c>
      <c r="BD192" s="228">
        <f>IF(AZ192=4,G192,0)</f>
        <v>0</v>
      </c>
      <c r="BE192" s="228">
        <f>IF(AZ192=5,G192,0)</f>
        <v>0</v>
      </c>
      <c r="CA192" s="255">
        <v>1</v>
      </c>
      <c r="CB192" s="255">
        <v>1</v>
      </c>
    </row>
    <row r="193" spans="1:15" ht="12.75">
      <c r="A193" s="264"/>
      <c r="B193" s="268"/>
      <c r="C193" s="440" t="s">
        <v>301</v>
      </c>
      <c r="D193" s="441"/>
      <c r="E193" s="269">
        <v>0</v>
      </c>
      <c r="F193" s="270"/>
      <c r="G193" s="271"/>
      <c r="H193" s="272"/>
      <c r="I193" s="266"/>
      <c r="J193" s="273"/>
      <c r="K193" s="266"/>
      <c r="M193" s="267" t="s">
        <v>301</v>
      </c>
      <c r="O193" s="255"/>
    </row>
    <row r="194" spans="1:15" ht="12.75">
      <c r="A194" s="264"/>
      <c r="B194" s="268"/>
      <c r="C194" s="440" t="s">
        <v>302</v>
      </c>
      <c r="D194" s="441"/>
      <c r="E194" s="269">
        <v>7</v>
      </c>
      <c r="F194" s="270"/>
      <c r="G194" s="271"/>
      <c r="H194" s="272"/>
      <c r="I194" s="266"/>
      <c r="J194" s="273"/>
      <c r="K194" s="266"/>
      <c r="M194" s="267" t="s">
        <v>302</v>
      </c>
      <c r="O194" s="255"/>
    </row>
    <row r="195" spans="1:80" ht="12.75">
      <c r="A195" s="256">
        <v>36</v>
      </c>
      <c r="B195" s="257" t="s">
        <v>303</v>
      </c>
      <c r="C195" s="258" t="s">
        <v>304</v>
      </c>
      <c r="D195" s="259" t="s">
        <v>110</v>
      </c>
      <c r="E195" s="260">
        <v>177</v>
      </c>
      <c r="F195" s="260"/>
      <c r="G195" s="261">
        <f>E195*F195</f>
        <v>0</v>
      </c>
      <c r="H195" s="262">
        <v>0</v>
      </c>
      <c r="I195" s="263">
        <f>E195*H195</f>
        <v>0</v>
      </c>
      <c r="J195" s="262">
        <v>0</v>
      </c>
      <c r="K195" s="263">
        <f>E195*J195</f>
        <v>0</v>
      </c>
      <c r="O195" s="255">
        <v>2</v>
      </c>
      <c r="AA195" s="228">
        <v>1</v>
      </c>
      <c r="AB195" s="228">
        <v>1</v>
      </c>
      <c r="AC195" s="228">
        <v>1</v>
      </c>
      <c r="AZ195" s="228">
        <v>1</v>
      </c>
      <c r="BA195" s="228">
        <f>IF(AZ195=1,G195,0)</f>
        <v>0</v>
      </c>
      <c r="BB195" s="228">
        <f>IF(AZ195=2,G195,0)</f>
        <v>0</v>
      </c>
      <c r="BC195" s="228">
        <f>IF(AZ195=3,G195,0)</f>
        <v>0</v>
      </c>
      <c r="BD195" s="228">
        <f>IF(AZ195=4,G195,0)</f>
        <v>0</v>
      </c>
      <c r="BE195" s="228">
        <f>IF(AZ195=5,G195,0)</f>
        <v>0</v>
      </c>
      <c r="CA195" s="255">
        <v>1</v>
      </c>
      <c r="CB195" s="255">
        <v>1</v>
      </c>
    </row>
    <row r="196" spans="1:80" ht="12.75" customHeight="1">
      <c r="A196" s="356">
        <v>37</v>
      </c>
      <c r="B196" s="357" t="s">
        <v>305</v>
      </c>
      <c r="C196" s="358" t="s">
        <v>306</v>
      </c>
      <c r="D196" s="359" t="s">
        <v>259</v>
      </c>
      <c r="E196" s="360">
        <v>38.6922</v>
      </c>
      <c r="F196" s="360"/>
      <c r="G196" s="361">
        <f>E196*F196</f>
        <v>0</v>
      </c>
      <c r="H196" s="262">
        <v>0.02465</v>
      </c>
      <c r="I196" s="263">
        <f>E196*H196</f>
        <v>0.9537627299999999</v>
      </c>
      <c r="J196" s="262"/>
      <c r="K196" s="263">
        <f>E196*J196</f>
        <v>0</v>
      </c>
      <c r="O196" s="255">
        <v>2</v>
      </c>
      <c r="AA196" s="228">
        <v>3</v>
      </c>
      <c r="AB196" s="228">
        <v>1</v>
      </c>
      <c r="AC196" s="228">
        <v>28614258</v>
      </c>
      <c r="AZ196" s="228">
        <v>1</v>
      </c>
      <c r="BA196" s="228">
        <f>IF(AZ196=1,G196,0)</f>
        <v>0</v>
      </c>
      <c r="BB196" s="228">
        <f>IF(AZ196=2,G196,0)</f>
        <v>0</v>
      </c>
      <c r="BC196" s="228">
        <f>IF(AZ196=3,G196,0)</f>
        <v>0</v>
      </c>
      <c r="BD196" s="228">
        <f>IF(AZ196=4,G196,0)</f>
        <v>0</v>
      </c>
      <c r="BE196" s="228">
        <f>IF(AZ196=5,G196,0)</f>
        <v>0</v>
      </c>
      <c r="CA196" s="255">
        <v>3</v>
      </c>
      <c r="CB196" s="255">
        <v>1</v>
      </c>
    </row>
    <row r="197" spans="1:15" ht="34.5" customHeight="1">
      <c r="A197" s="362"/>
      <c r="B197" s="367"/>
      <c r="C197" s="446" t="s">
        <v>307</v>
      </c>
      <c r="D197" s="447"/>
      <c r="E197" s="447"/>
      <c r="F197" s="447"/>
      <c r="G197" s="448"/>
      <c r="I197" s="266"/>
      <c r="K197" s="266"/>
      <c r="L197" s="267" t="s">
        <v>307</v>
      </c>
      <c r="O197" s="255">
        <v>3</v>
      </c>
    </row>
    <row r="198" spans="1:15" ht="12.75">
      <c r="A198" s="362"/>
      <c r="B198" s="363"/>
      <c r="C198" s="444" t="s">
        <v>308</v>
      </c>
      <c r="D198" s="445"/>
      <c r="E198" s="364">
        <v>38.6922</v>
      </c>
      <c r="F198" s="365"/>
      <c r="G198" s="366"/>
      <c r="H198" s="272"/>
      <c r="I198" s="266"/>
      <c r="J198" s="273"/>
      <c r="K198" s="266"/>
      <c r="M198" s="267" t="s">
        <v>308</v>
      </c>
      <c r="O198" s="255"/>
    </row>
    <row r="199" spans="1:80" ht="12.75">
      <c r="A199" s="356">
        <v>38</v>
      </c>
      <c r="B199" s="357" t="s">
        <v>309</v>
      </c>
      <c r="C199" s="358" t="s">
        <v>310</v>
      </c>
      <c r="D199" s="359" t="s">
        <v>259</v>
      </c>
      <c r="E199" s="360">
        <v>59</v>
      </c>
      <c r="F199" s="360"/>
      <c r="G199" s="361">
        <f>E199*F199</f>
        <v>0</v>
      </c>
      <c r="H199" s="262">
        <v>0.0006</v>
      </c>
      <c r="I199" s="263">
        <f>E199*H199</f>
        <v>0.035399999999999994</v>
      </c>
      <c r="J199" s="262"/>
      <c r="K199" s="263">
        <f>E199*J199</f>
        <v>0</v>
      </c>
      <c r="O199" s="255">
        <v>2</v>
      </c>
      <c r="AA199" s="228">
        <v>3</v>
      </c>
      <c r="AB199" s="228">
        <v>1</v>
      </c>
      <c r="AC199" s="228">
        <v>28656303</v>
      </c>
      <c r="AZ199" s="228">
        <v>1</v>
      </c>
      <c r="BA199" s="228">
        <f>IF(AZ199=1,G199,0)</f>
        <v>0</v>
      </c>
      <c r="BB199" s="228">
        <f>IF(AZ199=2,G199,0)</f>
        <v>0</v>
      </c>
      <c r="BC199" s="228">
        <f>IF(AZ199=3,G199,0)</f>
        <v>0</v>
      </c>
      <c r="BD199" s="228">
        <f>IF(AZ199=4,G199,0)</f>
        <v>0</v>
      </c>
      <c r="BE199" s="228">
        <f>IF(AZ199=5,G199,0)</f>
        <v>0</v>
      </c>
      <c r="CA199" s="255">
        <v>3</v>
      </c>
      <c r="CB199" s="255">
        <v>1</v>
      </c>
    </row>
    <row r="200" spans="1:15" ht="12.75">
      <c r="A200" s="362"/>
      <c r="B200" s="363"/>
      <c r="C200" s="444" t="s">
        <v>311</v>
      </c>
      <c r="D200" s="445"/>
      <c r="E200" s="364">
        <v>59</v>
      </c>
      <c r="F200" s="365"/>
      <c r="G200" s="366"/>
      <c r="H200" s="272"/>
      <c r="I200" s="266"/>
      <c r="J200" s="273"/>
      <c r="K200" s="266"/>
      <c r="M200" s="267" t="s">
        <v>311</v>
      </c>
      <c r="O200" s="255"/>
    </row>
    <row r="201" spans="1:80" ht="12.75">
      <c r="A201" s="356">
        <v>39</v>
      </c>
      <c r="B201" s="357" t="s">
        <v>312</v>
      </c>
      <c r="C201" s="358" t="s">
        <v>313</v>
      </c>
      <c r="D201" s="359" t="s">
        <v>259</v>
      </c>
      <c r="E201" s="360">
        <v>1.015</v>
      </c>
      <c r="F201" s="360"/>
      <c r="G201" s="361">
        <f>E201*F201</f>
        <v>0</v>
      </c>
      <c r="H201" s="262">
        <v>0.0038</v>
      </c>
      <c r="I201" s="263">
        <f>E201*H201</f>
        <v>0.0038569999999999998</v>
      </c>
      <c r="J201" s="262"/>
      <c r="K201" s="263">
        <f>E201*J201</f>
        <v>0</v>
      </c>
      <c r="O201" s="255">
        <v>2</v>
      </c>
      <c r="AA201" s="228">
        <v>3</v>
      </c>
      <c r="AB201" s="228">
        <v>1</v>
      </c>
      <c r="AC201" s="228">
        <v>28656313</v>
      </c>
      <c r="AZ201" s="228">
        <v>1</v>
      </c>
      <c r="BA201" s="228">
        <f>IF(AZ201=1,G201,0)</f>
        <v>0</v>
      </c>
      <c r="BB201" s="228">
        <f>IF(AZ201=2,G201,0)</f>
        <v>0</v>
      </c>
      <c r="BC201" s="228">
        <f>IF(AZ201=3,G201,0)</f>
        <v>0</v>
      </c>
      <c r="BD201" s="228">
        <f>IF(AZ201=4,G201,0)</f>
        <v>0</v>
      </c>
      <c r="BE201" s="228">
        <f>IF(AZ201=5,G201,0)</f>
        <v>0</v>
      </c>
      <c r="CA201" s="255">
        <v>3</v>
      </c>
      <c r="CB201" s="255">
        <v>1</v>
      </c>
    </row>
    <row r="202" spans="1:15" ht="22.5">
      <c r="A202" s="362"/>
      <c r="B202" s="367"/>
      <c r="C202" s="446" t="s">
        <v>314</v>
      </c>
      <c r="D202" s="447"/>
      <c r="E202" s="447"/>
      <c r="F202" s="447"/>
      <c r="G202" s="448"/>
      <c r="I202" s="266"/>
      <c r="K202" s="266"/>
      <c r="L202" s="267" t="s">
        <v>314</v>
      </c>
      <c r="O202" s="255">
        <v>3</v>
      </c>
    </row>
    <row r="203" spans="1:15" ht="12.75">
      <c r="A203" s="362"/>
      <c r="B203" s="363"/>
      <c r="C203" s="444" t="s">
        <v>315</v>
      </c>
      <c r="D203" s="445"/>
      <c r="E203" s="364">
        <v>1.015</v>
      </c>
      <c r="F203" s="365"/>
      <c r="G203" s="366"/>
      <c r="H203" s="272"/>
      <c r="I203" s="266"/>
      <c r="J203" s="273"/>
      <c r="K203" s="266"/>
      <c r="M203" s="267" t="s">
        <v>315</v>
      </c>
      <c r="O203" s="255"/>
    </row>
    <row r="204" spans="1:80" ht="12.75">
      <c r="A204" s="356">
        <v>40</v>
      </c>
      <c r="B204" s="357" t="s">
        <v>316</v>
      </c>
      <c r="C204" s="358" t="s">
        <v>317</v>
      </c>
      <c r="D204" s="359" t="s">
        <v>259</v>
      </c>
      <c r="E204" s="360">
        <v>3</v>
      </c>
      <c r="F204" s="360"/>
      <c r="G204" s="361">
        <f>E204*F204</f>
        <v>0</v>
      </c>
      <c r="H204" s="262">
        <v>0.00022</v>
      </c>
      <c r="I204" s="263">
        <f>E204*H204</f>
        <v>0.00066</v>
      </c>
      <c r="J204" s="262"/>
      <c r="K204" s="263">
        <f>E204*J204</f>
        <v>0</v>
      </c>
      <c r="O204" s="255">
        <v>2</v>
      </c>
      <c r="AA204" s="228">
        <v>3</v>
      </c>
      <c r="AB204" s="228">
        <v>1</v>
      </c>
      <c r="AC204" s="228">
        <v>28656385</v>
      </c>
      <c r="AZ204" s="228">
        <v>1</v>
      </c>
      <c r="BA204" s="228">
        <f>IF(AZ204=1,G204,0)</f>
        <v>0</v>
      </c>
      <c r="BB204" s="228">
        <f>IF(AZ204=2,G204,0)</f>
        <v>0</v>
      </c>
      <c r="BC204" s="228">
        <f>IF(AZ204=3,G204,0)</f>
        <v>0</v>
      </c>
      <c r="BD204" s="228">
        <f>IF(AZ204=4,G204,0)</f>
        <v>0</v>
      </c>
      <c r="BE204" s="228">
        <f>IF(AZ204=5,G204,0)</f>
        <v>0</v>
      </c>
      <c r="CA204" s="255">
        <v>3</v>
      </c>
      <c r="CB204" s="255">
        <v>1</v>
      </c>
    </row>
    <row r="205" spans="1:15" ht="12.75">
      <c r="A205" s="362"/>
      <c r="B205" s="367"/>
      <c r="C205" s="446" t="s">
        <v>318</v>
      </c>
      <c r="D205" s="447"/>
      <c r="E205" s="447"/>
      <c r="F205" s="447"/>
      <c r="G205" s="448"/>
      <c r="I205" s="266"/>
      <c r="K205" s="266"/>
      <c r="L205" s="267" t="s">
        <v>318</v>
      </c>
      <c r="O205" s="255">
        <v>3</v>
      </c>
    </row>
    <row r="206" spans="1:15" ht="12.75">
      <c r="A206" s="362"/>
      <c r="B206" s="363"/>
      <c r="C206" s="444" t="s">
        <v>319</v>
      </c>
      <c r="D206" s="445"/>
      <c r="E206" s="364">
        <v>0</v>
      </c>
      <c r="F206" s="365"/>
      <c r="G206" s="366"/>
      <c r="H206" s="272"/>
      <c r="I206" s="266"/>
      <c r="J206" s="273"/>
      <c r="K206" s="266"/>
      <c r="M206" s="267" t="s">
        <v>319</v>
      </c>
      <c r="O206" s="255"/>
    </row>
    <row r="207" spans="1:15" ht="12.75">
      <c r="A207" s="362"/>
      <c r="B207" s="363"/>
      <c r="C207" s="444" t="s">
        <v>320</v>
      </c>
      <c r="D207" s="445"/>
      <c r="E207" s="364">
        <v>3</v>
      </c>
      <c r="F207" s="365"/>
      <c r="G207" s="366"/>
      <c r="H207" s="272"/>
      <c r="I207" s="266"/>
      <c r="J207" s="273"/>
      <c r="K207" s="266"/>
      <c r="M207" s="267" t="s">
        <v>320</v>
      </c>
      <c r="O207" s="255"/>
    </row>
    <row r="208" spans="1:80" ht="12.75">
      <c r="A208" s="356">
        <v>41</v>
      </c>
      <c r="B208" s="357" t="s">
        <v>321</v>
      </c>
      <c r="C208" s="358" t="s">
        <v>322</v>
      </c>
      <c r="D208" s="359" t="s">
        <v>259</v>
      </c>
      <c r="E208" s="360">
        <v>17.17</v>
      </c>
      <c r="F208" s="360"/>
      <c r="G208" s="361">
        <f>E208*F208</f>
        <v>0</v>
      </c>
      <c r="H208" s="262">
        <v>0.00075</v>
      </c>
      <c r="I208" s="263">
        <f>E208*H208</f>
        <v>0.012877500000000002</v>
      </c>
      <c r="J208" s="262"/>
      <c r="K208" s="263">
        <f>E208*J208</f>
        <v>0</v>
      </c>
      <c r="O208" s="255">
        <v>2</v>
      </c>
      <c r="AA208" s="228">
        <v>3</v>
      </c>
      <c r="AB208" s="228">
        <v>1</v>
      </c>
      <c r="AC208" s="228">
        <v>28656387</v>
      </c>
      <c r="AZ208" s="228">
        <v>1</v>
      </c>
      <c r="BA208" s="228">
        <f>IF(AZ208=1,G208,0)</f>
        <v>0</v>
      </c>
      <c r="BB208" s="228">
        <f>IF(AZ208=2,G208,0)</f>
        <v>0</v>
      </c>
      <c r="BC208" s="228">
        <f>IF(AZ208=3,G208,0)</f>
        <v>0</v>
      </c>
      <c r="BD208" s="228">
        <f>IF(AZ208=4,G208,0)</f>
        <v>0</v>
      </c>
      <c r="BE208" s="228">
        <f>IF(AZ208=5,G208,0)</f>
        <v>0</v>
      </c>
      <c r="CA208" s="255">
        <v>3</v>
      </c>
      <c r="CB208" s="255">
        <v>1</v>
      </c>
    </row>
    <row r="209" spans="1:15" ht="12.75">
      <c r="A209" s="362"/>
      <c r="B209" s="367"/>
      <c r="C209" s="446" t="s">
        <v>318</v>
      </c>
      <c r="D209" s="447"/>
      <c r="E209" s="447"/>
      <c r="F209" s="447"/>
      <c r="G209" s="448"/>
      <c r="I209" s="266"/>
      <c r="K209" s="266"/>
      <c r="L209" s="267" t="s">
        <v>318</v>
      </c>
      <c r="O209" s="255">
        <v>3</v>
      </c>
    </row>
    <row r="210" spans="1:15" ht="12.75">
      <c r="A210" s="362"/>
      <c r="B210" s="363"/>
      <c r="C210" s="444" t="s">
        <v>278</v>
      </c>
      <c r="D210" s="445"/>
      <c r="E210" s="364">
        <v>0</v>
      </c>
      <c r="F210" s="365"/>
      <c r="G210" s="366"/>
      <c r="H210" s="272"/>
      <c r="I210" s="266"/>
      <c r="J210" s="273"/>
      <c r="K210" s="266"/>
      <c r="M210" s="267" t="s">
        <v>278</v>
      </c>
      <c r="O210" s="255"/>
    </row>
    <row r="211" spans="1:15" ht="12.75">
      <c r="A211" s="362"/>
      <c r="B211" s="363"/>
      <c r="C211" s="444" t="s">
        <v>323</v>
      </c>
      <c r="D211" s="445"/>
      <c r="E211" s="364">
        <v>16.16</v>
      </c>
      <c r="F211" s="365"/>
      <c r="G211" s="366"/>
      <c r="H211" s="272"/>
      <c r="I211" s="266"/>
      <c r="J211" s="273"/>
      <c r="K211" s="266"/>
      <c r="M211" s="267" t="s">
        <v>323</v>
      </c>
      <c r="O211" s="255"/>
    </row>
    <row r="212" spans="1:15" ht="12.75">
      <c r="A212" s="362"/>
      <c r="B212" s="363"/>
      <c r="C212" s="444" t="s">
        <v>324</v>
      </c>
      <c r="D212" s="445"/>
      <c r="E212" s="364">
        <v>1.01</v>
      </c>
      <c r="F212" s="365"/>
      <c r="G212" s="366"/>
      <c r="H212" s="272"/>
      <c r="I212" s="266"/>
      <c r="J212" s="273"/>
      <c r="K212" s="266"/>
      <c r="M212" s="267" t="s">
        <v>324</v>
      </c>
      <c r="O212" s="255"/>
    </row>
    <row r="213" spans="1:80" ht="12.75" customHeight="1">
      <c r="A213" s="356">
        <v>42</v>
      </c>
      <c r="B213" s="357" t="s">
        <v>325</v>
      </c>
      <c r="C213" s="358" t="s">
        <v>326</v>
      </c>
      <c r="D213" s="359" t="s">
        <v>259</v>
      </c>
      <c r="E213" s="360">
        <v>7</v>
      </c>
      <c r="F213" s="360"/>
      <c r="G213" s="361">
        <f>E213*F213</f>
        <v>0</v>
      </c>
      <c r="H213" s="262">
        <v>0.165</v>
      </c>
      <c r="I213" s="263">
        <f>E213*H213</f>
        <v>1.155</v>
      </c>
      <c r="J213" s="262"/>
      <c r="K213" s="263">
        <f>E213*J213</f>
        <v>0</v>
      </c>
      <c r="O213" s="255">
        <v>2</v>
      </c>
      <c r="AA213" s="228">
        <v>3</v>
      </c>
      <c r="AB213" s="228">
        <v>1</v>
      </c>
      <c r="AC213" s="228">
        <v>55340322</v>
      </c>
      <c r="AZ213" s="228">
        <v>1</v>
      </c>
      <c r="BA213" s="228">
        <f>IF(AZ213=1,G213,0)</f>
        <v>0</v>
      </c>
      <c r="BB213" s="228">
        <f>IF(AZ213=2,G213,0)</f>
        <v>0</v>
      </c>
      <c r="BC213" s="228">
        <f>IF(AZ213=3,G213,0)</f>
        <v>0</v>
      </c>
      <c r="BD213" s="228">
        <f>IF(AZ213=4,G213,0)</f>
        <v>0</v>
      </c>
      <c r="BE213" s="228">
        <f>IF(AZ213=5,G213,0)</f>
        <v>0</v>
      </c>
      <c r="CA213" s="255">
        <v>3</v>
      </c>
      <c r="CB213" s="255">
        <v>1</v>
      </c>
    </row>
    <row r="214" spans="1:15" ht="33.75">
      <c r="A214" s="362"/>
      <c r="B214" s="367"/>
      <c r="C214" s="446" t="s">
        <v>327</v>
      </c>
      <c r="D214" s="447"/>
      <c r="E214" s="447"/>
      <c r="F214" s="447"/>
      <c r="G214" s="448"/>
      <c r="I214" s="266"/>
      <c r="K214" s="266"/>
      <c r="L214" s="267" t="s">
        <v>327</v>
      </c>
      <c r="O214" s="255">
        <v>3</v>
      </c>
    </row>
    <row r="215" spans="1:15" ht="12.75">
      <c r="A215" s="362"/>
      <c r="B215" s="363"/>
      <c r="C215" s="444" t="s">
        <v>328</v>
      </c>
      <c r="D215" s="445"/>
      <c r="E215" s="364">
        <v>7</v>
      </c>
      <c r="F215" s="365"/>
      <c r="G215" s="366"/>
      <c r="H215" s="272"/>
      <c r="I215" s="266"/>
      <c r="J215" s="273"/>
      <c r="K215" s="266"/>
      <c r="M215" s="267" t="s">
        <v>328</v>
      </c>
      <c r="O215" s="255"/>
    </row>
    <row r="216" spans="1:80" ht="12.75">
      <c r="A216" s="356">
        <v>43</v>
      </c>
      <c r="B216" s="357" t="s">
        <v>329</v>
      </c>
      <c r="C216" s="358" t="s">
        <v>330</v>
      </c>
      <c r="D216" s="359" t="s">
        <v>259</v>
      </c>
      <c r="E216" s="360">
        <v>3.03</v>
      </c>
      <c r="F216" s="360"/>
      <c r="G216" s="361">
        <f>E216*F216</f>
        <v>0</v>
      </c>
      <c r="H216" s="262">
        <v>0.04</v>
      </c>
      <c r="I216" s="263">
        <f>E216*H216</f>
        <v>0.12119999999999999</v>
      </c>
      <c r="J216" s="262"/>
      <c r="K216" s="263">
        <f>E216*J216</f>
        <v>0</v>
      </c>
      <c r="O216" s="255">
        <v>2</v>
      </c>
      <c r="AA216" s="228">
        <v>3</v>
      </c>
      <c r="AB216" s="228">
        <v>0</v>
      </c>
      <c r="AC216" s="228" t="s">
        <v>329</v>
      </c>
      <c r="AZ216" s="228">
        <v>1</v>
      </c>
      <c r="BA216" s="228">
        <f>IF(AZ216=1,G216,0)</f>
        <v>0</v>
      </c>
      <c r="BB216" s="228">
        <f>IF(AZ216=2,G216,0)</f>
        <v>0</v>
      </c>
      <c r="BC216" s="228">
        <f>IF(AZ216=3,G216,0)</f>
        <v>0</v>
      </c>
      <c r="BD216" s="228">
        <f>IF(AZ216=4,G216,0)</f>
        <v>0</v>
      </c>
      <c r="BE216" s="228">
        <f>IF(AZ216=5,G216,0)</f>
        <v>0</v>
      </c>
      <c r="CA216" s="255">
        <v>3</v>
      </c>
      <c r="CB216" s="255">
        <v>0</v>
      </c>
    </row>
    <row r="217" spans="1:15" ht="12.75">
      <c r="A217" s="362"/>
      <c r="B217" s="363"/>
      <c r="C217" s="444" t="s">
        <v>278</v>
      </c>
      <c r="D217" s="445"/>
      <c r="E217" s="364">
        <v>0</v>
      </c>
      <c r="F217" s="365"/>
      <c r="G217" s="366"/>
      <c r="H217" s="272"/>
      <c r="I217" s="266"/>
      <c r="J217" s="273"/>
      <c r="K217" s="266"/>
      <c r="M217" s="267" t="s">
        <v>278</v>
      </c>
      <c r="O217" s="255"/>
    </row>
    <row r="218" spans="1:15" ht="12.75">
      <c r="A218" s="362"/>
      <c r="B218" s="363"/>
      <c r="C218" s="444" t="s">
        <v>331</v>
      </c>
      <c r="D218" s="445"/>
      <c r="E218" s="364">
        <v>3.03</v>
      </c>
      <c r="F218" s="365"/>
      <c r="G218" s="366"/>
      <c r="H218" s="272"/>
      <c r="I218" s="266"/>
      <c r="J218" s="273"/>
      <c r="K218" s="266"/>
      <c r="M218" s="267" t="s">
        <v>331</v>
      </c>
      <c r="O218" s="255"/>
    </row>
    <row r="219" spans="1:80" ht="12.75">
      <c r="A219" s="356">
        <v>44</v>
      </c>
      <c r="B219" s="357" t="s">
        <v>332</v>
      </c>
      <c r="C219" s="358" t="s">
        <v>333</v>
      </c>
      <c r="D219" s="359" t="s">
        <v>259</v>
      </c>
      <c r="E219" s="360">
        <v>2.02</v>
      </c>
      <c r="F219" s="360"/>
      <c r="G219" s="361">
        <f>E219*F219</f>
        <v>0</v>
      </c>
      <c r="H219" s="262">
        <v>0.054</v>
      </c>
      <c r="I219" s="263">
        <f>E219*H219</f>
        <v>0.10908</v>
      </c>
      <c r="J219" s="262"/>
      <c r="K219" s="263">
        <f>E219*J219</f>
        <v>0</v>
      </c>
      <c r="O219" s="255">
        <v>2</v>
      </c>
      <c r="AA219" s="228">
        <v>3</v>
      </c>
      <c r="AB219" s="228">
        <v>0</v>
      </c>
      <c r="AC219" s="228" t="s">
        <v>332</v>
      </c>
      <c r="AZ219" s="228">
        <v>1</v>
      </c>
      <c r="BA219" s="228">
        <f>IF(AZ219=1,G219,0)</f>
        <v>0</v>
      </c>
      <c r="BB219" s="228">
        <f>IF(AZ219=2,G219,0)</f>
        <v>0</v>
      </c>
      <c r="BC219" s="228">
        <f>IF(AZ219=3,G219,0)</f>
        <v>0</v>
      </c>
      <c r="BD219" s="228">
        <f>IF(AZ219=4,G219,0)</f>
        <v>0</v>
      </c>
      <c r="BE219" s="228">
        <f>IF(AZ219=5,G219,0)</f>
        <v>0</v>
      </c>
      <c r="CA219" s="255">
        <v>3</v>
      </c>
      <c r="CB219" s="255">
        <v>0</v>
      </c>
    </row>
    <row r="220" spans="1:15" ht="12.75">
      <c r="A220" s="362"/>
      <c r="B220" s="363"/>
      <c r="C220" s="444" t="s">
        <v>278</v>
      </c>
      <c r="D220" s="445"/>
      <c r="E220" s="364">
        <v>0</v>
      </c>
      <c r="F220" s="365"/>
      <c r="G220" s="366"/>
      <c r="H220" s="272"/>
      <c r="I220" s="266"/>
      <c r="J220" s="273"/>
      <c r="K220" s="266"/>
      <c r="M220" s="267" t="s">
        <v>278</v>
      </c>
      <c r="O220" s="255"/>
    </row>
    <row r="221" spans="1:15" ht="12.75">
      <c r="A221" s="362"/>
      <c r="B221" s="363"/>
      <c r="C221" s="444" t="s">
        <v>334</v>
      </c>
      <c r="D221" s="445"/>
      <c r="E221" s="364">
        <v>2.02</v>
      </c>
      <c r="F221" s="365"/>
      <c r="G221" s="366"/>
      <c r="H221" s="272"/>
      <c r="I221" s="266"/>
      <c r="J221" s="273"/>
      <c r="K221" s="266"/>
      <c r="M221" s="267" t="s">
        <v>334</v>
      </c>
      <c r="O221" s="255"/>
    </row>
    <row r="222" spans="1:80" ht="12.75">
      <c r="A222" s="356">
        <v>45</v>
      </c>
      <c r="B222" s="357" t="s">
        <v>335</v>
      </c>
      <c r="C222" s="358" t="s">
        <v>336</v>
      </c>
      <c r="D222" s="359" t="s">
        <v>259</v>
      </c>
      <c r="E222" s="360">
        <v>5.05</v>
      </c>
      <c r="F222" s="360"/>
      <c r="G222" s="361">
        <f>E222*F222</f>
        <v>0</v>
      </c>
      <c r="H222" s="262">
        <v>0.068</v>
      </c>
      <c r="I222" s="263">
        <f>E222*H222</f>
        <v>0.34340000000000004</v>
      </c>
      <c r="J222" s="262"/>
      <c r="K222" s="263">
        <f>E222*J222</f>
        <v>0</v>
      </c>
      <c r="O222" s="255">
        <v>2</v>
      </c>
      <c r="AA222" s="228">
        <v>3</v>
      </c>
      <c r="AB222" s="228">
        <v>0</v>
      </c>
      <c r="AC222" s="228" t="s">
        <v>335</v>
      </c>
      <c r="AZ222" s="228">
        <v>1</v>
      </c>
      <c r="BA222" s="228">
        <f>IF(AZ222=1,G222,0)</f>
        <v>0</v>
      </c>
      <c r="BB222" s="228">
        <f>IF(AZ222=2,G222,0)</f>
        <v>0</v>
      </c>
      <c r="BC222" s="228">
        <f>IF(AZ222=3,G222,0)</f>
        <v>0</v>
      </c>
      <c r="BD222" s="228">
        <f>IF(AZ222=4,G222,0)</f>
        <v>0</v>
      </c>
      <c r="BE222" s="228">
        <f>IF(AZ222=5,G222,0)</f>
        <v>0</v>
      </c>
      <c r="CA222" s="255">
        <v>3</v>
      </c>
      <c r="CB222" s="255">
        <v>0</v>
      </c>
    </row>
    <row r="223" spans="1:15" ht="12.75">
      <c r="A223" s="362"/>
      <c r="B223" s="363"/>
      <c r="C223" s="444" t="s">
        <v>278</v>
      </c>
      <c r="D223" s="445"/>
      <c r="E223" s="364">
        <v>0</v>
      </c>
      <c r="F223" s="365"/>
      <c r="G223" s="366"/>
      <c r="H223" s="272"/>
      <c r="I223" s="266"/>
      <c r="J223" s="273"/>
      <c r="K223" s="266"/>
      <c r="M223" s="267" t="s">
        <v>278</v>
      </c>
      <c r="O223" s="255"/>
    </row>
    <row r="224" spans="1:15" ht="12.75">
      <c r="A224" s="362"/>
      <c r="B224" s="363"/>
      <c r="C224" s="444" t="s">
        <v>337</v>
      </c>
      <c r="D224" s="445"/>
      <c r="E224" s="364">
        <v>5.05</v>
      </c>
      <c r="F224" s="365"/>
      <c r="G224" s="366"/>
      <c r="H224" s="272"/>
      <c r="I224" s="266"/>
      <c r="J224" s="273"/>
      <c r="K224" s="266"/>
      <c r="M224" s="267" t="s">
        <v>337</v>
      </c>
      <c r="O224" s="255"/>
    </row>
    <row r="225" spans="1:80" ht="12.75">
      <c r="A225" s="356">
        <v>46</v>
      </c>
      <c r="B225" s="357" t="s">
        <v>338</v>
      </c>
      <c r="C225" s="358" t="s">
        <v>339</v>
      </c>
      <c r="D225" s="359" t="s">
        <v>259</v>
      </c>
      <c r="E225" s="360">
        <v>2.02</v>
      </c>
      <c r="F225" s="360"/>
      <c r="G225" s="361">
        <f>E225*F225</f>
        <v>0</v>
      </c>
      <c r="H225" s="262">
        <v>0.081</v>
      </c>
      <c r="I225" s="263">
        <f>E225*H225</f>
        <v>0.16362000000000002</v>
      </c>
      <c r="J225" s="262"/>
      <c r="K225" s="263">
        <f>E225*J225</f>
        <v>0</v>
      </c>
      <c r="O225" s="255">
        <v>2</v>
      </c>
      <c r="AA225" s="228">
        <v>3</v>
      </c>
      <c r="AB225" s="228">
        <v>0</v>
      </c>
      <c r="AC225" s="228" t="s">
        <v>338</v>
      </c>
      <c r="AZ225" s="228">
        <v>1</v>
      </c>
      <c r="BA225" s="228">
        <f>IF(AZ225=1,G225,0)</f>
        <v>0</v>
      </c>
      <c r="BB225" s="228">
        <f>IF(AZ225=2,G225,0)</f>
        <v>0</v>
      </c>
      <c r="BC225" s="228">
        <f>IF(AZ225=3,G225,0)</f>
        <v>0</v>
      </c>
      <c r="BD225" s="228">
        <f>IF(AZ225=4,G225,0)</f>
        <v>0</v>
      </c>
      <c r="BE225" s="228">
        <f>IF(AZ225=5,G225,0)</f>
        <v>0</v>
      </c>
      <c r="CA225" s="255">
        <v>3</v>
      </c>
      <c r="CB225" s="255">
        <v>0</v>
      </c>
    </row>
    <row r="226" spans="1:15" ht="12.75">
      <c r="A226" s="362"/>
      <c r="B226" s="363"/>
      <c r="C226" s="444" t="s">
        <v>278</v>
      </c>
      <c r="D226" s="445"/>
      <c r="E226" s="364">
        <v>0</v>
      </c>
      <c r="F226" s="365"/>
      <c r="G226" s="366"/>
      <c r="H226" s="272"/>
      <c r="I226" s="266"/>
      <c r="J226" s="273"/>
      <c r="K226" s="266"/>
      <c r="M226" s="267" t="s">
        <v>278</v>
      </c>
      <c r="O226" s="255"/>
    </row>
    <row r="227" spans="1:15" ht="12.75">
      <c r="A227" s="362"/>
      <c r="B227" s="363"/>
      <c r="C227" s="444" t="s">
        <v>340</v>
      </c>
      <c r="D227" s="445"/>
      <c r="E227" s="364">
        <v>2.02</v>
      </c>
      <c r="F227" s="365"/>
      <c r="G227" s="366"/>
      <c r="H227" s="272"/>
      <c r="I227" s="266"/>
      <c r="J227" s="273"/>
      <c r="K227" s="266"/>
      <c r="M227" s="267" t="s">
        <v>340</v>
      </c>
      <c r="O227" s="255"/>
    </row>
    <row r="228" spans="1:80" ht="12.75">
      <c r="A228" s="356">
        <v>47</v>
      </c>
      <c r="B228" s="357" t="s">
        <v>341</v>
      </c>
      <c r="C228" s="358" t="s">
        <v>342</v>
      </c>
      <c r="D228" s="359" t="s">
        <v>259</v>
      </c>
      <c r="E228" s="360">
        <v>7.07</v>
      </c>
      <c r="F228" s="360"/>
      <c r="G228" s="361">
        <f>E228*F228</f>
        <v>0</v>
      </c>
      <c r="H228" s="262">
        <v>0.585</v>
      </c>
      <c r="I228" s="263">
        <f>E228*H228</f>
        <v>4.13595</v>
      </c>
      <c r="J228" s="262"/>
      <c r="K228" s="263">
        <f>E228*J228</f>
        <v>0</v>
      </c>
      <c r="O228" s="255">
        <v>2</v>
      </c>
      <c r="AA228" s="228">
        <v>3</v>
      </c>
      <c r="AB228" s="228">
        <v>1</v>
      </c>
      <c r="AC228" s="228" t="s">
        <v>341</v>
      </c>
      <c r="AZ228" s="228">
        <v>1</v>
      </c>
      <c r="BA228" s="228">
        <f>IF(AZ228=1,G228,0)</f>
        <v>0</v>
      </c>
      <c r="BB228" s="228">
        <f>IF(AZ228=2,G228,0)</f>
        <v>0</v>
      </c>
      <c r="BC228" s="228">
        <f>IF(AZ228=3,G228,0)</f>
        <v>0</v>
      </c>
      <c r="BD228" s="228">
        <f>IF(AZ228=4,G228,0)</f>
        <v>0</v>
      </c>
      <c r="BE228" s="228">
        <f>IF(AZ228=5,G228,0)</f>
        <v>0</v>
      </c>
      <c r="CA228" s="255">
        <v>3</v>
      </c>
      <c r="CB228" s="255">
        <v>1</v>
      </c>
    </row>
    <row r="229" spans="1:15" ht="12.75">
      <c r="A229" s="362"/>
      <c r="B229" s="363"/>
      <c r="C229" s="444" t="s">
        <v>278</v>
      </c>
      <c r="D229" s="445"/>
      <c r="E229" s="364">
        <v>0</v>
      </c>
      <c r="F229" s="365"/>
      <c r="G229" s="366"/>
      <c r="H229" s="272"/>
      <c r="I229" s="266"/>
      <c r="J229" s="273"/>
      <c r="K229" s="266"/>
      <c r="M229" s="267" t="s">
        <v>278</v>
      </c>
      <c r="O229" s="255"/>
    </row>
    <row r="230" spans="1:15" ht="12.75">
      <c r="A230" s="362"/>
      <c r="B230" s="363"/>
      <c r="C230" s="444" t="s">
        <v>343</v>
      </c>
      <c r="D230" s="445"/>
      <c r="E230" s="364">
        <v>7.07</v>
      </c>
      <c r="F230" s="365"/>
      <c r="G230" s="366"/>
      <c r="H230" s="272"/>
      <c r="I230" s="266"/>
      <c r="J230" s="273"/>
      <c r="K230" s="266"/>
      <c r="M230" s="267" t="s">
        <v>343</v>
      </c>
      <c r="O230" s="255"/>
    </row>
    <row r="231" spans="1:80" ht="12.75">
      <c r="A231" s="356">
        <v>48</v>
      </c>
      <c r="B231" s="357" t="s">
        <v>344</v>
      </c>
      <c r="C231" s="358" t="s">
        <v>345</v>
      </c>
      <c r="D231" s="359" t="s">
        <v>259</v>
      </c>
      <c r="E231" s="360">
        <v>1.01</v>
      </c>
      <c r="F231" s="360"/>
      <c r="G231" s="361">
        <f>E231*F231</f>
        <v>0</v>
      </c>
      <c r="H231" s="262">
        <v>0.25</v>
      </c>
      <c r="I231" s="263">
        <f>E231*H231</f>
        <v>0.2525</v>
      </c>
      <c r="J231" s="262"/>
      <c r="K231" s="263">
        <f>E231*J231</f>
        <v>0</v>
      </c>
      <c r="O231" s="255">
        <v>2</v>
      </c>
      <c r="AA231" s="228">
        <v>3</v>
      </c>
      <c r="AB231" s="228">
        <v>1</v>
      </c>
      <c r="AC231" s="228" t="s">
        <v>344</v>
      </c>
      <c r="AZ231" s="228">
        <v>1</v>
      </c>
      <c r="BA231" s="228">
        <f>IF(AZ231=1,G231,0)</f>
        <v>0</v>
      </c>
      <c r="BB231" s="228">
        <f>IF(AZ231=2,G231,0)</f>
        <v>0</v>
      </c>
      <c r="BC231" s="228">
        <f>IF(AZ231=3,G231,0)</f>
        <v>0</v>
      </c>
      <c r="BD231" s="228">
        <f>IF(AZ231=4,G231,0)</f>
        <v>0</v>
      </c>
      <c r="BE231" s="228">
        <f>IF(AZ231=5,G231,0)</f>
        <v>0</v>
      </c>
      <c r="CA231" s="255">
        <v>3</v>
      </c>
      <c r="CB231" s="255">
        <v>1</v>
      </c>
    </row>
    <row r="232" spans="1:15" ht="12.75">
      <c r="A232" s="362"/>
      <c r="B232" s="363"/>
      <c r="C232" s="444" t="s">
        <v>278</v>
      </c>
      <c r="D232" s="445"/>
      <c r="E232" s="364">
        <v>0</v>
      </c>
      <c r="F232" s="365"/>
      <c r="G232" s="366"/>
      <c r="H232" s="272"/>
      <c r="I232" s="266"/>
      <c r="J232" s="273"/>
      <c r="K232" s="266"/>
      <c r="M232" s="267" t="s">
        <v>278</v>
      </c>
      <c r="O232" s="255"/>
    </row>
    <row r="233" spans="1:15" ht="12.75">
      <c r="A233" s="362"/>
      <c r="B233" s="363"/>
      <c r="C233" s="444" t="s">
        <v>346</v>
      </c>
      <c r="D233" s="445"/>
      <c r="E233" s="364">
        <v>1.01</v>
      </c>
      <c r="F233" s="365"/>
      <c r="G233" s="366"/>
      <c r="H233" s="272"/>
      <c r="I233" s="266"/>
      <c r="J233" s="273"/>
      <c r="K233" s="266"/>
      <c r="M233" s="267" t="s">
        <v>346</v>
      </c>
      <c r="O233" s="255"/>
    </row>
    <row r="234" spans="1:80" ht="12.75">
      <c r="A234" s="356">
        <v>49</v>
      </c>
      <c r="B234" s="357" t="s">
        <v>347</v>
      </c>
      <c r="C234" s="358" t="s">
        <v>348</v>
      </c>
      <c r="D234" s="359" t="s">
        <v>259</v>
      </c>
      <c r="E234" s="360">
        <v>6.06</v>
      </c>
      <c r="F234" s="360"/>
      <c r="G234" s="361">
        <f>E234*F234</f>
        <v>0</v>
      </c>
      <c r="H234" s="262">
        <v>0.5</v>
      </c>
      <c r="I234" s="263">
        <f>E234*H234</f>
        <v>3.03</v>
      </c>
      <c r="J234" s="262"/>
      <c r="K234" s="263">
        <f>E234*J234</f>
        <v>0</v>
      </c>
      <c r="O234" s="255">
        <v>2</v>
      </c>
      <c r="AA234" s="228">
        <v>3</v>
      </c>
      <c r="AB234" s="228">
        <v>1</v>
      </c>
      <c r="AC234" s="228" t="s">
        <v>347</v>
      </c>
      <c r="AZ234" s="228">
        <v>1</v>
      </c>
      <c r="BA234" s="228">
        <f>IF(AZ234=1,G234,0)</f>
        <v>0</v>
      </c>
      <c r="BB234" s="228">
        <f>IF(AZ234=2,G234,0)</f>
        <v>0</v>
      </c>
      <c r="BC234" s="228">
        <f>IF(AZ234=3,G234,0)</f>
        <v>0</v>
      </c>
      <c r="BD234" s="228">
        <f>IF(AZ234=4,G234,0)</f>
        <v>0</v>
      </c>
      <c r="BE234" s="228">
        <f>IF(AZ234=5,G234,0)</f>
        <v>0</v>
      </c>
      <c r="CA234" s="255">
        <v>3</v>
      </c>
      <c r="CB234" s="255">
        <v>1</v>
      </c>
    </row>
    <row r="235" spans="1:15" ht="12.75">
      <c r="A235" s="362"/>
      <c r="B235" s="363"/>
      <c r="C235" s="444" t="s">
        <v>278</v>
      </c>
      <c r="D235" s="445"/>
      <c r="E235" s="364">
        <v>0</v>
      </c>
      <c r="F235" s="365"/>
      <c r="G235" s="366"/>
      <c r="H235" s="272"/>
      <c r="I235" s="266"/>
      <c r="J235" s="273"/>
      <c r="K235" s="266"/>
      <c r="M235" s="267" t="s">
        <v>278</v>
      </c>
      <c r="O235" s="255"/>
    </row>
    <row r="236" spans="1:15" ht="12.75">
      <c r="A236" s="362"/>
      <c r="B236" s="363"/>
      <c r="C236" s="444" t="s">
        <v>349</v>
      </c>
      <c r="D236" s="445"/>
      <c r="E236" s="364">
        <v>6.06</v>
      </c>
      <c r="F236" s="365"/>
      <c r="G236" s="366"/>
      <c r="H236" s="272"/>
      <c r="I236" s="266"/>
      <c r="J236" s="273"/>
      <c r="K236" s="266"/>
      <c r="M236" s="267" t="s">
        <v>349</v>
      </c>
      <c r="O236" s="255"/>
    </row>
    <row r="237" spans="1:80" ht="12.75">
      <c r="A237" s="356">
        <v>50</v>
      </c>
      <c r="B237" s="357" t="s">
        <v>350</v>
      </c>
      <c r="C237" s="358" t="s">
        <v>351</v>
      </c>
      <c r="D237" s="359" t="s">
        <v>259</v>
      </c>
      <c r="E237" s="360">
        <v>1.01</v>
      </c>
      <c r="F237" s="360"/>
      <c r="G237" s="361">
        <f>E237*F237</f>
        <v>0</v>
      </c>
      <c r="H237" s="262">
        <v>1</v>
      </c>
      <c r="I237" s="263">
        <f>E237*H237</f>
        <v>1.01</v>
      </c>
      <c r="J237" s="262"/>
      <c r="K237" s="263">
        <f>E237*J237</f>
        <v>0</v>
      </c>
      <c r="O237" s="255">
        <v>2</v>
      </c>
      <c r="AA237" s="228">
        <v>3</v>
      </c>
      <c r="AB237" s="228">
        <v>1</v>
      </c>
      <c r="AC237" s="228" t="s">
        <v>350</v>
      </c>
      <c r="AZ237" s="228">
        <v>1</v>
      </c>
      <c r="BA237" s="228">
        <f>IF(AZ237=1,G237,0)</f>
        <v>0</v>
      </c>
      <c r="BB237" s="228">
        <f>IF(AZ237=2,G237,0)</f>
        <v>0</v>
      </c>
      <c r="BC237" s="228">
        <f>IF(AZ237=3,G237,0)</f>
        <v>0</v>
      </c>
      <c r="BD237" s="228">
        <f>IF(AZ237=4,G237,0)</f>
        <v>0</v>
      </c>
      <c r="BE237" s="228">
        <f>IF(AZ237=5,G237,0)</f>
        <v>0</v>
      </c>
      <c r="CA237" s="255">
        <v>3</v>
      </c>
      <c r="CB237" s="255">
        <v>1</v>
      </c>
    </row>
    <row r="238" spans="1:15" ht="12.75">
      <c r="A238" s="362"/>
      <c r="B238" s="363"/>
      <c r="C238" s="444" t="s">
        <v>278</v>
      </c>
      <c r="D238" s="445"/>
      <c r="E238" s="364">
        <v>0</v>
      </c>
      <c r="F238" s="365"/>
      <c r="G238" s="366"/>
      <c r="H238" s="272"/>
      <c r="I238" s="266"/>
      <c r="J238" s="273"/>
      <c r="K238" s="266"/>
      <c r="M238" s="267" t="s">
        <v>278</v>
      </c>
      <c r="O238" s="255"/>
    </row>
    <row r="239" spans="1:15" ht="12.75">
      <c r="A239" s="362"/>
      <c r="B239" s="363"/>
      <c r="C239" s="444" t="s">
        <v>352</v>
      </c>
      <c r="D239" s="445"/>
      <c r="E239" s="364">
        <v>1.01</v>
      </c>
      <c r="F239" s="365"/>
      <c r="G239" s="366"/>
      <c r="H239" s="272"/>
      <c r="I239" s="266"/>
      <c r="J239" s="273"/>
      <c r="K239" s="266"/>
      <c r="M239" s="267" t="s">
        <v>352</v>
      </c>
      <c r="O239" s="255"/>
    </row>
    <row r="240" spans="1:80" ht="12.75">
      <c r="A240" s="356">
        <v>51</v>
      </c>
      <c r="B240" s="357" t="s">
        <v>353</v>
      </c>
      <c r="C240" s="358" t="s">
        <v>354</v>
      </c>
      <c r="D240" s="359" t="s">
        <v>259</v>
      </c>
      <c r="E240" s="360">
        <v>3.03</v>
      </c>
      <c r="F240" s="360"/>
      <c r="G240" s="361">
        <f>E240*F240</f>
        <v>0</v>
      </c>
      <c r="H240" s="262">
        <v>1.6</v>
      </c>
      <c r="I240" s="263">
        <f>E240*H240</f>
        <v>4.848</v>
      </c>
      <c r="J240" s="262"/>
      <c r="K240" s="263">
        <f>E240*J240</f>
        <v>0</v>
      </c>
      <c r="O240" s="255">
        <v>2</v>
      </c>
      <c r="AA240" s="228">
        <v>3</v>
      </c>
      <c r="AB240" s="228">
        <v>1</v>
      </c>
      <c r="AC240" s="228" t="s">
        <v>353</v>
      </c>
      <c r="AZ240" s="228">
        <v>1</v>
      </c>
      <c r="BA240" s="228">
        <f>IF(AZ240=1,G240,0)</f>
        <v>0</v>
      </c>
      <c r="BB240" s="228">
        <f>IF(AZ240=2,G240,0)</f>
        <v>0</v>
      </c>
      <c r="BC240" s="228">
        <f>IF(AZ240=3,G240,0)</f>
        <v>0</v>
      </c>
      <c r="BD240" s="228">
        <f>IF(AZ240=4,G240,0)</f>
        <v>0</v>
      </c>
      <c r="BE240" s="228">
        <f>IF(AZ240=5,G240,0)</f>
        <v>0</v>
      </c>
      <c r="CA240" s="255">
        <v>3</v>
      </c>
      <c r="CB240" s="255">
        <v>1</v>
      </c>
    </row>
    <row r="241" spans="1:15" ht="12.75">
      <c r="A241" s="362"/>
      <c r="B241" s="363"/>
      <c r="C241" s="444" t="s">
        <v>278</v>
      </c>
      <c r="D241" s="445"/>
      <c r="E241" s="364">
        <v>0</v>
      </c>
      <c r="F241" s="365"/>
      <c r="G241" s="366"/>
      <c r="H241" s="272"/>
      <c r="I241" s="266"/>
      <c r="J241" s="273"/>
      <c r="K241" s="266"/>
      <c r="M241" s="267" t="s">
        <v>278</v>
      </c>
      <c r="O241" s="255"/>
    </row>
    <row r="242" spans="1:15" ht="12.75">
      <c r="A242" s="362"/>
      <c r="B242" s="363"/>
      <c r="C242" s="444" t="s">
        <v>355</v>
      </c>
      <c r="D242" s="445"/>
      <c r="E242" s="364">
        <v>3.03</v>
      </c>
      <c r="F242" s="365"/>
      <c r="G242" s="366"/>
      <c r="H242" s="272"/>
      <c r="I242" s="266"/>
      <c r="J242" s="273"/>
      <c r="K242" s="266"/>
      <c r="M242" s="267" t="s">
        <v>355</v>
      </c>
      <c r="O242" s="255"/>
    </row>
    <row r="243" spans="1:80" ht="12.75">
      <c r="A243" s="356">
        <v>52</v>
      </c>
      <c r="B243" s="357" t="s">
        <v>356</v>
      </c>
      <c r="C243" s="358" t="s">
        <v>357</v>
      </c>
      <c r="D243" s="359" t="s">
        <v>259</v>
      </c>
      <c r="E243" s="360">
        <v>4.04</v>
      </c>
      <c r="F243" s="360"/>
      <c r="G243" s="361">
        <f>E243*F243</f>
        <v>0</v>
      </c>
      <c r="H243" s="262">
        <v>1.87</v>
      </c>
      <c r="I243" s="263">
        <f>E243*H243</f>
        <v>7.5548</v>
      </c>
      <c r="J243" s="262"/>
      <c r="K243" s="263">
        <f>E243*J243</f>
        <v>0</v>
      </c>
      <c r="O243" s="255">
        <v>2</v>
      </c>
      <c r="AA243" s="228">
        <v>3</v>
      </c>
      <c r="AB243" s="228">
        <v>1</v>
      </c>
      <c r="AC243" s="228" t="s">
        <v>356</v>
      </c>
      <c r="AZ243" s="228">
        <v>1</v>
      </c>
      <c r="BA243" s="228">
        <f>IF(AZ243=1,G243,0)</f>
        <v>0</v>
      </c>
      <c r="BB243" s="228">
        <f>IF(AZ243=2,G243,0)</f>
        <v>0</v>
      </c>
      <c r="BC243" s="228">
        <f>IF(AZ243=3,G243,0)</f>
        <v>0</v>
      </c>
      <c r="BD243" s="228">
        <f>IF(AZ243=4,G243,0)</f>
        <v>0</v>
      </c>
      <c r="BE243" s="228">
        <f>IF(AZ243=5,G243,0)</f>
        <v>0</v>
      </c>
      <c r="CA243" s="255">
        <v>3</v>
      </c>
      <c r="CB243" s="255">
        <v>1</v>
      </c>
    </row>
    <row r="244" spans="1:15" ht="12.75">
      <c r="A244" s="362"/>
      <c r="B244" s="363"/>
      <c r="C244" s="444" t="s">
        <v>278</v>
      </c>
      <c r="D244" s="445"/>
      <c r="E244" s="364">
        <v>0</v>
      </c>
      <c r="F244" s="365"/>
      <c r="G244" s="366"/>
      <c r="H244" s="272"/>
      <c r="I244" s="266"/>
      <c r="J244" s="273"/>
      <c r="K244" s="266"/>
      <c r="M244" s="267" t="s">
        <v>278</v>
      </c>
      <c r="O244" s="255"/>
    </row>
    <row r="245" spans="1:15" ht="12.75">
      <c r="A245" s="362"/>
      <c r="B245" s="363"/>
      <c r="C245" s="444" t="s">
        <v>358</v>
      </c>
      <c r="D245" s="445"/>
      <c r="E245" s="364">
        <v>4.04</v>
      </c>
      <c r="F245" s="365"/>
      <c r="G245" s="366"/>
      <c r="H245" s="272"/>
      <c r="I245" s="266"/>
      <c r="J245" s="273"/>
      <c r="K245" s="266"/>
      <c r="M245" s="267" t="s">
        <v>358</v>
      </c>
      <c r="O245" s="255"/>
    </row>
    <row r="246" spans="1:80" ht="12.75">
      <c r="A246" s="356">
        <v>53</v>
      </c>
      <c r="B246" s="357" t="s">
        <v>359</v>
      </c>
      <c r="C246" s="358" t="s">
        <v>360</v>
      </c>
      <c r="D246" s="359" t="s">
        <v>259</v>
      </c>
      <c r="E246" s="360">
        <v>15.15</v>
      </c>
      <c r="F246" s="360"/>
      <c r="G246" s="361">
        <f>E246*F246</f>
        <v>0</v>
      </c>
      <c r="H246" s="262">
        <v>0.002</v>
      </c>
      <c r="I246" s="263">
        <f>E246*H246</f>
        <v>0.0303</v>
      </c>
      <c r="J246" s="262"/>
      <c r="K246" s="263">
        <f>E246*J246</f>
        <v>0</v>
      </c>
      <c r="O246" s="255">
        <v>2</v>
      </c>
      <c r="AA246" s="228">
        <v>3</v>
      </c>
      <c r="AB246" s="228">
        <v>1</v>
      </c>
      <c r="AC246" s="228" t="s">
        <v>359</v>
      </c>
      <c r="AZ246" s="228">
        <v>1</v>
      </c>
      <c r="BA246" s="228">
        <f>IF(AZ246=1,G246,0)</f>
        <v>0</v>
      </c>
      <c r="BB246" s="228">
        <f>IF(AZ246=2,G246,0)</f>
        <v>0</v>
      </c>
      <c r="BC246" s="228">
        <f>IF(AZ246=3,G246,0)</f>
        <v>0</v>
      </c>
      <c r="BD246" s="228">
        <f>IF(AZ246=4,G246,0)</f>
        <v>0</v>
      </c>
      <c r="BE246" s="228">
        <f>IF(AZ246=5,G246,0)</f>
        <v>0</v>
      </c>
      <c r="CA246" s="255">
        <v>3</v>
      </c>
      <c r="CB246" s="255">
        <v>1</v>
      </c>
    </row>
    <row r="247" spans="1:15" ht="12.75">
      <c r="A247" s="362"/>
      <c r="B247" s="363"/>
      <c r="C247" s="444" t="s">
        <v>278</v>
      </c>
      <c r="D247" s="445"/>
      <c r="E247" s="364">
        <v>0</v>
      </c>
      <c r="F247" s="365"/>
      <c r="G247" s="366"/>
      <c r="H247" s="272"/>
      <c r="I247" s="266"/>
      <c r="J247" s="273"/>
      <c r="K247" s="266"/>
      <c r="M247" s="267" t="s">
        <v>278</v>
      </c>
      <c r="O247" s="255"/>
    </row>
    <row r="248" spans="1:15" ht="12.75">
      <c r="A248" s="362"/>
      <c r="B248" s="363"/>
      <c r="C248" s="444" t="s">
        <v>361</v>
      </c>
      <c r="D248" s="445"/>
      <c r="E248" s="364">
        <v>15.15</v>
      </c>
      <c r="F248" s="365"/>
      <c r="G248" s="366"/>
      <c r="H248" s="272"/>
      <c r="I248" s="266"/>
      <c r="J248" s="273"/>
      <c r="K248" s="266"/>
      <c r="M248" s="267" t="s">
        <v>361</v>
      </c>
      <c r="O248" s="255"/>
    </row>
    <row r="249" spans="1:57" ht="12.75">
      <c r="A249" s="274"/>
      <c r="B249" s="275" t="s">
        <v>103</v>
      </c>
      <c r="C249" s="276" t="s">
        <v>253</v>
      </c>
      <c r="D249" s="277"/>
      <c r="E249" s="278"/>
      <c r="F249" s="279"/>
      <c r="G249" s="280">
        <f>SUM(G154:G248)</f>
        <v>0</v>
      </c>
      <c r="H249" s="281"/>
      <c r="I249" s="282">
        <f>SUM(I154:I248)</f>
        <v>39.773967230000004</v>
      </c>
      <c r="J249" s="281"/>
      <c r="K249" s="282">
        <f>SUM(K154:K248)</f>
        <v>0</v>
      </c>
      <c r="O249" s="255">
        <v>4</v>
      </c>
      <c r="BA249" s="283">
        <f>SUM(BA154:BA248)</f>
        <v>0</v>
      </c>
      <c r="BB249" s="283">
        <f>SUM(BB154:BB248)</f>
        <v>0</v>
      </c>
      <c r="BC249" s="283">
        <f>SUM(BC154:BC248)</f>
        <v>0</v>
      </c>
      <c r="BD249" s="283">
        <f>SUM(BD154:BD248)</f>
        <v>0</v>
      </c>
      <c r="BE249" s="283">
        <f>SUM(BE154:BE248)</f>
        <v>0</v>
      </c>
    </row>
    <row r="250" spans="1:15" ht="12.75">
      <c r="A250" s="245" t="s">
        <v>98</v>
      </c>
      <c r="B250" s="246" t="s">
        <v>362</v>
      </c>
      <c r="C250" s="247" t="s">
        <v>363</v>
      </c>
      <c r="D250" s="248"/>
      <c r="E250" s="249"/>
      <c r="F250" s="249"/>
      <c r="G250" s="250"/>
      <c r="H250" s="251"/>
      <c r="I250" s="252"/>
      <c r="J250" s="253"/>
      <c r="K250" s="254"/>
      <c r="O250" s="255">
        <v>1</v>
      </c>
    </row>
    <row r="251" spans="1:80" ht="12.75">
      <c r="A251" s="256">
        <v>54</v>
      </c>
      <c r="B251" s="257" t="s">
        <v>365</v>
      </c>
      <c r="C251" s="258" t="s">
        <v>366</v>
      </c>
      <c r="D251" s="259" t="s">
        <v>110</v>
      </c>
      <c r="E251" s="260">
        <v>0.9425</v>
      </c>
      <c r="F251" s="260"/>
      <c r="G251" s="261">
        <f>E251*F251</f>
        <v>0</v>
      </c>
      <c r="H251" s="262">
        <v>0.00074</v>
      </c>
      <c r="I251" s="263">
        <f>E251*H251</f>
        <v>0.00069745</v>
      </c>
      <c r="J251" s="262">
        <v>0</v>
      </c>
      <c r="K251" s="263">
        <f>E251*J251</f>
        <v>0</v>
      </c>
      <c r="O251" s="255">
        <v>2</v>
      </c>
      <c r="AA251" s="228">
        <v>1</v>
      </c>
      <c r="AB251" s="228">
        <v>1</v>
      </c>
      <c r="AC251" s="228">
        <v>1</v>
      </c>
      <c r="AZ251" s="228">
        <v>1</v>
      </c>
      <c r="BA251" s="228">
        <f>IF(AZ251=1,G251,0)</f>
        <v>0</v>
      </c>
      <c r="BB251" s="228">
        <f>IF(AZ251=2,G251,0)</f>
        <v>0</v>
      </c>
      <c r="BC251" s="228">
        <f>IF(AZ251=3,G251,0)</f>
        <v>0</v>
      </c>
      <c r="BD251" s="228">
        <f>IF(AZ251=4,G251,0)</f>
        <v>0</v>
      </c>
      <c r="BE251" s="228">
        <f>IF(AZ251=5,G251,0)</f>
        <v>0</v>
      </c>
      <c r="CA251" s="255">
        <v>1</v>
      </c>
      <c r="CB251" s="255">
        <v>1</v>
      </c>
    </row>
    <row r="252" spans="1:15" ht="12.75" customHeight="1">
      <c r="A252" s="264"/>
      <c r="B252" s="265"/>
      <c r="C252" s="449" t="s">
        <v>367</v>
      </c>
      <c r="D252" s="450"/>
      <c r="E252" s="450"/>
      <c r="F252" s="450"/>
      <c r="G252" s="451"/>
      <c r="I252" s="266"/>
      <c r="K252" s="266"/>
      <c r="L252" s="267" t="s">
        <v>367</v>
      </c>
      <c r="O252" s="255">
        <v>3</v>
      </c>
    </row>
    <row r="253" spans="1:15" ht="12.75">
      <c r="A253" s="264"/>
      <c r="B253" s="268"/>
      <c r="C253" s="440" t="s">
        <v>368</v>
      </c>
      <c r="D253" s="441"/>
      <c r="E253" s="269">
        <v>0.9425</v>
      </c>
      <c r="F253" s="270"/>
      <c r="G253" s="271"/>
      <c r="H253" s="272"/>
      <c r="I253" s="266"/>
      <c r="J253" s="273"/>
      <c r="K253" s="266"/>
      <c r="M253" s="267" t="s">
        <v>368</v>
      </c>
      <c r="O253" s="255"/>
    </row>
    <row r="254" spans="1:57" ht="12.75">
      <c r="A254" s="274"/>
      <c r="B254" s="275" t="s">
        <v>103</v>
      </c>
      <c r="C254" s="276" t="s">
        <v>364</v>
      </c>
      <c r="D254" s="277"/>
      <c r="E254" s="278"/>
      <c r="F254" s="279"/>
      <c r="G254" s="280">
        <f>SUM(G250:G253)</f>
        <v>0</v>
      </c>
      <c r="H254" s="281"/>
      <c r="I254" s="282">
        <f>SUM(I250:I253)</f>
        <v>0.00069745</v>
      </c>
      <c r="J254" s="281"/>
      <c r="K254" s="282">
        <f>SUM(K250:K253)</f>
        <v>0</v>
      </c>
      <c r="O254" s="255">
        <v>4</v>
      </c>
      <c r="BA254" s="283">
        <f>SUM(BA250:BA253)</f>
        <v>0</v>
      </c>
      <c r="BB254" s="283">
        <f>SUM(BB250:BB253)</f>
        <v>0</v>
      </c>
      <c r="BC254" s="283">
        <f>SUM(BC250:BC253)</f>
        <v>0</v>
      </c>
      <c r="BD254" s="283">
        <f>SUM(BD250:BD253)</f>
        <v>0</v>
      </c>
      <c r="BE254" s="283">
        <f>SUM(BE250:BE253)</f>
        <v>0</v>
      </c>
    </row>
    <row r="255" spans="1:15" ht="12.75">
      <c r="A255" s="245" t="s">
        <v>98</v>
      </c>
      <c r="B255" s="246" t="s">
        <v>369</v>
      </c>
      <c r="C255" s="247" t="s">
        <v>370</v>
      </c>
      <c r="D255" s="248"/>
      <c r="E255" s="249"/>
      <c r="F255" s="249"/>
      <c r="G255" s="250"/>
      <c r="H255" s="251"/>
      <c r="I255" s="252"/>
      <c r="J255" s="253"/>
      <c r="K255" s="254"/>
      <c r="O255" s="255">
        <v>1</v>
      </c>
    </row>
    <row r="256" spans="1:80" ht="12.75">
      <c r="A256" s="256">
        <v>55</v>
      </c>
      <c r="B256" s="257" t="s">
        <v>372</v>
      </c>
      <c r="C256" s="258" t="s">
        <v>373</v>
      </c>
      <c r="D256" s="259" t="s">
        <v>110</v>
      </c>
      <c r="E256" s="260">
        <v>0.12</v>
      </c>
      <c r="F256" s="260"/>
      <c r="G256" s="261">
        <f>E256*F256</f>
        <v>0</v>
      </c>
      <c r="H256" s="262">
        <v>0</v>
      </c>
      <c r="I256" s="263">
        <f>E256*H256</f>
        <v>0</v>
      </c>
      <c r="J256" s="262">
        <v>-0.00287</v>
      </c>
      <c r="K256" s="263">
        <f>E256*J256</f>
        <v>-0.0003444</v>
      </c>
      <c r="O256" s="255">
        <v>2</v>
      </c>
      <c r="AA256" s="228">
        <v>1</v>
      </c>
      <c r="AB256" s="228">
        <v>1</v>
      </c>
      <c r="AC256" s="228">
        <v>1</v>
      </c>
      <c r="AZ256" s="228">
        <v>1</v>
      </c>
      <c r="BA256" s="228">
        <f>IF(AZ256=1,G256,0)</f>
        <v>0</v>
      </c>
      <c r="BB256" s="228">
        <f>IF(AZ256=2,G256,0)</f>
        <v>0</v>
      </c>
      <c r="BC256" s="228">
        <f>IF(AZ256=3,G256,0)</f>
        <v>0</v>
      </c>
      <c r="BD256" s="228">
        <f>IF(AZ256=4,G256,0)</f>
        <v>0</v>
      </c>
      <c r="BE256" s="228">
        <f>IF(AZ256=5,G256,0)</f>
        <v>0</v>
      </c>
      <c r="CA256" s="255">
        <v>1</v>
      </c>
      <c r="CB256" s="255">
        <v>1</v>
      </c>
    </row>
    <row r="257" spans="1:15" ht="12.75">
      <c r="A257" s="264"/>
      <c r="B257" s="268"/>
      <c r="C257" s="440" t="s">
        <v>374</v>
      </c>
      <c r="D257" s="441"/>
      <c r="E257" s="269">
        <v>0.12</v>
      </c>
      <c r="F257" s="270"/>
      <c r="G257" s="271"/>
      <c r="H257" s="272"/>
      <c r="I257" s="266"/>
      <c r="J257" s="273"/>
      <c r="K257" s="266"/>
      <c r="M257" s="267" t="s">
        <v>374</v>
      </c>
      <c r="O257" s="255"/>
    </row>
    <row r="258" spans="1:80" ht="12.75">
      <c r="A258" s="256">
        <v>56</v>
      </c>
      <c r="B258" s="257" t="s">
        <v>375</v>
      </c>
      <c r="C258" s="258" t="s">
        <v>376</v>
      </c>
      <c r="D258" s="259" t="s">
        <v>110</v>
      </c>
      <c r="E258" s="260">
        <v>0.12</v>
      </c>
      <c r="F258" s="260"/>
      <c r="G258" s="261">
        <f>E258*F258</f>
        <v>0</v>
      </c>
      <c r="H258" s="262">
        <v>2E-05</v>
      </c>
      <c r="I258" s="263">
        <f>E258*H258</f>
        <v>2.4000000000000003E-06</v>
      </c>
      <c r="J258" s="262">
        <v>0</v>
      </c>
      <c r="K258" s="263">
        <f>E258*J258</f>
        <v>0</v>
      </c>
      <c r="O258" s="255">
        <v>2</v>
      </c>
      <c r="AA258" s="228">
        <v>1</v>
      </c>
      <c r="AB258" s="228">
        <v>1</v>
      </c>
      <c r="AC258" s="228">
        <v>1</v>
      </c>
      <c r="AZ258" s="228">
        <v>1</v>
      </c>
      <c r="BA258" s="228">
        <f>IF(AZ258=1,G258,0)</f>
        <v>0</v>
      </c>
      <c r="BB258" s="228">
        <f>IF(AZ258=2,G258,0)</f>
        <v>0</v>
      </c>
      <c r="BC258" s="228">
        <f>IF(AZ258=3,G258,0)</f>
        <v>0</v>
      </c>
      <c r="BD258" s="228">
        <f>IF(AZ258=4,G258,0)</f>
        <v>0</v>
      </c>
      <c r="BE258" s="228">
        <f>IF(AZ258=5,G258,0)</f>
        <v>0</v>
      </c>
      <c r="CA258" s="255">
        <v>1</v>
      </c>
      <c r="CB258" s="255">
        <v>1</v>
      </c>
    </row>
    <row r="259" spans="1:57" ht="12.75">
      <c r="A259" s="274"/>
      <c r="B259" s="275" t="s">
        <v>103</v>
      </c>
      <c r="C259" s="276" t="s">
        <v>371</v>
      </c>
      <c r="D259" s="277"/>
      <c r="E259" s="278"/>
      <c r="F259" s="279"/>
      <c r="G259" s="280">
        <f>SUM(G255:G258)</f>
        <v>0</v>
      </c>
      <c r="H259" s="281"/>
      <c r="I259" s="282">
        <f>SUM(I255:I258)</f>
        <v>2.4000000000000003E-06</v>
      </c>
      <c r="J259" s="281"/>
      <c r="K259" s="282">
        <f>SUM(K255:K258)</f>
        <v>-0.0003444</v>
      </c>
      <c r="O259" s="255">
        <v>4</v>
      </c>
      <c r="BA259" s="283">
        <f>SUM(BA255:BA258)</f>
        <v>0</v>
      </c>
      <c r="BB259" s="283">
        <f>SUM(BB255:BB258)</f>
        <v>0</v>
      </c>
      <c r="BC259" s="283">
        <f>SUM(BC255:BC258)</f>
        <v>0</v>
      </c>
      <c r="BD259" s="283">
        <f>SUM(BD255:BD258)</f>
        <v>0</v>
      </c>
      <c r="BE259" s="283">
        <f>SUM(BE255:BE258)</f>
        <v>0</v>
      </c>
    </row>
    <row r="260" spans="1:15" ht="12.75">
      <c r="A260" s="245" t="s">
        <v>98</v>
      </c>
      <c r="B260" s="246" t="s">
        <v>377</v>
      </c>
      <c r="C260" s="247" t="s">
        <v>378</v>
      </c>
      <c r="D260" s="248"/>
      <c r="E260" s="249"/>
      <c r="F260" s="249"/>
      <c r="G260" s="250"/>
      <c r="H260" s="251"/>
      <c r="I260" s="252"/>
      <c r="J260" s="253"/>
      <c r="K260" s="254"/>
      <c r="O260" s="255">
        <v>1</v>
      </c>
    </row>
    <row r="261" spans="1:80" ht="12.75">
      <c r="A261" s="256">
        <v>57</v>
      </c>
      <c r="B261" s="257" t="s">
        <v>380</v>
      </c>
      <c r="C261" s="258" t="s">
        <v>381</v>
      </c>
      <c r="D261" s="259" t="s">
        <v>382</v>
      </c>
      <c r="E261" s="260">
        <v>550.017912124</v>
      </c>
      <c r="F261" s="260"/>
      <c r="G261" s="261">
        <f>E261*F261</f>
        <v>0</v>
      </c>
      <c r="H261" s="262">
        <v>0</v>
      </c>
      <c r="I261" s="263">
        <f>E261*H261</f>
        <v>0</v>
      </c>
      <c r="J261" s="262"/>
      <c r="K261" s="263">
        <f>E261*J261</f>
        <v>0</v>
      </c>
      <c r="O261" s="255">
        <v>2</v>
      </c>
      <c r="AA261" s="228">
        <v>7</v>
      </c>
      <c r="AB261" s="228">
        <v>1</v>
      </c>
      <c r="AC261" s="228">
        <v>2</v>
      </c>
      <c r="AZ261" s="228">
        <v>1</v>
      </c>
      <c r="BA261" s="228">
        <f>IF(AZ261=1,G261,0)</f>
        <v>0</v>
      </c>
      <c r="BB261" s="228">
        <f>IF(AZ261=2,G261,0)</f>
        <v>0</v>
      </c>
      <c r="BC261" s="228">
        <f>IF(AZ261=3,G261,0)</f>
        <v>0</v>
      </c>
      <c r="BD261" s="228">
        <f>IF(AZ261=4,G261,0)</f>
        <v>0</v>
      </c>
      <c r="BE261" s="228">
        <f>IF(AZ261=5,G261,0)</f>
        <v>0</v>
      </c>
      <c r="CA261" s="255">
        <v>7</v>
      </c>
      <c r="CB261" s="255">
        <v>1</v>
      </c>
    </row>
    <row r="262" spans="1:57" ht="12.75">
      <c r="A262" s="274"/>
      <c r="B262" s="275" t="s">
        <v>103</v>
      </c>
      <c r="C262" s="276" t="s">
        <v>379</v>
      </c>
      <c r="D262" s="277"/>
      <c r="E262" s="278"/>
      <c r="F262" s="279"/>
      <c r="G262" s="280">
        <f>SUM(G260:G261)</f>
        <v>0</v>
      </c>
      <c r="H262" s="281"/>
      <c r="I262" s="282">
        <f>SUM(I260:I261)</f>
        <v>0</v>
      </c>
      <c r="J262" s="281"/>
      <c r="K262" s="282">
        <f>SUM(K260:K261)</f>
        <v>0</v>
      </c>
      <c r="O262" s="255">
        <v>4</v>
      </c>
      <c r="BA262" s="283">
        <f>SUM(BA260:BA261)</f>
        <v>0</v>
      </c>
      <c r="BB262" s="283">
        <f>SUM(BB260:BB261)</f>
        <v>0</v>
      </c>
      <c r="BC262" s="283">
        <f>SUM(BC260:BC261)</f>
        <v>0</v>
      </c>
      <c r="BD262" s="283">
        <f>SUM(BD260:BD261)</f>
        <v>0</v>
      </c>
      <c r="BE262" s="283">
        <f>SUM(BE260:BE261)</f>
        <v>0</v>
      </c>
    </row>
    <row r="263" ht="12.75">
      <c r="E263" s="228"/>
    </row>
    <row r="264" ht="12.75">
      <c r="E264" s="228"/>
    </row>
    <row r="265" ht="12.75">
      <c r="E265" s="228"/>
    </row>
    <row r="266" ht="12.75">
      <c r="E266" s="228"/>
    </row>
    <row r="267" ht="12.75">
      <c r="E267" s="228"/>
    </row>
    <row r="268" ht="12.75">
      <c r="E268" s="228"/>
    </row>
    <row r="269" ht="12.75">
      <c r="E269" s="228"/>
    </row>
    <row r="270" ht="12.75">
      <c r="E270" s="228"/>
    </row>
    <row r="271" ht="12.75">
      <c r="E271" s="228"/>
    </row>
    <row r="272" ht="12.75">
      <c r="E272" s="228"/>
    </row>
    <row r="273" ht="12.75">
      <c r="E273" s="228"/>
    </row>
    <row r="274" ht="12.75">
      <c r="E274" s="228"/>
    </row>
    <row r="275" ht="12.75">
      <c r="E275" s="228"/>
    </row>
    <row r="276" ht="12.75">
      <c r="E276" s="228"/>
    </row>
    <row r="277" ht="12.75">
      <c r="E277" s="228"/>
    </row>
    <row r="278" ht="12.75">
      <c r="E278" s="228"/>
    </row>
    <row r="279" ht="12.75">
      <c r="E279" s="228"/>
    </row>
    <row r="280" ht="12.75">
      <c r="E280" s="228"/>
    </row>
    <row r="281" ht="12.75">
      <c r="E281" s="228"/>
    </row>
    <row r="282" ht="12.75">
      <c r="E282" s="228"/>
    </row>
    <row r="283" ht="12.75">
      <c r="E283" s="228"/>
    </row>
    <row r="284" ht="12.75">
      <c r="E284" s="228"/>
    </row>
    <row r="285" ht="12.75">
      <c r="E285" s="228"/>
    </row>
    <row r="286" spans="1:7" ht="12.75">
      <c r="A286" s="273"/>
      <c r="B286" s="273"/>
      <c r="C286" s="273"/>
      <c r="D286" s="273"/>
      <c r="E286" s="273"/>
      <c r="F286" s="273"/>
      <c r="G286" s="273"/>
    </row>
    <row r="287" spans="1:7" ht="12.75">
      <c r="A287" s="273"/>
      <c r="B287" s="273"/>
      <c r="C287" s="273"/>
      <c r="D287" s="273"/>
      <c r="E287" s="273"/>
      <c r="F287" s="273"/>
      <c r="G287" s="273"/>
    </row>
    <row r="288" spans="1:7" ht="12.75">
      <c r="A288" s="273"/>
      <c r="B288" s="273"/>
      <c r="C288" s="273"/>
      <c r="D288" s="273"/>
      <c r="E288" s="273"/>
      <c r="F288" s="273"/>
      <c r="G288" s="273"/>
    </row>
    <row r="289" spans="1:7" ht="12.75">
      <c r="A289" s="273"/>
      <c r="B289" s="273"/>
      <c r="C289" s="273"/>
      <c r="D289" s="273"/>
      <c r="E289" s="273"/>
      <c r="F289" s="273"/>
      <c r="G289" s="273"/>
    </row>
    <row r="290" ht="12.75">
      <c r="E290" s="228"/>
    </row>
    <row r="291" ht="12.75">
      <c r="E291" s="228"/>
    </row>
    <row r="292" ht="12.75">
      <c r="E292" s="228"/>
    </row>
    <row r="293" ht="12.75">
      <c r="E293" s="228"/>
    </row>
    <row r="294" ht="12.75">
      <c r="E294" s="228"/>
    </row>
    <row r="295" ht="12.75">
      <c r="E295" s="228"/>
    </row>
    <row r="296" ht="12.75">
      <c r="E296" s="228"/>
    </row>
    <row r="297" ht="12.75">
      <c r="E297" s="228"/>
    </row>
    <row r="298" ht="12.75">
      <c r="E298" s="228"/>
    </row>
    <row r="299" ht="12.75">
      <c r="E299" s="228"/>
    </row>
    <row r="300" ht="12.75">
      <c r="E300" s="228"/>
    </row>
    <row r="301" ht="12.75">
      <c r="E301" s="228"/>
    </row>
    <row r="302" ht="12.75">
      <c r="E302" s="228"/>
    </row>
    <row r="303" ht="12.75">
      <c r="E303" s="228"/>
    </row>
    <row r="304" ht="12.75">
      <c r="E304" s="228"/>
    </row>
    <row r="305" ht="12.75">
      <c r="E305" s="228"/>
    </row>
    <row r="306" ht="12.75">
      <c r="E306" s="228"/>
    </row>
    <row r="307" ht="12.75">
      <c r="E307" s="228"/>
    </row>
    <row r="308" ht="12.75">
      <c r="E308" s="228"/>
    </row>
    <row r="309" ht="12.75">
      <c r="E309" s="228"/>
    </row>
    <row r="310" ht="12.75">
      <c r="E310" s="228"/>
    </row>
    <row r="311" ht="12.75">
      <c r="E311" s="228"/>
    </row>
    <row r="312" ht="12.75">
      <c r="E312" s="228"/>
    </row>
    <row r="313" ht="12.75">
      <c r="E313" s="228"/>
    </row>
    <row r="314" ht="12.75">
      <c r="E314" s="228"/>
    </row>
    <row r="315" ht="12.75">
      <c r="E315" s="228"/>
    </row>
    <row r="316" ht="12.75">
      <c r="E316" s="228"/>
    </row>
    <row r="317" ht="12.75">
      <c r="E317" s="228"/>
    </row>
    <row r="318" ht="12.75">
      <c r="E318" s="228"/>
    </row>
    <row r="319" ht="12.75">
      <c r="E319" s="228"/>
    </row>
    <row r="320" ht="12.75">
      <c r="E320" s="228"/>
    </row>
    <row r="321" spans="1:2" ht="12.75">
      <c r="A321" s="284"/>
      <c r="B321" s="284"/>
    </row>
    <row r="322" spans="1:7" ht="12.75">
      <c r="A322" s="273"/>
      <c r="B322" s="273"/>
      <c r="C322" s="285"/>
      <c r="D322" s="285"/>
      <c r="E322" s="286"/>
      <c r="F322" s="285"/>
      <c r="G322" s="287"/>
    </row>
    <row r="323" spans="1:7" ht="12.75">
      <c r="A323" s="288"/>
      <c r="B323" s="288"/>
      <c r="C323" s="273"/>
      <c r="D323" s="273"/>
      <c r="E323" s="289"/>
      <c r="F323" s="273"/>
      <c r="G323" s="273"/>
    </row>
    <row r="324" spans="1:7" ht="12.75">
      <c r="A324" s="273"/>
      <c r="B324" s="273"/>
      <c r="C324" s="273"/>
      <c r="D324" s="273"/>
      <c r="E324" s="289"/>
      <c r="F324" s="273"/>
      <c r="G324" s="273"/>
    </row>
    <row r="325" spans="1:7" ht="12.75">
      <c r="A325" s="273"/>
      <c r="B325" s="273"/>
      <c r="C325" s="273"/>
      <c r="D325" s="273"/>
      <c r="E325" s="289"/>
      <c r="F325" s="273"/>
      <c r="G325" s="273"/>
    </row>
    <row r="326" spans="1:7" ht="12.75">
      <c r="A326" s="273"/>
      <c r="B326" s="273"/>
      <c r="C326" s="273"/>
      <c r="D326" s="273"/>
      <c r="E326" s="289"/>
      <c r="F326" s="273"/>
      <c r="G326" s="273"/>
    </row>
    <row r="327" spans="1:7" ht="12.75">
      <c r="A327" s="273"/>
      <c r="B327" s="273"/>
      <c r="C327" s="273"/>
      <c r="D327" s="273"/>
      <c r="E327" s="289"/>
      <c r="F327" s="273"/>
      <c r="G327" s="273"/>
    </row>
    <row r="328" spans="1:7" ht="12.75">
      <c r="A328" s="273"/>
      <c r="B328" s="273"/>
      <c r="C328" s="273"/>
      <c r="D328" s="273"/>
      <c r="E328" s="289"/>
      <c r="F328" s="273"/>
      <c r="G328" s="273"/>
    </row>
    <row r="329" spans="1:7" ht="12.75">
      <c r="A329" s="273"/>
      <c r="B329" s="273"/>
      <c r="C329" s="273"/>
      <c r="D329" s="273"/>
      <c r="E329" s="289"/>
      <c r="F329" s="273"/>
      <c r="G329" s="273"/>
    </row>
    <row r="330" spans="1:7" ht="12.75">
      <c r="A330" s="273"/>
      <c r="B330" s="273"/>
      <c r="C330" s="273"/>
      <c r="D330" s="273"/>
      <c r="E330" s="289"/>
      <c r="F330" s="273"/>
      <c r="G330" s="273"/>
    </row>
    <row r="331" spans="1:7" ht="12.75">
      <c r="A331" s="273"/>
      <c r="B331" s="273"/>
      <c r="C331" s="273"/>
      <c r="D331" s="273"/>
      <c r="E331" s="289"/>
      <c r="F331" s="273"/>
      <c r="G331" s="273"/>
    </row>
    <row r="332" spans="1:7" ht="12.75">
      <c r="A332" s="273"/>
      <c r="B332" s="273"/>
      <c r="C332" s="273"/>
      <c r="D332" s="273"/>
      <c r="E332" s="289"/>
      <c r="F332" s="273"/>
      <c r="G332" s="273"/>
    </row>
    <row r="333" spans="1:7" ht="12.75">
      <c r="A333" s="273"/>
      <c r="B333" s="273"/>
      <c r="C333" s="273"/>
      <c r="D333" s="273"/>
      <c r="E333" s="289"/>
      <c r="F333" s="273"/>
      <c r="G333" s="273"/>
    </row>
    <row r="334" spans="1:7" ht="12.75">
      <c r="A334" s="273"/>
      <c r="B334" s="273"/>
      <c r="C334" s="273"/>
      <c r="D334" s="273"/>
      <c r="E334" s="289"/>
      <c r="F334" s="273"/>
      <c r="G334" s="273"/>
    </row>
    <row r="335" spans="1:7" ht="12.75">
      <c r="A335" s="273"/>
      <c r="B335" s="273"/>
      <c r="C335" s="273"/>
      <c r="D335" s="273"/>
      <c r="E335" s="289"/>
      <c r="F335" s="273"/>
      <c r="G335" s="273"/>
    </row>
  </sheetData>
  <mergeCells count="191">
    <mergeCell ref="C257:D257"/>
    <mergeCell ref="C244:D244"/>
    <mergeCell ref="C245:D245"/>
    <mergeCell ref="C247:D247"/>
    <mergeCell ref="C248:D248"/>
    <mergeCell ref="C252:G252"/>
    <mergeCell ref="C253:D253"/>
    <mergeCell ref="C235:D235"/>
    <mergeCell ref="C236:D236"/>
    <mergeCell ref="C238:D238"/>
    <mergeCell ref="C239:D239"/>
    <mergeCell ref="C241:D241"/>
    <mergeCell ref="C242:D242"/>
    <mergeCell ref="C226:D226"/>
    <mergeCell ref="C227:D227"/>
    <mergeCell ref="C229:D229"/>
    <mergeCell ref="C230:D230"/>
    <mergeCell ref="C232:D232"/>
    <mergeCell ref="C233:D233"/>
    <mergeCell ref="C217:D217"/>
    <mergeCell ref="C218:D218"/>
    <mergeCell ref="C220:D220"/>
    <mergeCell ref="C221:D221"/>
    <mergeCell ref="C223:D223"/>
    <mergeCell ref="C224:D224"/>
    <mergeCell ref="C209:G209"/>
    <mergeCell ref="C210:D210"/>
    <mergeCell ref="C211:D211"/>
    <mergeCell ref="C212:D212"/>
    <mergeCell ref="C214:G214"/>
    <mergeCell ref="C215:D215"/>
    <mergeCell ref="C200:D200"/>
    <mergeCell ref="C202:G202"/>
    <mergeCell ref="C203:D203"/>
    <mergeCell ref="C205:G205"/>
    <mergeCell ref="C206:D206"/>
    <mergeCell ref="C207:D207"/>
    <mergeCell ref="C190:D190"/>
    <mergeCell ref="C191:D191"/>
    <mergeCell ref="C193:D193"/>
    <mergeCell ref="C194:D194"/>
    <mergeCell ref="C197:G197"/>
    <mergeCell ref="C198:D198"/>
    <mergeCell ref="C183:D183"/>
    <mergeCell ref="C184:D184"/>
    <mergeCell ref="C185:D185"/>
    <mergeCell ref="C186:D186"/>
    <mergeCell ref="C187:D187"/>
    <mergeCell ref="C189:D189"/>
    <mergeCell ref="C176:D176"/>
    <mergeCell ref="C177:D177"/>
    <mergeCell ref="C178:D178"/>
    <mergeCell ref="C180:D180"/>
    <mergeCell ref="C181:D181"/>
    <mergeCell ref="C182:D182"/>
    <mergeCell ref="C169:D169"/>
    <mergeCell ref="C171:D171"/>
    <mergeCell ref="C172:D172"/>
    <mergeCell ref="C173:D173"/>
    <mergeCell ref="C174:D174"/>
    <mergeCell ref="C175:D175"/>
    <mergeCell ref="C156:D156"/>
    <mergeCell ref="C158:D158"/>
    <mergeCell ref="C159:D159"/>
    <mergeCell ref="C160:D160"/>
    <mergeCell ref="C162:D162"/>
    <mergeCell ref="C164:D164"/>
    <mergeCell ref="C165:D165"/>
    <mergeCell ref="C167:D167"/>
    <mergeCell ref="C141:D141"/>
    <mergeCell ref="C143:D143"/>
    <mergeCell ref="C147:D147"/>
    <mergeCell ref="C148:D148"/>
    <mergeCell ref="C149:D149"/>
    <mergeCell ref="C150:D150"/>
    <mergeCell ref="C152:D152"/>
    <mergeCell ref="C133:D133"/>
    <mergeCell ref="C136:D136"/>
    <mergeCell ref="C138:D138"/>
    <mergeCell ref="C139:D139"/>
    <mergeCell ref="C140:D140"/>
    <mergeCell ref="C123:D123"/>
    <mergeCell ref="C125:D125"/>
    <mergeCell ref="C126:D126"/>
    <mergeCell ref="C128:D128"/>
    <mergeCell ref="C131:D131"/>
    <mergeCell ref="C132:D132"/>
    <mergeCell ref="C110:D110"/>
    <mergeCell ref="C112:D112"/>
    <mergeCell ref="C113:D113"/>
    <mergeCell ref="C115:D115"/>
    <mergeCell ref="C117:D117"/>
    <mergeCell ref="C119:D119"/>
    <mergeCell ref="C103:D103"/>
    <mergeCell ref="C104:D104"/>
    <mergeCell ref="C105:D105"/>
    <mergeCell ref="C106:D106"/>
    <mergeCell ref="C107:D107"/>
    <mergeCell ref="C108:D108"/>
    <mergeCell ref="C97:D97"/>
    <mergeCell ref="C98:D98"/>
    <mergeCell ref="C99:D99"/>
    <mergeCell ref="C100:D100"/>
    <mergeCell ref="C101:D101"/>
    <mergeCell ref="C102:D102"/>
    <mergeCell ref="C91:D91"/>
    <mergeCell ref="C92:D92"/>
    <mergeCell ref="C93:D93"/>
    <mergeCell ref="C94:D94"/>
    <mergeCell ref="C95:D95"/>
    <mergeCell ref="C96:D96"/>
    <mergeCell ref="C85:D85"/>
    <mergeCell ref="C86:D86"/>
    <mergeCell ref="C87:D87"/>
    <mergeCell ref="C88:D88"/>
    <mergeCell ref="C89:D89"/>
    <mergeCell ref="C90:D90"/>
    <mergeCell ref="C79:D79"/>
    <mergeCell ref="C80:D80"/>
    <mergeCell ref="C81:D81"/>
    <mergeCell ref="C82:D82"/>
    <mergeCell ref="C83:D83"/>
    <mergeCell ref="C84:D84"/>
    <mergeCell ref="C73:D73"/>
    <mergeCell ref="C74:D74"/>
    <mergeCell ref="C75:D75"/>
    <mergeCell ref="C76:D76"/>
    <mergeCell ref="C77:D77"/>
    <mergeCell ref="C78:D78"/>
    <mergeCell ref="C64:D64"/>
    <mergeCell ref="C66:D66"/>
    <mergeCell ref="C67:D67"/>
    <mergeCell ref="C69:D69"/>
    <mergeCell ref="C71:D71"/>
    <mergeCell ref="C72:D72"/>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2:D22"/>
    <mergeCell ref="C23:D23"/>
    <mergeCell ref="C24:D24"/>
    <mergeCell ref="C25:D25"/>
    <mergeCell ref="C26:D26"/>
    <mergeCell ref="C15:D15"/>
    <mergeCell ref="C16:D16"/>
    <mergeCell ref="C17:D17"/>
    <mergeCell ref="C18:D18"/>
    <mergeCell ref="C19:D19"/>
    <mergeCell ref="C20:D20"/>
    <mergeCell ref="A1:G1"/>
    <mergeCell ref="A3:B3"/>
    <mergeCell ref="A4:B4"/>
    <mergeCell ref="E4:G4"/>
    <mergeCell ref="C9:D9"/>
    <mergeCell ref="C12:D12"/>
    <mergeCell ref="C13:D13"/>
    <mergeCell ref="C14:D14"/>
    <mergeCell ref="C21:D21"/>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03"/>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40.1 SO 40.1.1.1 Rek'!H1</f>
        <v>SO 40.1.1.1</v>
      </c>
      <c r="G3" s="235"/>
    </row>
    <row r="4" spans="1:7" ht="13.5" thickBot="1">
      <c r="A4" s="436" t="s">
        <v>76</v>
      </c>
      <c r="B4" s="429"/>
      <c r="C4" s="188" t="s">
        <v>1536</v>
      </c>
      <c r="D4" s="236"/>
      <c r="E4" s="437" t="str">
        <f>'SO 40.1 SO 40.1.1.1 Rek'!G2</f>
        <v>VODOVOD 1 (km 0.000,0 - 0.379,5)</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240</v>
      </c>
      <c r="C7" s="247" t="s">
        <v>241</v>
      </c>
      <c r="D7" s="248"/>
      <c r="E7" s="249"/>
      <c r="F7" s="249"/>
      <c r="G7" s="250"/>
      <c r="H7" s="251"/>
      <c r="I7" s="252"/>
      <c r="J7" s="253"/>
      <c r="K7" s="254"/>
      <c r="O7" s="255">
        <v>1</v>
      </c>
    </row>
    <row r="8" spans="1:80" ht="12.75">
      <c r="A8" s="256">
        <v>1</v>
      </c>
      <c r="B8" s="257" t="s">
        <v>680</v>
      </c>
      <c r="C8" s="258" t="s">
        <v>681</v>
      </c>
      <c r="D8" s="259" t="s">
        <v>122</v>
      </c>
      <c r="E8" s="260">
        <v>1.386</v>
      </c>
      <c r="F8" s="260"/>
      <c r="G8" s="261">
        <f>E8*F8</f>
        <v>0</v>
      </c>
      <c r="H8" s="262">
        <v>2.5</v>
      </c>
      <c r="I8" s="263">
        <f>E8*H8</f>
        <v>3.465</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1539</v>
      </c>
      <c r="D9" s="441"/>
      <c r="E9" s="269">
        <v>1.386</v>
      </c>
      <c r="F9" s="270"/>
      <c r="G9" s="271"/>
      <c r="H9" s="272"/>
      <c r="I9" s="266"/>
      <c r="J9" s="273"/>
      <c r="K9" s="266"/>
      <c r="M9" s="267" t="s">
        <v>1539</v>
      </c>
      <c r="O9" s="255"/>
    </row>
    <row r="10" spans="1:57" ht="12.75">
      <c r="A10" s="274"/>
      <c r="B10" s="275" t="s">
        <v>103</v>
      </c>
      <c r="C10" s="276" t="s">
        <v>242</v>
      </c>
      <c r="D10" s="277"/>
      <c r="E10" s="278"/>
      <c r="F10" s="279"/>
      <c r="G10" s="280">
        <f>SUM(G7:G9)</f>
        <v>0</v>
      </c>
      <c r="H10" s="281"/>
      <c r="I10" s="282">
        <f>SUM(I7:I9)</f>
        <v>3.465</v>
      </c>
      <c r="J10" s="281"/>
      <c r="K10" s="282">
        <f>SUM(K7:K9)</f>
        <v>0</v>
      </c>
      <c r="O10" s="255">
        <v>4</v>
      </c>
      <c r="BA10" s="283">
        <f>SUM(BA7:BA9)</f>
        <v>0</v>
      </c>
      <c r="BB10" s="283">
        <f>SUM(BB7:BB9)</f>
        <v>0</v>
      </c>
      <c r="BC10" s="283">
        <f>SUM(BC7:BC9)</f>
        <v>0</v>
      </c>
      <c r="BD10" s="283">
        <f>SUM(BD7:BD9)</f>
        <v>0</v>
      </c>
      <c r="BE10" s="283">
        <f>SUM(BE7:BE9)</f>
        <v>0</v>
      </c>
    </row>
    <row r="11" spans="1:15" ht="12.75">
      <c r="A11" s="245" t="s">
        <v>98</v>
      </c>
      <c r="B11" s="246" t="s">
        <v>251</v>
      </c>
      <c r="C11" s="247" t="s">
        <v>252</v>
      </c>
      <c r="D11" s="248"/>
      <c r="E11" s="249"/>
      <c r="F11" s="249"/>
      <c r="G11" s="250"/>
      <c r="H11" s="251"/>
      <c r="I11" s="252"/>
      <c r="J11" s="253"/>
      <c r="K11" s="254"/>
      <c r="O11" s="255">
        <v>1</v>
      </c>
    </row>
    <row r="12" spans="1:80" ht="12.75">
      <c r="A12" s="256">
        <v>2</v>
      </c>
      <c r="B12" s="257" t="s">
        <v>683</v>
      </c>
      <c r="C12" s="258" t="s">
        <v>684</v>
      </c>
      <c r="D12" s="259" t="s">
        <v>259</v>
      </c>
      <c r="E12" s="260">
        <v>14</v>
      </c>
      <c r="F12" s="260"/>
      <c r="G12" s="261">
        <f>E12*F12</f>
        <v>0</v>
      </c>
      <c r="H12" s="262">
        <v>0</v>
      </c>
      <c r="I12" s="263">
        <f>E12*H12</f>
        <v>0</v>
      </c>
      <c r="J12" s="262">
        <v>0</v>
      </c>
      <c r="K12" s="263">
        <f>E12*J12</f>
        <v>0</v>
      </c>
      <c r="O12" s="255">
        <v>2</v>
      </c>
      <c r="AA12" s="228">
        <v>1</v>
      </c>
      <c r="AB12" s="228">
        <v>1</v>
      </c>
      <c r="AC12" s="228">
        <v>1</v>
      </c>
      <c r="AZ12" s="228">
        <v>1</v>
      </c>
      <c r="BA12" s="228">
        <f>IF(AZ12=1,G12,0)</f>
        <v>0</v>
      </c>
      <c r="BB12" s="228">
        <f>IF(AZ12=2,G12,0)</f>
        <v>0</v>
      </c>
      <c r="BC12" s="228">
        <f>IF(AZ12=3,G12,0)</f>
        <v>0</v>
      </c>
      <c r="BD12" s="228">
        <f>IF(AZ12=4,G12,0)</f>
        <v>0</v>
      </c>
      <c r="BE12" s="228">
        <f>IF(AZ12=5,G12,0)</f>
        <v>0</v>
      </c>
      <c r="CA12" s="255">
        <v>1</v>
      </c>
      <c r="CB12" s="255">
        <v>1</v>
      </c>
    </row>
    <row r="13" spans="1:15" ht="12.75">
      <c r="A13" s="264"/>
      <c r="B13" s="268"/>
      <c r="C13" s="440" t="s">
        <v>1540</v>
      </c>
      <c r="D13" s="441"/>
      <c r="E13" s="269">
        <v>0</v>
      </c>
      <c r="F13" s="270"/>
      <c r="G13" s="271"/>
      <c r="H13" s="272"/>
      <c r="I13" s="266"/>
      <c r="J13" s="273"/>
      <c r="K13" s="266"/>
      <c r="M13" s="267" t="s">
        <v>1540</v>
      </c>
      <c r="O13" s="255"/>
    </row>
    <row r="14" spans="1:15" ht="12.75">
      <c r="A14" s="264"/>
      <c r="B14" s="268"/>
      <c r="C14" s="440" t="s">
        <v>1541</v>
      </c>
      <c r="D14" s="441"/>
      <c r="E14" s="269">
        <v>0</v>
      </c>
      <c r="F14" s="270"/>
      <c r="G14" s="271"/>
      <c r="H14" s="272"/>
      <c r="I14" s="266"/>
      <c r="J14" s="273"/>
      <c r="K14" s="266"/>
      <c r="M14" s="267" t="s">
        <v>1541</v>
      </c>
      <c r="O14" s="255"/>
    </row>
    <row r="15" spans="1:15" ht="12.75">
      <c r="A15" s="264"/>
      <c r="B15" s="268"/>
      <c r="C15" s="440" t="s">
        <v>1542</v>
      </c>
      <c r="D15" s="441"/>
      <c r="E15" s="269">
        <v>14</v>
      </c>
      <c r="F15" s="270"/>
      <c r="G15" s="271"/>
      <c r="H15" s="272"/>
      <c r="I15" s="266"/>
      <c r="J15" s="273"/>
      <c r="K15" s="266"/>
      <c r="M15" s="267" t="s">
        <v>1542</v>
      </c>
      <c r="O15" s="255"/>
    </row>
    <row r="16" spans="1:80" ht="12.75">
      <c r="A16" s="256">
        <v>3</v>
      </c>
      <c r="B16" s="257" t="s">
        <v>1543</v>
      </c>
      <c r="C16" s="258" t="s">
        <v>1544</v>
      </c>
      <c r="D16" s="259" t="s">
        <v>259</v>
      </c>
      <c r="E16" s="260">
        <v>3</v>
      </c>
      <c r="F16" s="260"/>
      <c r="G16" s="261">
        <f>E16*F16</f>
        <v>0</v>
      </c>
      <c r="H16" s="262">
        <v>0.00011</v>
      </c>
      <c r="I16" s="263">
        <f>E16*H16</f>
        <v>0.00033</v>
      </c>
      <c r="J16" s="262">
        <v>0</v>
      </c>
      <c r="K16" s="263">
        <f>E16*J16</f>
        <v>0</v>
      </c>
      <c r="O16" s="255">
        <v>2</v>
      </c>
      <c r="AA16" s="228">
        <v>1</v>
      </c>
      <c r="AB16" s="228">
        <v>1</v>
      </c>
      <c r="AC16" s="228">
        <v>1</v>
      </c>
      <c r="AZ16" s="228">
        <v>1</v>
      </c>
      <c r="BA16" s="228">
        <f>IF(AZ16=1,G16,0)</f>
        <v>0</v>
      </c>
      <c r="BB16" s="228">
        <f>IF(AZ16=2,G16,0)</f>
        <v>0</v>
      </c>
      <c r="BC16" s="228">
        <f>IF(AZ16=3,G16,0)</f>
        <v>0</v>
      </c>
      <c r="BD16" s="228">
        <f>IF(AZ16=4,G16,0)</f>
        <v>0</v>
      </c>
      <c r="BE16" s="228">
        <f>IF(AZ16=5,G16,0)</f>
        <v>0</v>
      </c>
      <c r="CA16" s="255">
        <v>1</v>
      </c>
      <c r="CB16" s="255">
        <v>1</v>
      </c>
    </row>
    <row r="17" spans="1:15" ht="12.75">
      <c r="A17" s="264"/>
      <c r="B17" s="268"/>
      <c r="C17" s="440" t="s">
        <v>1545</v>
      </c>
      <c r="D17" s="441"/>
      <c r="E17" s="269">
        <v>2</v>
      </c>
      <c r="F17" s="270"/>
      <c r="G17" s="271"/>
      <c r="H17" s="272"/>
      <c r="I17" s="266"/>
      <c r="J17" s="273"/>
      <c r="K17" s="266"/>
      <c r="M17" s="267" t="s">
        <v>1545</v>
      </c>
      <c r="O17" s="255"/>
    </row>
    <row r="18" spans="1:15" ht="12.75">
      <c r="A18" s="264"/>
      <c r="B18" s="268"/>
      <c r="C18" s="440" t="s">
        <v>1546</v>
      </c>
      <c r="D18" s="441"/>
      <c r="E18" s="269">
        <v>1</v>
      </c>
      <c r="F18" s="270"/>
      <c r="G18" s="271"/>
      <c r="H18" s="272"/>
      <c r="I18" s="266"/>
      <c r="J18" s="273"/>
      <c r="K18" s="266"/>
      <c r="M18" s="267" t="s">
        <v>1546</v>
      </c>
      <c r="O18" s="255"/>
    </row>
    <row r="19" spans="1:80" ht="12.75">
      <c r="A19" s="256">
        <v>4</v>
      </c>
      <c r="B19" s="257" t="s">
        <v>1547</v>
      </c>
      <c r="C19" s="258" t="s">
        <v>1548</v>
      </c>
      <c r="D19" s="259" t="s">
        <v>110</v>
      </c>
      <c r="E19" s="260">
        <v>379.5</v>
      </c>
      <c r="F19" s="260"/>
      <c r="G19" s="261">
        <f>E19*F19</f>
        <v>0</v>
      </c>
      <c r="H19" s="262">
        <v>0</v>
      </c>
      <c r="I19" s="263">
        <f>E19*H19</f>
        <v>0</v>
      </c>
      <c r="J19" s="262">
        <v>0</v>
      </c>
      <c r="K19" s="263">
        <f>E19*J19</f>
        <v>0</v>
      </c>
      <c r="O19" s="255">
        <v>2</v>
      </c>
      <c r="AA19" s="228">
        <v>1</v>
      </c>
      <c r="AB19" s="228">
        <v>0</v>
      </c>
      <c r="AC19" s="228">
        <v>0</v>
      </c>
      <c r="AZ19" s="228">
        <v>1</v>
      </c>
      <c r="BA19" s="228">
        <f>IF(AZ19=1,G19,0)</f>
        <v>0</v>
      </c>
      <c r="BB19" s="228">
        <f>IF(AZ19=2,G19,0)</f>
        <v>0</v>
      </c>
      <c r="BC19" s="228">
        <f>IF(AZ19=3,G19,0)</f>
        <v>0</v>
      </c>
      <c r="BD19" s="228">
        <f>IF(AZ19=4,G19,0)</f>
        <v>0</v>
      </c>
      <c r="BE19" s="228">
        <f>IF(AZ19=5,G19,0)</f>
        <v>0</v>
      </c>
      <c r="CA19" s="255">
        <v>1</v>
      </c>
      <c r="CB19" s="255">
        <v>0</v>
      </c>
    </row>
    <row r="20" spans="1:15" ht="12.75">
      <c r="A20" s="264"/>
      <c r="B20" s="268"/>
      <c r="C20" s="440" t="s">
        <v>1549</v>
      </c>
      <c r="D20" s="441"/>
      <c r="E20" s="269">
        <v>379.5</v>
      </c>
      <c r="F20" s="270"/>
      <c r="G20" s="271"/>
      <c r="H20" s="272"/>
      <c r="I20" s="266"/>
      <c r="J20" s="273"/>
      <c r="K20" s="266"/>
      <c r="M20" s="267" t="s">
        <v>1549</v>
      </c>
      <c r="O20" s="255"/>
    </row>
    <row r="21" spans="1:80" ht="12.75">
      <c r="A21" s="256">
        <v>5</v>
      </c>
      <c r="B21" s="257" t="s">
        <v>690</v>
      </c>
      <c r="C21" s="258" t="s">
        <v>691</v>
      </c>
      <c r="D21" s="259" t="s">
        <v>259</v>
      </c>
      <c r="E21" s="260">
        <v>80</v>
      </c>
      <c r="F21" s="260"/>
      <c r="G21" s="261">
        <f>E21*F21</f>
        <v>0</v>
      </c>
      <c r="H21" s="262">
        <v>0</v>
      </c>
      <c r="I21" s="263">
        <f>E21*H21</f>
        <v>0</v>
      </c>
      <c r="J21" s="262">
        <v>0</v>
      </c>
      <c r="K21" s="263">
        <f>E21*J21</f>
        <v>0</v>
      </c>
      <c r="O21" s="255">
        <v>2</v>
      </c>
      <c r="AA21" s="228">
        <v>1</v>
      </c>
      <c r="AB21" s="228">
        <v>1</v>
      </c>
      <c r="AC21" s="228">
        <v>1</v>
      </c>
      <c r="AZ21" s="228">
        <v>1</v>
      </c>
      <c r="BA21" s="228">
        <f>IF(AZ21=1,G21,0)</f>
        <v>0</v>
      </c>
      <c r="BB21" s="228">
        <f>IF(AZ21=2,G21,0)</f>
        <v>0</v>
      </c>
      <c r="BC21" s="228">
        <f>IF(AZ21=3,G21,0)</f>
        <v>0</v>
      </c>
      <c r="BD21" s="228">
        <f>IF(AZ21=4,G21,0)</f>
        <v>0</v>
      </c>
      <c r="BE21" s="228">
        <f>IF(AZ21=5,G21,0)</f>
        <v>0</v>
      </c>
      <c r="CA21" s="255">
        <v>1</v>
      </c>
      <c r="CB21" s="255">
        <v>1</v>
      </c>
    </row>
    <row r="22" spans="1:15" ht="12.75">
      <c r="A22" s="264"/>
      <c r="B22" s="268"/>
      <c r="C22" s="440" t="s">
        <v>1550</v>
      </c>
      <c r="D22" s="441"/>
      <c r="E22" s="269">
        <v>0</v>
      </c>
      <c r="F22" s="270"/>
      <c r="G22" s="271"/>
      <c r="H22" s="272"/>
      <c r="I22" s="266"/>
      <c r="J22" s="273"/>
      <c r="K22" s="266"/>
      <c r="M22" s="267" t="s">
        <v>1550</v>
      </c>
      <c r="O22" s="255"/>
    </row>
    <row r="23" spans="1:15" ht="12.75">
      <c r="A23" s="264"/>
      <c r="B23" s="268"/>
      <c r="C23" s="440" t="s">
        <v>1551</v>
      </c>
      <c r="D23" s="441"/>
      <c r="E23" s="269">
        <v>80</v>
      </c>
      <c r="F23" s="270"/>
      <c r="G23" s="271"/>
      <c r="H23" s="272"/>
      <c r="I23" s="266"/>
      <c r="J23" s="273"/>
      <c r="K23" s="266"/>
      <c r="M23" s="267" t="s">
        <v>1551</v>
      </c>
      <c r="O23" s="255"/>
    </row>
    <row r="24" spans="1:80" ht="12.75">
      <c r="A24" s="256">
        <v>6</v>
      </c>
      <c r="B24" s="257" t="s">
        <v>1552</v>
      </c>
      <c r="C24" s="258" t="s">
        <v>1553</v>
      </c>
      <c r="D24" s="259" t="s">
        <v>259</v>
      </c>
      <c r="E24" s="260">
        <v>20</v>
      </c>
      <c r="F24" s="260"/>
      <c r="G24" s="261">
        <f>E24*F24</f>
        <v>0</v>
      </c>
      <c r="H24" s="262">
        <v>0.00023</v>
      </c>
      <c r="I24" s="263">
        <f>E24*H24</f>
        <v>0.0046</v>
      </c>
      <c r="J24" s="262">
        <v>0</v>
      </c>
      <c r="K24" s="263">
        <f>E24*J24</f>
        <v>0</v>
      </c>
      <c r="O24" s="255">
        <v>2</v>
      </c>
      <c r="AA24" s="228">
        <v>1</v>
      </c>
      <c r="AB24" s="228">
        <v>1</v>
      </c>
      <c r="AC24" s="228">
        <v>1</v>
      </c>
      <c r="AZ24" s="228">
        <v>1</v>
      </c>
      <c r="BA24" s="228">
        <f>IF(AZ24=1,G24,0)</f>
        <v>0</v>
      </c>
      <c r="BB24" s="228">
        <f>IF(AZ24=2,G24,0)</f>
        <v>0</v>
      </c>
      <c r="BC24" s="228">
        <f>IF(AZ24=3,G24,0)</f>
        <v>0</v>
      </c>
      <c r="BD24" s="228">
        <f>IF(AZ24=4,G24,0)</f>
        <v>0</v>
      </c>
      <c r="BE24" s="228">
        <f>IF(AZ24=5,G24,0)</f>
        <v>0</v>
      </c>
      <c r="CA24" s="255">
        <v>1</v>
      </c>
      <c r="CB24" s="255">
        <v>1</v>
      </c>
    </row>
    <row r="25" spans="1:15" ht="12.75">
      <c r="A25" s="264"/>
      <c r="B25" s="268"/>
      <c r="C25" s="440" t="s">
        <v>1554</v>
      </c>
      <c r="D25" s="441"/>
      <c r="E25" s="269">
        <v>20</v>
      </c>
      <c r="F25" s="270"/>
      <c r="G25" s="271"/>
      <c r="H25" s="272"/>
      <c r="I25" s="266"/>
      <c r="J25" s="273"/>
      <c r="K25" s="266"/>
      <c r="M25" s="267" t="s">
        <v>1554</v>
      </c>
      <c r="O25" s="255"/>
    </row>
    <row r="26" spans="1:80" ht="12.75">
      <c r="A26" s="256">
        <v>7</v>
      </c>
      <c r="B26" s="257" t="s">
        <v>699</v>
      </c>
      <c r="C26" s="258" t="s">
        <v>700</v>
      </c>
      <c r="D26" s="259" t="s">
        <v>259</v>
      </c>
      <c r="E26" s="260">
        <v>1</v>
      </c>
      <c r="F26" s="260"/>
      <c r="G26" s="261">
        <f>E26*F26</f>
        <v>0</v>
      </c>
      <c r="H26" s="262">
        <v>0.00021</v>
      </c>
      <c r="I26" s="263">
        <f>E26*H26</f>
        <v>0.00021</v>
      </c>
      <c r="J26" s="262">
        <v>0</v>
      </c>
      <c r="K26" s="263">
        <f>E26*J26</f>
        <v>0</v>
      </c>
      <c r="O26" s="255">
        <v>2</v>
      </c>
      <c r="AA26" s="228">
        <v>1</v>
      </c>
      <c r="AB26" s="228">
        <v>1</v>
      </c>
      <c r="AC26" s="228">
        <v>1</v>
      </c>
      <c r="AZ26" s="228">
        <v>1</v>
      </c>
      <c r="BA26" s="228">
        <f>IF(AZ26=1,G26,0)</f>
        <v>0</v>
      </c>
      <c r="BB26" s="228">
        <f>IF(AZ26=2,G26,0)</f>
        <v>0</v>
      </c>
      <c r="BC26" s="228">
        <f>IF(AZ26=3,G26,0)</f>
        <v>0</v>
      </c>
      <c r="BD26" s="228">
        <f>IF(AZ26=4,G26,0)</f>
        <v>0</v>
      </c>
      <c r="BE26" s="228">
        <f>IF(AZ26=5,G26,0)</f>
        <v>0</v>
      </c>
      <c r="CA26" s="255">
        <v>1</v>
      </c>
      <c r="CB26" s="255">
        <v>1</v>
      </c>
    </row>
    <row r="27" spans="1:15" ht="12.75">
      <c r="A27" s="264"/>
      <c r="B27" s="268"/>
      <c r="C27" s="440" t="s">
        <v>1555</v>
      </c>
      <c r="D27" s="441"/>
      <c r="E27" s="269">
        <v>1</v>
      </c>
      <c r="F27" s="270"/>
      <c r="G27" s="271"/>
      <c r="H27" s="272"/>
      <c r="I27" s="266"/>
      <c r="J27" s="273"/>
      <c r="K27" s="266"/>
      <c r="M27" s="267" t="s">
        <v>1555</v>
      </c>
      <c r="O27" s="255"/>
    </row>
    <row r="28" spans="1:80" ht="12.75">
      <c r="A28" s="256">
        <v>8</v>
      </c>
      <c r="B28" s="257" t="s">
        <v>1556</v>
      </c>
      <c r="C28" s="258" t="s">
        <v>1557</v>
      </c>
      <c r="D28" s="259" t="s">
        <v>259</v>
      </c>
      <c r="E28" s="260">
        <v>6</v>
      </c>
      <c r="F28" s="260"/>
      <c r="G28" s="261">
        <f>E28*F28</f>
        <v>0</v>
      </c>
      <c r="H28" s="262">
        <v>0.00022</v>
      </c>
      <c r="I28" s="263">
        <f>E28*H28</f>
        <v>0.00132</v>
      </c>
      <c r="J28" s="262">
        <v>0</v>
      </c>
      <c r="K28" s="263">
        <f>E28*J28</f>
        <v>0</v>
      </c>
      <c r="O28" s="255">
        <v>2</v>
      </c>
      <c r="AA28" s="228">
        <v>1</v>
      </c>
      <c r="AB28" s="228">
        <v>1</v>
      </c>
      <c r="AC28" s="228">
        <v>1</v>
      </c>
      <c r="AZ28" s="228">
        <v>1</v>
      </c>
      <c r="BA28" s="228">
        <f>IF(AZ28=1,G28,0)</f>
        <v>0</v>
      </c>
      <c r="BB28" s="228">
        <f>IF(AZ28=2,G28,0)</f>
        <v>0</v>
      </c>
      <c r="BC28" s="228">
        <f>IF(AZ28=3,G28,0)</f>
        <v>0</v>
      </c>
      <c r="BD28" s="228">
        <f>IF(AZ28=4,G28,0)</f>
        <v>0</v>
      </c>
      <c r="BE28" s="228">
        <f>IF(AZ28=5,G28,0)</f>
        <v>0</v>
      </c>
      <c r="CA28" s="255">
        <v>1</v>
      </c>
      <c r="CB28" s="255">
        <v>1</v>
      </c>
    </row>
    <row r="29" spans="1:15" ht="12.75">
      <c r="A29" s="264"/>
      <c r="B29" s="268"/>
      <c r="C29" s="440" t="s">
        <v>1558</v>
      </c>
      <c r="D29" s="441"/>
      <c r="E29" s="269">
        <v>6</v>
      </c>
      <c r="F29" s="270"/>
      <c r="G29" s="271"/>
      <c r="H29" s="272"/>
      <c r="I29" s="266"/>
      <c r="J29" s="273"/>
      <c r="K29" s="266"/>
      <c r="M29" s="267" t="s">
        <v>1558</v>
      </c>
      <c r="O29" s="255"/>
    </row>
    <row r="30" spans="1:80" ht="12.75">
      <c r="A30" s="256">
        <v>9</v>
      </c>
      <c r="B30" s="257" t="s">
        <v>1559</v>
      </c>
      <c r="C30" s="258" t="s">
        <v>1560</v>
      </c>
      <c r="D30" s="259" t="s">
        <v>259</v>
      </c>
      <c r="E30" s="260">
        <v>2</v>
      </c>
      <c r="F30" s="260"/>
      <c r="G30" s="261">
        <f>E30*F30</f>
        <v>0</v>
      </c>
      <c r="H30" s="262">
        <v>0.00011</v>
      </c>
      <c r="I30" s="263">
        <f>E30*H30</f>
        <v>0.00022</v>
      </c>
      <c r="J30" s="262">
        <v>0</v>
      </c>
      <c r="K30" s="263">
        <f>E30*J30</f>
        <v>0</v>
      </c>
      <c r="O30" s="255">
        <v>2</v>
      </c>
      <c r="AA30" s="228">
        <v>1</v>
      </c>
      <c r="AB30" s="228">
        <v>1</v>
      </c>
      <c r="AC30" s="228">
        <v>1</v>
      </c>
      <c r="AZ30" s="228">
        <v>1</v>
      </c>
      <c r="BA30" s="228">
        <f>IF(AZ30=1,G30,0)</f>
        <v>0</v>
      </c>
      <c r="BB30" s="228">
        <f>IF(AZ30=2,G30,0)</f>
        <v>0</v>
      </c>
      <c r="BC30" s="228">
        <f>IF(AZ30=3,G30,0)</f>
        <v>0</v>
      </c>
      <c r="BD30" s="228">
        <f>IF(AZ30=4,G30,0)</f>
        <v>0</v>
      </c>
      <c r="BE30" s="228">
        <f>IF(AZ30=5,G30,0)</f>
        <v>0</v>
      </c>
      <c r="CA30" s="255">
        <v>1</v>
      </c>
      <c r="CB30" s="255">
        <v>1</v>
      </c>
    </row>
    <row r="31" spans="1:15" ht="12.75">
      <c r="A31" s="264"/>
      <c r="B31" s="268"/>
      <c r="C31" s="440" t="s">
        <v>1561</v>
      </c>
      <c r="D31" s="441"/>
      <c r="E31" s="269">
        <v>2</v>
      </c>
      <c r="F31" s="270"/>
      <c r="G31" s="271"/>
      <c r="H31" s="272"/>
      <c r="I31" s="266"/>
      <c r="J31" s="273"/>
      <c r="K31" s="266"/>
      <c r="M31" s="267" t="s">
        <v>1561</v>
      </c>
      <c r="O31" s="255"/>
    </row>
    <row r="32" spans="1:80" ht="12.75">
      <c r="A32" s="256">
        <v>10</v>
      </c>
      <c r="B32" s="257" t="s">
        <v>1562</v>
      </c>
      <c r="C32" s="258" t="s">
        <v>1563</v>
      </c>
      <c r="D32" s="259" t="s">
        <v>259</v>
      </c>
      <c r="E32" s="260">
        <v>21</v>
      </c>
      <c r="F32" s="260"/>
      <c r="G32" s="261">
        <f>E32*F32</f>
        <v>0</v>
      </c>
      <c r="H32" s="262">
        <v>0</v>
      </c>
      <c r="I32" s="263">
        <f>E32*H32</f>
        <v>0</v>
      </c>
      <c r="J32" s="262">
        <v>0</v>
      </c>
      <c r="K32" s="263">
        <f>E32*J32</f>
        <v>0</v>
      </c>
      <c r="O32" s="255">
        <v>2</v>
      </c>
      <c r="AA32" s="228">
        <v>1</v>
      </c>
      <c r="AB32" s="228">
        <v>0</v>
      </c>
      <c r="AC32" s="228">
        <v>0</v>
      </c>
      <c r="AZ32" s="228">
        <v>1</v>
      </c>
      <c r="BA32" s="228">
        <f>IF(AZ32=1,G32,0)</f>
        <v>0</v>
      </c>
      <c r="BB32" s="228">
        <f>IF(AZ32=2,G32,0)</f>
        <v>0</v>
      </c>
      <c r="BC32" s="228">
        <f>IF(AZ32=3,G32,0)</f>
        <v>0</v>
      </c>
      <c r="BD32" s="228">
        <f>IF(AZ32=4,G32,0)</f>
        <v>0</v>
      </c>
      <c r="BE32" s="228">
        <f>IF(AZ32=5,G32,0)</f>
        <v>0</v>
      </c>
      <c r="CA32" s="255">
        <v>1</v>
      </c>
      <c r="CB32" s="255">
        <v>0</v>
      </c>
    </row>
    <row r="33" spans="1:15" ht="12.75">
      <c r="A33" s="264"/>
      <c r="B33" s="268"/>
      <c r="C33" s="440" t="s">
        <v>1564</v>
      </c>
      <c r="D33" s="441"/>
      <c r="E33" s="269">
        <v>21</v>
      </c>
      <c r="F33" s="270"/>
      <c r="G33" s="271"/>
      <c r="H33" s="272"/>
      <c r="I33" s="266"/>
      <c r="J33" s="273"/>
      <c r="K33" s="266"/>
      <c r="M33" s="267" t="s">
        <v>1564</v>
      </c>
      <c r="O33" s="255"/>
    </row>
    <row r="34" spans="1:80" ht="12.75">
      <c r="A34" s="256">
        <v>11</v>
      </c>
      <c r="B34" s="257" t="s">
        <v>708</v>
      </c>
      <c r="C34" s="258" t="s">
        <v>709</v>
      </c>
      <c r="D34" s="259" t="s">
        <v>110</v>
      </c>
      <c r="E34" s="260">
        <v>379.5</v>
      </c>
      <c r="F34" s="260"/>
      <c r="G34" s="261">
        <f>E34*F34</f>
        <v>0</v>
      </c>
      <c r="H34" s="262">
        <v>0</v>
      </c>
      <c r="I34" s="263">
        <f>E34*H34</f>
        <v>0</v>
      </c>
      <c r="J34" s="262">
        <v>0</v>
      </c>
      <c r="K34" s="263">
        <f>E34*J34</f>
        <v>0</v>
      </c>
      <c r="O34" s="255">
        <v>2</v>
      </c>
      <c r="AA34" s="228">
        <v>1</v>
      </c>
      <c r="AB34" s="228">
        <v>0</v>
      </c>
      <c r="AC34" s="228">
        <v>0</v>
      </c>
      <c r="AZ34" s="228">
        <v>1</v>
      </c>
      <c r="BA34" s="228">
        <f>IF(AZ34=1,G34,0)</f>
        <v>0</v>
      </c>
      <c r="BB34" s="228">
        <f>IF(AZ34=2,G34,0)</f>
        <v>0</v>
      </c>
      <c r="BC34" s="228">
        <f>IF(AZ34=3,G34,0)</f>
        <v>0</v>
      </c>
      <c r="BD34" s="228">
        <f>IF(AZ34=4,G34,0)</f>
        <v>0</v>
      </c>
      <c r="BE34" s="228">
        <f>IF(AZ34=5,G34,0)</f>
        <v>0</v>
      </c>
      <c r="CA34" s="255">
        <v>1</v>
      </c>
      <c r="CB34" s="255">
        <v>0</v>
      </c>
    </row>
    <row r="35" spans="1:15" ht="12.75">
      <c r="A35" s="264"/>
      <c r="B35" s="268"/>
      <c r="C35" s="440" t="s">
        <v>1549</v>
      </c>
      <c r="D35" s="441"/>
      <c r="E35" s="269">
        <v>379.5</v>
      </c>
      <c r="F35" s="270"/>
      <c r="G35" s="271"/>
      <c r="H35" s="272"/>
      <c r="I35" s="266"/>
      <c r="J35" s="273"/>
      <c r="K35" s="266"/>
      <c r="M35" s="267" t="s">
        <v>1549</v>
      </c>
      <c r="O35" s="255"/>
    </row>
    <row r="36" spans="1:80" ht="12.75">
      <c r="A36" s="256">
        <v>12</v>
      </c>
      <c r="B36" s="257" t="s">
        <v>1565</v>
      </c>
      <c r="C36" s="258" t="s">
        <v>1566</v>
      </c>
      <c r="D36" s="259" t="s">
        <v>110</v>
      </c>
      <c r="E36" s="260">
        <v>379.5</v>
      </c>
      <c r="F36" s="260"/>
      <c r="G36" s="261">
        <f>E36*F36</f>
        <v>0</v>
      </c>
      <c r="H36" s="262">
        <v>0</v>
      </c>
      <c r="I36" s="263">
        <f>E36*H36</f>
        <v>0</v>
      </c>
      <c r="J36" s="262">
        <v>0</v>
      </c>
      <c r="K36" s="263">
        <f>E36*J36</f>
        <v>0</v>
      </c>
      <c r="O36" s="255">
        <v>2</v>
      </c>
      <c r="AA36" s="228">
        <v>1</v>
      </c>
      <c r="AB36" s="228">
        <v>1</v>
      </c>
      <c r="AC36" s="228">
        <v>1</v>
      </c>
      <c r="AZ36" s="228">
        <v>1</v>
      </c>
      <c r="BA36" s="228">
        <f>IF(AZ36=1,G36,0)</f>
        <v>0</v>
      </c>
      <c r="BB36" s="228">
        <f>IF(AZ36=2,G36,0)</f>
        <v>0</v>
      </c>
      <c r="BC36" s="228">
        <f>IF(AZ36=3,G36,0)</f>
        <v>0</v>
      </c>
      <c r="BD36" s="228">
        <f>IF(AZ36=4,G36,0)</f>
        <v>0</v>
      </c>
      <c r="BE36" s="228">
        <f>IF(AZ36=5,G36,0)</f>
        <v>0</v>
      </c>
      <c r="CA36" s="255">
        <v>1</v>
      </c>
      <c r="CB36" s="255">
        <v>1</v>
      </c>
    </row>
    <row r="37" spans="1:15" ht="12.75">
      <c r="A37" s="264"/>
      <c r="B37" s="268"/>
      <c r="C37" s="440" t="s">
        <v>1567</v>
      </c>
      <c r="D37" s="441"/>
      <c r="E37" s="269">
        <v>379.5</v>
      </c>
      <c r="F37" s="270"/>
      <c r="G37" s="271"/>
      <c r="H37" s="272"/>
      <c r="I37" s="266"/>
      <c r="J37" s="273"/>
      <c r="K37" s="266"/>
      <c r="M37" s="267" t="s">
        <v>1567</v>
      </c>
      <c r="O37" s="255"/>
    </row>
    <row r="38" spans="1:80" ht="12.75">
      <c r="A38" s="256">
        <v>13</v>
      </c>
      <c r="B38" s="257" t="s">
        <v>711</v>
      </c>
      <c r="C38" s="258" t="s">
        <v>712</v>
      </c>
      <c r="D38" s="259" t="s">
        <v>268</v>
      </c>
      <c r="E38" s="260">
        <v>1</v>
      </c>
      <c r="F38" s="260"/>
      <c r="G38" s="261">
        <f>E38*F38</f>
        <v>0</v>
      </c>
      <c r="H38" s="262">
        <v>0.03613</v>
      </c>
      <c r="I38" s="263">
        <f>E38*H38</f>
        <v>0.03613</v>
      </c>
      <c r="J38" s="262">
        <v>0</v>
      </c>
      <c r="K38" s="263">
        <f>E38*J38</f>
        <v>0</v>
      </c>
      <c r="O38" s="255">
        <v>2</v>
      </c>
      <c r="AA38" s="228">
        <v>1</v>
      </c>
      <c r="AB38" s="228">
        <v>1</v>
      </c>
      <c r="AC38" s="228">
        <v>1</v>
      </c>
      <c r="AZ38" s="228">
        <v>1</v>
      </c>
      <c r="BA38" s="228">
        <f>IF(AZ38=1,G38,0)</f>
        <v>0</v>
      </c>
      <c r="BB38" s="228">
        <f>IF(AZ38=2,G38,0)</f>
        <v>0</v>
      </c>
      <c r="BC38" s="228">
        <f>IF(AZ38=3,G38,0)</f>
        <v>0</v>
      </c>
      <c r="BD38" s="228">
        <f>IF(AZ38=4,G38,0)</f>
        <v>0</v>
      </c>
      <c r="BE38" s="228">
        <f>IF(AZ38=5,G38,0)</f>
        <v>0</v>
      </c>
      <c r="CA38" s="255">
        <v>1</v>
      </c>
      <c r="CB38" s="255">
        <v>1</v>
      </c>
    </row>
    <row r="39" spans="1:80" ht="12.75">
      <c r="A39" s="256">
        <v>14</v>
      </c>
      <c r="B39" s="257" t="s">
        <v>724</v>
      </c>
      <c r="C39" s="258" t="s">
        <v>725</v>
      </c>
      <c r="D39" s="259" t="s">
        <v>259</v>
      </c>
      <c r="E39" s="260">
        <v>27</v>
      </c>
      <c r="F39" s="260"/>
      <c r="G39" s="261">
        <f>E39*F39</f>
        <v>0</v>
      </c>
      <c r="H39" s="262">
        <v>0.11178</v>
      </c>
      <c r="I39" s="263">
        <f>E39*H39</f>
        <v>3.01806</v>
      </c>
      <c r="J39" s="262">
        <v>0</v>
      </c>
      <c r="K39" s="263">
        <f>E39*J39</f>
        <v>0</v>
      </c>
      <c r="O39" s="255">
        <v>2</v>
      </c>
      <c r="AA39" s="228">
        <v>1</v>
      </c>
      <c r="AB39" s="228">
        <v>1</v>
      </c>
      <c r="AC39" s="228">
        <v>1</v>
      </c>
      <c r="AZ39" s="228">
        <v>1</v>
      </c>
      <c r="BA39" s="228">
        <f>IF(AZ39=1,G39,0)</f>
        <v>0</v>
      </c>
      <c r="BB39" s="228">
        <f>IF(AZ39=2,G39,0)</f>
        <v>0</v>
      </c>
      <c r="BC39" s="228">
        <f>IF(AZ39=3,G39,0)</f>
        <v>0</v>
      </c>
      <c r="BD39" s="228">
        <f>IF(AZ39=4,G39,0)</f>
        <v>0</v>
      </c>
      <c r="BE39" s="228">
        <f>IF(AZ39=5,G39,0)</f>
        <v>0</v>
      </c>
      <c r="CA39" s="255">
        <v>1</v>
      </c>
      <c r="CB39" s="255">
        <v>1</v>
      </c>
    </row>
    <row r="40" spans="1:15" ht="12.75">
      <c r="A40" s="264"/>
      <c r="B40" s="268"/>
      <c r="C40" s="440" t="s">
        <v>1568</v>
      </c>
      <c r="D40" s="441"/>
      <c r="E40" s="269">
        <v>27</v>
      </c>
      <c r="F40" s="270"/>
      <c r="G40" s="271"/>
      <c r="H40" s="272"/>
      <c r="I40" s="266"/>
      <c r="J40" s="273"/>
      <c r="K40" s="266"/>
      <c r="M40" s="267" t="s">
        <v>1568</v>
      </c>
      <c r="O40" s="255"/>
    </row>
    <row r="41" spans="1:80" ht="12.75">
      <c r="A41" s="256">
        <v>15</v>
      </c>
      <c r="B41" s="257" t="s">
        <v>1569</v>
      </c>
      <c r="C41" s="258" t="s">
        <v>1570</v>
      </c>
      <c r="D41" s="259" t="s">
        <v>259</v>
      </c>
      <c r="E41" s="260">
        <v>2</v>
      </c>
      <c r="F41" s="260"/>
      <c r="G41" s="261">
        <f>E41*F41</f>
        <v>0</v>
      </c>
      <c r="H41" s="262">
        <v>0.29823</v>
      </c>
      <c r="I41" s="263">
        <f>E41*H41</f>
        <v>0.59646</v>
      </c>
      <c r="J41" s="262">
        <v>0</v>
      </c>
      <c r="K41" s="263">
        <f>E41*J41</f>
        <v>0</v>
      </c>
      <c r="O41" s="255">
        <v>2</v>
      </c>
      <c r="AA41" s="228">
        <v>1</v>
      </c>
      <c r="AB41" s="228">
        <v>1</v>
      </c>
      <c r="AC41" s="228">
        <v>1</v>
      </c>
      <c r="AZ41" s="228">
        <v>1</v>
      </c>
      <c r="BA41" s="228">
        <f>IF(AZ41=1,G41,0)</f>
        <v>0</v>
      </c>
      <c r="BB41" s="228">
        <f>IF(AZ41=2,G41,0)</f>
        <v>0</v>
      </c>
      <c r="BC41" s="228">
        <f>IF(AZ41=3,G41,0)</f>
        <v>0</v>
      </c>
      <c r="BD41" s="228">
        <f>IF(AZ41=4,G41,0)</f>
        <v>0</v>
      </c>
      <c r="BE41" s="228">
        <f>IF(AZ41=5,G41,0)</f>
        <v>0</v>
      </c>
      <c r="CA41" s="255">
        <v>1</v>
      </c>
      <c r="CB41" s="255">
        <v>1</v>
      </c>
    </row>
    <row r="42" spans="1:15" ht="12.75">
      <c r="A42" s="264"/>
      <c r="B42" s="268"/>
      <c r="C42" s="440" t="s">
        <v>1571</v>
      </c>
      <c r="D42" s="441"/>
      <c r="E42" s="269">
        <v>2</v>
      </c>
      <c r="F42" s="270"/>
      <c r="G42" s="271"/>
      <c r="H42" s="272"/>
      <c r="I42" s="266"/>
      <c r="J42" s="273"/>
      <c r="K42" s="266"/>
      <c r="M42" s="267" t="s">
        <v>1571</v>
      </c>
      <c r="O42" s="255"/>
    </row>
    <row r="43" spans="1:80" ht="12.75">
      <c r="A43" s="256">
        <v>16</v>
      </c>
      <c r="B43" s="257" t="s">
        <v>303</v>
      </c>
      <c r="C43" s="258" t="s">
        <v>304</v>
      </c>
      <c r="D43" s="259" t="s">
        <v>110</v>
      </c>
      <c r="E43" s="260">
        <v>379.5</v>
      </c>
      <c r="F43" s="260"/>
      <c r="G43" s="261">
        <f>E43*F43</f>
        <v>0</v>
      </c>
      <c r="H43" s="262">
        <v>0</v>
      </c>
      <c r="I43" s="263">
        <f>E43*H43</f>
        <v>0</v>
      </c>
      <c r="J43" s="262">
        <v>0</v>
      </c>
      <c r="K43" s="263">
        <f>E43*J43</f>
        <v>0</v>
      </c>
      <c r="O43" s="255">
        <v>2</v>
      </c>
      <c r="AA43" s="228">
        <v>1</v>
      </c>
      <c r="AB43" s="228">
        <v>1</v>
      </c>
      <c r="AC43" s="228">
        <v>1</v>
      </c>
      <c r="AZ43" s="228">
        <v>1</v>
      </c>
      <c r="BA43" s="228">
        <f>IF(AZ43=1,G43,0)</f>
        <v>0</v>
      </c>
      <c r="BB43" s="228">
        <f>IF(AZ43=2,G43,0)</f>
        <v>0</v>
      </c>
      <c r="BC43" s="228">
        <f>IF(AZ43=3,G43,0)</f>
        <v>0</v>
      </c>
      <c r="BD43" s="228">
        <f>IF(AZ43=4,G43,0)</f>
        <v>0</v>
      </c>
      <c r="BE43" s="228">
        <f>IF(AZ43=5,G43,0)</f>
        <v>0</v>
      </c>
      <c r="CA43" s="255">
        <v>1</v>
      </c>
      <c r="CB43" s="255">
        <v>1</v>
      </c>
    </row>
    <row r="44" spans="1:15" ht="12.75">
      <c r="A44" s="264"/>
      <c r="B44" s="268"/>
      <c r="C44" s="440" t="s">
        <v>1567</v>
      </c>
      <c r="D44" s="441"/>
      <c r="E44" s="269">
        <v>379.5</v>
      </c>
      <c r="F44" s="270"/>
      <c r="G44" s="271"/>
      <c r="H44" s="272"/>
      <c r="I44" s="266"/>
      <c r="J44" s="273"/>
      <c r="K44" s="266"/>
      <c r="M44" s="267" t="s">
        <v>1567</v>
      </c>
      <c r="O44" s="255"/>
    </row>
    <row r="45" spans="1:80" ht="12.75">
      <c r="A45" s="256">
        <v>17</v>
      </c>
      <c r="B45" s="257" t="s">
        <v>731</v>
      </c>
      <c r="C45" s="258" t="s">
        <v>732</v>
      </c>
      <c r="D45" s="259" t="s">
        <v>110</v>
      </c>
      <c r="E45" s="260">
        <v>425.9</v>
      </c>
      <c r="F45" s="260"/>
      <c r="G45" s="261">
        <f>E45*F45</f>
        <v>0</v>
      </c>
      <c r="H45" s="262">
        <v>0.00017</v>
      </c>
      <c r="I45" s="263">
        <f>E45*H45</f>
        <v>0.072403</v>
      </c>
      <c r="J45" s="262">
        <v>0</v>
      </c>
      <c r="K45" s="263">
        <f>E45*J45</f>
        <v>0</v>
      </c>
      <c r="O45" s="255">
        <v>2</v>
      </c>
      <c r="AA45" s="228">
        <v>1</v>
      </c>
      <c r="AB45" s="228">
        <v>0</v>
      </c>
      <c r="AC45" s="228">
        <v>0</v>
      </c>
      <c r="AZ45" s="228">
        <v>1</v>
      </c>
      <c r="BA45" s="228">
        <f>IF(AZ45=1,G45,0)</f>
        <v>0</v>
      </c>
      <c r="BB45" s="228">
        <f>IF(AZ45=2,G45,0)</f>
        <v>0</v>
      </c>
      <c r="BC45" s="228">
        <f>IF(AZ45=3,G45,0)</f>
        <v>0</v>
      </c>
      <c r="BD45" s="228">
        <f>IF(AZ45=4,G45,0)</f>
        <v>0</v>
      </c>
      <c r="BE45" s="228">
        <f>IF(AZ45=5,G45,0)</f>
        <v>0</v>
      </c>
      <c r="CA45" s="255">
        <v>1</v>
      </c>
      <c r="CB45" s="255">
        <v>0</v>
      </c>
    </row>
    <row r="46" spans="1:15" ht="12.75">
      <c r="A46" s="264"/>
      <c r="B46" s="268"/>
      <c r="C46" s="440" t="s">
        <v>1572</v>
      </c>
      <c r="D46" s="441"/>
      <c r="E46" s="269">
        <v>425.9</v>
      </c>
      <c r="F46" s="270"/>
      <c r="G46" s="271"/>
      <c r="H46" s="272"/>
      <c r="I46" s="266"/>
      <c r="J46" s="273"/>
      <c r="K46" s="266"/>
      <c r="M46" s="267" t="s">
        <v>1572</v>
      </c>
      <c r="O46" s="255"/>
    </row>
    <row r="47" spans="1:80" ht="12.75" customHeight="1">
      <c r="A47" s="356">
        <v>18</v>
      </c>
      <c r="B47" s="357" t="s">
        <v>1573</v>
      </c>
      <c r="C47" s="358" t="s">
        <v>1574</v>
      </c>
      <c r="D47" s="359" t="s">
        <v>110</v>
      </c>
      <c r="E47" s="360">
        <v>385.1925</v>
      </c>
      <c r="F47" s="360"/>
      <c r="G47" s="361">
        <f>E47*F47</f>
        <v>0</v>
      </c>
      <c r="H47" s="262">
        <v>0.00214</v>
      </c>
      <c r="I47" s="263">
        <f>E47*H47</f>
        <v>0.82431195</v>
      </c>
      <c r="J47" s="262"/>
      <c r="K47" s="263">
        <f>E47*J47</f>
        <v>0</v>
      </c>
      <c r="O47" s="255">
        <v>2</v>
      </c>
      <c r="AA47" s="228">
        <v>3</v>
      </c>
      <c r="AB47" s="228">
        <v>1</v>
      </c>
      <c r="AC47" s="228">
        <v>286136758</v>
      </c>
      <c r="AZ47" s="228">
        <v>1</v>
      </c>
      <c r="BA47" s="228">
        <f>IF(AZ47=1,G47,0)</f>
        <v>0</v>
      </c>
      <c r="BB47" s="228">
        <f>IF(AZ47=2,G47,0)</f>
        <v>0</v>
      </c>
      <c r="BC47" s="228">
        <f>IF(AZ47=3,G47,0)</f>
        <v>0</v>
      </c>
      <c r="BD47" s="228">
        <f>IF(AZ47=4,G47,0)</f>
        <v>0</v>
      </c>
      <c r="BE47" s="228">
        <f>IF(AZ47=5,G47,0)</f>
        <v>0</v>
      </c>
      <c r="CA47" s="255">
        <v>3</v>
      </c>
      <c r="CB47" s="255">
        <v>1</v>
      </c>
    </row>
    <row r="48" spans="1:15" ht="45" customHeight="1">
      <c r="A48" s="362"/>
      <c r="B48" s="367"/>
      <c r="C48" s="446" t="s">
        <v>742</v>
      </c>
      <c r="D48" s="447"/>
      <c r="E48" s="447"/>
      <c r="F48" s="447"/>
      <c r="G48" s="448"/>
      <c r="I48" s="266"/>
      <c r="K48" s="266"/>
      <c r="L48" s="267" t="s">
        <v>742</v>
      </c>
      <c r="O48" s="255">
        <v>3</v>
      </c>
    </row>
    <row r="49" spans="1:15" ht="12.75">
      <c r="A49" s="362"/>
      <c r="B49" s="363"/>
      <c r="C49" s="444" t="s">
        <v>1575</v>
      </c>
      <c r="D49" s="445"/>
      <c r="E49" s="364">
        <v>385.1925</v>
      </c>
      <c r="F49" s="365"/>
      <c r="G49" s="366"/>
      <c r="H49" s="272"/>
      <c r="I49" s="266"/>
      <c r="J49" s="273"/>
      <c r="K49" s="266"/>
      <c r="M49" s="267" t="s">
        <v>1575</v>
      </c>
      <c r="O49" s="255"/>
    </row>
    <row r="50" spans="1:80" ht="12.75">
      <c r="A50" s="356">
        <v>19</v>
      </c>
      <c r="B50" s="357" t="s">
        <v>1576</v>
      </c>
      <c r="C50" s="358" t="s">
        <v>1577</v>
      </c>
      <c r="D50" s="359" t="s">
        <v>259</v>
      </c>
      <c r="E50" s="360">
        <v>30.45</v>
      </c>
      <c r="F50" s="360"/>
      <c r="G50" s="361">
        <f>E50*F50</f>
        <v>0</v>
      </c>
      <c r="H50" s="262">
        <v>0.00062</v>
      </c>
      <c r="I50" s="263">
        <f>E50*H50</f>
        <v>0.018879</v>
      </c>
      <c r="J50" s="262"/>
      <c r="K50" s="263">
        <f>E50*J50</f>
        <v>0</v>
      </c>
      <c r="O50" s="255">
        <v>2</v>
      </c>
      <c r="AA50" s="228">
        <v>3</v>
      </c>
      <c r="AB50" s="228">
        <v>1</v>
      </c>
      <c r="AC50" s="228" t="s">
        <v>1576</v>
      </c>
      <c r="AZ50" s="228">
        <v>1</v>
      </c>
      <c r="BA50" s="228">
        <f>IF(AZ50=1,G50,0)</f>
        <v>0</v>
      </c>
      <c r="BB50" s="228">
        <f>IF(AZ50=2,G50,0)</f>
        <v>0</v>
      </c>
      <c r="BC50" s="228">
        <f>IF(AZ50=3,G50,0)</f>
        <v>0</v>
      </c>
      <c r="BD50" s="228">
        <f>IF(AZ50=4,G50,0)</f>
        <v>0</v>
      </c>
      <c r="BE50" s="228">
        <f>IF(AZ50=5,G50,0)</f>
        <v>0</v>
      </c>
      <c r="CA50" s="255">
        <v>3</v>
      </c>
      <c r="CB50" s="255">
        <v>1</v>
      </c>
    </row>
    <row r="51" spans="1:15" ht="12.75">
      <c r="A51" s="362"/>
      <c r="B51" s="363"/>
      <c r="C51" s="444" t="s">
        <v>1578</v>
      </c>
      <c r="D51" s="445"/>
      <c r="E51" s="364">
        <v>0</v>
      </c>
      <c r="F51" s="365"/>
      <c r="G51" s="366"/>
      <c r="H51" s="272"/>
      <c r="I51" s="266"/>
      <c r="J51" s="273"/>
      <c r="K51" s="266"/>
      <c r="M51" s="267" t="s">
        <v>1578</v>
      </c>
      <c r="O51" s="255"/>
    </row>
    <row r="52" spans="1:15" ht="12.75" customHeight="1">
      <c r="A52" s="362"/>
      <c r="B52" s="363"/>
      <c r="C52" s="444" t="s">
        <v>1579</v>
      </c>
      <c r="D52" s="445"/>
      <c r="E52" s="364">
        <v>15.225</v>
      </c>
      <c r="F52" s="365"/>
      <c r="G52" s="366"/>
      <c r="H52" s="272"/>
      <c r="I52" s="266"/>
      <c r="J52" s="273"/>
      <c r="K52" s="266"/>
      <c r="M52" s="267" t="s">
        <v>1579</v>
      </c>
      <c r="O52" s="255"/>
    </row>
    <row r="53" spans="1:15" ht="12.75" customHeight="1">
      <c r="A53" s="362"/>
      <c r="B53" s="363"/>
      <c r="C53" s="444" t="s">
        <v>1580</v>
      </c>
      <c r="D53" s="445"/>
      <c r="E53" s="364">
        <v>15.225</v>
      </c>
      <c r="F53" s="365"/>
      <c r="G53" s="366"/>
      <c r="H53" s="272"/>
      <c r="I53" s="266"/>
      <c r="J53" s="273"/>
      <c r="K53" s="266"/>
      <c r="M53" s="267" t="s">
        <v>1580</v>
      </c>
      <c r="O53" s="255"/>
    </row>
    <row r="54" spans="1:80" ht="12.75">
      <c r="A54" s="356">
        <v>20</v>
      </c>
      <c r="B54" s="357" t="s">
        <v>1581</v>
      </c>
      <c r="C54" s="358" t="s">
        <v>1582</v>
      </c>
      <c r="D54" s="359" t="s">
        <v>259</v>
      </c>
      <c r="E54" s="360">
        <v>4.06</v>
      </c>
      <c r="F54" s="360"/>
      <c r="G54" s="361">
        <f>E54*F54</f>
        <v>0</v>
      </c>
      <c r="H54" s="262">
        <v>0</v>
      </c>
      <c r="I54" s="263">
        <f>E54*H54</f>
        <v>0</v>
      </c>
      <c r="J54" s="262"/>
      <c r="K54" s="263">
        <f>E54*J54</f>
        <v>0</v>
      </c>
      <c r="O54" s="255">
        <v>2</v>
      </c>
      <c r="AA54" s="228">
        <v>3</v>
      </c>
      <c r="AB54" s="228">
        <v>1</v>
      </c>
      <c r="AC54" s="228" t="s">
        <v>1581</v>
      </c>
      <c r="AZ54" s="228">
        <v>1</v>
      </c>
      <c r="BA54" s="228">
        <f>IF(AZ54=1,G54,0)</f>
        <v>0</v>
      </c>
      <c r="BB54" s="228">
        <f>IF(AZ54=2,G54,0)</f>
        <v>0</v>
      </c>
      <c r="BC54" s="228">
        <f>IF(AZ54=3,G54,0)</f>
        <v>0</v>
      </c>
      <c r="BD54" s="228">
        <f>IF(AZ54=4,G54,0)</f>
        <v>0</v>
      </c>
      <c r="BE54" s="228">
        <f>IF(AZ54=5,G54,0)</f>
        <v>0</v>
      </c>
      <c r="CA54" s="255">
        <v>3</v>
      </c>
      <c r="CB54" s="255">
        <v>1</v>
      </c>
    </row>
    <row r="55" spans="1:15" ht="12.75">
      <c r="A55" s="362"/>
      <c r="B55" s="363"/>
      <c r="C55" s="444" t="s">
        <v>1578</v>
      </c>
      <c r="D55" s="445"/>
      <c r="E55" s="364">
        <v>0</v>
      </c>
      <c r="F55" s="365"/>
      <c r="G55" s="366"/>
      <c r="H55" s="272"/>
      <c r="I55" s="266"/>
      <c r="J55" s="273"/>
      <c r="K55" s="266"/>
      <c r="M55" s="267" t="s">
        <v>1578</v>
      </c>
      <c r="O55" s="255"/>
    </row>
    <row r="56" spans="1:15" ht="12.75" customHeight="1">
      <c r="A56" s="362"/>
      <c r="B56" s="363"/>
      <c r="C56" s="444" t="s">
        <v>1583</v>
      </c>
      <c r="D56" s="445"/>
      <c r="E56" s="364">
        <v>4.06</v>
      </c>
      <c r="F56" s="365"/>
      <c r="G56" s="366"/>
      <c r="H56" s="272"/>
      <c r="I56" s="266"/>
      <c r="J56" s="273"/>
      <c r="K56" s="266"/>
      <c r="M56" s="267" t="s">
        <v>1583</v>
      </c>
      <c r="O56" s="255"/>
    </row>
    <row r="57" spans="1:80" ht="12.75">
      <c r="A57" s="356">
        <v>21</v>
      </c>
      <c r="B57" s="357" t="s">
        <v>1584</v>
      </c>
      <c r="C57" s="358" t="s">
        <v>1585</v>
      </c>
      <c r="D57" s="359" t="s">
        <v>259</v>
      </c>
      <c r="E57" s="360">
        <v>6.06</v>
      </c>
      <c r="F57" s="360"/>
      <c r="G57" s="361">
        <f>E57*F57</f>
        <v>0</v>
      </c>
      <c r="H57" s="262">
        <v>6E-05</v>
      </c>
      <c r="I57" s="263">
        <f>E57*H57</f>
        <v>0.0003636</v>
      </c>
      <c r="J57" s="262"/>
      <c r="K57" s="263">
        <f>E57*J57</f>
        <v>0</v>
      </c>
      <c r="O57" s="255">
        <v>2</v>
      </c>
      <c r="AA57" s="228">
        <v>3</v>
      </c>
      <c r="AB57" s="228">
        <v>1</v>
      </c>
      <c r="AC57" s="228" t="s">
        <v>1584</v>
      </c>
      <c r="AZ57" s="228">
        <v>1</v>
      </c>
      <c r="BA57" s="228">
        <f>IF(AZ57=1,G57,0)</f>
        <v>0</v>
      </c>
      <c r="BB57" s="228">
        <f>IF(AZ57=2,G57,0)</f>
        <v>0</v>
      </c>
      <c r="BC57" s="228">
        <f>IF(AZ57=3,G57,0)</f>
        <v>0</v>
      </c>
      <c r="BD57" s="228">
        <f>IF(AZ57=4,G57,0)</f>
        <v>0</v>
      </c>
      <c r="BE57" s="228">
        <f>IF(AZ57=5,G57,0)</f>
        <v>0</v>
      </c>
      <c r="CA57" s="255">
        <v>3</v>
      </c>
      <c r="CB57" s="255">
        <v>1</v>
      </c>
    </row>
    <row r="58" spans="1:15" ht="12.75">
      <c r="A58" s="362"/>
      <c r="B58" s="363"/>
      <c r="C58" s="444" t="s">
        <v>1586</v>
      </c>
      <c r="D58" s="445"/>
      <c r="E58" s="364">
        <v>6.06</v>
      </c>
      <c r="F58" s="365"/>
      <c r="G58" s="366"/>
      <c r="H58" s="272"/>
      <c r="I58" s="266"/>
      <c r="J58" s="273"/>
      <c r="K58" s="266"/>
      <c r="M58" s="267" t="s">
        <v>1586</v>
      </c>
      <c r="O58" s="255"/>
    </row>
    <row r="59" spans="1:80" ht="12.75">
      <c r="A59" s="356">
        <v>22</v>
      </c>
      <c r="B59" s="357" t="s">
        <v>1587</v>
      </c>
      <c r="C59" s="358" t="s">
        <v>1588</v>
      </c>
      <c r="D59" s="359" t="s">
        <v>259</v>
      </c>
      <c r="E59" s="360">
        <v>6.06</v>
      </c>
      <c r="F59" s="360"/>
      <c r="G59" s="361">
        <f>E59*F59</f>
        <v>0</v>
      </c>
      <c r="H59" s="262">
        <v>0.00024</v>
      </c>
      <c r="I59" s="263">
        <f>E59*H59</f>
        <v>0.0014544</v>
      </c>
      <c r="J59" s="262"/>
      <c r="K59" s="263">
        <f>E59*J59</f>
        <v>0</v>
      </c>
      <c r="O59" s="255">
        <v>2</v>
      </c>
      <c r="AA59" s="228">
        <v>3</v>
      </c>
      <c r="AB59" s="228">
        <v>1</v>
      </c>
      <c r="AC59" s="228" t="s">
        <v>1587</v>
      </c>
      <c r="AZ59" s="228">
        <v>1</v>
      </c>
      <c r="BA59" s="228">
        <f>IF(AZ59=1,G59,0)</f>
        <v>0</v>
      </c>
      <c r="BB59" s="228">
        <f>IF(AZ59=2,G59,0)</f>
        <v>0</v>
      </c>
      <c r="BC59" s="228">
        <f>IF(AZ59=3,G59,0)</f>
        <v>0</v>
      </c>
      <c r="BD59" s="228">
        <f>IF(AZ59=4,G59,0)</f>
        <v>0</v>
      </c>
      <c r="BE59" s="228">
        <f>IF(AZ59=5,G59,0)</f>
        <v>0</v>
      </c>
      <c r="CA59" s="255">
        <v>3</v>
      </c>
      <c r="CB59" s="255">
        <v>1</v>
      </c>
    </row>
    <row r="60" spans="1:15" ht="12.75">
      <c r="A60" s="362"/>
      <c r="B60" s="363"/>
      <c r="C60" s="444" t="s">
        <v>1586</v>
      </c>
      <c r="D60" s="445"/>
      <c r="E60" s="364">
        <v>6.06</v>
      </c>
      <c r="F60" s="365"/>
      <c r="G60" s="366"/>
      <c r="H60" s="272"/>
      <c r="I60" s="266"/>
      <c r="J60" s="273"/>
      <c r="K60" s="266"/>
      <c r="M60" s="267" t="s">
        <v>1586</v>
      </c>
      <c r="O60" s="255"/>
    </row>
    <row r="61" spans="1:80" ht="12.75" customHeight="1">
      <c r="A61" s="356">
        <v>23</v>
      </c>
      <c r="B61" s="357" t="s">
        <v>1589</v>
      </c>
      <c r="C61" s="358" t="s">
        <v>1590</v>
      </c>
      <c r="D61" s="359" t="s">
        <v>259</v>
      </c>
      <c r="E61" s="360">
        <v>6.06</v>
      </c>
      <c r="F61" s="360"/>
      <c r="G61" s="361">
        <f>E61*F61</f>
        <v>0</v>
      </c>
      <c r="H61" s="262">
        <v>0.00352</v>
      </c>
      <c r="I61" s="263">
        <f>E61*H61</f>
        <v>0.021331199999999998</v>
      </c>
      <c r="J61" s="262"/>
      <c r="K61" s="263">
        <f>E61*J61</f>
        <v>0</v>
      </c>
      <c r="O61" s="255">
        <v>2</v>
      </c>
      <c r="AA61" s="228">
        <v>3</v>
      </c>
      <c r="AB61" s="228">
        <v>1</v>
      </c>
      <c r="AC61" s="228" t="s">
        <v>1589</v>
      </c>
      <c r="AZ61" s="228">
        <v>1</v>
      </c>
      <c r="BA61" s="228">
        <f>IF(AZ61=1,G61,0)</f>
        <v>0</v>
      </c>
      <c r="BB61" s="228">
        <f>IF(AZ61=2,G61,0)</f>
        <v>0</v>
      </c>
      <c r="BC61" s="228">
        <f>IF(AZ61=3,G61,0)</f>
        <v>0</v>
      </c>
      <c r="BD61" s="228">
        <f>IF(AZ61=4,G61,0)</f>
        <v>0</v>
      </c>
      <c r="BE61" s="228">
        <f>IF(AZ61=5,G61,0)</f>
        <v>0</v>
      </c>
      <c r="CA61" s="255">
        <v>3</v>
      </c>
      <c r="CB61" s="255">
        <v>1</v>
      </c>
    </row>
    <row r="62" spans="1:15" ht="12.75">
      <c r="A62" s="362"/>
      <c r="B62" s="363"/>
      <c r="C62" s="444" t="s">
        <v>1578</v>
      </c>
      <c r="D62" s="445"/>
      <c r="E62" s="364">
        <v>0</v>
      </c>
      <c r="F62" s="365"/>
      <c r="G62" s="366"/>
      <c r="H62" s="272"/>
      <c r="I62" s="266"/>
      <c r="J62" s="273"/>
      <c r="K62" s="266"/>
      <c r="M62" s="267" t="s">
        <v>1578</v>
      </c>
      <c r="O62" s="255"/>
    </row>
    <row r="63" spans="1:15" ht="12.75">
      <c r="A63" s="362"/>
      <c r="B63" s="363"/>
      <c r="C63" s="444" t="s">
        <v>1591</v>
      </c>
      <c r="D63" s="445"/>
      <c r="E63" s="364">
        <v>0</v>
      </c>
      <c r="F63" s="365"/>
      <c r="G63" s="366"/>
      <c r="H63" s="272"/>
      <c r="I63" s="266"/>
      <c r="J63" s="273"/>
      <c r="K63" s="266"/>
      <c r="M63" s="267" t="s">
        <v>1591</v>
      </c>
      <c r="O63" s="255"/>
    </row>
    <row r="64" spans="1:15" ht="12.75" customHeight="1">
      <c r="A64" s="362"/>
      <c r="B64" s="363"/>
      <c r="C64" s="444" t="s">
        <v>1592</v>
      </c>
      <c r="D64" s="445"/>
      <c r="E64" s="364">
        <v>6.06</v>
      </c>
      <c r="F64" s="365"/>
      <c r="G64" s="366"/>
      <c r="H64" s="272"/>
      <c r="I64" s="266"/>
      <c r="J64" s="273"/>
      <c r="K64" s="266"/>
      <c r="M64" s="267" t="s">
        <v>1592</v>
      </c>
      <c r="O64" s="255"/>
    </row>
    <row r="65" spans="1:80" ht="12.75">
      <c r="A65" s="356">
        <v>24</v>
      </c>
      <c r="B65" s="357" t="s">
        <v>754</v>
      </c>
      <c r="C65" s="358" t="s">
        <v>755</v>
      </c>
      <c r="D65" s="359" t="s">
        <v>110</v>
      </c>
      <c r="E65" s="360">
        <v>430.159</v>
      </c>
      <c r="F65" s="360"/>
      <c r="G65" s="361">
        <f>E65*F65</f>
        <v>0</v>
      </c>
      <c r="H65" s="262">
        <v>4E-05</v>
      </c>
      <c r="I65" s="263">
        <f>E65*H65</f>
        <v>0.01720636</v>
      </c>
      <c r="J65" s="262"/>
      <c r="K65" s="263">
        <f>E65*J65</f>
        <v>0</v>
      </c>
      <c r="O65" s="255">
        <v>2</v>
      </c>
      <c r="AA65" s="228">
        <v>3</v>
      </c>
      <c r="AB65" s="228">
        <v>1</v>
      </c>
      <c r="AC65" s="228">
        <v>34140885</v>
      </c>
      <c r="AZ65" s="228">
        <v>1</v>
      </c>
      <c r="BA65" s="228">
        <f>IF(AZ65=1,G65,0)</f>
        <v>0</v>
      </c>
      <c r="BB65" s="228">
        <f>IF(AZ65=2,G65,0)</f>
        <v>0</v>
      </c>
      <c r="BC65" s="228">
        <f>IF(AZ65=3,G65,0)</f>
        <v>0</v>
      </c>
      <c r="BD65" s="228">
        <f>IF(AZ65=4,G65,0)</f>
        <v>0</v>
      </c>
      <c r="BE65" s="228">
        <f>IF(AZ65=5,G65,0)</f>
        <v>0</v>
      </c>
      <c r="CA65" s="255">
        <v>3</v>
      </c>
      <c r="CB65" s="255">
        <v>1</v>
      </c>
    </row>
    <row r="66" spans="1:15" ht="12.75">
      <c r="A66" s="362"/>
      <c r="B66" s="363"/>
      <c r="C66" s="444" t="s">
        <v>1593</v>
      </c>
      <c r="D66" s="445"/>
      <c r="E66" s="364">
        <v>430.159</v>
      </c>
      <c r="F66" s="365"/>
      <c r="G66" s="366"/>
      <c r="H66" s="272"/>
      <c r="I66" s="266"/>
      <c r="J66" s="273"/>
      <c r="K66" s="266"/>
      <c r="M66" s="267" t="s">
        <v>1593</v>
      </c>
      <c r="O66" s="255"/>
    </row>
    <row r="67" spans="1:80" ht="22.5">
      <c r="A67" s="356">
        <v>25</v>
      </c>
      <c r="B67" s="357" t="s">
        <v>760</v>
      </c>
      <c r="C67" s="358" t="s">
        <v>761</v>
      </c>
      <c r="D67" s="359" t="s">
        <v>259</v>
      </c>
      <c r="E67" s="360">
        <v>27</v>
      </c>
      <c r="F67" s="360"/>
      <c r="G67" s="361">
        <f>E67*F67</f>
        <v>0</v>
      </c>
      <c r="H67" s="262">
        <v>0.0095</v>
      </c>
      <c r="I67" s="263">
        <f>E67*H67</f>
        <v>0.2565</v>
      </c>
      <c r="J67" s="262"/>
      <c r="K67" s="263">
        <f>E67*J67</f>
        <v>0</v>
      </c>
      <c r="O67" s="255">
        <v>2</v>
      </c>
      <c r="AA67" s="228">
        <v>3</v>
      </c>
      <c r="AB67" s="228">
        <v>1</v>
      </c>
      <c r="AC67" s="228" t="s">
        <v>760</v>
      </c>
      <c r="AZ67" s="228">
        <v>1</v>
      </c>
      <c r="BA67" s="228">
        <f>IF(AZ67=1,G67,0)</f>
        <v>0</v>
      </c>
      <c r="BB67" s="228">
        <f>IF(AZ67=2,G67,0)</f>
        <v>0</v>
      </c>
      <c r="BC67" s="228">
        <f>IF(AZ67=3,G67,0)</f>
        <v>0</v>
      </c>
      <c r="BD67" s="228">
        <f>IF(AZ67=4,G67,0)</f>
        <v>0</v>
      </c>
      <c r="BE67" s="228">
        <f>IF(AZ67=5,G67,0)</f>
        <v>0</v>
      </c>
      <c r="CA67" s="255">
        <v>3</v>
      </c>
      <c r="CB67" s="255">
        <v>1</v>
      </c>
    </row>
    <row r="68" spans="1:15" ht="12.75">
      <c r="A68" s="362"/>
      <c r="B68" s="363"/>
      <c r="C68" s="444" t="s">
        <v>1594</v>
      </c>
      <c r="D68" s="445"/>
      <c r="E68" s="364">
        <v>27</v>
      </c>
      <c r="F68" s="365"/>
      <c r="G68" s="366"/>
      <c r="H68" s="272"/>
      <c r="I68" s="266"/>
      <c r="J68" s="273"/>
      <c r="K68" s="266"/>
      <c r="M68" s="267" t="s">
        <v>1594</v>
      </c>
      <c r="O68" s="255"/>
    </row>
    <row r="69" spans="1:80" ht="12.75">
      <c r="A69" s="356">
        <v>26</v>
      </c>
      <c r="B69" s="357" t="s">
        <v>1595</v>
      </c>
      <c r="C69" s="358" t="s">
        <v>1596</v>
      </c>
      <c r="D69" s="359" t="s">
        <v>259</v>
      </c>
      <c r="E69" s="360">
        <v>20.2</v>
      </c>
      <c r="F69" s="360"/>
      <c r="G69" s="361">
        <f>E69*F69</f>
        <v>0</v>
      </c>
      <c r="H69" s="262">
        <v>0.0028</v>
      </c>
      <c r="I69" s="263">
        <f>E69*H69</f>
        <v>0.05656</v>
      </c>
      <c r="J69" s="262"/>
      <c r="K69" s="263">
        <f>E69*J69</f>
        <v>0</v>
      </c>
      <c r="O69" s="255">
        <v>2</v>
      </c>
      <c r="AA69" s="228">
        <v>3</v>
      </c>
      <c r="AB69" s="228">
        <v>1</v>
      </c>
      <c r="AC69" s="228" t="s">
        <v>1595</v>
      </c>
      <c r="AZ69" s="228">
        <v>1</v>
      </c>
      <c r="BA69" s="228">
        <f>IF(AZ69=1,G69,0)</f>
        <v>0</v>
      </c>
      <c r="BB69" s="228">
        <f>IF(AZ69=2,G69,0)</f>
        <v>0</v>
      </c>
      <c r="BC69" s="228">
        <f>IF(AZ69=3,G69,0)</f>
        <v>0</v>
      </c>
      <c r="BD69" s="228">
        <f>IF(AZ69=4,G69,0)</f>
        <v>0</v>
      </c>
      <c r="BE69" s="228">
        <f>IF(AZ69=5,G69,0)</f>
        <v>0</v>
      </c>
      <c r="CA69" s="255">
        <v>3</v>
      </c>
      <c r="CB69" s="255">
        <v>1</v>
      </c>
    </row>
    <row r="70" spans="1:15" ht="12.75">
      <c r="A70" s="362"/>
      <c r="B70" s="363"/>
      <c r="C70" s="444" t="s">
        <v>1578</v>
      </c>
      <c r="D70" s="445"/>
      <c r="E70" s="364">
        <v>0</v>
      </c>
      <c r="F70" s="365"/>
      <c r="G70" s="366"/>
      <c r="H70" s="272"/>
      <c r="I70" s="266"/>
      <c r="J70" s="273"/>
      <c r="K70" s="266"/>
      <c r="M70" s="267" t="s">
        <v>1578</v>
      </c>
      <c r="O70" s="255"/>
    </row>
    <row r="71" spans="1:15" ht="12.75">
      <c r="A71" s="362"/>
      <c r="B71" s="363"/>
      <c r="C71" s="444" t="s">
        <v>1597</v>
      </c>
      <c r="D71" s="445"/>
      <c r="E71" s="364">
        <v>0</v>
      </c>
      <c r="F71" s="365"/>
      <c r="G71" s="366"/>
      <c r="H71" s="272"/>
      <c r="I71" s="266"/>
      <c r="J71" s="273"/>
      <c r="K71" s="266"/>
      <c r="M71" s="267" t="s">
        <v>1597</v>
      </c>
      <c r="O71" s="255"/>
    </row>
    <row r="72" spans="1:15" ht="12.75">
      <c r="A72" s="362"/>
      <c r="B72" s="363"/>
      <c r="C72" s="444" t="s">
        <v>1598</v>
      </c>
      <c r="D72" s="445"/>
      <c r="E72" s="364">
        <v>0</v>
      </c>
      <c r="F72" s="365"/>
      <c r="G72" s="366"/>
      <c r="H72" s="272"/>
      <c r="I72" s="266"/>
      <c r="J72" s="273"/>
      <c r="K72" s="266"/>
      <c r="M72" s="267" t="s">
        <v>1598</v>
      </c>
      <c r="O72" s="255"/>
    </row>
    <row r="73" spans="1:15" ht="12.75">
      <c r="A73" s="362"/>
      <c r="B73" s="363"/>
      <c r="C73" s="444" t="s">
        <v>1599</v>
      </c>
      <c r="D73" s="445"/>
      <c r="E73" s="364">
        <v>0</v>
      </c>
      <c r="F73" s="365"/>
      <c r="G73" s="366"/>
      <c r="H73" s="272"/>
      <c r="I73" s="266"/>
      <c r="J73" s="273"/>
      <c r="K73" s="266"/>
      <c r="M73" s="267" t="s">
        <v>1599</v>
      </c>
      <c r="O73" s="255"/>
    </row>
    <row r="74" spans="1:15" ht="12.75">
      <c r="A74" s="362"/>
      <c r="B74" s="363"/>
      <c r="C74" s="444" t="s">
        <v>1600</v>
      </c>
      <c r="D74" s="445"/>
      <c r="E74" s="364">
        <v>0</v>
      </c>
      <c r="F74" s="365"/>
      <c r="G74" s="366"/>
      <c r="H74" s="272"/>
      <c r="I74" s="266"/>
      <c r="J74" s="273"/>
      <c r="K74" s="266"/>
      <c r="M74" s="267" t="s">
        <v>1600</v>
      </c>
      <c r="O74" s="255"/>
    </row>
    <row r="75" spans="1:15" ht="12.75">
      <c r="A75" s="362"/>
      <c r="B75" s="363"/>
      <c r="C75" s="444" t="s">
        <v>1601</v>
      </c>
      <c r="D75" s="445"/>
      <c r="E75" s="364">
        <v>0</v>
      </c>
      <c r="F75" s="365"/>
      <c r="G75" s="366"/>
      <c r="H75" s="272"/>
      <c r="I75" s="266"/>
      <c r="J75" s="273"/>
      <c r="K75" s="266"/>
      <c r="M75" s="267" t="s">
        <v>1601</v>
      </c>
      <c r="O75" s="255"/>
    </row>
    <row r="76" spans="1:15" ht="12.75">
      <c r="A76" s="362"/>
      <c r="B76" s="363"/>
      <c r="C76" s="444" t="s">
        <v>1602</v>
      </c>
      <c r="D76" s="445"/>
      <c r="E76" s="364">
        <v>0</v>
      </c>
      <c r="F76" s="365"/>
      <c r="G76" s="366"/>
      <c r="H76" s="272"/>
      <c r="I76" s="266"/>
      <c r="J76" s="273"/>
      <c r="K76" s="266"/>
      <c r="M76" s="267" t="s">
        <v>1602</v>
      </c>
      <c r="O76" s="255"/>
    </row>
    <row r="77" spans="1:15" ht="12.75">
      <c r="A77" s="362"/>
      <c r="B77" s="363"/>
      <c r="C77" s="444" t="s">
        <v>1603</v>
      </c>
      <c r="D77" s="445"/>
      <c r="E77" s="364">
        <v>0</v>
      </c>
      <c r="F77" s="365"/>
      <c r="G77" s="366"/>
      <c r="H77" s="272"/>
      <c r="I77" s="266"/>
      <c r="J77" s="273"/>
      <c r="K77" s="266"/>
      <c r="M77" s="267" t="s">
        <v>1603</v>
      </c>
      <c r="O77" s="255"/>
    </row>
    <row r="78" spans="1:15" ht="12.75">
      <c r="A78" s="362"/>
      <c r="B78" s="363"/>
      <c r="C78" s="444" t="s">
        <v>1604</v>
      </c>
      <c r="D78" s="445"/>
      <c r="E78" s="364">
        <v>0</v>
      </c>
      <c r="F78" s="365"/>
      <c r="G78" s="366"/>
      <c r="H78" s="272"/>
      <c r="I78" s="266"/>
      <c r="J78" s="273"/>
      <c r="K78" s="266"/>
      <c r="M78" s="267" t="s">
        <v>1604</v>
      </c>
      <c r="O78" s="255"/>
    </row>
    <row r="79" spans="1:15" ht="12.75">
      <c r="A79" s="362"/>
      <c r="B79" s="363"/>
      <c r="C79" s="444" t="s">
        <v>1605</v>
      </c>
      <c r="D79" s="445"/>
      <c r="E79" s="364">
        <v>0</v>
      </c>
      <c r="F79" s="365"/>
      <c r="G79" s="366"/>
      <c r="H79" s="272"/>
      <c r="I79" s="266"/>
      <c r="J79" s="273"/>
      <c r="K79" s="266"/>
      <c r="M79" s="267" t="s">
        <v>1605</v>
      </c>
      <c r="O79" s="255"/>
    </row>
    <row r="80" spans="1:15" ht="12.75">
      <c r="A80" s="362"/>
      <c r="B80" s="363"/>
      <c r="C80" s="444" t="s">
        <v>1606</v>
      </c>
      <c r="D80" s="445"/>
      <c r="E80" s="364">
        <v>0</v>
      </c>
      <c r="F80" s="365"/>
      <c r="G80" s="366"/>
      <c r="H80" s="272"/>
      <c r="I80" s="266"/>
      <c r="J80" s="273"/>
      <c r="K80" s="266"/>
      <c r="M80" s="267" t="s">
        <v>1606</v>
      </c>
      <c r="O80" s="255"/>
    </row>
    <row r="81" spans="1:15" ht="12.75">
      <c r="A81" s="362"/>
      <c r="B81" s="363"/>
      <c r="C81" s="444" t="s">
        <v>1607</v>
      </c>
      <c r="D81" s="445"/>
      <c r="E81" s="364">
        <v>20.2</v>
      </c>
      <c r="F81" s="365"/>
      <c r="G81" s="366"/>
      <c r="H81" s="272"/>
      <c r="I81" s="266"/>
      <c r="J81" s="273"/>
      <c r="K81" s="266"/>
      <c r="M81" s="267" t="s">
        <v>1607</v>
      </c>
      <c r="O81" s="255"/>
    </row>
    <row r="82" spans="1:80" ht="12.75">
      <c r="A82" s="356">
        <v>27</v>
      </c>
      <c r="B82" s="357" t="s">
        <v>1608</v>
      </c>
      <c r="C82" s="358" t="s">
        <v>1609</v>
      </c>
      <c r="D82" s="359" t="s">
        <v>259</v>
      </c>
      <c r="E82" s="360">
        <v>1</v>
      </c>
      <c r="F82" s="360"/>
      <c r="G82" s="361">
        <f>E82*F82</f>
        <v>0</v>
      </c>
      <c r="H82" s="262">
        <v>0.0028</v>
      </c>
      <c r="I82" s="263">
        <f>E82*H82</f>
        <v>0.0028</v>
      </c>
      <c r="J82" s="262"/>
      <c r="K82" s="263">
        <f>E82*J82</f>
        <v>0</v>
      </c>
      <c r="O82" s="255">
        <v>2</v>
      </c>
      <c r="AA82" s="228">
        <v>3</v>
      </c>
      <c r="AB82" s="228">
        <v>1</v>
      </c>
      <c r="AC82" s="228" t="s">
        <v>1608</v>
      </c>
      <c r="AZ82" s="228">
        <v>1</v>
      </c>
      <c r="BA82" s="228">
        <f>IF(AZ82=1,G82,0)</f>
        <v>0</v>
      </c>
      <c r="BB82" s="228">
        <f>IF(AZ82=2,G82,0)</f>
        <v>0</v>
      </c>
      <c r="BC82" s="228">
        <f>IF(AZ82=3,G82,0)</f>
        <v>0</v>
      </c>
      <c r="BD82" s="228">
        <f>IF(AZ82=4,G82,0)</f>
        <v>0</v>
      </c>
      <c r="BE82" s="228">
        <f>IF(AZ82=5,G82,0)</f>
        <v>0</v>
      </c>
      <c r="CA82" s="255">
        <v>3</v>
      </c>
      <c r="CB82" s="255">
        <v>1</v>
      </c>
    </row>
    <row r="83" spans="1:15" ht="12.75">
      <c r="A83" s="362"/>
      <c r="B83" s="363"/>
      <c r="C83" s="444" t="s">
        <v>1578</v>
      </c>
      <c r="D83" s="445"/>
      <c r="E83" s="364">
        <v>0</v>
      </c>
      <c r="F83" s="365"/>
      <c r="G83" s="366"/>
      <c r="H83" s="272"/>
      <c r="I83" s="266"/>
      <c r="J83" s="273"/>
      <c r="K83" s="266"/>
      <c r="M83" s="267" t="s">
        <v>1578</v>
      </c>
      <c r="O83" s="255"/>
    </row>
    <row r="84" spans="1:15" ht="12.75">
      <c r="A84" s="362"/>
      <c r="B84" s="363"/>
      <c r="C84" s="444" t="s">
        <v>1610</v>
      </c>
      <c r="D84" s="445"/>
      <c r="E84" s="364">
        <v>1</v>
      </c>
      <c r="F84" s="365"/>
      <c r="G84" s="366"/>
      <c r="H84" s="272"/>
      <c r="I84" s="266"/>
      <c r="J84" s="273"/>
      <c r="K84" s="266"/>
      <c r="M84" s="267" t="s">
        <v>1610</v>
      </c>
      <c r="O84" s="255"/>
    </row>
    <row r="85" spans="1:80" ht="12.75">
      <c r="A85" s="356">
        <v>28</v>
      </c>
      <c r="B85" s="357" t="s">
        <v>1611</v>
      </c>
      <c r="C85" s="358" t="s">
        <v>1612</v>
      </c>
      <c r="D85" s="359" t="s">
        <v>259</v>
      </c>
      <c r="E85" s="360">
        <v>6.06</v>
      </c>
      <c r="F85" s="360"/>
      <c r="G85" s="361">
        <f>E85*F85</f>
        <v>0</v>
      </c>
      <c r="H85" s="262">
        <v>0.0165</v>
      </c>
      <c r="I85" s="263">
        <f>E85*H85</f>
        <v>0.09999</v>
      </c>
      <c r="J85" s="262"/>
      <c r="K85" s="263">
        <f>E85*J85</f>
        <v>0</v>
      </c>
      <c r="O85" s="255">
        <v>2</v>
      </c>
      <c r="AA85" s="228">
        <v>3</v>
      </c>
      <c r="AB85" s="228">
        <v>1</v>
      </c>
      <c r="AC85" s="228">
        <v>42228310</v>
      </c>
      <c r="AZ85" s="228">
        <v>1</v>
      </c>
      <c r="BA85" s="228">
        <f>IF(AZ85=1,G85,0)</f>
        <v>0</v>
      </c>
      <c r="BB85" s="228">
        <f>IF(AZ85=2,G85,0)</f>
        <v>0</v>
      </c>
      <c r="BC85" s="228">
        <f>IF(AZ85=3,G85,0)</f>
        <v>0</v>
      </c>
      <c r="BD85" s="228">
        <f>IF(AZ85=4,G85,0)</f>
        <v>0</v>
      </c>
      <c r="BE85" s="228">
        <f>IF(AZ85=5,G85,0)</f>
        <v>0</v>
      </c>
      <c r="CA85" s="255">
        <v>3</v>
      </c>
      <c r="CB85" s="255">
        <v>1</v>
      </c>
    </row>
    <row r="86" spans="1:15" ht="12.75">
      <c r="A86" s="362"/>
      <c r="B86" s="363"/>
      <c r="C86" s="444" t="s">
        <v>1578</v>
      </c>
      <c r="D86" s="445"/>
      <c r="E86" s="364">
        <v>0</v>
      </c>
      <c r="F86" s="365"/>
      <c r="G86" s="366"/>
      <c r="H86" s="272"/>
      <c r="I86" s="266"/>
      <c r="J86" s="273"/>
      <c r="K86" s="266"/>
      <c r="M86" s="267" t="s">
        <v>1578</v>
      </c>
      <c r="O86" s="255"/>
    </row>
    <row r="87" spans="1:15" ht="12.75">
      <c r="A87" s="362"/>
      <c r="B87" s="363"/>
      <c r="C87" s="444" t="s">
        <v>1613</v>
      </c>
      <c r="D87" s="445"/>
      <c r="E87" s="364">
        <v>6.06</v>
      </c>
      <c r="F87" s="365"/>
      <c r="G87" s="366"/>
      <c r="H87" s="272"/>
      <c r="I87" s="266"/>
      <c r="J87" s="273"/>
      <c r="K87" s="266"/>
      <c r="M87" s="267" t="s">
        <v>1613</v>
      </c>
      <c r="O87" s="255"/>
    </row>
    <row r="88" spans="1:80" ht="12.75">
      <c r="A88" s="356">
        <v>29</v>
      </c>
      <c r="B88" s="357" t="s">
        <v>1614</v>
      </c>
      <c r="C88" s="358" t="s">
        <v>1615</v>
      </c>
      <c r="D88" s="359" t="s">
        <v>259</v>
      </c>
      <c r="E88" s="360">
        <v>20.2</v>
      </c>
      <c r="F88" s="360"/>
      <c r="G88" s="361">
        <f>E88*F88</f>
        <v>0</v>
      </c>
      <c r="H88" s="262">
        <v>0.0026</v>
      </c>
      <c r="I88" s="263">
        <f>E88*H88</f>
        <v>0.05252</v>
      </c>
      <c r="J88" s="262"/>
      <c r="K88" s="263">
        <f>E88*J88</f>
        <v>0</v>
      </c>
      <c r="O88" s="255">
        <v>2</v>
      </c>
      <c r="AA88" s="228">
        <v>3</v>
      </c>
      <c r="AB88" s="228">
        <v>1</v>
      </c>
      <c r="AC88" s="228" t="s">
        <v>1614</v>
      </c>
      <c r="AZ88" s="228">
        <v>1</v>
      </c>
      <c r="BA88" s="228">
        <f>IF(AZ88=1,G88,0)</f>
        <v>0</v>
      </c>
      <c r="BB88" s="228">
        <f>IF(AZ88=2,G88,0)</f>
        <v>0</v>
      </c>
      <c r="BC88" s="228">
        <f>IF(AZ88=3,G88,0)</f>
        <v>0</v>
      </c>
      <c r="BD88" s="228">
        <f>IF(AZ88=4,G88,0)</f>
        <v>0</v>
      </c>
      <c r="BE88" s="228">
        <f>IF(AZ88=5,G88,0)</f>
        <v>0</v>
      </c>
      <c r="CA88" s="255">
        <v>3</v>
      </c>
      <c r="CB88" s="255">
        <v>1</v>
      </c>
    </row>
    <row r="89" spans="1:15" ht="12.75">
      <c r="A89" s="362"/>
      <c r="B89" s="363"/>
      <c r="C89" s="444" t="s">
        <v>1616</v>
      </c>
      <c r="D89" s="445"/>
      <c r="E89" s="364">
        <v>20.2</v>
      </c>
      <c r="F89" s="365"/>
      <c r="G89" s="366"/>
      <c r="H89" s="272"/>
      <c r="I89" s="266"/>
      <c r="J89" s="273"/>
      <c r="K89" s="266"/>
      <c r="M89" s="267" t="s">
        <v>1616</v>
      </c>
      <c r="O89" s="255"/>
    </row>
    <row r="90" spans="1:80" ht="12.75">
      <c r="A90" s="356">
        <v>30</v>
      </c>
      <c r="B90" s="357" t="s">
        <v>1617</v>
      </c>
      <c r="C90" s="358" t="s">
        <v>1618</v>
      </c>
      <c r="D90" s="359" t="s">
        <v>259</v>
      </c>
      <c r="E90" s="360">
        <v>1.01</v>
      </c>
      <c r="F90" s="360"/>
      <c r="G90" s="361">
        <f>E90*F90</f>
        <v>0</v>
      </c>
      <c r="H90" s="262">
        <v>0.0026</v>
      </c>
      <c r="I90" s="263">
        <f>E90*H90</f>
        <v>0.002626</v>
      </c>
      <c r="J90" s="262"/>
      <c r="K90" s="263">
        <f>E90*J90</f>
        <v>0</v>
      </c>
      <c r="O90" s="255">
        <v>2</v>
      </c>
      <c r="AA90" s="228">
        <v>3</v>
      </c>
      <c r="AB90" s="228">
        <v>1</v>
      </c>
      <c r="AC90" s="228" t="s">
        <v>1617</v>
      </c>
      <c r="AZ90" s="228">
        <v>1</v>
      </c>
      <c r="BA90" s="228">
        <f>IF(AZ90=1,G90,0)</f>
        <v>0</v>
      </c>
      <c r="BB90" s="228">
        <f>IF(AZ90=2,G90,0)</f>
        <v>0</v>
      </c>
      <c r="BC90" s="228">
        <f>IF(AZ90=3,G90,0)</f>
        <v>0</v>
      </c>
      <c r="BD90" s="228">
        <f>IF(AZ90=4,G90,0)</f>
        <v>0</v>
      </c>
      <c r="BE90" s="228">
        <f>IF(AZ90=5,G90,0)</f>
        <v>0</v>
      </c>
      <c r="CA90" s="255">
        <v>3</v>
      </c>
      <c r="CB90" s="255">
        <v>1</v>
      </c>
    </row>
    <row r="91" spans="1:15" ht="12.75">
      <c r="A91" s="362"/>
      <c r="B91" s="363"/>
      <c r="C91" s="444" t="s">
        <v>1619</v>
      </c>
      <c r="D91" s="445"/>
      <c r="E91" s="364">
        <v>1.01</v>
      </c>
      <c r="F91" s="365"/>
      <c r="G91" s="366"/>
      <c r="H91" s="272"/>
      <c r="I91" s="266"/>
      <c r="J91" s="273"/>
      <c r="K91" s="266"/>
      <c r="M91" s="267" t="s">
        <v>1619</v>
      </c>
      <c r="O91" s="255"/>
    </row>
    <row r="92" spans="1:80" ht="22.5">
      <c r="A92" s="356">
        <v>31</v>
      </c>
      <c r="B92" s="357" t="s">
        <v>1620</v>
      </c>
      <c r="C92" s="358" t="s">
        <v>1621</v>
      </c>
      <c r="D92" s="359" t="s">
        <v>259</v>
      </c>
      <c r="E92" s="360">
        <v>2.02</v>
      </c>
      <c r="F92" s="360"/>
      <c r="G92" s="361">
        <f>E92*F92</f>
        <v>0</v>
      </c>
      <c r="H92" s="262">
        <v>0.0395</v>
      </c>
      <c r="I92" s="263">
        <f>E92*H92</f>
        <v>0.07979</v>
      </c>
      <c r="J92" s="262"/>
      <c r="K92" s="263">
        <f>E92*J92</f>
        <v>0</v>
      </c>
      <c r="O92" s="255">
        <v>2</v>
      </c>
      <c r="AA92" s="228">
        <v>3</v>
      </c>
      <c r="AB92" s="228">
        <v>1</v>
      </c>
      <c r="AC92" s="228" t="s">
        <v>1620</v>
      </c>
      <c r="AZ92" s="228">
        <v>1</v>
      </c>
      <c r="BA92" s="228">
        <f>IF(AZ92=1,G92,0)</f>
        <v>0</v>
      </c>
      <c r="BB92" s="228">
        <f>IF(AZ92=2,G92,0)</f>
        <v>0</v>
      </c>
      <c r="BC92" s="228">
        <f>IF(AZ92=3,G92,0)</f>
        <v>0</v>
      </c>
      <c r="BD92" s="228">
        <f>IF(AZ92=4,G92,0)</f>
        <v>0</v>
      </c>
      <c r="BE92" s="228">
        <f>IF(AZ92=5,G92,0)</f>
        <v>0</v>
      </c>
      <c r="CA92" s="255">
        <v>3</v>
      </c>
      <c r="CB92" s="255">
        <v>1</v>
      </c>
    </row>
    <row r="93" spans="1:15" ht="12.75">
      <c r="A93" s="362"/>
      <c r="B93" s="363"/>
      <c r="C93" s="444" t="s">
        <v>1578</v>
      </c>
      <c r="D93" s="445"/>
      <c r="E93" s="364">
        <v>0</v>
      </c>
      <c r="F93" s="365"/>
      <c r="G93" s="366"/>
      <c r="H93" s="272"/>
      <c r="I93" s="266"/>
      <c r="J93" s="273"/>
      <c r="K93" s="266"/>
      <c r="M93" s="267" t="s">
        <v>1578</v>
      </c>
      <c r="O93" s="255"/>
    </row>
    <row r="94" spans="1:15" ht="12.75">
      <c r="A94" s="362"/>
      <c r="B94" s="363"/>
      <c r="C94" s="444" t="s">
        <v>1622</v>
      </c>
      <c r="D94" s="445"/>
      <c r="E94" s="364">
        <v>2.02</v>
      </c>
      <c r="F94" s="365"/>
      <c r="G94" s="366"/>
      <c r="H94" s="272"/>
      <c r="I94" s="266"/>
      <c r="J94" s="273"/>
      <c r="K94" s="266"/>
      <c r="M94" s="267" t="s">
        <v>1622</v>
      </c>
      <c r="O94" s="255"/>
    </row>
    <row r="95" spans="1:80" ht="12.75">
      <c r="A95" s="356">
        <v>32</v>
      </c>
      <c r="B95" s="357" t="s">
        <v>1623</v>
      </c>
      <c r="C95" s="358" t="s">
        <v>1624</v>
      </c>
      <c r="D95" s="359" t="s">
        <v>259</v>
      </c>
      <c r="E95" s="360">
        <v>2</v>
      </c>
      <c r="F95" s="360"/>
      <c r="G95" s="361">
        <f>E95*F95</f>
        <v>0</v>
      </c>
      <c r="H95" s="262">
        <v>0.021</v>
      </c>
      <c r="I95" s="263">
        <f>E95*H95</f>
        <v>0.042</v>
      </c>
      <c r="J95" s="262"/>
      <c r="K95" s="263">
        <f>E95*J95</f>
        <v>0</v>
      </c>
      <c r="O95" s="255">
        <v>2</v>
      </c>
      <c r="AA95" s="228">
        <v>3</v>
      </c>
      <c r="AB95" s="228">
        <v>1</v>
      </c>
      <c r="AC95" s="228" t="s">
        <v>1623</v>
      </c>
      <c r="AZ95" s="228">
        <v>1</v>
      </c>
      <c r="BA95" s="228">
        <f>IF(AZ95=1,G95,0)</f>
        <v>0</v>
      </c>
      <c r="BB95" s="228">
        <f>IF(AZ95=2,G95,0)</f>
        <v>0</v>
      </c>
      <c r="BC95" s="228">
        <f>IF(AZ95=3,G95,0)</f>
        <v>0</v>
      </c>
      <c r="BD95" s="228">
        <f>IF(AZ95=4,G95,0)</f>
        <v>0</v>
      </c>
      <c r="BE95" s="228">
        <f>IF(AZ95=5,G95,0)</f>
        <v>0</v>
      </c>
      <c r="CA95" s="255">
        <v>3</v>
      </c>
      <c r="CB95" s="255">
        <v>1</v>
      </c>
    </row>
    <row r="96" spans="1:15" ht="12.75">
      <c r="A96" s="362"/>
      <c r="B96" s="363"/>
      <c r="C96" s="444" t="s">
        <v>1625</v>
      </c>
      <c r="D96" s="445"/>
      <c r="E96" s="364">
        <v>2</v>
      </c>
      <c r="F96" s="365"/>
      <c r="G96" s="366"/>
      <c r="H96" s="272"/>
      <c r="I96" s="266"/>
      <c r="J96" s="273"/>
      <c r="K96" s="266"/>
      <c r="M96" s="267" t="s">
        <v>1625</v>
      </c>
      <c r="O96" s="255"/>
    </row>
    <row r="97" spans="1:80" ht="12.75">
      <c r="A97" s="356">
        <v>33</v>
      </c>
      <c r="B97" s="357" t="s">
        <v>774</v>
      </c>
      <c r="C97" s="358" t="s">
        <v>775</v>
      </c>
      <c r="D97" s="359" t="s">
        <v>259</v>
      </c>
      <c r="E97" s="360">
        <v>27</v>
      </c>
      <c r="F97" s="360"/>
      <c r="G97" s="361">
        <f>E97*F97</f>
        <v>0</v>
      </c>
      <c r="H97" s="262">
        <v>0.0009</v>
      </c>
      <c r="I97" s="263">
        <f>E97*H97</f>
        <v>0.0243</v>
      </c>
      <c r="J97" s="262"/>
      <c r="K97" s="263">
        <f>E97*J97</f>
        <v>0</v>
      </c>
      <c r="O97" s="255">
        <v>2</v>
      </c>
      <c r="AA97" s="228">
        <v>3</v>
      </c>
      <c r="AB97" s="228">
        <v>1</v>
      </c>
      <c r="AC97" s="228" t="s">
        <v>774</v>
      </c>
      <c r="AZ97" s="228">
        <v>1</v>
      </c>
      <c r="BA97" s="228">
        <f>IF(AZ97=1,G97,0)</f>
        <v>0</v>
      </c>
      <c r="BB97" s="228">
        <f>IF(AZ97=2,G97,0)</f>
        <v>0</v>
      </c>
      <c r="BC97" s="228">
        <f>IF(AZ97=3,G97,0)</f>
        <v>0</v>
      </c>
      <c r="BD97" s="228">
        <f>IF(AZ97=4,G97,0)</f>
        <v>0</v>
      </c>
      <c r="BE97" s="228">
        <f>IF(AZ97=5,G97,0)</f>
        <v>0</v>
      </c>
      <c r="CA97" s="255">
        <v>3</v>
      </c>
      <c r="CB97" s="255">
        <v>1</v>
      </c>
    </row>
    <row r="98" spans="1:15" ht="12.75">
      <c r="A98" s="362"/>
      <c r="B98" s="363"/>
      <c r="C98" s="444" t="s">
        <v>1594</v>
      </c>
      <c r="D98" s="445"/>
      <c r="E98" s="364">
        <v>27</v>
      </c>
      <c r="F98" s="365"/>
      <c r="G98" s="366"/>
      <c r="H98" s="272"/>
      <c r="I98" s="266"/>
      <c r="J98" s="273"/>
      <c r="K98" s="266"/>
      <c r="M98" s="267" t="s">
        <v>1594</v>
      </c>
      <c r="O98" s="255"/>
    </row>
    <row r="99" spans="1:80" ht="12.75">
      <c r="A99" s="356">
        <v>34</v>
      </c>
      <c r="B99" s="357" t="s">
        <v>1626</v>
      </c>
      <c r="C99" s="358" t="s">
        <v>1627</v>
      </c>
      <c r="D99" s="359" t="s">
        <v>259</v>
      </c>
      <c r="E99" s="360">
        <v>2</v>
      </c>
      <c r="F99" s="360"/>
      <c r="G99" s="361">
        <f>E99*F99</f>
        <v>0</v>
      </c>
      <c r="H99" s="262">
        <v>0.0019</v>
      </c>
      <c r="I99" s="263">
        <f>E99*H99</f>
        <v>0.0038</v>
      </c>
      <c r="J99" s="262"/>
      <c r="K99" s="263">
        <f>E99*J99</f>
        <v>0</v>
      </c>
      <c r="O99" s="255">
        <v>2</v>
      </c>
      <c r="AA99" s="228">
        <v>3</v>
      </c>
      <c r="AB99" s="228">
        <v>1</v>
      </c>
      <c r="AC99" s="228" t="s">
        <v>1626</v>
      </c>
      <c r="AZ99" s="228">
        <v>1</v>
      </c>
      <c r="BA99" s="228">
        <f>IF(AZ99=1,G99,0)</f>
        <v>0</v>
      </c>
      <c r="BB99" s="228">
        <f>IF(AZ99=2,G99,0)</f>
        <v>0</v>
      </c>
      <c r="BC99" s="228">
        <f>IF(AZ99=3,G99,0)</f>
        <v>0</v>
      </c>
      <c r="BD99" s="228">
        <f>IF(AZ99=4,G99,0)</f>
        <v>0</v>
      </c>
      <c r="BE99" s="228">
        <f>IF(AZ99=5,G99,0)</f>
        <v>0</v>
      </c>
      <c r="CA99" s="255">
        <v>3</v>
      </c>
      <c r="CB99" s="255">
        <v>1</v>
      </c>
    </row>
    <row r="100" spans="1:15" ht="12.75">
      <c r="A100" s="362"/>
      <c r="B100" s="363"/>
      <c r="C100" s="444" t="s">
        <v>1625</v>
      </c>
      <c r="D100" s="445"/>
      <c r="E100" s="364">
        <v>2</v>
      </c>
      <c r="F100" s="365"/>
      <c r="G100" s="366"/>
      <c r="H100" s="272"/>
      <c r="I100" s="266"/>
      <c r="J100" s="273"/>
      <c r="K100" s="266"/>
      <c r="M100" s="267" t="s">
        <v>1625</v>
      </c>
      <c r="O100" s="255"/>
    </row>
    <row r="101" spans="1:80" ht="12.75">
      <c r="A101" s="356">
        <v>35</v>
      </c>
      <c r="B101" s="357" t="s">
        <v>776</v>
      </c>
      <c r="C101" s="358" t="s">
        <v>777</v>
      </c>
      <c r="D101" s="359" t="s">
        <v>259</v>
      </c>
      <c r="E101" s="360">
        <v>27</v>
      </c>
      <c r="F101" s="360"/>
      <c r="G101" s="361">
        <f>E101*F101</f>
        <v>0</v>
      </c>
      <c r="H101" s="262">
        <v>0.0073</v>
      </c>
      <c r="I101" s="263">
        <f>E101*H101</f>
        <v>0.1971</v>
      </c>
      <c r="J101" s="262"/>
      <c r="K101" s="263">
        <f>E101*J101</f>
        <v>0</v>
      </c>
      <c r="O101" s="255">
        <v>2</v>
      </c>
      <c r="AA101" s="228">
        <v>3</v>
      </c>
      <c r="AB101" s="228">
        <v>1</v>
      </c>
      <c r="AC101" s="228">
        <v>42293250</v>
      </c>
      <c r="AZ101" s="228">
        <v>1</v>
      </c>
      <c r="BA101" s="228">
        <f>IF(AZ101=1,G101,0)</f>
        <v>0</v>
      </c>
      <c r="BB101" s="228">
        <f>IF(AZ101=2,G101,0)</f>
        <v>0</v>
      </c>
      <c r="BC101" s="228">
        <f>IF(AZ101=3,G101,0)</f>
        <v>0</v>
      </c>
      <c r="BD101" s="228">
        <f>IF(AZ101=4,G101,0)</f>
        <v>0</v>
      </c>
      <c r="BE101" s="228">
        <f>IF(AZ101=5,G101,0)</f>
        <v>0</v>
      </c>
      <c r="CA101" s="255">
        <v>3</v>
      </c>
      <c r="CB101" s="255">
        <v>1</v>
      </c>
    </row>
    <row r="102" spans="1:15" ht="12.75">
      <c r="A102" s="362"/>
      <c r="B102" s="363"/>
      <c r="C102" s="444" t="s">
        <v>1628</v>
      </c>
      <c r="D102" s="445"/>
      <c r="E102" s="364">
        <v>27</v>
      </c>
      <c r="F102" s="365"/>
      <c r="G102" s="366"/>
      <c r="H102" s="272"/>
      <c r="I102" s="266"/>
      <c r="J102" s="273"/>
      <c r="K102" s="266"/>
      <c r="M102" s="267" t="s">
        <v>1628</v>
      </c>
      <c r="O102" s="255"/>
    </row>
    <row r="103" spans="1:80" ht="12.75">
      <c r="A103" s="356">
        <v>36</v>
      </c>
      <c r="B103" s="357" t="s">
        <v>1629</v>
      </c>
      <c r="C103" s="358" t="s">
        <v>1630</v>
      </c>
      <c r="D103" s="359" t="s">
        <v>259</v>
      </c>
      <c r="E103" s="360">
        <v>1.01</v>
      </c>
      <c r="F103" s="360"/>
      <c r="G103" s="361">
        <f>E103*F103</f>
        <v>0</v>
      </c>
      <c r="H103" s="262">
        <v>0.0062</v>
      </c>
      <c r="I103" s="263">
        <f>E103*H103</f>
        <v>0.006262</v>
      </c>
      <c r="J103" s="262"/>
      <c r="K103" s="263">
        <f>E103*J103</f>
        <v>0</v>
      </c>
      <c r="O103" s="255">
        <v>2</v>
      </c>
      <c r="AA103" s="228">
        <v>3</v>
      </c>
      <c r="AB103" s="228">
        <v>1</v>
      </c>
      <c r="AC103" s="228" t="s">
        <v>1629</v>
      </c>
      <c r="AZ103" s="228">
        <v>1</v>
      </c>
      <c r="BA103" s="228">
        <f>IF(AZ103=1,G103,0)</f>
        <v>0</v>
      </c>
      <c r="BB103" s="228">
        <f>IF(AZ103=2,G103,0)</f>
        <v>0</v>
      </c>
      <c r="BC103" s="228">
        <f>IF(AZ103=3,G103,0)</f>
        <v>0</v>
      </c>
      <c r="BD103" s="228">
        <f>IF(AZ103=4,G103,0)</f>
        <v>0</v>
      </c>
      <c r="BE103" s="228">
        <f>IF(AZ103=5,G103,0)</f>
        <v>0</v>
      </c>
      <c r="CA103" s="255">
        <v>3</v>
      </c>
      <c r="CB103" s="255">
        <v>1</v>
      </c>
    </row>
    <row r="104" spans="1:15" ht="12.75">
      <c r="A104" s="362"/>
      <c r="B104" s="363"/>
      <c r="C104" s="444" t="s">
        <v>1578</v>
      </c>
      <c r="D104" s="445"/>
      <c r="E104" s="364">
        <v>0</v>
      </c>
      <c r="F104" s="365"/>
      <c r="G104" s="366"/>
      <c r="H104" s="272"/>
      <c r="I104" s="266"/>
      <c r="J104" s="273"/>
      <c r="K104" s="266"/>
      <c r="M104" s="267" t="s">
        <v>1578</v>
      </c>
      <c r="O104" s="255"/>
    </row>
    <row r="105" spans="1:15" ht="12.75">
      <c r="A105" s="362"/>
      <c r="B105" s="363"/>
      <c r="C105" s="444" t="s">
        <v>1631</v>
      </c>
      <c r="D105" s="445"/>
      <c r="E105" s="364">
        <v>1.01</v>
      </c>
      <c r="F105" s="365"/>
      <c r="G105" s="366"/>
      <c r="H105" s="272"/>
      <c r="I105" s="266"/>
      <c r="J105" s="273"/>
      <c r="K105" s="266"/>
      <c r="M105" s="267" t="s">
        <v>1631</v>
      </c>
      <c r="O105" s="255"/>
    </row>
    <row r="106" spans="1:80" ht="12.75">
      <c r="A106" s="356">
        <v>37</v>
      </c>
      <c r="B106" s="357" t="s">
        <v>1632</v>
      </c>
      <c r="C106" s="358" t="s">
        <v>1633</v>
      </c>
      <c r="D106" s="359" t="s">
        <v>259</v>
      </c>
      <c r="E106" s="360">
        <v>1.01</v>
      </c>
      <c r="F106" s="360"/>
      <c r="G106" s="361">
        <f>E106*F106</f>
        <v>0</v>
      </c>
      <c r="H106" s="262">
        <v>0.0095</v>
      </c>
      <c r="I106" s="263">
        <f>E106*H106</f>
        <v>0.009595</v>
      </c>
      <c r="J106" s="262"/>
      <c r="K106" s="263">
        <f>E106*J106</f>
        <v>0</v>
      </c>
      <c r="O106" s="255">
        <v>2</v>
      </c>
      <c r="AA106" s="228">
        <v>3</v>
      </c>
      <c r="AB106" s="228">
        <v>1</v>
      </c>
      <c r="AC106" s="228">
        <v>55259950</v>
      </c>
      <c r="AZ106" s="228">
        <v>1</v>
      </c>
      <c r="BA106" s="228">
        <f>IF(AZ106=1,G106,0)</f>
        <v>0</v>
      </c>
      <c r="BB106" s="228">
        <f>IF(AZ106=2,G106,0)</f>
        <v>0</v>
      </c>
      <c r="BC106" s="228">
        <f>IF(AZ106=3,G106,0)</f>
        <v>0</v>
      </c>
      <c r="BD106" s="228">
        <f>IF(AZ106=4,G106,0)</f>
        <v>0</v>
      </c>
      <c r="BE106" s="228">
        <f>IF(AZ106=5,G106,0)</f>
        <v>0</v>
      </c>
      <c r="CA106" s="255">
        <v>3</v>
      </c>
      <c r="CB106" s="255">
        <v>1</v>
      </c>
    </row>
    <row r="107" spans="1:15" ht="12.75">
      <c r="A107" s="362"/>
      <c r="B107" s="363"/>
      <c r="C107" s="444" t="s">
        <v>1578</v>
      </c>
      <c r="D107" s="445"/>
      <c r="E107" s="364">
        <v>0</v>
      </c>
      <c r="F107" s="365"/>
      <c r="G107" s="366"/>
      <c r="H107" s="272"/>
      <c r="I107" s="266"/>
      <c r="J107" s="273"/>
      <c r="K107" s="266"/>
      <c r="M107" s="267" t="s">
        <v>1578</v>
      </c>
      <c r="O107" s="255"/>
    </row>
    <row r="108" spans="1:15" ht="12.75">
      <c r="A108" s="362"/>
      <c r="B108" s="363"/>
      <c r="C108" s="444" t="s">
        <v>1634</v>
      </c>
      <c r="D108" s="445"/>
      <c r="E108" s="364">
        <v>1.01</v>
      </c>
      <c r="F108" s="365"/>
      <c r="G108" s="366"/>
      <c r="H108" s="272"/>
      <c r="I108" s="266"/>
      <c r="J108" s="273"/>
      <c r="K108" s="266"/>
      <c r="M108" s="267" t="s">
        <v>1634</v>
      </c>
      <c r="O108" s="255"/>
    </row>
    <row r="109" spans="1:80" ht="12.75">
      <c r="A109" s="356">
        <v>38</v>
      </c>
      <c r="B109" s="357" t="s">
        <v>1635</v>
      </c>
      <c r="C109" s="358" t="s">
        <v>1636</v>
      </c>
      <c r="D109" s="359" t="s">
        <v>259</v>
      </c>
      <c r="E109" s="360">
        <v>1.01</v>
      </c>
      <c r="F109" s="360"/>
      <c r="G109" s="361">
        <f>E109*F109</f>
        <v>0</v>
      </c>
      <c r="H109" s="262">
        <v>0.009</v>
      </c>
      <c r="I109" s="263">
        <f>E109*H109</f>
        <v>0.009089999999999999</v>
      </c>
      <c r="J109" s="262"/>
      <c r="K109" s="263">
        <f>E109*J109</f>
        <v>0</v>
      </c>
      <c r="O109" s="255">
        <v>2</v>
      </c>
      <c r="AA109" s="228">
        <v>3</v>
      </c>
      <c r="AB109" s="228">
        <v>1</v>
      </c>
      <c r="AC109" s="228">
        <v>55259982</v>
      </c>
      <c r="AZ109" s="228">
        <v>1</v>
      </c>
      <c r="BA109" s="228">
        <f>IF(AZ109=1,G109,0)</f>
        <v>0</v>
      </c>
      <c r="BB109" s="228">
        <f>IF(AZ109=2,G109,0)</f>
        <v>0</v>
      </c>
      <c r="BC109" s="228">
        <f>IF(AZ109=3,G109,0)</f>
        <v>0</v>
      </c>
      <c r="BD109" s="228">
        <f>IF(AZ109=4,G109,0)</f>
        <v>0</v>
      </c>
      <c r="BE109" s="228">
        <f>IF(AZ109=5,G109,0)</f>
        <v>0</v>
      </c>
      <c r="CA109" s="255">
        <v>3</v>
      </c>
      <c r="CB109" s="255">
        <v>1</v>
      </c>
    </row>
    <row r="110" spans="1:15" ht="12.75">
      <c r="A110" s="362"/>
      <c r="B110" s="363"/>
      <c r="C110" s="444" t="s">
        <v>1578</v>
      </c>
      <c r="D110" s="445"/>
      <c r="E110" s="364">
        <v>0</v>
      </c>
      <c r="F110" s="365"/>
      <c r="G110" s="366"/>
      <c r="H110" s="272"/>
      <c r="I110" s="266"/>
      <c r="J110" s="273"/>
      <c r="K110" s="266"/>
      <c r="M110" s="267" t="s">
        <v>1578</v>
      </c>
      <c r="O110" s="255"/>
    </row>
    <row r="111" spans="1:15" ht="12.75">
      <c r="A111" s="362"/>
      <c r="B111" s="363"/>
      <c r="C111" s="444" t="s">
        <v>1637</v>
      </c>
      <c r="D111" s="445"/>
      <c r="E111" s="364">
        <v>1.01</v>
      </c>
      <c r="F111" s="365"/>
      <c r="G111" s="366"/>
      <c r="H111" s="272"/>
      <c r="I111" s="266"/>
      <c r="J111" s="273"/>
      <c r="K111" s="266"/>
      <c r="M111" s="267" t="s">
        <v>1637</v>
      </c>
      <c r="O111" s="255"/>
    </row>
    <row r="112" spans="1:80" ht="12.75">
      <c r="A112" s="356">
        <v>39</v>
      </c>
      <c r="B112" s="357" t="s">
        <v>1638</v>
      </c>
      <c r="C112" s="358" t="s">
        <v>1639</v>
      </c>
      <c r="D112" s="359" t="s">
        <v>259</v>
      </c>
      <c r="E112" s="360">
        <v>2.02</v>
      </c>
      <c r="F112" s="360"/>
      <c r="G112" s="361">
        <f>E112*F112</f>
        <v>0</v>
      </c>
      <c r="H112" s="262">
        <v>0.0149</v>
      </c>
      <c r="I112" s="263">
        <f>E112*H112</f>
        <v>0.030098</v>
      </c>
      <c r="J112" s="262"/>
      <c r="K112" s="263">
        <f>E112*J112</f>
        <v>0</v>
      </c>
      <c r="O112" s="255">
        <v>2</v>
      </c>
      <c r="AA112" s="228">
        <v>3</v>
      </c>
      <c r="AB112" s="228">
        <v>1</v>
      </c>
      <c r="AC112" s="228">
        <v>552599939</v>
      </c>
      <c r="AZ112" s="228">
        <v>1</v>
      </c>
      <c r="BA112" s="228">
        <f>IF(AZ112=1,G112,0)</f>
        <v>0</v>
      </c>
      <c r="BB112" s="228">
        <f>IF(AZ112=2,G112,0)</f>
        <v>0</v>
      </c>
      <c r="BC112" s="228">
        <f>IF(AZ112=3,G112,0)</f>
        <v>0</v>
      </c>
      <c r="BD112" s="228">
        <f>IF(AZ112=4,G112,0)</f>
        <v>0</v>
      </c>
      <c r="BE112" s="228">
        <f>IF(AZ112=5,G112,0)</f>
        <v>0</v>
      </c>
      <c r="CA112" s="255">
        <v>3</v>
      </c>
      <c r="CB112" s="255">
        <v>1</v>
      </c>
    </row>
    <row r="113" spans="1:15" ht="12.75">
      <c r="A113" s="362"/>
      <c r="B113" s="363"/>
      <c r="C113" s="444" t="s">
        <v>1578</v>
      </c>
      <c r="D113" s="445"/>
      <c r="E113" s="364">
        <v>0</v>
      </c>
      <c r="F113" s="365"/>
      <c r="G113" s="366"/>
      <c r="H113" s="272"/>
      <c r="I113" s="266"/>
      <c r="J113" s="273"/>
      <c r="K113" s="266"/>
      <c r="M113" s="267" t="s">
        <v>1578</v>
      </c>
      <c r="O113" s="255"/>
    </row>
    <row r="114" spans="1:15" ht="12.75">
      <c r="A114" s="362"/>
      <c r="B114" s="363"/>
      <c r="C114" s="444" t="s">
        <v>1640</v>
      </c>
      <c r="D114" s="445"/>
      <c r="E114" s="364">
        <v>2.02</v>
      </c>
      <c r="F114" s="365"/>
      <c r="G114" s="366"/>
      <c r="H114" s="272"/>
      <c r="I114" s="266"/>
      <c r="J114" s="273"/>
      <c r="K114" s="266"/>
      <c r="M114" s="267" t="s">
        <v>1640</v>
      </c>
      <c r="O114" s="255"/>
    </row>
    <row r="115" spans="1:80" ht="12.75">
      <c r="A115" s="356">
        <v>40</v>
      </c>
      <c r="B115" s="357" t="s">
        <v>1641</v>
      </c>
      <c r="C115" s="358" t="s">
        <v>1642</v>
      </c>
      <c r="D115" s="359" t="s">
        <v>259</v>
      </c>
      <c r="E115" s="360">
        <v>1.01</v>
      </c>
      <c r="F115" s="360"/>
      <c r="G115" s="361">
        <f>E115*F115</f>
        <v>0</v>
      </c>
      <c r="H115" s="262">
        <v>0.027</v>
      </c>
      <c r="I115" s="263">
        <f>E115*H115</f>
        <v>0.02727</v>
      </c>
      <c r="J115" s="262"/>
      <c r="K115" s="263">
        <f>E115*J115</f>
        <v>0</v>
      </c>
      <c r="O115" s="255">
        <v>2</v>
      </c>
      <c r="AA115" s="228">
        <v>3</v>
      </c>
      <c r="AB115" s="228">
        <v>1</v>
      </c>
      <c r="AC115" s="228" t="s">
        <v>1641</v>
      </c>
      <c r="AZ115" s="228">
        <v>1</v>
      </c>
      <c r="BA115" s="228">
        <f>IF(AZ115=1,G115,0)</f>
        <v>0</v>
      </c>
      <c r="BB115" s="228">
        <f>IF(AZ115=2,G115,0)</f>
        <v>0</v>
      </c>
      <c r="BC115" s="228">
        <f>IF(AZ115=3,G115,0)</f>
        <v>0</v>
      </c>
      <c r="BD115" s="228">
        <f>IF(AZ115=4,G115,0)</f>
        <v>0</v>
      </c>
      <c r="BE115" s="228">
        <f>IF(AZ115=5,G115,0)</f>
        <v>0</v>
      </c>
      <c r="CA115" s="255">
        <v>3</v>
      </c>
      <c r="CB115" s="255">
        <v>1</v>
      </c>
    </row>
    <row r="116" spans="1:15" ht="12.75">
      <c r="A116" s="362"/>
      <c r="B116" s="363"/>
      <c r="C116" s="444" t="s">
        <v>1578</v>
      </c>
      <c r="D116" s="445"/>
      <c r="E116" s="364">
        <v>0</v>
      </c>
      <c r="F116" s="365"/>
      <c r="G116" s="366"/>
      <c r="H116" s="272"/>
      <c r="I116" s="266"/>
      <c r="J116" s="273"/>
      <c r="K116" s="266"/>
      <c r="M116" s="267" t="s">
        <v>1578</v>
      </c>
      <c r="O116" s="255"/>
    </row>
    <row r="117" spans="1:15" ht="12.75">
      <c r="A117" s="362"/>
      <c r="B117" s="363"/>
      <c r="C117" s="444" t="s">
        <v>1643</v>
      </c>
      <c r="D117" s="445"/>
      <c r="E117" s="364">
        <v>1.01</v>
      </c>
      <c r="F117" s="365"/>
      <c r="G117" s="366"/>
      <c r="H117" s="272"/>
      <c r="I117" s="266"/>
      <c r="J117" s="273"/>
      <c r="K117" s="266"/>
      <c r="M117" s="267" t="s">
        <v>1643</v>
      </c>
      <c r="O117" s="255"/>
    </row>
    <row r="118" spans="1:80" ht="12.75">
      <c r="A118" s="356">
        <v>41</v>
      </c>
      <c r="B118" s="357" t="s">
        <v>1644</v>
      </c>
      <c r="C118" s="358" t="s">
        <v>1645</v>
      </c>
      <c r="D118" s="359" t="s">
        <v>259</v>
      </c>
      <c r="E118" s="360">
        <v>1.01</v>
      </c>
      <c r="F118" s="360"/>
      <c r="G118" s="361">
        <f>E118*F118</f>
        <v>0</v>
      </c>
      <c r="H118" s="262">
        <v>0.0038</v>
      </c>
      <c r="I118" s="263">
        <f>E118*H118</f>
        <v>0.003838</v>
      </c>
      <c r="J118" s="262"/>
      <c r="K118" s="263">
        <f>E118*J118</f>
        <v>0</v>
      </c>
      <c r="O118" s="255">
        <v>2</v>
      </c>
      <c r="AA118" s="228">
        <v>3</v>
      </c>
      <c r="AB118" s="228">
        <v>1</v>
      </c>
      <c r="AC118" s="228">
        <v>55260023</v>
      </c>
      <c r="AZ118" s="228">
        <v>1</v>
      </c>
      <c r="BA118" s="228">
        <f>IF(AZ118=1,G118,0)</f>
        <v>0</v>
      </c>
      <c r="BB118" s="228">
        <f>IF(AZ118=2,G118,0)</f>
        <v>0</v>
      </c>
      <c r="BC118" s="228">
        <f>IF(AZ118=3,G118,0)</f>
        <v>0</v>
      </c>
      <c r="BD118" s="228">
        <f>IF(AZ118=4,G118,0)</f>
        <v>0</v>
      </c>
      <c r="BE118" s="228">
        <f>IF(AZ118=5,G118,0)</f>
        <v>0</v>
      </c>
      <c r="CA118" s="255">
        <v>3</v>
      </c>
      <c r="CB118" s="255">
        <v>1</v>
      </c>
    </row>
    <row r="119" spans="1:15" ht="12.75">
      <c r="A119" s="362"/>
      <c r="B119" s="363"/>
      <c r="C119" s="444" t="s">
        <v>1578</v>
      </c>
      <c r="D119" s="445"/>
      <c r="E119" s="364">
        <v>0</v>
      </c>
      <c r="F119" s="365"/>
      <c r="G119" s="366"/>
      <c r="H119" s="272"/>
      <c r="I119" s="266"/>
      <c r="J119" s="273"/>
      <c r="K119" s="266"/>
      <c r="M119" s="267" t="s">
        <v>1578</v>
      </c>
      <c r="O119" s="255"/>
    </row>
    <row r="120" spans="1:15" ht="12.75">
      <c r="A120" s="362"/>
      <c r="B120" s="363"/>
      <c r="C120" s="444" t="s">
        <v>1646</v>
      </c>
      <c r="D120" s="445"/>
      <c r="E120" s="364">
        <v>1.01</v>
      </c>
      <c r="F120" s="365"/>
      <c r="G120" s="366"/>
      <c r="H120" s="272"/>
      <c r="I120" s="266"/>
      <c r="J120" s="273"/>
      <c r="K120" s="266"/>
      <c r="M120" s="267" t="s">
        <v>1646</v>
      </c>
      <c r="O120" s="255"/>
    </row>
    <row r="121" spans="1:80" ht="12.75">
      <c r="A121" s="356">
        <v>42</v>
      </c>
      <c r="B121" s="357" t="s">
        <v>1647</v>
      </c>
      <c r="C121" s="358" t="s">
        <v>1648</v>
      </c>
      <c r="D121" s="359" t="s">
        <v>259</v>
      </c>
      <c r="E121" s="360">
        <v>2.02</v>
      </c>
      <c r="F121" s="360"/>
      <c r="G121" s="361">
        <f>E121*F121</f>
        <v>0</v>
      </c>
      <c r="H121" s="262">
        <v>0.0141</v>
      </c>
      <c r="I121" s="263">
        <f>E121*H121</f>
        <v>0.028482</v>
      </c>
      <c r="J121" s="262"/>
      <c r="K121" s="263">
        <f>E121*J121</f>
        <v>0</v>
      </c>
      <c r="O121" s="255">
        <v>2</v>
      </c>
      <c r="AA121" s="228">
        <v>3</v>
      </c>
      <c r="AB121" s="228">
        <v>1</v>
      </c>
      <c r="AC121" s="228">
        <v>552701211</v>
      </c>
      <c r="AZ121" s="228">
        <v>1</v>
      </c>
      <c r="BA121" s="228">
        <f>IF(AZ121=1,G121,0)</f>
        <v>0</v>
      </c>
      <c r="BB121" s="228">
        <f>IF(AZ121=2,G121,0)</f>
        <v>0</v>
      </c>
      <c r="BC121" s="228">
        <f>IF(AZ121=3,G121,0)</f>
        <v>0</v>
      </c>
      <c r="BD121" s="228">
        <f>IF(AZ121=4,G121,0)</f>
        <v>0</v>
      </c>
      <c r="BE121" s="228">
        <f>IF(AZ121=5,G121,0)</f>
        <v>0</v>
      </c>
      <c r="CA121" s="255">
        <v>3</v>
      </c>
      <c r="CB121" s="255">
        <v>1</v>
      </c>
    </row>
    <row r="122" spans="1:15" ht="12.75">
      <c r="A122" s="362"/>
      <c r="B122" s="363"/>
      <c r="C122" s="444" t="s">
        <v>1578</v>
      </c>
      <c r="D122" s="445"/>
      <c r="E122" s="364">
        <v>0</v>
      </c>
      <c r="F122" s="365"/>
      <c r="G122" s="366"/>
      <c r="H122" s="272"/>
      <c r="I122" s="266"/>
      <c r="J122" s="273"/>
      <c r="K122" s="266"/>
      <c r="M122" s="267" t="s">
        <v>1578</v>
      </c>
      <c r="O122" s="255"/>
    </row>
    <row r="123" spans="1:15" ht="12.75">
      <c r="A123" s="362"/>
      <c r="B123" s="363"/>
      <c r="C123" s="444" t="s">
        <v>1649</v>
      </c>
      <c r="D123" s="445"/>
      <c r="E123" s="364">
        <v>2.02</v>
      </c>
      <c r="F123" s="365"/>
      <c r="G123" s="366"/>
      <c r="H123" s="272"/>
      <c r="I123" s="266"/>
      <c r="J123" s="273"/>
      <c r="K123" s="266"/>
      <c r="M123" s="267" t="s">
        <v>1649</v>
      </c>
      <c r="O123" s="255"/>
    </row>
    <row r="124" spans="1:80" ht="12.75">
      <c r="A124" s="356">
        <v>43</v>
      </c>
      <c r="B124" s="357" t="s">
        <v>1650</v>
      </c>
      <c r="C124" s="358" t="s">
        <v>1651</v>
      </c>
      <c r="D124" s="359" t="s">
        <v>259</v>
      </c>
      <c r="E124" s="360">
        <v>2.02</v>
      </c>
      <c r="F124" s="360"/>
      <c r="G124" s="361">
        <f>E124*F124</f>
        <v>0</v>
      </c>
      <c r="H124" s="262">
        <v>0.0087</v>
      </c>
      <c r="I124" s="263">
        <f>E124*H124</f>
        <v>0.017574</v>
      </c>
      <c r="J124" s="262"/>
      <c r="K124" s="263">
        <f>E124*J124</f>
        <v>0</v>
      </c>
      <c r="O124" s="255">
        <v>2</v>
      </c>
      <c r="AA124" s="228">
        <v>3</v>
      </c>
      <c r="AB124" s="228">
        <v>1</v>
      </c>
      <c r="AC124" s="228">
        <v>552702102</v>
      </c>
      <c r="AZ124" s="228">
        <v>1</v>
      </c>
      <c r="BA124" s="228">
        <f>IF(AZ124=1,G124,0)</f>
        <v>0</v>
      </c>
      <c r="BB124" s="228">
        <f>IF(AZ124=2,G124,0)</f>
        <v>0</v>
      </c>
      <c r="BC124" s="228">
        <f>IF(AZ124=3,G124,0)</f>
        <v>0</v>
      </c>
      <c r="BD124" s="228">
        <f>IF(AZ124=4,G124,0)</f>
        <v>0</v>
      </c>
      <c r="BE124" s="228">
        <f>IF(AZ124=5,G124,0)</f>
        <v>0</v>
      </c>
      <c r="CA124" s="255">
        <v>3</v>
      </c>
      <c r="CB124" s="255">
        <v>1</v>
      </c>
    </row>
    <row r="125" spans="1:15" ht="12.75">
      <c r="A125" s="362"/>
      <c r="B125" s="363"/>
      <c r="C125" s="444" t="s">
        <v>1578</v>
      </c>
      <c r="D125" s="445"/>
      <c r="E125" s="364">
        <v>0</v>
      </c>
      <c r="F125" s="365"/>
      <c r="G125" s="366"/>
      <c r="H125" s="272"/>
      <c r="I125" s="266"/>
      <c r="J125" s="273"/>
      <c r="K125" s="266"/>
      <c r="M125" s="267" t="s">
        <v>1578</v>
      </c>
      <c r="O125" s="255"/>
    </row>
    <row r="126" spans="1:15" ht="12.75">
      <c r="A126" s="362"/>
      <c r="B126" s="363"/>
      <c r="C126" s="444" t="s">
        <v>1649</v>
      </c>
      <c r="D126" s="445"/>
      <c r="E126" s="364">
        <v>2.02</v>
      </c>
      <c r="F126" s="365"/>
      <c r="G126" s="366"/>
      <c r="H126" s="272"/>
      <c r="I126" s="266"/>
      <c r="J126" s="273"/>
      <c r="K126" s="266"/>
      <c r="M126" s="267" t="s">
        <v>1649</v>
      </c>
      <c r="O126" s="255"/>
    </row>
    <row r="127" spans="1:57" ht="12.75">
      <c r="A127" s="274"/>
      <c r="B127" s="275" t="s">
        <v>103</v>
      </c>
      <c r="C127" s="276" t="s">
        <v>253</v>
      </c>
      <c r="D127" s="277"/>
      <c r="E127" s="278"/>
      <c r="F127" s="279"/>
      <c r="G127" s="280">
        <f>SUM(G11:G126)</f>
        <v>0</v>
      </c>
      <c r="H127" s="281"/>
      <c r="I127" s="282">
        <f>SUM(I11:I126)</f>
        <v>5.56347451</v>
      </c>
      <c r="J127" s="281"/>
      <c r="K127" s="282">
        <f>SUM(K11:K126)</f>
        <v>0</v>
      </c>
      <c r="O127" s="255">
        <v>4</v>
      </c>
      <c r="BA127" s="283">
        <f>SUM(BA11:BA126)</f>
        <v>0</v>
      </c>
      <c r="BB127" s="283">
        <f>SUM(BB11:BB126)</f>
        <v>0</v>
      </c>
      <c r="BC127" s="283">
        <f>SUM(BC11:BC126)</f>
        <v>0</v>
      </c>
      <c r="BD127" s="283">
        <f>SUM(BD11:BD126)</f>
        <v>0</v>
      </c>
      <c r="BE127" s="283">
        <f>SUM(BE11:BE126)</f>
        <v>0</v>
      </c>
    </row>
    <row r="128" spans="1:15" ht="12.75">
      <c r="A128" s="245" t="s">
        <v>98</v>
      </c>
      <c r="B128" s="246" t="s">
        <v>377</v>
      </c>
      <c r="C128" s="247" t="s">
        <v>378</v>
      </c>
      <c r="D128" s="248"/>
      <c r="E128" s="249"/>
      <c r="F128" s="249"/>
      <c r="G128" s="250"/>
      <c r="H128" s="251"/>
      <c r="I128" s="252"/>
      <c r="J128" s="253"/>
      <c r="K128" s="254"/>
      <c r="O128" s="255">
        <v>1</v>
      </c>
    </row>
    <row r="129" spans="1:80" ht="12.75">
      <c r="A129" s="256">
        <v>44</v>
      </c>
      <c r="B129" s="257" t="s">
        <v>380</v>
      </c>
      <c r="C129" s="258" t="s">
        <v>381</v>
      </c>
      <c r="D129" s="259" t="s">
        <v>382</v>
      </c>
      <c r="E129" s="260">
        <v>9.02847451</v>
      </c>
      <c r="F129" s="260"/>
      <c r="G129" s="261">
        <f>E129*F129</f>
        <v>0</v>
      </c>
      <c r="H129" s="262">
        <v>0</v>
      </c>
      <c r="I129" s="263">
        <f>E129*H129</f>
        <v>0</v>
      </c>
      <c r="J129" s="262"/>
      <c r="K129" s="263">
        <f>E129*J129</f>
        <v>0</v>
      </c>
      <c r="O129" s="255">
        <v>2</v>
      </c>
      <c r="AA129" s="228">
        <v>7</v>
      </c>
      <c r="AB129" s="228">
        <v>1</v>
      </c>
      <c r="AC129" s="228">
        <v>2</v>
      </c>
      <c r="AZ129" s="228">
        <v>1</v>
      </c>
      <c r="BA129" s="228">
        <f>IF(AZ129=1,G129,0)</f>
        <v>0</v>
      </c>
      <c r="BB129" s="228">
        <f>IF(AZ129=2,G129,0)</f>
        <v>0</v>
      </c>
      <c r="BC129" s="228">
        <f>IF(AZ129=3,G129,0)</f>
        <v>0</v>
      </c>
      <c r="BD129" s="228">
        <f>IF(AZ129=4,G129,0)</f>
        <v>0</v>
      </c>
      <c r="BE129" s="228">
        <f>IF(AZ129=5,G129,0)</f>
        <v>0</v>
      </c>
      <c r="CA129" s="255">
        <v>7</v>
      </c>
      <c r="CB129" s="255">
        <v>1</v>
      </c>
    </row>
    <row r="130" spans="1:57" ht="12.75">
      <c r="A130" s="274"/>
      <c r="B130" s="275" t="s">
        <v>103</v>
      </c>
      <c r="C130" s="276" t="s">
        <v>379</v>
      </c>
      <c r="D130" s="277"/>
      <c r="E130" s="278"/>
      <c r="F130" s="279"/>
      <c r="G130" s="280">
        <f>SUM(G128:G129)</f>
        <v>0</v>
      </c>
      <c r="H130" s="281"/>
      <c r="I130" s="282">
        <f>SUM(I128:I129)</f>
        <v>0</v>
      </c>
      <c r="J130" s="281"/>
      <c r="K130" s="282">
        <f>SUM(K128:K129)</f>
        <v>0</v>
      </c>
      <c r="O130" s="255">
        <v>4</v>
      </c>
      <c r="BA130" s="283">
        <f>SUM(BA128:BA129)</f>
        <v>0</v>
      </c>
      <c r="BB130" s="283">
        <f>SUM(BB128:BB129)</f>
        <v>0</v>
      </c>
      <c r="BC130" s="283">
        <f>SUM(BC128:BC129)</f>
        <v>0</v>
      </c>
      <c r="BD130" s="283">
        <f>SUM(BD128:BD129)</f>
        <v>0</v>
      </c>
      <c r="BE130" s="283">
        <f>SUM(BE128:BE129)</f>
        <v>0</v>
      </c>
    </row>
    <row r="131" ht="12.75">
      <c r="E131" s="228"/>
    </row>
    <row r="132" ht="12.75">
      <c r="E132" s="228"/>
    </row>
    <row r="133" ht="12.75">
      <c r="E133" s="228"/>
    </row>
    <row r="134" ht="12.75">
      <c r="E134" s="228"/>
    </row>
    <row r="135" ht="12.75">
      <c r="E135" s="228"/>
    </row>
    <row r="136" ht="12.75">
      <c r="E136" s="228"/>
    </row>
    <row r="137" ht="12.75">
      <c r="E137" s="228"/>
    </row>
    <row r="138" ht="12.75">
      <c r="E138" s="228"/>
    </row>
    <row r="139" ht="12.75">
      <c r="E139" s="228"/>
    </row>
    <row r="140" ht="12.75">
      <c r="E140" s="228"/>
    </row>
    <row r="141" ht="12.75">
      <c r="E141" s="228"/>
    </row>
    <row r="142" ht="12.75">
      <c r="E142" s="228"/>
    </row>
    <row r="143" ht="12.75">
      <c r="E143" s="228"/>
    </row>
    <row r="144" ht="12.75">
      <c r="E144" s="228"/>
    </row>
    <row r="145" ht="12.75">
      <c r="E145" s="228"/>
    </row>
    <row r="146" ht="12.75">
      <c r="E146" s="228"/>
    </row>
    <row r="147" ht="12.75">
      <c r="E147" s="228"/>
    </row>
    <row r="148" ht="12.75">
      <c r="E148" s="228"/>
    </row>
    <row r="149" ht="12.75">
      <c r="E149" s="228"/>
    </row>
    <row r="150" ht="12.75">
      <c r="E150" s="228"/>
    </row>
    <row r="151" ht="12.75">
      <c r="E151" s="228"/>
    </row>
    <row r="152" ht="12.75">
      <c r="E152" s="228"/>
    </row>
    <row r="153" ht="12.75">
      <c r="E153" s="228"/>
    </row>
    <row r="154" spans="1:7" ht="12.75">
      <c r="A154" s="273"/>
      <c r="B154" s="273"/>
      <c r="C154" s="273"/>
      <c r="D154" s="273"/>
      <c r="E154" s="273"/>
      <c r="F154" s="273"/>
      <c r="G154" s="273"/>
    </row>
    <row r="155" spans="1:7" ht="12.75">
      <c r="A155" s="273"/>
      <c r="B155" s="273"/>
      <c r="C155" s="273"/>
      <c r="D155" s="273"/>
      <c r="E155" s="273"/>
      <c r="F155" s="273"/>
      <c r="G155" s="273"/>
    </row>
    <row r="156" spans="1:7" ht="12.75">
      <c r="A156" s="273"/>
      <c r="B156" s="273"/>
      <c r="C156" s="273"/>
      <c r="D156" s="273"/>
      <c r="E156" s="273"/>
      <c r="F156" s="273"/>
      <c r="G156" s="273"/>
    </row>
    <row r="157" spans="1:7" ht="12.75">
      <c r="A157" s="273"/>
      <c r="B157" s="273"/>
      <c r="C157" s="273"/>
      <c r="D157" s="273"/>
      <c r="E157" s="273"/>
      <c r="F157" s="273"/>
      <c r="G157" s="273"/>
    </row>
    <row r="158" ht="12.75">
      <c r="E158" s="228"/>
    </row>
    <row r="159" ht="12.75">
      <c r="E159" s="228"/>
    </row>
    <row r="160" ht="12.75">
      <c r="E160" s="228"/>
    </row>
    <row r="161" ht="12.75">
      <c r="E161" s="228"/>
    </row>
    <row r="162" ht="12.75">
      <c r="E162" s="228"/>
    </row>
    <row r="163" ht="12.75">
      <c r="E163" s="228"/>
    </row>
    <row r="164" ht="12.75">
      <c r="E164" s="228"/>
    </row>
    <row r="165" ht="12.75">
      <c r="E165" s="228"/>
    </row>
    <row r="166" ht="12.75">
      <c r="E166" s="228"/>
    </row>
    <row r="167" ht="12.75">
      <c r="E167" s="228"/>
    </row>
    <row r="168" ht="12.75">
      <c r="E168" s="228"/>
    </row>
    <row r="169" ht="12.75">
      <c r="E169" s="228"/>
    </row>
    <row r="170" ht="12.75">
      <c r="E170" s="228"/>
    </row>
    <row r="171" ht="12.75">
      <c r="E171" s="228"/>
    </row>
    <row r="172" ht="12.75">
      <c r="E172" s="228"/>
    </row>
    <row r="173" ht="12.75">
      <c r="E173" s="228"/>
    </row>
    <row r="174" ht="12.75">
      <c r="E174" s="228"/>
    </row>
    <row r="175" ht="12.75">
      <c r="E175" s="228"/>
    </row>
    <row r="176" ht="12.75">
      <c r="E176" s="228"/>
    </row>
    <row r="177" ht="12.75">
      <c r="E177" s="228"/>
    </row>
    <row r="178" ht="12.75">
      <c r="E178" s="228"/>
    </row>
    <row r="179" ht="12.75">
      <c r="E179" s="228"/>
    </row>
    <row r="180" ht="12.75">
      <c r="E180" s="228"/>
    </row>
    <row r="181" ht="12.75">
      <c r="E181" s="228"/>
    </row>
    <row r="182" ht="12.75">
      <c r="E182" s="228"/>
    </row>
    <row r="183" ht="12.75">
      <c r="E183" s="228"/>
    </row>
    <row r="184" ht="12.75">
      <c r="E184" s="228"/>
    </row>
    <row r="185" ht="12.75">
      <c r="E185" s="228"/>
    </row>
    <row r="186" ht="12.75">
      <c r="E186" s="228"/>
    </row>
    <row r="187" ht="12.75">
      <c r="E187" s="228"/>
    </row>
    <row r="188" ht="12.75">
      <c r="E188" s="228"/>
    </row>
    <row r="189" spans="1:2" ht="12.75">
      <c r="A189" s="284"/>
      <c r="B189" s="284"/>
    </row>
    <row r="190" spans="1:7" ht="12.75">
      <c r="A190" s="273"/>
      <c r="B190" s="273"/>
      <c r="C190" s="285"/>
      <c r="D190" s="285"/>
      <c r="E190" s="286"/>
      <c r="F190" s="285"/>
      <c r="G190" s="287"/>
    </row>
    <row r="191" spans="1:7" ht="12.75">
      <c r="A191" s="288"/>
      <c r="B191" s="288"/>
      <c r="C191" s="273"/>
      <c r="D191" s="273"/>
      <c r="E191" s="289"/>
      <c r="F191" s="273"/>
      <c r="G191" s="273"/>
    </row>
    <row r="192" spans="1:7" ht="12.75">
      <c r="A192" s="273"/>
      <c r="B192" s="273"/>
      <c r="C192" s="273"/>
      <c r="D192" s="273"/>
      <c r="E192" s="289"/>
      <c r="F192" s="273"/>
      <c r="G192" s="273"/>
    </row>
    <row r="193" spans="1:7" ht="12.75">
      <c r="A193" s="273"/>
      <c r="B193" s="273"/>
      <c r="C193" s="273"/>
      <c r="D193" s="273"/>
      <c r="E193" s="289"/>
      <c r="F193" s="273"/>
      <c r="G193" s="273"/>
    </row>
    <row r="194" spans="1:7" ht="12.75">
      <c r="A194" s="273"/>
      <c r="B194" s="273"/>
      <c r="C194" s="273"/>
      <c r="D194" s="273"/>
      <c r="E194" s="289"/>
      <c r="F194" s="273"/>
      <c r="G194" s="273"/>
    </row>
    <row r="195" spans="1:7" ht="12.75">
      <c r="A195" s="273"/>
      <c r="B195" s="273"/>
      <c r="C195" s="273"/>
      <c r="D195" s="273"/>
      <c r="E195" s="289"/>
      <c r="F195" s="273"/>
      <c r="G195" s="273"/>
    </row>
    <row r="196" spans="1:7" ht="12.75">
      <c r="A196" s="273"/>
      <c r="B196" s="273"/>
      <c r="C196" s="273"/>
      <c r="D196" s="273"/>
      <c r="E196" s="289"/>
      <c r="F196" s="273"/>
      <c r="G196" s="273"/>
    </row>
    <row r="197" spans="1:7" ht="12.75">
      <c r="A197" s="273"/>
      <c r="B197" s="273"/>
      <c r="C197" s="273"/>
      <c r="D197" s="273"/>
      <c r="E197" s="289"/>
      <c r="F197" s="273"/>
      <c r="G197" s="273"/>
    </row>
    <row r="198" spans="1:7" ht="12.75">
      <c r="A198" s="273"/>
      <c r="B198" s="273"/>
      <c r="C198" s="273"/>
      <c r="D198" s="273"/>
      <c r="E198" s="289"/>
      <c r="F198" s="273"/>
      <c r="G198" s="273"/>
    </row>
    <row r="199" spans="1:7" ht="12.75">
      <c r="A199" s="273"/>
      <c r="B199" s="273"/>
      <c r="C199" s="273"/>
      <c r="D199" s="273"/>
      <c r="E199" s="289"/>
      <c r="F199" s="273"/>
      <c r="G199" s="273"/>
    </row>
    <row r="200" spans="1:7" ht="12.75">
      <c r="A200" s="273"/>
      <c r="B200" s="273"/>
      <c r="C200" s="273"/>
      <c r="D200" s="273"/>
      <c r="E200" s="289"/>
      <c r="F200" s="273"/>
      <c r="G200" s="273"/>
    </row>
    <row r="201" spans="1:7" ht="12.75">
      <c r="A201" s="273"/>
      <c r="B201" s="273"/>
      <c r="C201" s="273"/>
      <c r="D201" s="273"/>
      <c r="E201" s="289"/>
      <c r="F201" s="273"/>
      <c r="G201" s="273"/>
    </row>
    <row r="202" spans="1:7" ht="12.75">
      <c r="A202" s="273"/>
      <c r="B202" s="273"/>
      <c r="C202" s="273"/>
      <c r="D202" s="273"/>
      <c r="E202" s="289"/>
      <c r="F202" s="273"/>
      <c r="G202" s="273"/>
    </row>
    <row r="203" spans="1:7" ht="12.75">
      <c r="A203" s="273"/>
      <c r="B203" s="273"/>
      <c r="C203" s="273"/>
      <c r="D203" s="273"/>
      <c r="E203" s="289"/>
      <c r="F203" s="273"/>
      <c r="G203" s="273"/>
    </row>
  </sheetData>
  <mergeCells count="78">
    <mergeCell ref="C126:D126"/>
    <mergeCell ref="C117:D117"/>
    <mergeCell ref="C119:D119"/>
    <mergeCell ref="C120:D120"/>
    <mergeCell ref="C122:D122"/>
    <mergeCell ref="C123:D123"/>
    <mergeCell ref="C125:D125"/>
    <mergeCell ref="C116:D116"/>
    <mergeCell ref="C98:D98"/>
    <mergeCell ref="C100:D100"/>
    <mergeCell ref="C102:D102"/>
    <mergeCell ref="C104:D104"/>
    <mergeCell ref="C105:D105"/>
    <mergeCell ref="C107:D107"/>
    <mergeCell ref="C108:D108"/>
    <mergeCell ref="C110:D110"/>
    <mergeCell ref="C111:D111"/>
    <mergeCell ref="C113:D113"/>
    <mergeCell ref="C114:D114"/>
    <mergeCell ref="C96:D96"/>
    <mergeCell ref="C79:D79"/>
    <mergeCell ref="C80:D80"/>
    <mergeCell ref="C81:D81"/>
    <mergeCell ref="C83:D83"/>
    <mergeCell ref="C84:D84"/>
    <mergeCell ref="C86:D86"/>
    <mergeCell ref="C87:D87"/>
    <mergeCell ref="C89:D89"/>
    <mergeCell ref="C91:D91"/>
    <mergeCell ref="C93:D93"/>
    <mergeCell ref="C94:D94"/>
    <mergeCell ref="C78:D78"/>
    <mergeCell ref="C64:D64"/>
    <mergeCell ref="C66:D66"/>
    <mergeCell ref="C68:D68"/>
    <mergeCell ref="C70:D70"/>
    <mergeCell ref="C71:D71"/>
    <mergeCell ref="C72:D72"/>
    <mergeCell ref="C73:D73"/>
    <mergeCell ref="C74:D74"/>
    <mergeCell ref="C75:D75"/>
    <mergeCell ref="C76:D76"/>
    <mergeCell ref="C77:D77"/>
    <mergeCell ref="C63:D63"/>
    <mergeCell ref="C46:D46"/>
    <mergeCell ref="C48:G48"/>
    <mergeCell ref="C49:D49"/>
    <mergeCell ref="C51:D51"/>
    <mergeCell ref="C52:D52"/>
    <mergeCell ref="C53:D53"/>
    <mergeCell ref="C55:D55"/>
    <mergeCell ref="C56:D56"/>
    <mergeCell ref="C58:D58"/>
    <mergeCell ref="C60:D60"/>
    <mergeCell ref="C62:D62"/>
    <mergeCell ref="C37:D37"/>
    <mergeCell ref="C40:D40"/>
    <mergeCell ref="C42:D42"/>
    <mergeCell ref="C44:D44"/>
    <mergeCell ref="C25:D25"/>
    <mergeCell ref="C27:D27"/>
    <mergeCell ref="C29:D29"/>
    <mergeCell ref="C31:D31"/>
    <mergeCell ref="C33:D33"/>
    <mergeCell ref="C35:D35"/>
    <mergeCell ref="C20:D20"/>
    <mergeCell ref="C22:D22"/>
    <mergeCell ref="C23:D23"/>
    <mergeCell ref="A1:G1"/>
    <mergeCell ref="A3:B3"/>
    <mergeCell ref="A4:B4"/>
    <mergeCell ref="E4:G4"/>
    <mergeCell ref="C9:D9"/>
    <mergeCell ref="C13:D13"/>
    <mergeCell ref="C14:D14"/>
    <mergeCell ref="C15:D15"/>
    <mergeCell ref="C17:D17"/>
    <mergeCell ref="C18:D18"/>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1961</v>
      </c>
      <c r="D2" s="93" t="s">
        <v>1960</v>
      </c>
      <c r="E2" s="94"/>
      <c r="F2" s="95" t="s">
        <v>33</v>
      </c>
      <c r="G2" s="96" t="s">
        <v>1537</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1534</v>
      </c>
      <c r="B5" s="106"/>
      <c r="C5" s="107" t="s">
        <v>1535</v>
      </c>
      <c r="D5" s="108"/>
      <c r="E5" s="106"/>
      <c r="F5" s="101" t="s">
        <v>36</v>
      </c>
      <c r="G5" s="102" t="s">
        <v>110</v>
      </c>
    </row>
    <row r="6" spans="1:15" ht="12.95" customHeight="1">
      <c r="A6" s="103" t="s">
        <v>37</v>
      </c>
      <c r="B6" s="98"/>
      <c r="C6" s="99"/>
      <c r="D6" s="99"/>
      <c r="E6" s="100"/>
      <c r="F6" s="109" t="s">
        <v>38</v>
      </c>
      <c r="G6" s="110"/>
      <c r="O6" s="111"/>
    </row>
    <row r="7" spans="1:7" ht="12.95" customHeight="1">
      <c r="A7" s="112"/>
      <c r="B7" s="113"/>
      <c r="C7" s="114" t="s">
        <v>105</v>
      </c>
      <c r="D7" s="115"/>
      <c r="E7" s="115"/>
      <c r="F7" s="116" t="s">
        <v>39</v>
      </c>
      <c r="G7" s="110"/>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40.1 SO 40.1.1.2 Rek'!E11</f>
        <v>0</v>
      </c>
      <c r="D15" s="145" t="str">
        <f>'SO 40.1 SO 40.1.1.2 Rek'!A16</f>
        <v>Ztížené výrobní podmínky</v>
      </c>
      <c r="E15" s="146"/>
      <c r="F15" s="147"/>
      <c r="G15" s="144">
        <f>'SO 40.1 SO 40.1.1.2 Rek'!I16</f>
        <v>0</v>
      </c>
    </row>
    <row r="16" spans="1:7" ht="15.95" customHeight="1">
      <c r="A16" s="142" t="s">
        <v>52</v>
      </c>
      <c r="B16" s="143" t="s">
        <v>53</v>
      </c>
      <c r="C16" s="144">
        <f>'SO 40.1 SO 40.1.1.2 Rek'!F11</f>
        <v>0</v>
      </c>
      <c r="D16" s="97" t="str">
        <f>'SO 40.1 SO 40.1.1.2 Rek'!A17</f>
        <v>Zařízení staveniště</v>
      </c>
      <c r="E16" s="148"/>
      <c r="F16" s="149"/>
      <c r="G16" s="144">
        <f>'SO 40.1 SO 40.1.1.2 Rek'!I17</f>
        <v>0</v>
      </c>
    </row>
    <row r="17" spans="1:7" ht="15.95" customHeight="1">
      <c r="A17" s="142" t="s">
        <v>54</v>
      </c>
      <c r="B17" s="143" t="s">
        <v>55</v>
      </c>
      <c r="C17" s="144">
        <f>'SO 40.1 SO 40.1.1.2 Rek'!H11</f>
        <v>0</v>
      </c>
      <c r="D17" s="97"/>
      <c r="E17" s="148"/>
      <c r="F17" s="149"/>
      <c r="G17" s="144"/>
    </row>
    <row r="18" spans="1:7" ht="15.95" customHeight="1">
      <c r="A18" s="150" t="s">
        <v>56</v>
      </c>
      <c r="B18" s="151" t="s">
        <v>57</v>
      </c>
      <c r="C18" s="144">
        <f>'SO 40.1 SO 40.1.1.2 Rek'!G11</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40.1 SO 40.1.1.2 Rek'!I11</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40.1 SO 40.1.1.2 Rek'!H19</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1961</v>
      </c>
      <c r="I1" s="187"/>
    </row>
    <row r="2" spans="1:9" ht="13.5" thickBot="1">
      <c r="A2" s="428" t="s">
        <v>76</v>
      </c>
      <c r="B2" s="429"/>
      <c r="C2" s="188" t="s">
        <v>1536</v>
      </c>
      <c r="D2" s="189"/>
      <c r="E2" s="190"/>
      <c r="F2" s="189"/>
      <c r="G2" s="430" t="s">
        <v>1653</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40.1 SO 40.1.1.2 Pol'!B7</f>
        <v>1</v>
      </c>
      <c r="B7" s="62" t="str">
        <f>'SO 40.1 SO 40.1.1.2 Pol'!C7</f>
        <v>Zemní práce</v>
      </c>
      <c r="D7" s="200"/>
      <c r="E7" s="291">
        <f>'SO 40.1 SO 40.1.1.2 Pol'!BA36</f>
        <v>0</v>
      </c>
      <c r="F7" s="292">
        <f>'SO 40.1 SO 40.1.1.2 Pol'!BB36</f>
        <v>0</v>
      </c>
      <c r="G7" s="292">
        <f>'SO 40.1 SO 40.1.1.2 Pol'!BC36</f>
        <v>0</v>
      </c>
      <c r="H7" s="292">
        <f>'SO 40.1 SO 40.1.1.2 Pol'!BD36</f>
        <v>0</v>
      </c>
      <c r="I7" s="293">
        <f>'SO 40.1 SO 40.1.1.2 Pol'!BE36</f>
        <v>0</v>
      </c>
    </row>
    <row r="8" spans="1:9" s="123" customFormat="1" ht="12.75">
      <c r="A8" s="290" t="str">
        <f>'SO 40.1 SO 40.1.1.2 Pol'!B37</f>
        <v>4</v>
      </c>
      <c r="B8" s="62" t="str">
        <f>'SO 40.1 SO 40.1.1.2 Pol'!C37</f>
        <v>Vodorovné konstrukce</v>
      </c>
      <c r="D8" s="200"/>
      <c r="E8" s="291">
        <f>'SO 40.1 SO 40.1.1.2 Pol'!BA43</f>
        <v>0</v>
      </c>
      <c r="F8" s="292">
        <f>'SO 40.1 SO 40.1.1.2 Pol'!BB43</f>
        <v>0</v>
      </c>
      <c r="G8" s="292">
        <f>'SO 40.1 SO 40.1.1.2 Pol'!BC43</f>
        <v>0</v>
      </c>
      <c r="H8" s="292">
        <f>'SO 40.1 SO 40.1.1.2 Pol'!BD43</f>
        <v>0</v>
      </c>
      <c r="I8" s="293">
        <f>'SO 40.1 SO 40.1.1.2 Pol'!BE43</f>
        <v>0</v>
      </c>
    </row>
    <row r="9" spans="1:9" s="123" customFormat="1" ht="12.75">
      <c r="A9" s="290" t="str">
        <f>'SO 40.1 SO 40.1.1.2 Pol'!B44</f>
        <v>8</v>
      </c>
      <c r="B9" s="62" t="str">
        <f>'SO 40.1 SO 40.1.1.2 Pol'!C44</f>
        <v>Trubní vedení</v>
      </c>
      <c r="D9" s="200"/>
      <c r="E9" s="291">
        <f>'SO 40.1 SO 40.1.1.2 Pol'!BA115</f>
        <v>0</v>
      </c>
      <c r="F9" s="292">
        <f>'SO 40.1 SO 40.1.1.2 Pol'!BB115</f>
        <v>0</v>
      </c>
      <c r="G9" s="292">
        <f>'SO 40.1 SO 40.1.1.2 Pol'!BC115</f>
        <v>0</v>
      </c>
      <c r="H9" s="292">
        <f>'SO 40.1 SO 40.1.1.2 Pol'!BD115</f>
        <v>0</v>
      </c>
      <c r="I9" s="293">
        <f>'SO 40.1 SO 40.1.1.2 Pol'!BE115</f>
        <v>0</v>
      </c>
    </row>
    <row r="10" spans="1:9" s="123" customFormat="1" ht="13.5" thickBot="1">
      <c r="A10" s="290" t="str">
        <f>'SO 40.1 SO 40.1.1.2 Pol'!B116</f>
        <v>99</v>
      </c>
      <c r="B10" s="62" t="str">
        <f>'SO 40.1 SO 40.1.1.2 Pol'!C116</f>
        <v>Staveništní přesun hmot</v>
      </c>
      <c r="D10" s="200"/>
      <c r="E10" s="291">
        <f>'SO 40.1 SO 40.1.1.2 Pol'!BA118</f>
        <v>0</v>
      </c>
      <c r="F10" s="292">
        <f>'SO 40.1 SO 40.1.1.2 Pol'!BB118</f>
        <v>0</v>
      </c>
      <c r="G10" s="292">
        <f>'SO 40.1 SO 40.1.1.2 Pol'!BC118</f>
        <v>0</v>
      </c>
      <c r="H10" s="292">
        <f>'SO 40.1 SO 40.1.1.2 Pol'!BD118</f>
        <v>0</v>
      </c>
      <c r="I10" s="293">
        <f>'SO 40.1 SO 40.1.1.2 Pol'!BE118</f>
        <v>0</v>
      </c>
    </row>
    <row r="11" spans="1:9" s="14" customFormat="1" ht="13.5" thickBot="1">
      <c r="A11" s="201"/>
      <c r="B11" s="202" t="s">
        <v>79</v>
      </c>
      <c r="C11" s="202"/>
      <c r="D11" s="203"/>
      <c r="E11" s="204">
        <f>SUM(E7:E10)</f>
        <v>0</v>
      </c>
      <c r="F11" s="205">
        <f>SUM(F7:F10)</f>
        <v>0</v>
      </c>
      <c r="G11" s="205">
        <f>SUM(G7:G10)</f>
        <v>0</v>
      </c>
      <c r="H11" s="205">
        <f>SUM(H7:H10)</f>
        <v>0</v>
      </c>
      <c r="I11" s="206">
        <f>SUM(I7:I10)</f>
        <v>0</v>
      </c>
    </row>
    <row r="12" spans="1:9" ht="12.75">
      <c r="A12" s="123"/>
      <c r="B12" s="123"/>
      <c r="C12" s="123"/>
      <c r="D12" s="123"/>
      <c r="E12" s="123"/>
      <c r="F12" s="123"/>
      <c r="G12" s="123"/>
      <c r="H12" s="123"/>
      <c r="I12" s="123"/>
    </row>
    <row r="13" spans="1:57" ht="19.5" customHeight="1">
      <c r="A13" s="192" t="s">
        <v>80</v>
      </c>
      <c r="B13" s="192"/>
      <c r="C13" s="192"/>
      <c r="D13" s="192"/>
      <c r="E13" s="192"/>
      <c r="F13" s="192"/>
      <c r="G13" s="207"/>
      <c r="H13" s="192"/>
      <c r="I13" s="192"/>
      <c r="BA13" s="129"/>
      <c r="BB13" s="129"/>
      <c r="BC13" s="129"/>
      <c r="BD13" s="129"/>
      <c r="BE13" s="129"/>
    </row>
    <row r="14" ht="13.5" thickBot="1"/>
    <row r="15" spans="1:9" ht="12.75">
      <c r="A15" s="158" t="s">
        <v>81</v>
      </c>
      <c r="B15" s="159"/>
      <c r="C15" s="159"/>
      <c r="D15" s="208"/>
      <c r="E15" s="209" t="s">
        <v>82</v>
      </c>
      <c r="F15" s="210" t="s">
        <v>13</v>
      </c>
      <c r="G15" s="211" t="s">
        <v>83</v>
      </c>
      <c r="H15" s="212"/>
      <c r="I15" s="213" t="s">
        <v>82</v>
      </c>
    </row>
    <row r="16" spans="1:53" ht="12.75">
      <c r="A16" s="152" t="s">
        <v>383</v>
      </c>
      <c r="B16" s="143"/>
      <c r="C16" s="143"/>
      <c r="D16" s="214"/>
      <c r="E16" s="215">
        <v>0</v>
      </c>
      <c r="F16" s="216">
        <v>0</v>
      </c>
      <c r="G16" s="217">
        <f>SUM(E11:I11)</f>
        <v>0</v>
      </c>
      <c r="H16" s="218"/>
      <c r="I16" s="219">
        <f aca="true" t="shared" si="0" ref="I16:I18">E16+F16*G16/100</f>
        <v>0</v>
      </c>
      <c r="BA16" s="1">
        <v>0</v>
      </c>
    </row>
    <row r="17" spans="1:53" ht="12.75">
      <c r="A17" s="152" t="s">
        <v>384</v>
      </c>
      <c r="B17" s="143"/>
      <c r="C17" s="143"/>
      <c r="D17" s="214"/>
      <c r="E17" s="215">
        <v>0</v>
      </c>
      <c r="F17" s="216">
        <v>0</v>
      </c>
      <c r="G17" s="217">
        <f>SUM(G16)</f>
        <v>0</v>
      </c>
      <c r="H17" s="218"/>
      <c r="I17" s="219">
        <f t="shared" si="0"/>
        <v>0</v>
      </c>
      <c r="BA17" s="1">
        <v>0</v>
      </c>
    </row>
    <row r="18" spans="1:53" ht="12.75">
      <c r="A18" s="152" t="s">
        <v>2151</v>
      </c>
      <c r="B18" s="143"/>
      <c r="C18" s="143"/>
      <c r="D18" s="214"/>
      <c r="E18" s="215">
        <v>0</v>
      </c>
      <c r="F18" s="216">
        <v>0</v>
      </c>
      <c r="G18" s="217">
        <f>SUM(G17)</f>
        <v>0</v>
      </c>
      <c r="H18" s="218"/>
      <c r="I18" s="219">
        <f t="shared" si="0"/>
        <v>0</v>
      </c>
      <c r="BA18" s="1">
        <v>2</v>
      </c>
    </row>
    <row r="19" spans="1:9" ht="13.5" thickBot="1">
      <c r="A19" s="220"/>
      <c r="B19" s="221" t="s">
        <v>84</v>
      </c>
      <c r="C19" s="222"/>
      <c r="D19" s="223"/>
      <c r="E19" s="224"/>
      <c r="F19" s="225"/>
      <c r="G19" s="225"/>
      <c r="H19" s="433">
        <f>SUM(I16:I18)</f>
        <v>0</v>
      </c>
      <c r="I19" s="434"/>
    </row>
    <row r="21" spans="2:9" ht="12.75">
      <c r="B21" s="14"/>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sheetData>
  <mergeCells count="4">
    <mergeCell ref="A1:B1"/>
    <mergeCell ref="A2:B2"/>
    <mergeCell ref="G2:I2"/>
    <mergeCell ref="H19:I19"/>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1"/>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40.1 SO 40.1.1.2 Rek'!H1</f>
        <v>SO 40.1.1.2</v>
      </c>
      <c r="G3" s="235"/>
    </row>
    <row r="4" spans="1:7" ht="13.5" thickBot="1">
      <c r="A4" s="436" t="s">
        <v>76</v>
      </c>
      <c r="B4" s="429"/>
      <c r="C4" s="188" t="s">
        <v>1536</v>
      </c>
      <c r="D4" s="236"/>
      <c r="E4" s="437" t="str">
        <f>'SO 40.1 SO 40.1.1.2 Rek'!G2</f>
        <v>VODOVOD 2 (km 0.000,0 - 0.057,3)</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453</v>
      </c>
      <c r="C8" s="258" t="s">
        <v>1281</v>
      </c>
      <c r="D8" s="259" t="s">
        <v>122</v>
      </c>
      <c r="E8" s="260">
        <v>30.208</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1654</v>
      </c>
      <c r="D9" s="441"/>
      <c r="E9" s="269">
        <v>0</v>
      </c>
      <c r="F9" s="270"/>
      <c r="G9" s="271"/>
      <c r="H9" s="272"/>
      <c r="I9" s="266"/>
      <c r="J9" s="273"/>
      <c r="K9" s="266"/>
      <c r="M9" s="267" t="s">
        <v>1654</v>
      </c>
      <c r="O9" s="255"/>
    </row>
    <row r="10" spans="1:15" ht="12.75">
      <c r="A10" s="264"/>
      <c r="B10" s="268"/>
      <c r="C10" s="440" t="s">
        <v>1655</v>
      </c>
      <c r="D10" s="441"/>
      <c r="E10" s="269">
        <v>30.208</v>
      </c>
      <c r="F10" s="270"/>
      <c r="G10" s="271"/>
      <c r="H10" s="272"/>
      <c r="I10" s="266"/>
      <c r="J10" s="273"/>
      <c r="K10" s="266"/>
      <c r="M10" s="267" t="s">
        <v>1655</v>
      </c>
      <c r="O10" s="255"/>
    </row>
    <row r="11" spans="1:80" ht="12.75">
      <c r="A11" s="256">
        <v>2</v>
      </c>
      <c r="B11" s="257" t="s">
        <v>187</v>
      </c>
      <c r="C11" s="258" t="s">
        <v>188</v>
      </c>
      <c r="D11" s="259" t="s">
        <v>122</v>
      </c>
      <c r="E11" s="260">
        <v>15.104</v>
      </c>
      <c r="F11" s="260"/>
      <c r="G11" s="261">
        <f>E11*F11</f>
        <v>0</v>
      </c>
      <c r="H11" s="262">
        <v>0</v>
      </c>
      <c r="I11" s="263">
        <f>E11*H11</f>
        <v>0</v>
      </c>
      <c r="J11" s="262">
        <v>0</v>
      </c>
      <c r="K11" s="263">
        <f>E11*J11</f>
        <v>0</v>
      </c>
      <c r="O11" s="255">
        <v>2</v>
      </c>
      <c r="AA11" s="228">
        <v>1</v>
      </c>
      <c r="AB11" s="228">
        <v>1</v>
      </c>
      <c r="AC11" s="228">
        <v>1</v>
      </c>
      <c r="AZ11" s="228">
        <v>1</v>
      </c>
      <c r="BA11" s="228">
        <f>IF(AZ11=1,G11,0)</f>
        <v>0</v>
      </c>
      <c r="BB11" s="228">
        <f>IF(AZ11=2,G11,0)</f>
        <v>0</v>
      </c>
      <c r="BC11" s="228">
        <f>IF(AZ11=3,G11,0)</f>
        <v>0</v>
      </c>
      <c r="BD11" s="228">
        <f>IF(AZ11=4,G11,0)</f>
        <v>0</v>
      </c>
      <c r="BE11" s="228">
        <f>IF(AZ11=5,G11,0)</f>
        <v>0</v>
      </c>
      <c r="CA11" s="255">
        <v>1</v>
      </c>
      <c r="CB11" s="255">
        <v>1</v>
      </c>
    </row>
    <row r="12" spans="1:15" ht="12.75">
      <c r="A12" s="264"/>
      <c r="B12" s="268"/>
      <c r="C12" s="440" t="s">
        <v>1656</v>
      </c>
      <c r="D12" s="441"/>
      <c r="E12" s="269">
        <v>15.104</v>
      </c>
      <c r="F12" s="270"/>
      <c r="G12" s="271"/>
      <c r="H12" s="272"/>
      <c r="I12" s="266"/>
      <c r="J12" s="273"/>
      <c r="K12" s="266"/>
      <c r="M12" s="267" t="s">
        <v>1656</v>
      </c>
      <c r="O12" s="255"/>
    </row>
    <row r="13" spans="1:80" ht="12.75">
      <c r="A13" s="256">
        <v>3</v>
      </c>
      <c r="B13" s="257" t="s">
        <v>197</v>
      </c>
      <c r="C13" s="258" t="s">
        <v>198</v>
      </c>
      <c r="D13" s="259" t="s">
        <v>199</v>
      </c>
      <c r="E13" s="260">
        <v>75.52</v>
      </c>
      <c r="F13" s="260"/>
      <c r="G13" s="261">
        <f>E13*F13</f>
        <v>0</v>
      </c>
      <c r="H13" s="262">
        <v>0.00099</v>
      </c>
      <c r="I13" s="263">
        <f>E13*H13</f>
        <v>0.07476479999999999</v>
      </c>
      <c r="J13" s="262">
        <v>0</v>
      </c>
      <c r="K13" s="263">
        <f>E13*J13</f>
        <v>0</v>
      </c>
      <c r="O13" s="255">
        <v>2</v>
      </c>
      <c r="AA13" s="228">
        <v>1</v>
      </c>
      <c r="AB13" s="228">
        <v>1</v>
      </c>
      <c r="AC13" s="228">
        <v>1</v>
      </c>
      <c r="AZ13" s="228">
        <v>1</v>
      </c>
      <c r="BA13" s="228">
        <f>IF(AZ13=1,G13,0)</f>
        <v>0</v>
      </c>
      <c r="BB13" s="228">
        <f>IF(AZ13=2,G13,0)</f>
        <v>0</v>
      </c>
      <c r="BC13" s="228">
        <f>IF(AZ13=3,G13,0)</f>
        <v>0</v>
      </c>
      <c r="BD13" s="228">
        <f>IF(AZ13=4,G13,0)</f>
        <v>0</v>
      </c>
      <c r="BE13" s="228">
        <f>IF(AZ13=5,G13,0)</f>
        <v>0</v>
      </c>
      <c r="CA13" s="255">
        <v>1</v>
      </c>
      <c r="CB13" s="255">
        <v>1</v>
      </c>
    </row>
    <row r="14" spans="1:15" ht="12.75">
      <c r="A14" s="264"/>
      <c r="B14" s="268"/>
      <c r="C14" s="440" t="s">
        <v>1657</v>
      </c>
      <c r="D14" s="441"/>
      <c r="E14" s="269">
        <v>75.52</v>
      </c>
      <c r="F14" s="270"/>
      <c r="G14" s="271"/>
      <c r="H14" s="272"/>
      <c r="I14" s="266"/>
      <c r="J14" s="273"/>
      <c r="K14" s="266"/>
      <c r="M14" s="267" t="s">
        <v>1657</v>
      </c>
      <c r="O14" s="255"/>
    </row>
    <row r="15" spans="1:80" ht="12.75">
      <c r="A15" s="256">
        <v>4</v>
      </c>
      <c r="B15" s="257" t="s">
        <v>204</v>
      </c>
      <c r="C15" s="258" t="s">
        <v>205</v>
      </c>
      <c r="D15" s="259" t="s">
        <v>199</v>
      </c>
      <c r="E15" s="260">
        <v>75.52</v>
      </c>
      <c r="F15" s="260"/>
      <c r="G15" s="261">
        <f>E15*F15</f>
        <v>0</v>
      </c>
      <c r="H15" s="262">
        <v>0</v>
      </c>
      <c r="I15" s="263">
        <f>E15*H15</f>
        <v>0</v>
      </c>
      <c r="J15" s="262">
        <v>0</v>
      </c>
      <c r="K15" s="263">
        <f>E15*J15</f>
        <v>0</v>
      </c>
      <c r="O15" s="255">
        <v>2</v>
      </c>
      <c r="AA15" s="228">
        <v>1</v>
      </c>
      <c r="AB15" s="228">
        <v>1</v>
      </c>
      <c r="AC15" s="228">
        <v>1</v>
      </c>
      <c r="AZ15" s="228">
        <v>1</v>
      </c>
      <c r="BA15" s="228">
        <f>IF(AZ15=1,G15,0)</f>
        <v>0</v>
      </c>
      <c r="BB15" s="228">
        <f>IF(AZ15=2,G15,0)</f>
        <v>0</v>
      </c>
      <c r="BC15" s="228">
        <f>IF(AZ15=3,G15,0)</f>
        <v>0</v>
      </c>
      <c r="BD15" s="228">
        <f>IF(AZ15=4,G15,0)</f>
        <v>0</v>
      </c>
      <c r="BE15" s="228">
        <f>IF(AZ15=5,G15,0)</f>
        <v>0</v>
      </c>
      <c r="CA15" s="255">
        <v>1</v>
      </c>
      <c r="CB15" s="255">
        <v>1</v>
      </c>
    </row>
    <row r="16" spans="1:80" ht="12.75">
      <c r="A16" s="256">
        <v>5</v>
      </c>
      <c r="B16" s="257" t="s">
        <v>208</v>
      </c>
      <c r="C16" s="258" t="s">
        <v>209</v>
      </c>
      <c r="D16" s="259" t="s">
        <v>122</v>
      </c>
      <c r="E16" s="260">
        <v>30.208</v>
      </c>
      <c r="F16" s="260"/>
      <c r="G16" s="261">
        <f>E16*F16</f>
        <v>0</v>
      </c>
      <c r="H16" s="262">
        <v>0</v>
      </c>
      <c r="I16" s="263">
        <f>E16*H16</f>
        <v>0</v>
      </c>
      <c r="J16" s="262">
        <v>0</v>
      </c>
      <c r="K16" s="263">
        <f>E16*J16</f>
        <v>0</v>
      </c>
      <c r="O16" s="255">
        <v>2</v>
      </c>
      <c r="AA16" s="228">
        <v>1</v>
      </c>
      <c r="AB16" s="228">
        <v>0</v>
      </c>
      <c r="AC16" s="228">
        <v>0</v>
      </c>
      <c r="AZ16" s="228">
        <v>1</v>
      </c>
      <c r="BA16" s="228">
        <f>IF(AZ16=1,G16,0)</f>
        <v>0</v>
      </c>
      <c r="BB16" s="228">
        <f>IF(AZ16=2,G16,0)</f>
        <v>0</v>
      </c>
      <c r="BC16" s="228">
        <f>IF(AZ16=3,G16,0)</f>
        <v>0</v>
      </c>
      <c r="BD16" s="228">
        <f>IF(AZ16=4,G16,0)</f>
        <v>0</v>
      </c>
      <c r="BE16" s="228">
        <f>IF(AZ16=5,G16,0)</f>
        <v>0</v>
      </c>
      <c r="CA16" s="255">
        <v>1</v>
      </c>
      <c r="CB16" s="255">
        <v>0</v>
      </c>
    </row>
    <row r="17" spans="1:15" ht="12.75">
      <c r="A17" s="264"/>
      <c r="B17" s="268"/>
      <c r="C17" s="440" t="s">
        <v>1658</v>
      </c>
      <c r="D17" s="441"/>
      <c r="E17" s="269">
        <v>30.208</v>
      </c>
      <c r="F17" s="270"/>
      <c r="G17" s="271"/>
      <c r="H17" s="272"/>
      <c r="I17" s="266"/>
      <c r="J17" s="273"/>
      <c r="K17" s="266"/>
      <c r="M17" s="267" t="s">
        <v>1658</v>
      </c>
      <c r="O17" s="255"/>
    </row>
    <row r="18" spans="1:80" ht="12.75">
      <c r="A18" s="256">
        <v>6</v>
      </c>
      <c r="B18" s="257" t="s">
        <v>211</v>
      </c>
      <c r="C18" s="258" t="s">
        <v>212</v>
      </c>
      <c r="D18" s="259" t="s">
        <v>122</v>
      </c>
      <c r="E18" s="260">
        <v>52.2598</v>
      </c>
      <c r="F18" s="260"/>
      <c r="G18" s="261">
        <f>E18*F18</f>
        <v>0</v>
      </c>
      <c r="H18" s="262">
        <v>0</v>
      </c>
      <c r="I18" s="263">
        <f>E18*H18</f>
        <v>0</v>
      </c>
      <c r="J18" s="262">
        <v>0</v>
      </c>
      <c r="K18" s="263">
        <f>E18*J18</f>
        <v>0</v>
      </c>
      <c r="O18" s="255">
        <v>2</v>
      </c>
      <c r="AA18" s="228">
        <v>1</v>
      </c>
      <c r="AB18" s="228">
        <v>1</v>
      </c>
      <c r="AC18" s="228">
        <v>1</v>
      </c>
      <c r="AZ18" s="228">
        <v>1</v>
      </c>
      <c r="BA18" s="228">
        <f>IF(AZ18=1,G18,0)</f>
        <v>0</v>
      </c>
      <c r="BB18" s="228">
        <f>IF(AZ18=2,G18,0)</f>
        <v>0</v>
      </c>
      <c r="BC18" s="228">
        <f>IF(AZ18=3,G18,0)</f>
        <v>0</v>
      </c>
      <c r="BD18" s="228">
        <f>IF(AZ18=4,G18,0)</f>
        <v>0</v>
      </c>
      <c r="BE18" s="228">
        <f>IF(AZ18=5,G18,0)</f>
        <v>0</v>
      </c>
      <c r="CA18" s="255">
        <v>1</v>
      </c>
      <c r="CB18" s="255">
        <v>1</v>
      </c>
    </row>
    <row r="19" spans="1:15" ht="12.75">
      <c r="A19" s="264"/>
      <c r="B19" s="268"/>
      <c r="C19" s="440" t="s">
        <v>1659</v>
      </c>
      <c r="D19" s="441"/>
      <c r="E19" s="269">
        <v>30.208</v>
      </c>
      <c r="F19" s="270"/>
      <c r="G19" s="271"/>
      <c r="H19" s="272"/>
      <c r="I19" s="266"/>
      <c r="J19" s="273"/>
      <c r="K19" s="266"/>
      <c r="M19" s="267" t="s">
        <v>1659</v>
      </c>
      <c r="O19" s="255"/>
    </row>
    <row r="20" spans="1:15" ht="12.75">
      <c r="A20" s="264"/>
      <c r="B20" s="268"/>
      <c r="C20" s="440" t="s">
        <v>1660</v>
      </c>
      <c r="D20" s="441"/>
      <c r="E20" s="269">
        <v>22.0518</v>
      </c>
      <c r="F20" s="270"/>
      <c r="G20" s="271"/>
      <c r="H20" s="272"/>
      <c r="I20" s="266"/>
      <c r="J20" s="273"/>
      <c r="K20" s="266"/>
      <c r="M20" s="267" t="s">
        <v>1660</v>
      </c>
      <c r="O20" s="255"/>
    </row>
    <row r="21" spans="1:80" ht="12.75">
      <c r="A21" s="256">
        <v>7</v>
      </c>
      <c r="B21" s="257" t="s">
        <v>215</v>
      </c>
      <c r="C21" s="258" t="s">
        <v>216</v>
      </c>
      <c r="D21" s="259" t="s">
        <v>122</v>
      </c>
      <c r="E21" s="260">
        <v>8.1562</v>
      </c>
      <c r="F21" s="260"/>
      <c r="G21" s="261">
        <f>E21*F21</f>
        <v>0</v>
      </c>
      <c r="H21" s="262">
        <v>0</v>
      </c>
      <c r="I21" s="263">
        <f>E21*H21</f>
        <v>0</v>
      </c>
      <c r="J21" s="262">
        <v>0</v>
      </c>
      <c r="K21" s="263">
        <f>E21*J21</f>
        <v>0</v>
      </c>
      <c r="O21" s="255">
        <v>2</v>
      </c>
      <c r="AA21" s="228">
        <v>1</v>
      </c>
      <c r="AB21" s="228">
        <v>1</v>
      </c>
      <c r="AC21" s="228">
        <v>1</v>
      </c>
      <c r="AZ21" s="228">
        <v>1</v>
      </c>
      <c r="BA21" s="228">
        <f>IF(AZ21=1,G21,0)</f>
        <v>0</v>
      </c>
      <c r="BB21" s="228">
        <f>IF(AZ21=2,G21,0)</f>
        <v>0</v>
      </c>
      <c r="BC21" s="228">
        <f>IF(AZ21=3,G21,0)</f>
        <v>0</v>
      </c>
      <c r="BD21" s="228">
        <f>IF(AZ21=4,G21,0)</f>
        <v>0</v>
      </c>
      <c r="BE21" s="228">
        <f>IF(AZ21=5,G21,0)</f>
        <v>0</v>
      </c>
      <c r="CA21" s="255">
        <v>1</v>
      </c>
      <c r="CB21" s="255">
        <v>1</v>
      </c>
    </row>
    <row r="22" spans="1:15" ht="12.75">
      <c r="A22" s="264"/>
      <c r="B22" s="268"/>
      <c r="C22" s="440" t="s">
        <v>1661</v>
      </c>
      <c r="D22" s="441"/>
      <c r="E22" s="269">
        <v>8.1562</v>
      </c>
      <c r="F22" s="270"/>
      <c r="G22" s="271"/>
      <c r="H22" s="272"/>
      <c r="I22" s="266"/>
      <c r="J22" s="273"/>
      <c r="K22" s="266"/>
      <c r="M22" s="267" t="s">
        <v>1661</v>
      </c>
      <c r="O22" s="255"/>
    </row>
    <row r="23" spans="1:80" ht="12.75">
      <c r="A23" s="256">
        <v>8</v>
      </c>
      <c r="B23" s="257" t="s">
        <v>218</v>
      </c>
      <c r="C23" s="258" t="s">
        <v>219</v>
      </c>
      <c r="D23" s="259" t="s">
        <v>122</v>
      </c>
      <c r="E23" s="260">
        <v>8.1562</v>
      </c>
      <c r="F23" s="260"/>
      <c r="G23" s="261">
        <f>E23*F23</f>
        <v>0</v>
      </c>
      <c r="H23" s="262">
        <v>0</v>
      </c>
      <c r="I23" s="263">
        <f>E23*H23</f>
        <v>0</v>
      </c>
      <c r="J23" s="262">
        <v>0</v>
      </c>
      <c r="K23" s="263">
        <f>E23*J23</f>
        <v>0</v>
      </c>
      <c r="O23" s="255">
        <v>2</v>
      </c>
      <c r="AA23" s="228">
        <v>1</v>
      </c>
      <c r="AB23" s="228">
        <v>1</v>
      </c>
      <c r="AC23" s="228">
        <v>1</v>
      </c>
      <c r="AZ23" s="228">
        <v>1</v>
      </c>
      <c r="BA23" s="228">
        <f>IF(AZ23=1,G23,0)</f>
        <v>0</v>
      </c>
      <c r="BB23" s="228">
        <f>IF(AZ23=2,G23,0)</f>
        <v>0</v>
      </c>
      <c r="BC23" s="228">
        <f>IF(AZ23=3,G23,0)</f>
        <v>0</v>
      </c>
      <c r="BD23" s="228">
        <f>IF(AZ23=4,G23,0)</f>
        <v>0</v>
      </c>
      <c r="BE23" s="228">
        <f>IF(AZ23=5,G23,0)</f>
        <v>0</v>
      </c>
      <c r="CA23" s="255">
        <v>1</v>
      </c>
      <c r="CB23" s="255">
        <v>1</v>
      </c>
    </row>
    <row r="24" spans="1:80" ht="12.75">
      <c r="A24" s="256">
        <v>9</v>
      </c>
      <c r="B24" s="257" t="s">
        <v>220</v>
      </c>
      <c r="C24" s="258" t="s">
        <v>221</v>
      </c>
      <c r="D24" s="259" t="s">
        <v>122</v>
      </c>
      <c r="E24" s="260">
        <v>60.416</v>
      </c>
      <c r="F24" s="260"/>
      <c r="G24" s="261">
        <f>E24*F24</f>
        <v>0</v>
      </c>
      <c r="H24" s="262">
        <v>0</v>
      </c>
      <c r="I24" s="263">
        <f>E24*H24</f>
        <v>0</v>
      </c>
      <c r="J24" s="262">
        <v>0</v>
      </c>
      <c r="K24" s="263">
        <f>E24*J24</f>
        <v>0</v>
      </c>
      <c r="O24" s="255">
        <v>2</v>
      </c>
      <c r="AA24" s="228">
        <v>1</v>
      </c>
      <c r="AB24" s="228">
        <v>1</v>
      </c>
      <c r="AC24" s="228">
        <v>1</v>
      </c>
      <c r="AZ24" s="228">
        <v>1</v>
      </c>
      <c r="BA24" s="228">
        <f>IF(AZ24=1,G24,0)</f>
        <v>0</v>
      </c>
      <c r="BB24" s="228">
        <f>IF(AZ24=2,G24,0)</f>
        <v>0</v>
      </c>
      <c r="BC24" s="228">
        <f>IF(AZ24=3,G24,0)</f>
        <v>0</v>
      </c>
      <c r="BD24" s="228">
        <f>IF(AZ24=4,G24,0)</f>
        <v>0</v>
      </c>
      <c r="BE24" s="228">
        <f>IF(AZ24=5,G24,0)</f>
        <v>0</v>
      </c>
      <c r="CA24" s="255">
        <v>1</v>
      </c>
      <c r="CB24" s="255">
        <v>1</v>
      </c>
    </row>
    <row r="25" spans="1:15" ht="12.75">
      <c r="A25" s="264"/>
      <c r="B25" s="268"/>
      <c r="C25" s="440" t="s">
        <v>1662</v>
      </c>
      <c r="D25" s="441"/>
      <c r="E25" s="269">
        <v>30.208</v>
      </c>
      <c r="F25" s="270"/>
      <c r="G25" s="271"/>
      <c r="H25" s="272"/>
      <c r="I25" s="266"/>
      <c r="J25" s="273"/>
      <c r="K25" s="266"/>
      <c r="M25" s="267" t="s">
        <v>1662</v>
      </c>
      <c r="O25" s="255"/>
    </row>
    <row r="26" spans="1:15" ht="12.75">
      <c r="A26" s="264"/>
      <c r="B26" s="268"/>
      <c r="C26" s="440" t="s">
        <v>1663</v>
      </c>
      <c r="D26" s="441"/>
      <c r="E26" s="269">
        <v>22.0518</v>
      </c>
      <c r="F26" s="270"/>
      <c r="G26" s="271"/>
      <c r="H26" s="272"/>
      <c r="I26" s="266"/>
      <c r="J26" s="273"/>
      <c r="K26" s="266"/>
      <c r="M26" s="267" t="s">
        <v>1663</v>
      </c>
      <c r="O26" s="255"/>
    </row>
    <row r="27" spans="1:15" ht="12.75">
      <c r="A27" s="264"/>
      <c r="B27" s="268"/>
      <c r="C27" s="440" t="s">
        <v>1664</v>
      </c>
      <c r="D27" s="441"/>
      <c r="E27" s="269">
        <v>8.1562</v>
      </c>
      <c r="F27" s="270"/>
      <c r="G27" s="271"/>
      <c r="H27" s="272"/>
      <c r="I27" s="266"/>
      <c r="J27" s="273"/>
      <c r="K27" s="266"/>
      <c r="M27" s="267" t="s">
        <v>1664</v>
      </c>
      <c r="O27" s="255"/>
    </row>
    <row r="28" spans="1:80" ht="12.75">
      <c r="A28" s="256">
        <v>10</v>
      </c>
      <c r="B28" s="257" t="s">
        <v>225</v>
      </c>
      <c r="C28" s="258" t="s">
        <v>226</v>
      </c>
      <c r="D28" s="259" t="s">
        <v>122</v>
      </c>
      <c r="E28" s="260">
        <v>8.1562</v>
      </c>
      <c r="F28" s="260"/>
      <c r="G28" s="261">
        <f>E28*F28</f>
        <v>0</v>
      </c>
      <c r="H28" s="262">
        <v>0</v>
      </c>
      <c r="I28" s="263">
        <f>E28*H28</f>
        <v>0</v>
      </c>
      <c r="J28" s="262">
        <v>0</v>
      </c>
      <c r="K28" s="263">
        <f>E28*J28</f>
        <v>0</v>
      </c>
      <c r="O28" s="255">
        <v>2</v>
      </c>
      <c r="AA28" s="228">
        <v>1</v>
      </c>
      <c r="AB28" s="228">
        <v>1</v>
      </c>
      <c r="AC28" s="228">
        <v>1</v>
      </c>
      <c r="AZ28" s="228">
        <v>1</v>
      </c>
      <c r="BA28" s="228">
        <f>IF(AZ28=1,G28,0)</f>
        <v>0</v>
      </c>
      <c r="BB28" s="228">
        <f>IF(AZ28=2,G28,0)</f>
        <v>0</v>
      </c>
      <c r="BC28" s="228">
        <f>IF(AZ28=3,G28,0)</f>
        <v>0</v>
      </c>
      <c r="BD28" s="228">
        <f>IF(AZ28=4,G28,0)</f>
        <v>0</v>
      </c>
      <c r="BE28" s="228">
        <f>IF(AZ28=5,G28,0)</f>
        <v>0</v>
      </c>
      <c r="CA28" s="255">
        <v>1</v>
      </c>
      <c r="CB28" s="255">
        <v>1</v>
      </c>
    </row>
    <row r="29" spans="1:80" ht="12.75">
      <c r="A29" s="256">
        <v>11</v>
      </c>
      <c r="B29" s="257" t="s">
        <v>227</v>
      </c>
      <c r="C29" s="258" t="s">
        <v>228</v>
      </c>
      <c r="D29" s="259" t="s">
        <v>122</v>
      </c>
      <c r="E29" s="260">
        <v>22.0518</v>
      </c>
      <c r="F29" s="260"/>
      <c r="G29" s="261">
        <f>E29*F29</f>
        <v>0</v>
      </c>
      <c r="H29" s="262">
        <v>0</v>
      </c>
      <c r="I29" s="263">
        <f>E29*H29</f>
        <v>0</v>
      </c>
      <c r="J29" s="262">
        <v>0</v>
      </c>
      <c r="K29" s="263">
        <f>E29*J29</f>
        <v>0</v>
      </c>
      <c r="O29" s="255">
        <v>2</v>
      </c>
      <c r="AA29" s="228">
        <v>1</v>
      </c>
      <c r="AB29" s="228">
        <v>1</v>
      </c>
      <c r="AC29" s="228">
        <v>1</v>
      </c>
      <c r="AZ29" s="228">
        <v>1</v>
      </c>
      <c r="BA29" s="228">
        <f>IF(AZ29=1,G29,0)</f>
        <v>0</v>
      </c>
      <c r="BB29" s="228">
        <f>IF(AZ29=2,G29,0)</f>
        <v>0</v>
      </c>
      <c r="BC29" s="228">
        <f>IF(AZ29=3,G29,0)</f>
        <v>0</v>
      </c>
      <c r="BD29" s="228">
        <f>IF(AZ29=4,G29,0)</f>
        <v>0</v>
      </c>
      <c r="BE29" s="228">
        <f>IF(AZ29=5,G29,0)</f>
        <v>0</v>
      </c>
      <c r="CA29" s="255">
        <v>1</v>
      </c>
      <c r="CB29" s="255">
        <v>1</v>
      </c>
    </row>
    <row r="30" spans="1:15" ht="12.75">
      <c r="A30" s="264"/>
      <c r="B30" s="268"/>
      <c r="C30" s="440" t="s">
        <v>1665</v>
      </c>
      <c r="D30" s="441"/>
      <c r="E30" s="269">
        <v>22.0518</v>
      </c>
      <c r="F30" s="270"/>
      <c r="G30" s="271"/>
      <c r="H30" s="272"/>
      <c r="I30" s="266"/>
      <c r="J30" s="273"/>
      <c r="K30" s="266"/>
      <c r="M30" s="267" t="s">
        <v>1665</v>
      </c>
      <c r="O30" s="255"/>
    </row>
    <row r="31" spans="1:80" ht="12.75">
      <c r="A31" s="256">
        <v>12</v>
      </c>
      <c r="B31" s="257" t="s">
        <v>230</v>
      </c>
      <c r="C31" s="258" t="s">
        <v>231</v>
      </c>
      <c r="D31" s="259" t="s">
        <v>122</v>
      </c>
      <c r="E31" s="260">
        <v>6.2682</v>
      </c>
      <c r="F31" s="260"/>
      <c r="G31" s="261">
        <f>E31*F31</f>
        <v>0</v>
      </c>
      <c r="H31" s="262">
        <v>0</v>
      </c>
      <c r="I31" s="263">
        <f>E31*H31</f>
        <v>0</v>
      </c>
      <c r="J31" s="262">
        <v>0</v>
      </c>
      <c r="K31" s="263">
        <f>E31*J31</f>
        <v>0</v>
      </c>
      <c r="O31" s="255">
        <v>2</v>
      </c>
      <c r="AA31" s="228">
        <v>1</v>
      </c>
      <c r="AB31" s="228">
        <v>1</v>
      </c>
      <c r="AC31" s="228">
        <v>1</v>
      </c>
      <c r="AZ31" s="228">
        <v>1</v>
      </c>
      <c r="BA31" s="228">
        <f>IF(AZ31=1,G31,0)</f>
        <v>0</v>
      </c>
      <c r="BB31" s="228">
        <f>IF(AZ31=2,G31,0)</f>
        <v>0</v>
      </c>
      <c r="BC31" s="228">
        <f>IF(AZ31=3,G31,0)</f>
        <v>0</v>
      </c>
      <c r="BD31" s="228">
        <f>IF(AZ31=4,G31,0)</f>
        <v>0</v>
      </c>
      <c r="BE31" s="228">
        <f>IF(AZ31=5,G31,0)</f>
        <v>0</v>
      </c>
      <c r="CA31" s="255">
        <v>1</v>
      </c>
      <c r="CB31" s="255">
        <v>1</v>
      </c>
    </row>
    <row r="32" spans="1:15" ht="12.75">
      <c r="A32" s="264"/>
      <c r="B32" s="268"/>
      <c r="C32" s="440" t="s">
        <v>1654</v>
      </c>
      <c r="D32" s="441"/>
      <c r="E32" s="269">
        <v>0</v>
      </c>
      <c r="F32" s="270"/>
      <c r="G32" s="271"/>
      <c r="H32" s="272"/>
      <c r="I32" s="266"/>
      <c r="J32" s="273"/>
      <c r="K32" s="266"/>
      <c r="M32" s="267" t="s">
        <v>1654</v>
      </c>
      <c r="O32" s="255"/>
    </row>
    <row r="33" spans="1:15" ht="12.75">
      <c r="A33" s="264"/>
      <c r="B33" s="268"/>
      <c r="C33" s="440" t="s">
        <v>1666</v>
      </c>
      <c r="D33" s="441"/>
      <c r="E33" s="269">
        <v>6.2682</v>
      </c>
      <c r="F33" s="270"/>
      <c r="G33" s="271"/>
      <c r="H33" s="272"/>
      <c r="I33" s="266"/>
      <c r="J33" s="273"/>
      <c r="K33" s="266"/>
      <c r="M33" s="267" t="s">
        <v>1666</v>
      </c>
      <c r="O33" s="255"/>
    </row>
    <row r="34" spans="1:80" ht="12.75">
      <c r="A34" s="356">
        <v>13</v>
      </c>
      <c r="B34" s="357" t="s">
        <v>236</v>
      </c>
      <c r="C34" s="358" t="s">
        <v>237</v>
      </c>
      <c r="D34" s="359" t="s">
        <v>238</v>
      </c>
      <c r="E34" s="360">
        <v>11.9096</v>
      </c>
      <c r="F34" s="360"/>
      <c r="G34" s="361">
        <f>E34*F34</f>
        <v>0</v>
      </c>
      <c r="H34" s="262">
        <v>1</v>
      </c>
      <c r="I34" s="263">
        <f>E34*H34</f>
        <v>11.9096</v>
      </c>
      <c r="J34" s="262"/>
      <c r="K34" s="263">
        <f>E34*J34</f>
        <v>0</v>
      </c>
      <c r="O34" s="255">
        <v>2</v>
      </c>
      <c r="AA34" s="228">
        <v>3</v>
      </c>
      <c r="AB34" s="228">
        <v>1</v>
      </c>
      <c r="AC34" s="228">
        <v>58337333</v>
      </c>
      <c r="AZ34" s="228">
        <v>1</v>
      </c>
      <c r="BA34" s="228">
        <f>IF(AZ34=1,G34,0)</f>
        <v>0</v>
      </c>
      <c r="BB34" s="228">
        <f>IF(AZ34=2,G34,0)</f>
        <v>0</v>
      </c>
      <c r="BC34" s="228">
        <f>IF(AZ34=3,G34,0)</f>
        <v>0</v>
      </c>
      <c r="BD34" s="228">
        <f>IF(AZ34=4,G34,0)</f>
        <v>0</v>
      </c>
      <c r="BE34" s="228">
        <f>IF(AZ34=5,G34,0)</f>
        <v>0</v>
      </c>
      <c r="CA34" s="255">
        <v>3</v>
      </c>
      <c r="CB34" s="255">
        <v>1</v>
      </c>
    </row>
    <row r="35" spans="1:15" ht="12.75">
      <c r="A35" s="362"/>
      <c r="B35" s="363"/>
      <c r="C35" s="444" t="s">
        <v>1667</v>
      </c>
      <c r="D35" s="445"/>
      <c r="E35" s="364">
        <v>11.9096</v>
      </c>
      <c r="F35" s="365"/>
      <c r="G35" s="366"/>
      <c r="H35" s="272"/>
      <c r="I35" s="266"/>
      <c r="J35" s="273"/>
      <c r="K35" s="266"/>
      <c r="M35" s="267" t="s">
        <v>1667</v>
      </c>
      <c r="O35" s="255"/>
    </row>
    <row r="36" spans="1:57" ht="12.75">
      <c r="A36" s="274"/>
      <c r="B36" s="275" t="s">
        <v>103</v>
      </c>
      <c r="C36" s="276" t="s">
        <v>112</v>
      </c>
      <c r="D36" s="277"/>
      <c r="E36" s="278"/>
      <c r="F36" s="279"/>
      <c r="G36" s="280">
        <f>SUM(G7:G35)</f>
        <v>0</v>
      </c>
      <c r="H36" s="281"/>
      <c r="I36" s="282">
        <f>SUM(I7:I35)</f>
        <v>11.9843648</v>
      </c>
      <c r="J36" s="281"/>
      <c r="K36" s="282">
        <f>SUM(K7:K35)</f>
        <v>0</v>
      </c>
      <c r="O36" s="255">
        <v>4</v>
      </c>
      <c r="BA36" s="283">
        <f>SUM(BA7:BA35)</f>
        <v>0</v>
      </c>
      <c r="BB36" s="283">
        <f>SUM(BB7:BB35)</f>
        <v>0</v>
      </c>
      <c r="BC36" s="283">
        <f>SUM(BC7:BC35)</f>
        <v>0</v>
      </c>
      <c r="BD36" s="283">
        <f>SUM(BD7:BD35)</f>
        <v>0</v>
      </c>
      <c r="BE36" s="283">
        <f>SUM(BE7:BE35)</f>
        <v>0</v>
      </c>
    </row>
    <row r="37" spans="1:15" ht="12.75">
      <c r="A37" s="245" t="s">
        <v>98</v>
      </c>
      <c r="B37" s="246" t="s">
        <v>240</v>
      </c>
      <c r="C37" s="247" t="s">
        <v>241</v>
      </c>
      <c r="D37" s="248"/>
      <c r="E37" s="249"/>
      <c r="F37" s="249"/>
      <c r="G37" s="250"/>
      <c r="H37" s="251"/>
      <c r="I37" s="252"/>
      <c r="J37" s="253"/>
      <c r="K37" s="254"/>
      <c r="O37" s="255">
        <v>1</v>
      </c>
    </row>
    <row r="38" spans="1:80" ht="12.75">
      <c r="A38" s="256">
        <v>14</v>
      </c>
      <c r="B38" s="257" t="s">
        <v>243</v>
      </c>
      <c r="C38" s="258" t="s">
        <v>244</v>
      </c>
      <c r="D38" s="259" t="s">
        <v>122</v>
      </c>
      <c r="E38" s="260">
        <v>1.888</v>
      </c>
      <c r="F38" s="260"/>
      <c r="G38" s="261">
        <f>E38*F38</f>
        <v>0</v>
      </c>
      <c r="H38" s="262">
        <v>1.89077</v>
      </c>
      <c r="I38" s="263">
        <f>E38*H38</f>
        <v>3.56977376</v>
      </c>
      <c r="J38" s="262">
        <v>0</v>
      </c>
      <c r="K38" s="263">
        <f>E38*J38</f>
        <v>0</v>
      </c>
      <c r="O38" s="255">
        <v>2</v>
      </c>
      <c r="AA38" s="228">
        <v>1</v>
      </c>
      <c r="AB38" s="228">
        <v>0</v>
      </c>
      <c r="AC38" s="228">
        <v>0</v>
      </c>
      <c r="AZ38" s="228">
        <v>1</v>
      </c>
      <c r="BA38" s="228">
        <f>IF(AZ38=1,G38,0)</f>
        <v>0</v>
      </c>
      <c r="BB38" s="228">
        <f>IF(AZ38=2,G38,0)</f>
        <v>0</v>
      </c>
      <c r="BC38" s="228">
        <f>IF(AZ38=3,G38,0)</f>
        <v>0</v>
      </c>
      <c r="BD38" s="228">
        <f>IF(AZ38=4,G38,0)</f>
        <v>0</v>
      </c>
      <c r="BE38" s="228">
        <f>IF(AZ38=5,G38,0)</f>
        <v>0</v>
      </c>
      <c r="CA38" s="255">
        <v>1</v>
      </c>
      <c r="CB38" s="255">
        <v>0</v>
      </c>
    </row>
    <row r="39" spans="1:15" ht="12.75">
      <c r="A39" s="264"/>
      <c r="B39" s="268"/>
      <c r="C39" s="440" t="s">
        <v>1654</v>
      </c>
      <c r="D39" s="441"/>
      <c r="E39" s="269">
        <v>0</v>
      </c>
      <c r="F39" s="270"/>
      <c r="G39" s="271"/>
      <c r="H39" s="272"/>
      <c r="I39" s="266"/>
      <c r="J39" s="273"/>
      <c r="K39" s="266"/>
      <c r="M39" s="267" t="s">
        <v>1654</v>
      </c>
      <c r="O39" s="255"/>
    </row>
    <row r="40" spans="1:15" ht="12.75">
      <c r="A40" s="264"/>
      <c r="B40" s="268"/>
      <c r="C40" s="440" t="s">
        <v>1668</v>
      </c>
      <c r="D40" s="441"/>
      <c r="E40" s="269">
        <v>1.888</v>
      </c>
      <c r="F40" s="270"/>
      <c r="G40" s="271"/>
      <c r="H40" s="272"/>
      <c r="I40" s="266"/>
      <c r="J40" s="273"/>
      <c r="K40" s="266"/>
      <c r="M40" s="267" t="s">
        <v>1668</v>
      </c>
      <c r="O40" s="255"/>
    </row>
    <row r="41" spans="1:80" ht="12.75">
      <c r="A41" s="256">
        <v>15</v>
      </c>
      <c r="B41" s="257" t="s">
        <v>680</v>
      </c>
      <c r="C41" s="258" t="s">
        <v>681</v>
      </c>
      <c r="D41" s="259" t="s">
        <v>122</v>
      </c>
      <c r="E41" s="260">
        <v>0.0385</v>
      </c>
      <c r="F41" s="260"/>
      <c r="G41" s="261">
        <f>E41*F41</f>
        <v>0</v>
      </c>
      <c r="H41" s="262">
        <v>2.5</v>
      </c>
      <c r="I41" s="263">
        <f>E41*H41</f>
        <v>0.09625</v>
      </c>
      <c r="J41" s="262">
        <v>0</v>
      </c>
      <c r="K41" s="263">
        <f>E41*J41</f>
        <v>0</v>
      </c>
      <c r="O41" s="255">
        <v>2</v>
      </c>
      <c r="AA41" s="228">
        <v>1</v>
      </c>
      <c r="AB41" s="228">
        <v>1</v>
      </c>
      <c r="AC41" s="228">
        <v>1</v>
      </c>
      <c r="AZ41" s="228">
        <v>1</v>
      </c>
      <c r="BA41" s="228">
        <f>IF(AZ41=1,G41,0)</f>
        <v>0</v>
      </c>
      <c r="BB41" s="228">
        <f>IF(AZ41=2,G41,0)</f>
        <v>0</v>
      </c>
      <c r="BC41" s="228">
        <f>IF(AZ41=3,G41,0)</f>
        <v>0</v>
      </c>
      <c r="BD41" s="228">
        <f>IF(AZ41=4,G41,0)</f>
        <v>0</v>
      </c>
      <c r="BE41" s="228">
        <f>IF(AZ41=5,G41,0)</f>
        <v>0</v>
      </c>
      <c r="CA41" s="255">
        <v>1</v>
      </c>
      <c r="CB41" s="255">
        <v>1</v>
      </c>
    </row>
    <row r="42" spans="1:15" ht="12.75">
      <c r="A42" s="264"/>
      <c r="B42" s="268"/>
      <c r="C42" s="440" t="s">
        <v>1669</v>
      </c>
      <c r="D42" s="441"/>
      <c r="E42" s="269">
        <v>0.0385</v>
      </c>
      <c r="F42" s="270"/>
      <c r="G42" s="271"/>
      <c r="H42" s="272"/>
      <c r="I42" s="266"/>
      <c r="J42" s="273"/>
      <c r="K42" s="266"/>
      <c r="M42" s="267" t="s">
        <v>1669</v>
      </c>
      <c r="O42" s="255"/>
    </row>
    <row r="43" spans="1:57" ht="12.75">
      <c r="A43" s="274"/>
      <c r="B43" s="275" t="s">
        <v>103</v>
      </c>
      <c r="C43" s="276" t="s">
        <v>242</v>
      </c>
      <c r="D43" s="277"/>
      <c r="E43" s="278"/>
      <c r="F43" s="279"/>
      <c r="G43" s="280">
        <f>SUM(G37:G42)</f>
        <v>0</v>
      </c>
      <c r="H43" s="281"/>
      <c r="I43" s="282">
        <f>SUM(I37:I42)</f>
        <v>3.66602376</v>
      </c>
      <c r="J43" s="281"/>
      <c r="K43" s="282">
        <f>SUM(K37:K42)</f>
        <v>0</v>
      </c>
      <c r="O43" s="255">
        <v>4</v>
      </c>
      <c r="BA43" s="283">
        <f>SUM(BA37:BA42)</f>
        <v>0</v>
      </c>
      <c r="BB43" s="283">
        <f>SUM(BB37:BB42)</f>
        <v>0</v>
      </c>
      <c r="BC43" s="283">
        <f>SUM(BC37:BC42)</f>
        <v>0</v>
      </c>
      <c r="BD43" s="283">
        <f>SUM(BD37:BD42)</f>
        <v>0</v>
      </c>
      <c r="BE43" s="283">
        <f>SUM(BE37:BE42)</f>
        <v>0</v>
      </c>
    </row>
    <row r="44" spans="1:15" ht="12.75">
      <c r="A44" s="245" t="s">
        <v>98</v>
      </c>
      <c r="B44" s="246" t="s">
        <v>251</v>
      </c>
      <c r="C44" s="247" t="s">
        <v>252</v>
      </c>
      <c r="D44" s="248"/>
      <c r="E44" s="249"/>
      <c r="F44" s="249"/>
      <c r="G44" s="250"/>
      <c r="H44" s="251"/>
      <c r="I44" s="252"/>
      <c r="J44" s="253"/>
      <c r="K44" s="254"/>
      <c r="O44" s="255">
        <v>1</v>
      </c>
    </row>
    <row r="45" spans="1:80" ht="12.75">
      <c r="A45" s="256">
        <v>16</v>
      </c>
      <c r="B45" s="257" t="s">
        <v>683</v>
      </c>
      <c r="C45" s="258" t="s">
        <v>684</v>
      </c>
      <c r="D45" s="259" t="s">
        <v>259</v>
      </c>
      <c r="E45" s="260">
        <v>2</v>
      </c>
      <c r="F45" s="260"/>
      <c r="G45" s="261">
        <f>E45*F45</f>
        <v>0</v>
      </c>
      <c r="H45" s="262">
        <v>0</v>
      </c>
      <c r="I45" s="263">
        <f>E45*H45</f>
        <v>0</v>
      </c>
      <c r="J45" s="262">
        <v>0</v>
      </c>
      <c r="K45" s="263">
        <f>E45*J45</f>
        <v>0</v>
      </c>
      <c r="O45" s="255">
        <v>2</v>
      </c>
      <c r="AA45" s="228">
        <v>1</v>
      </c>
      <c r="AB45" s="228">
        <v>1</v>
      </c>
      <c r="AC45" s="228">
        <v>1</v>
      </c>
      <c r="AZ45" s="228">
        <v>1</v>
      </c>
      <c r="BA45" s="228">
        <f>IF(AZ45=1,G45,0)</f>
        <v>0</v>
      </c>
      <c r="BB45" s="228">
        <f>IF(AZ45=2,G45,0)</f>
        <v>0</v>
      </c>
      <c r="BC45" s="228">
        <f>IF(AZ45=3,G45,0)</f>
        <v>0</v>
      </c>
      <c r="BD45" s="228">
        <f>IF(AZ45=4,G45,0)</f>
        <v>0</v>
      </c>
      <c r="BE45" s="228">
        <f>IF(AZ45=5,G45,0)</f>
        <v>0</v>
      </c>
      <c r="CA45" s="255">
        <v>1</v>
      </c>
      <c r="CB45" s="255">
        <v>1</v>
      </c>
    </row>
    <row r="46" spans="1:15" ht="12.75">
      <c r="A46" s="264"/>
      <c r="B46" s="268"/>
      <c r="C46" s="440" t="s">
        <v>1670</v>
      </c>
      <c r="D46" s="441"/>
      <c r="E46" s="269">
        <v>0</v>
      </c>
      <c r="F46" s="270"/>
      <c r="G46" s="271"/>
      <c r="H46" s="272"/>
      <c r="I46" s="266"/>
      <c r="J46" s="273"/>
      <c r="K46" s="266"/>
      <c r="M46" s="267" t="s">
        <v>1670</v>
      </c>
      <c r="O46" s="255"/>
    </row>
    <row r="47" spans="1:15" ht="12.75">
      <c r="A47" s="264"/>
      <c r="B47" s="268"/>
      <c r="C47" s="440" t="s">
        <v>1671</v>
      </c>
      <c r="D47" s="441"/>
      <c r="E47" s="269">
        <v>2</v>
      </c>
      <c r="F47" s="270"/>
      <c r="G47" s="271"/>
      <c r="H47" s="272"/>
      <c r="I47" s="266"/>
      <c r="J47" s="273"/>
      <c r="K47" s="266"/>
      <c r="M47" s="267" t="s">
        <v>1671</v>
      </c>
      <c r="O47" s="255"/>
    </row>
    <row r="48" spans="1:80" ht="12.75">
      <c r="A48" s="256">
        <v>17</v>
      </c>
      <c r="B48" s="257" t="s">
        <v>1547</v>
      </c>
      <c r="C48" s="258" t="s">
        <v>1548</v>
      </c>
      <c r="D48" s="259" t="s">
        <v>110</v>
      </c>
      <c r="E48" s="260">
        <v>57.3</v>
      </c>
      <c r="F48" s="260"/>
      <c r="G48" s="261">
        <f>E48*F48</f>
        <v>0</v>
      </c>
      <c r="H48" s="262">
        <v>0</v>
      </c>
      <c r="I48" s="263">
        <f>E48*H48</f>
        <v>0</v>
      </c>
      <c r="J48" s="262">
        <v>0</v>
      </c>
      <c r="K48" s="263">
        <f>E48*J48</f>
        <v>0</v>
      </c>
      <c r="O48" s="255">
        <v>2</v>
      </c>
      <c r="AA48" s="228">
        <v>1</v>
      </c>
      <c r="AB48" s="228">
        <v>0</v>
      </c>
      <c r="AC48" s="228">
        <v>0</v>
      </c>
      <c r="AZ48" s="228">
        <v>1</v>
      </c>
      <c r="BA48" s="228">
        <f>IF(AZ48=1,G48,0)</f>
        <v>0</v>
      </c>
      <c r="BB48" s="228">
        <f>IF(AZ48=2,G48,0)</f>
        <v>0</v>
      </c>
      <c r="BC48" s="228">
        <f>IF(AZ48=3,G48,0)</f>
        <v>0</v>
      </c>
      <c r="BD48" s="228">
        <f>IF(AZ48=4,G48,0)</f>
        <v>0</v>
      </c>
      <c r="BE48" s="228">
        <f>IF(AZ48=5,G48,0)</f>
        <v>0</v>
      </c>
      <c r="CA48" s="255">
        <v>1</v>
      </c>
      <c r="CB48" s="255">
        <v>0</v>
      </c>
    </row>
    <row r="49" spans="1:15" ht="12.75">
      <c r="A49" s="264"/>
      <c r="B49" s="268"/>
      <c r="C49" s="440" t="s">
        <v>1672</v>
      </c>
      <c r="D49" s="441"/>
      <c r="E49" s="269">
        <v>57.3</v>
      </c>
      <c r="F49" s="270"/>
      <c r="G49" s="271"/>
      <c r="H49" s="272"/>
      <c r="I49" s="266"/>
      <c r="J49" s="273"/>
      <c r="K49" s="266"/>
      <c r="M49" s="267" t="s">
        <v>1672</v>
      </c>
      <c r="O49" s="255"/>
    </row>
    <row r="50" spans="1:80" ht="12.75">
      <c r="A50" s="256">
        <v>18</v>
      </c>
      <c r="B50" s="257" t="s">
        <v>690</v>
      </c>
      <c r="C50" s="258" t="s">
        <v>691</v>
      </c>
      <c r="D50" s="259" t="s">
        <v>259</v>
      </c>
      <c r="E50" s="260">
        <v>4</v>
      </c>
      <c r="F50" s="260"/>
      <c r="G50" s="261">
        <f>E50*F50</f>
        <v>0</v>
      </c>
      <c r="H50" s="262">
        <v>0</v>
      </c>
      <c r="I50" s="263">
        <f>E50*H50</f>
        <v>0</v>
      </c>
      <c r="J50" s="262">
        <v>0</v>
      </c>
      <c r="K50" s="263">
        <f>E50*J50</f>
        <v>0</v>
      </c>
      <c r="O50" s="255">
        <v>2</v>
      </c>
      <c r="AA50" s="228">
        <v>1</v>
      </c>
      <c r="AB50" s="228">
        <v>1</v>
      </c>
      <c r="AC50" s="228">
        <v>1</v>
      </c>
      <c r="AZ50" s="228">
        <v>1</v>
      </c>
      <c r="BA50" s="228">
        <f>IF(AZ50=1,G50,0)</f>
        <v>0</v>
      </c>
      <c r="BB50" s="228">
        <f>IF(AZ50=2,G50,0)</f>
        <v>0</v>
      </c>
      <c r="BC50" s="228">
        <f>IF(AZ50=3,G50,0)</f>
        <v>0</v>
      </c>
      <c r="BD50" s="228">
        <f>IF(AZ50=4,G50,0)</f>
        <v>0</v>
      </c>
      <c r="BE50" s="228">
        <f>IF(AZ50=5,G50,0)</f>
        <v>0</v>
      </c>
      <c r="CA50" s="255">
        <v>1</v>
      </c>
      <c r="CB50" s="255">
        <v>1</v>
      </c>
    </row>
    <row r="51" spans="1:15" ht="12.75">
      <c r="A51" s="264"/>
      <c r="B51" s="268"/>
      <c r="C51" s="440" t="s">
        <v>1673</v>
      </c>
      <c r="D51" s="441"/>
      <c r="E51" s="269">
        <v>0</v>
      </c>
      <c r="F51" s="270"/>
      <c r="G51" s="271"/>
      <c r="H51" s="272"/>
      <c r="I51" s="266"/>
      <c r="J51" s="273"/>
      <c r="K51" s="266"/>
      <c r="M51" s="267" t="s">
        <v>1673</v>
      </c>
      <c r="O51" s="255"/>
    </row>
    <row r="52" spans="1:15" ht="12.75">
      <c r="A52" s="264"/>
      <c r="B52" s="268"/>
      <c r="C52" s="440" t="s">
        <v>1674</v>
      </c>
      <c r="D52" s="441"/>
      <c r="E52" s="269">
        <v>4</v>
      </c>
      <c r="F52" s="270"/>
      <c r="G52" s="271"/>
      <c r="H52" s="272"/>
      <c r="I52" s="266"/>
      <c r="J52" s="273"/>
      <c r="K52" s="266"/>
      <c r="M52" s="267" t="s">
        <v>1674</v>
      </c>
      <c r="O52" s="255"/>
    </row>
    <row r="53" spans="1:80" ht="12.75">
      <c r="A53" s="256">
        <v>19</v>
      </c>
      <c r="B53" s="257" t="s">
        <v>1552</v>
      </c>
      <c r="C53" s="258" t="s">
        <v>1553</v>
      </c>
      <c r="D53" s="259" t="s">
        <v>259</v>
      </c>
      <c r="E53" s="260">
        <v>2</v>
      </c>
      <c r="F53" s="260"/>
      <c r="G53" s="261">
        <f>E53*F53</f>
        <v>0</v>
      </c>
      <c r="H53" s="262">
        <v>0.00023</v>
      </c>
      <c r="I53" s="263">
        <f>E53*H53</f>
        <v>0.00046</v>
      </c>
      <c r="J53" s="262">
        <v>0</v>
      </c>
      <c r="K53" s="263">
        <f>E53*J53</f>
        <v>0</v>
      </c>
      <c r="O53" s="255">
        <v>2</v>
      </c>
      <c r="AA53" s="228">
        <v>1</v>
      </c>
      <c r="AB53" s="228">
        <v>1</v>
      </c>
      <c r="AC53" s="228">
        <v>1</v>
      </c>
      <c r="AZ53" s="228">
        <v>1</v>
      </c>
      <c r="BA53" s="228">
        <f>IF(AZ53=1,G53,0)</f>
        <v>0</v>
      </c>
      <c r="BB53" s="228">
        <f>IF(AZ53=2,G53,0)</f>
        <v>0</v>
      </c>
      <c r="BC53" s="228">
        <f>IF(AZ53=3,G53,0)</f>
        <v>0</v>
      </c>
      <c r="BD53" s="228">
        <f>IF(AZ53=4,G53,0)</f>
        <v>0</v>
      </c>
      <c r="BE53" s="228">
        <f>IF(AZ53=5,G53,0)</f>
        <v>0</v>
      </c>
      <c r="CA53" s="255">
        <v>1</v>
      </c>
      <c r="CB53" s="255">
        <v>1</v>
      </c>
    </row>
    <row r="54" spans="1:15" ht="12.75">
      <c r="A54" s="264"/>
      <c r="B54" s="268"/>
      <c r="C54" s="440" t="s">
        <v>1675</v>
      </c>
      <c r="D54" s="441"/>
      <c r="E54" s="269">
        <v>2</v>
      </c>
      <c r="F54" s="270"/>
      <c r="G54" s="271"/>
      <c r="H54" s="272"/>
      <c r="I54" s="266"/>
      <c r="J54" s="273"/>
      <c r="K54" s="266"/>
      <c r="M54" s="267" t="s">
        <v>1675</v>
      </c>
      <c r="O54" s="255"/>
    </row>
    <row r="55" spans="1:80" ht="12.75">
      <c r="A55" s="256">
        <v>20</v>
      </c>
      <c r="B55" s="257" t="s">
        <v>1556</v>
      </c>
      <c r="C55" s="258" t="s">
        <v>1557</v>
      </c>
      <c r="D55" s="259" t="s">
        <v>259</v>
      </c>
      <c r="E55" s="260">
        <v>2</v>
      </c>
      <c r="F55" s="260"/>
      <c r="G55" s="261">
        <f>E55*F55</f>
        <v>0</v>
      </c>
      <c r="H55" s="262">
        <v>0.00022</v>
      </c>
      <c r="I55" s="263">
        <f>E55*H55</f>
        <v>0.00044</v>
      </c>
      <c r="J55" s="262">
        <v>0</v>
      </c>
      <c r="K55" s="263">
        <f>E55*J55</f>
        <v>0</v>
      </c>
      <c r="O55" s="255">
        <v>2</v>
      </c>
      <c r="AA55" s="228">
        <v>1</v>
      </c>
      <c r="AB55" s="228">
        <v>1</v>
      </c>
      <c r="AC55" s="228">
        <v>1</v>
      </c>
      <c r="AZ55" s="228">
        <v>1</v>
      </c>
      <c r="BA55" s="228">
        <f>IF(AZ55=1,G55,0)</f>
        <v>0</v>
      </c>
      <c r="BB55" s="228">
        <f>IF(AZ55=2,G55,0)</f>
        <v>0</v>
      </c>
      <c r="BC55" s="228">
        <f>IF(AZ55=3,G55,0)</f>
        <v>0</v>
      </c>
      <c r="BD55" s="228">
        <f>IF(AZ55=4,G55,0)</f>
        <v>0</v>
      </c>
      <c r="BE55" s="228">
        <f>IF(AZ55=5,G55,0)</f>
        <v>0</v>
      </c>
      <c r="CA55" s="255">
        <v>1</v>
      </c>
      <c r="CB55" s="255">
        <v>1</v>
      </c>
    </row>
    <row r="56" spans="1:15" ht="12.75">
      <c r="A56" s="264"/>
      <c r="B56" s="268"/>
      <c r="C56" s="440" t="s">
        <v>1676</v>
      </c>
      <c r="D56" s="441"/>
      <c r="E56" s="269">
        <v>2</v>
      </c>
      <c r="F56" s="270"/>
      <c r="G56" s="271"/>
      <c r="H56" s="272"/>
      <c r="I56" s="266"/>
      <c r="J56" s="273"/>
      <c r="K56" s="266"/>
      <c r="M56" s="267" t="s">
        <v>1676</v>
      </c>
      <c r="O56" s="255"/>
    </row>
    <row r="57" spans="1:80" ht="12.75">
      <c r="A57" s="256">
        <v>21</v>
      </c>
      <c r="B57" s="257" t="s">
        <v>1559</v>
      </c>
      <c r="C57" s="258" t="s">
        <v>1560</v>
      </c>
      <c r="D57" s="259" t="s">
        <v>259</v>
      </c>
      <c r="E57" s="260">
        <v>1</v>
      </c>
      <c r="F57" s="260"/>
      <c r="G57" s="261">
        <f>E57*F57</f>
        <v>0</v>
      </c>
      <c r="H57" s="262">
        <v>0.00011</v>
      </c>
      <c r="I57" s="263">
        <f>E57*H57</f>
        <v>0.00011</v>
      </c>
      <c r="J57" s="262">
        <v>0</v>
      </c>
      <c r="K57" s="263">
        <f>E57*J57</f>
        <v>0</v>
      </c>
      <c r="O57" s="255">
        <v>2</v>
      </c>
      <c r="AA57" s="228">
        <v>1</v>
      </c>
      <c r="AB57" s="228">
        <v>1</v>
      </c>
      <c r="AC57" s="228">
        <v>1</v>
      </c>
      <c r="AZ57" s="228">
        <v>1</v>
      </c>
      <c r="BA57" s="228">
        <f>IF(AZ57=1,G57,0)</f>
        <v>0</v>
      </c>
      <c r="BB57" s="228">
        <f>IF(AZ57=2,G57,0)</f>
        <v>0</v>
      </c>
      <c r="BC57" s="228">
        <f>IF(AZ57=3,G57,0)</f>
        <v>0</v>
      </c>
      <c r="BD57" s="228">
        <f>IF(AZ57=4,G57,0)</f>
        <v>0</v>
      </c>
      <c r="BE57" s="228">
        <f>IF(AZ57=5,G57,0)</f>
        <v>0</v>
      </c>
      <c r="CA57" s="255">
        <v>1</v>
      </c>
      <c r="CB57" s="255">
        <v>1</v>
      </c>
    </row>
    <row r="58" spans="1:15" ht="12.75">
      <c r="A58" s="264"/>
      <c r="B58" s="268"/>
      <c r="C58" s="440" t="s">
        <v>1677</v>
      </c>
      <c r="D58" s="441"/>
      <c r="E58" s="269">
        <v>1</v>
      </c>
      <c r="F58" s="270"/>
      <c r="G58" s="271"/>
      <c r="H58" s="272"/>
      <c r="I58" s="266"/>
      <c r="J58" s="273"/>
      <c r="K58" s="266"/>
      <c r="M58" s="267" t="s">
        <v>1677</v>
      </c>
      <c r="O58" s="255"/>
    </row>
    <row r="59" spans="1:80" ht="12.75">
      <c r="A59" s="256">
        <v>22</v>
      </c>
      <c r="B59" s="257" t="s">
        <v>1562</v>
      </c>
      <c r="C59" s="258" t="s">
        <v>1563</v>
      </c>
      <c r="D59" s="259" t="s">
        <v>259</v>
      </c>
      <c r="E59" s="260">
        <v>2</v>
      </c>
      <c r="F59" s="260"/>
      <c r="G59" s="261">
        <f>E59*F59</f>
        <v>0</v>
      </c>
      <c r="H59" s="262">
        <v>0</v>
      </c>
      <c r="I59" s="263">
        <f>E59*H59</f>
        <v>0</v>
      </c>
      <c r="J59" s="262">
        <v>0</v>
      </c>
      <c r="K59" s="263">
        <f>E59*J59</f>
        <v>0</v>
      </c>
      <c r="O59" s="255">
        <v>2</v>
      </c>
      <c r="AA59" s="228">
        <v>1</v>
      </c>
      <c r="AB59" s="228">
        <v>0</v>
      </c>
      <c r="AC59" s="228">
        <v>0</v>
      </c>
      <c r="AZ59" s="228">
        <v>1</v>
      </c>
      <c r="BA59" s="228">
        <f>IF(AZ59=1,G59,0)</f>
        <v>0</v>
      </c>
      <c r="BB59" s="228">
        <f>IF(AZ59=2,G59,0)</f>
        <v>0</v>
      </c>
      <c r="BC59" s="228">
        <f>IF(AZ59=3,G59,0)</f>
        <v>0</v>
      </c>
      <c r="BD59" s="228">
        <f>IF(AZ59=4,G59,0)</f>
        <v>0</v>
      </c>
      <c r="BE59" s="228">
        <f>IF(AZ59=5,G59,0)</f>
        <v>0</v>
      </c>
      <c r="CA59" s="255">
        <v>1</v>
      </c>
      <c r="CB59" s="255">
        <v>0</v>
      </c>
    </row>
    <row r="60" spans="1:15" ht="12.75">
      <c r="A60" s="264"/>
      <c r="B60" s="268"/>
      <c r="C60" s="440" t="s">
        <v>1678</v>
      </c>
      <c r="D60" s="441"/>
      <c r="E60" s="269">
        <v>2</v>
      </c>
      <c r="F60" s="270"/>
      <c r="G60" s="271"/>
      <c r="H60" s="272"/>
      <c r="I60" s="266"/>
      <c r="J60" s="273"/>
      <c r="K60" s="266"/>
      <c r="M60" s="267" t="s">
        <v>1678</v>
      </c>
      <c r="O60" s="255"/>
    </row>
    <row r="61" spans="1:80" ht="12.75">
      <c r="A61" s="256">
        <v>23</v>
      </c>
      <c r="B61" s="257" t="s">
        <v>708</v>
      </c>
      <c r="C61" s="258" t="s">
        <v>709</v>
      </c>
      <c r="D61" s="259" t="s">
        <v>110</v>
      </c>
      <c r="E61" s="260">
        <v>57.3</v>
      </c>
      <c r="F61" s="260"/>
      <c r="G61" s="261">
        <f>E61*F61</f>
        <v>0</v>
      </c>
      <c r="H61" s="262">
        <v>0</v>
      </c>
      <c r="I61" s="263">
        <f>E61*H61</f>
        <v>0</v>
      </c>
      <c r="J61" s="262">
        <v>0</v>
      </c>
      <c r="K61" s="263">
        <f>E61*J61</f>
        <v>0</v>
      </c>
      <c r="O61" s="255">
        <v>2</v>
      </c>
      <c r="AA61" s="228">
        <v>1</v>
      </c>
      <c r="AB61" s="228">
        <v>0</v>
      </c>
      <c r="AC61" s="228">
        <v>0</v>
      </c>
      <c r="AZ61" s="228">
        <v>1</v>
      </c>
      <c r="BA61" s="228">
        <f>IF(AZ61=1,G61,0)</f>
        <v>0</v>
      </c>
      <c r="BB61" s="228">
        <f>IF(AZ61=2,G61,0)</f>
        <v>0</v>
      </c>
      <c r="BC61" s="228">
        <f>IF(AZ61=3,G61,0)</f>
        <v>0</v>
      </c>
      <c r="BD61" s="228">
        <f>IF(AZ61=4,G61,0)</f>
        <v>0</v>
      </c>
      <c r="BE61" s="228">
        <f>IF(AZ61=5,G61,0)</f>
        <v>0</v>
      </c>
      <c r="CA61" s="255">
        <v>1</v>
      </c>
      <c r="CB61" s="255">
        <v>0</v>
      </c>
    </row>
    <row r="62" spans="1:15" ht="12.75">
      <c r="A62" s="264"/>
      <c r="B62" s="268"/>
      <c r="C62" s="440" t="s">
        <v>1679</v>
      </c>
      <c r="D62" s="441"/>
      <c r="E62" s="269">
        <v>57.3</v>
      </c>
      <c r="F62" s="270"/>
      <c r="G62" s="271"/>
      <c r="H62" s="272"/>
      <c r="I62" s="266"/>
      <c r="J62" s="273"/>
      <c r="K62" s="266"/>
      <c r="M62" s="267" t="s">
        <v>1679</v>
      </c>
      <c r="O62" s="255"/>
    </row>
    <row r="63" spans="1:80" ht="12.75">
      <c r="A63" s="256">
        <v>24</v>
      </c>
      <c r="B63" s="257" t="s">
        <v>1565</v>
      </c>
      <c r="C63" s="258" t="s">
        <v>1566</v>
      </c>
      <c r="D63" s="259" t="s">
        <v>110</v>
      </c>
      <c r="E63" s="260">
        <v>57.3</v>
      </c>
      <c r="F63" s="260"/>
      <c r="G63" s="261">
        <f>E63*F63</f>
        <v>0</v>
      </c>
      <c r="H63" s="262">
        <v>0</v>
      </c>
      <c r="I63" s="263">
        <f>E63*H63</f>
        <v>0</v>
      </c>
      <c r="J63" s="262">
        <v>0</v>
      </c>
      <c r="K63" s="263">
        <f>E63*J63</f>
        <v>0</v>
      </c>
      <c r="O63" s="255">
        <v>2</v>
      </c>
      <c r="AA63" s="228">
        <v>1</v>
      </c>
      <c r="AB63" s="228">
        <v>1</v>
      </c>
      <c r="AC63" s="228">
        <v>1</v>
      </c>
      <c r="AZ63" s="228">
        <v>1</v>
      </c>
      <c r="BA63" s="228">
        <f>IF(AZ63=1,G63,0)</f>
        <v>0</v>
      </c>
      <c r="BB63" s="228">
        <f>IF(AZ63=2,G63,0)</f>
        <v>0</v>
      </c>
      <c r="BC63" s="228">
        <f>IF(AZ63=3,G63,0)</f>
        <v>0</v>
      </c>
      <c r="BD63" s="228">
        <f>IF(AZ63=4,G63,0)</f>
        <v>0</v>
      </c>
      <c r="BE63" s="228">
        <f>IF(AZ63=5,G63,0)</f>
        <v>0</v>
      </c>
      <c r="CA63" s="255">
        <v>1</v>
      </c>
      <c r="CB63" s="255">
        <v>1</v>
      </c>
    </row>
    <row r="64" spans="1:15" ht="12.75">
      <c r="A64" s="264"/>
      <c r="B64" s="268"/>
      <c r="C64" s="440" t="s">
        <v>1680</v>
      </c>
      <c r="D64" s="441"/>
      <c r="E64" s="269">
        <v>57.3</v>
      </c>
      <c r="F64" s="270"/>
      <c r="G64" s="271"/>
      <c r="H64" s="272"/>
      <c r="I64" s="266"/>
      <c r="J64" s="273"/>
      <c r="K64" s="266"/>
      <c r="M64" s="267" t="s">
        <v>1680</v>
      </c>
      <c r="O64" s="255"/>
    </row>
    <row r="65" spans="1:80" ht="12.75">
      <c r="A65" s="256">
        <v>25</v>
      </c>
      <c r="B65" s="257" t="s">
        <v>711</v>
      </c>
      <c r="C65" s="258" t="s">
        <v>712</v>
      </c>
      <c r="D65" s="259" t="s">
        <v>268</v>
      </c>
      <c r="E65" s="260">
        <v>1</v>
      </c>
      <c r="F65" s="260"/>
      <c r="G65" s="261">
        <f>E65*F65</f>
        <v>0</v>
      </c>
      <c r="H65" s="262">
        <v>0.03613</v>
      </c>
      <c r="I65" s="263">
        <f>E65*H65</f>
        <v>0.03613</v>
      </c>
      <c r="J65" s="262">
        <v>0</v>
      </c>
      <c r="K65" s="263">
        <f>E65*J65</f>
        <v>0</v>
      </c>
      <c r="O65" s="255">
        <v>2</v>
      </c>
      <c r="AA65" s="228">
        <v>1</v>
      </c>
      <c r="AB65" s="228">
        <v>1</v>
      </c>
      <c r="AC65" s="228">
        <v>1</v>
      </c>
      <c r="AZ65" s="228">
        <v>1</v>
      </c>
      <c r="BA65" s="228">
        <f>IF(AZ65=1,G65,0)</f>
        <v>0</v>
      </c>
      <c r="BB65" s="228">
        <f>IF(AZ65=2,G65,0)</f>
        <v>0</v>
      </c>
      <c r="BC65" s="228">
        <f>IF(AZ65=3,G65,0)</f>
        <v>0</v>
      </c>
      <c r="BD65" s="228">
        <f>IF(AZ65=4,G65,0)</f>
        <v>0</v>
      </c>
      <c r="BE65" s="228">
        <f>IF(AZ65=5,G65,0)</f>
        <v>0</v>
      </c>
      <c r="CA65" s="255">
        <v>1</v>
      </c>
      <c r="CB65" s="255">
        <v>1</v>
      </c>
    </row>
    <row r="66" spans="1:80" ht="12.75">
      <c r="A66" s="256">
        <v>26</v>
      </c>
      <c r="B66" s="257" t="s">
        <v>724</v>
      </c>
      <c r="C66" s="258" t="s">
        <v>725</v>
      </c>
      <c r="D66" s="259" t="s">
        <v>259</v>
      </c>
      <c r="E66" s="260">
        <v>4</v>
      </c>
      <c r="F66" s="260"/>
      <c r="G66" s="261">
        <f>E66*F66</f>
        <v>0</v>
      </c>
      <c r="H66" s="262">
        <v>0.11178</v>
      </c>
      <c r="I66" s="263">
        <f>E66*H66</f>
        <v>0.44712</v>
      </c>
      <c r="J66" s="262">
        <v>0</v>
      </c>
      <c r="K66" s="263">
        <f>E66*J66</f>
        <v>0</v>
      </c>
      <c r="O66" s="255">
        <v>2</v>
      </c>
      <c r="AA66" s="228">
        <v>1</v>
      </c>
      <c r="AB66" s="228">
        <v>1</v>
      </c>
      <c r="AC66" s="228">
        <v>1</v>
      </c>
      <c r="AZ66" s="228">
        <v>1</v>
      </c>
      <c r="BA66" s="228">
        <f>IF(AZ66=1,G66,0)</f>
        <v>0</v>
      </c>
      <c r="BB66" s="228">
        <f>IF(AZ66=2,G66,0)</f>
        <v>0</v>
      </c>
      <c r="BC66" s="228">
        <f>IF(AZ66=3,G66,0)</f>
        <v>0</v>
      </c>
      <c r="BD66" s="228">
        <f>IF(AZ66=4,G66,0)</f>
        <v>0</v>
      </c>
      <c r="BE66" s="228">
        <f>IF(AZ66=5,G66,0)</f>
        <v>0</v>
      </c>
      <c r="CA66" s="255">
        <v>1</v>
      </c>
      <c r="CB66" s="255">
        <v>1</v>
      </c>
    </row>
    <row r="67" spans="1:15" ht="12.75">
      <c r="A67" s="264"/>
      <c r="B67" s="268"/>
      <c r="C67" s="440" t="s">
        <v>1681</v>
      </c>
      <c r="D67" s="441"/>
      <c r="E67" s="269">
        <v>4</v>
      </c>
      <c r="F67" s="270"/>
      <c r="G67" s="271"/>
      <c r="H67" s="272"/>
      <c r="I67" s="266"/>
      <c r="J67" s="273"/>
      <c r="K67" s="266"/>
      <c r="M67" s="267" t="s">
        <v>1681</v>
      </c>
      <c r="O67" s="255"/>
    </row>
    <row r="68" spans="1:80" ht="12.75">
      <c r="A68" s="256">
        <v>27</v>
      </c>
      <c r="B68" s="257" t="s">
        <v>1569</v>
      </c>
      <c r="C68" s="258" t="s">
        <v>1570</v>
      </c>
      <c r="D68" s="259" t="s">
        <v>259</v>
      </c>
      <c r="E68" s="260">
        <v>2</v>
      </c>
      <c r="F68" s="260"/>
      <c r="G68" s="261">
        <f>E68*F68</f>
        <v>0</v>
      </c>
      <c r="H68" s="262">
        <v>0.29823</v>
      </c>
      <c r="I68" s="263">
        <f>E68*H68</f>
        <v>0.59646</v>
      </c>
      <c r="J68" s="262">
        <v>0</v>
      </c>
      <c r="K68" s="263">
        <f>E68*J68</f>
        <v>0</v>
      </c>
      <c r="O68" s="255">
        <v>2</v>
      </c>
      <c r="AA68" s="228">
        <v>1</v>
      </c>
      <c r="AB68" s="228">
        <v>1</v>
      </c>
      <c r="AC68" s="228">
        <v>1</v>
      </c>
      <c r="AZ68" s="228">
        <v>1</v>
      </c>
      <c r="BA68" s="228">
        <f>IF(AZ68=1,G68,0)</f>
        <v>0</v>
      </c>
      <c r="BB68" s="228">
        <f>IF(AZ68=2,G68,0)</f>
        <v>0</v>
      </c>
      <c r="BC68" s="228">
        <f>IF(AZ68=3,G68,0)</f>
        <v>0</v>
      </c>
      <c r="BD68" s="228">
        <f>IF(AZ68=4,G68,0)</f>
        <v>0</v>
      </c>
      <c r="BE68" s="228">
        <f>IF(AZ68=5,G68,0)</f>
        <v>0</v>
      </c>
      <c r="CA68" s="255">
        <v>1</v>
      </c>
      <c r="CB68" s="255">
        <v>1</v>
      </c>
    </row>
    <row r="69" spans="1:15" ht="12.75">
      <c r="A69" s="264"/>
      <c r="B69" s="268"/>
      <c r="C69" s="440" t="s">
        <v>1571</v>
      </c>
      <c r="D69" s="441"/>
      <c r="E69" s="269">
        <v>2</v>
      </c>
      <c r="F69" s="270"/>
      <c r="G69" s="271"/>
      <c r="H69" s="272"/>
      <c r="I69" s="266"/>
      <c r="J69" s="273"/>
      <c r="K69" s="266"/>
      <c r="M69" s="267" t="s">
        <v>1571</v>
      </c>
      <c r="O69" s="255"/>
    </row>
    <row r="70" spans="1:80" ht="12.75">
      <c r="A70" s="256">
        <v>28</v>
      </c>
      <c r="B70" s="257" t="s">
        <v>303</v>
      </c>
      <c r="C70" s="258" t="s">
        <v>304</v>
      </c>
      <c r="D70" s="259" t="s">
        <v>110</v>
      </c>
      <c r="E70" s="260">
        <v>57.3</v>
      </c>
      <c r="F70" s="260"/>
      <c r="G70" s="261">
        <f>E70*F70</f>
        <v>0</v>
      </c>
      <c r="H70" s="262">
        <v>0</v>
      </c>
      <c r="I70" s="263">
        <f>E70*H70</f>
        <v>0</v>
      </c>
      <c r="J70" s="262">
        <v>0</v>
      </c>
      <c r="K70" s="263">
        <f>E70*J70</f>
        <v>0</v>
      </c>
      <c r="O70" s="255">
        <v>2</v>
      </c>
      <c r="AA70" s="228">
        <v>1</v>
      </c>
      <c r="AB70" s="228">
        <v>1</v>
      </c>
      <c r="AC70" s="228">
        <v>1</v>
      </c>
      <c r="AZ70" s="228">
        <v>1</v>
      </c>
      <c r="BA70" s="228">
        <f>IF(AZ70=1,G70,0)</f>
        <v>0</v>
      </c>
      <c r="BB70" s="228">
        <f>IF(AZ70=2,G70,0)</f>
        <v>0</v>
      </c>
      <c r="BC70" s="228">
        <f>IF(AZ70=3,G70,0)</f>
        <v>0</v>
      </c>
      <c r="BD70" s="228">
        <f>IF(AZ70=4,G70,0)</f>
        <v>0</v>
      </c>
      <c r="BE70" s="228">
        <f>IF(AZ70=5,G70,0)</f>
        <v>0</v>
      </c>
      <c r="CA70" s="255">
        <v>1</v>
      </c>
      <c r="CB70" s="255">
        <v>1</v>
      </c>
    </row>
    <row r="71" spans="1:15" ht="12.75">
      <c r="A71" s="264"/>
      <c r="B71" s="268"/>
      <c r="C71" s="440" t="s">
        <v>1680</v>
      </c>
      <c r="D71" s="441"/>
      <c r="E71" s="269">
        <v>57.3</v>
      </c>
      <c r="F71" s="270"/>
      <c r="G71" s="271"/>
      <c r="H71" s="272"/>
      <c r="I71" s="266"/>
      <c r="J71" s="273"/>
      <c r="K71" s="266"/>
      <c r="M71" s="267" t="s">
        <v>1680</v>
      </c>
      <c r="O71" s="255"/>
    </row>
    <row r="72" spans="1:80" ht="12.75">
      <c r="A72" s="256">
        <v>29</v>
      </c>
      <c r="B72" s="257" t="s">
        <v>731</v>
      </c>
      <c r="C72" s="258" t="s">
        <v>732</v>
      </c>
      <c r="D72" s="259" t="s">
        <v>110</v>
      </c>
      <c r="E72" s="260">
        <v>65.3</v>
      </c>
      <c r="F72" s="260"/>
      <c r="G72" s="261">
        <f>E72*F72</f>
        <v>0</v>
      </c>
      <c r="H72" s="262">
        <v>0.00017</v>
      </c>
      <c r="I72" s="263">
        <f>E72*H72</f>
        <v>0.011101</v>
      </c>
      <c r="J72" s="262">
        <v>0</v>
      </c>
      <c r="K72" s="263">
        <f>E72*J72</f>
        <v>0</v>
      </c>
      <c r="O72" s="255">
        <v>2</v>
      </c>
      <c r="AA72" s="228">
        <v>1</v>
      </c>
      <c r="AB72" s="228">
        <v>0</v>
      </c>
      <c r="AC72" s="228">
        <v>0</v>
      </c>
      <c r="AZ72" s="228">
        <v>1</v>
      </c>
      <c r="BA72" s="228">
        <f>IF(AZ72=1,G72,0)</f>
        <v>0</v>
      </c>
      <c r="BB72" s="228">
        <f>IF(AZ72=2,G72,0)</f>
        <v>0</v>
      </c>
      <c r="BC72" s="228">
        <f>IF(AZ72=3,G72,0)</f>
        <v>0</v>
      </c>
      <c r="BD72" s="228">
        <f>IF(AZ72=4,G72,0)</f>
        <v>0</v>
      </c>
      <c r="BE72" s="228">
        <f>IF(AZ72=5,G72,0)</f>
        <v>0</v>
      </c>
      <c r="CA72" s="255">
        <v>1</v>
      </c>
      <c r="CB72" s="255">
        <v>0</v>
      </c>
    </row>
    <row r="73" spans="1:15" ht="12.75">
      <c r="A73" s="264"/>
      <c r="B73" s="268"/>
      <c r="C73" s="440" t="s">
        <v>1682</v>
      </c>
      <c r="D73" s="441"/>
      <c r="E73" s="269">
        <v>65.3</v>
      </c>
      <c r="F73" s="270"/>
      <c r="G73" s="271"/>
      <c r="H73" s="272"/>
      <c r="I73" s="266"/>
      <c r="J73" s="273"/>
      <c r="K73" s="266"/>
      <c r="M73" s="267" t="s">
        <v>1682</v>
      </c>
      <c r="O73" s="255"/>
    </row>
    <row r="74" spans="1:80" ht="12.75" customHeight="1">
      <c r="A74" s="356">
        <v>30</v>
      </c>
      <c r="B74" s="357" t="s">
        <v>1573</v>
      </c>
      <c r="C74" s="358" t="s">
        <v>1574</v>
      </c>
      <c r="D74" s="359" t="s">
        <v>110</v>
      </c>
      <c r="E74" s="360">
        <v>58.1595</v>
      </c>
      <c r="F74" s="360"/>
      <c r="G74" s="361">
        <f>E74*F74</f>
        <v>0</v>
      </c>
      <c r="H74" s="262">
        <v>0.00214</v>
      </c>
      <c r="I74" s="263">
        <f>E74*H74</f>
        <v>0.12446133</v>
      </c>
      <c r="J74" s="262"/>
      <c r="K74" s="263">
        <f>E74*J74</f>
        <v>0</v>
      </c>
      <c r="O74" s="255">
        <v>2</v>
      </c>
      <c r="AA74" s="228">
        <v>3</v>
      </c>
      <c r="AB74" s="228">
        <v>1</v>
      </c>
      <c r="AC74" s="228">
        <v>286136758</v>
      </c>
      <c r="AZ74" s="228">
        <v>1</v>
      </c>
      <c r="BA74" s="228">
        <f>IF(AZ74=1,G74,0)</f>
        <v>0</v>
      </c>
      <c r="BB74" s="228">
        <f>IF(AZ74=2,G74,0)</f>
        <v>0</v>
      </c>
      <c r="BC74" s="228">
        <f>IF(AZ74=3,G74,0)</f>
        <v>0</v>
      </c>
      <c r="BD74" s="228">
        <f>IF(AZ74=4,G74,0)</f>
        <v>0</v>
      </c>
      <c r="BE74" s="228">
        <f>IF(AZ74=5,G74,0)</f>
        <v>0</v>
      </c>
      <c r="CA74" s="255">
        <v>3</v>
      </c>
      <c r="CB74" s="255">
        <v>1</v>
      </c>
    </row>
    <row r="75" spans="1:15" ht="45" customHeight="1">
      <c r="A75" s="362"/>
      <c r="B75" s="367"/>
      <c r="C75" s="446" t="s">
        <v>742</v>
      </c>
      <c r="D75" s="447"/>
      <c r="E75" s="447"/>
      <c r="F75" s="447"/>
      <c r="G75" s="448"/>
      <c r="I75" s="266"/>
      <c r="K75" s="266"/>
      <c r="L75" s="267" t="s">
        <v>742</v>
      </c>
      <c r="O75" s="255">
        <v>3</v>
      </c>
    </row>
    <row r="76" spans="1:15" ht="12.75">
      <c r="A76" s="362"/>
      <c r="B76" s="363"/>
      <c r="C76" s="444" t="s">
        <v>1683</v>
      </c>
      <c r="D76" s="445"/>
      <c r="E76" s="364">
        <v>58.1595</v>
      </c>
      <c r="F76" s="365"/>
      <c r="G76" s="366"/>
      <c r="H76" s="272"/>
      <c r="I76" s="266"/>
      <c r="J76" s="273"/>
      <c r="K76" s="266"/>
      <c r="M76" s="267" t="s">
        <v>1683</v>
      </c>
      <c r="O76" s="255"/>
    </row>
    <row r="77" spans="1:80" ht="12.75">
      <c r="A77" s="356">
        <v>31</v>
      </c>
      <c r="B77" s="357" t="s">
        <v>1584</v>
      </c>
      <c r="C77" s="358" t="s">
        <v>1585</v>
      </c>
      <c r="D77" s="359" t="s">
        <v>259</v>
      </c>
      <c r="E77" s="360">
        <v>2.02</v>
      </c>
      <c r="F77" s="360"/>
      <c r="G77" s="361">
        <f>E77*F77</f>
        <v>0</v>
      </c>
      <c r="H77" s="262">
        <v>6E-05</v>
      </c>
      <c r="I77" s="263">
        <f>E77*H77</f>
        <v>0.0001212</v>
      </c>
      <c r="J77" s="262"/>
      <c r="K77" s="263">
        <f>E77*J77</f>
        <v>0</v>
      </c>
      <c r="O77" s="255">
        <v>2</v>
      </c>
      <c r="AA77" s="228">
        <v>3</v>
      </c>
      <c r="AB77" s="228">
        <v>1</v>
      </c>
      <c r="AC77" s="228" t="s">
        <v>1584</v>
      </c>
      <c r="AZ77" s="228">
        <v>1</v>
      </c>
      <c r="BA77" s="228">
        <f>IF(AZ77=1,G77,0)</f>
        <v>0</v>
      </c>
      <c r="BB77" s="228">
        <f>IF(AZ77=2,G77,0)</f>
        <v>0</v>
      </c>
      <c r="BC77" s="228">
        <f>IF(AZ77=3,G77,0)</f>
        <v>0</v>
      </c>
      <c r="BD77" s="228">
        <f>IF(AZ77=4,G77,0)</f>
        <v>0</v>
      </c>
      <c r="BE77" s="228">
        <f>IF(AZ77=5,G77,0)</f>
        <v>0</v>
      </c>
      <c r="CA77" s="255">
        <v>3</v>
      </c>
      <c r="CB77" s="255">
        <v>1</v>
      </c>
    </row>
    <row r="78" spans="1:15" ht="12.75">
      <c r="A78" s="362"/>
      <c r="B78" s="363"/>
      <c r="C78" s="444" t="s">
        <v>1684</v>
      </c>
      <c r="D78" s="445"/>
      <c r="E78" s="364">
        <v>2.02</v>
      </c>
      <c r="F78" s="365"/>
      <c r="G78" s="366"/>
      <c r="H78" s="272"/>
      <c r="I78" s="266"/>
      <c r="J78" s="273"/>
      <c r="K78" s="266"/>
      <c r="M78" s="267" t="s">
        <v>1684</v>
      </c>
      <c r="O78" s="255"/>
    </row>
    <row r="79" spans="1:80" ht="12.75">
      <c r="A79" s="356">
        <v>32</v>
      </c>
      <c r="B79" s="357" t="s">
        <v>1587</v>
      </c>
      <c r="C79" s="358" t="s">
        <v>1588</v>
      </c>
      <c r="D79" s="359" t="s">
        <v>259</v>
      </c>
      <c r="E79" s="360">
        <v>2.02</v>
      </c>
      <c r="F79" s="360"/>
      <c r="G79" s="361">
        <f>E79*F79</f>
        <v>0</v>
      </c>
      <c r="H79" s="262">
        <v>0.00024</v>
      </c>
      <c r="I79" s="263">
        <f>E79*H79</f>
        <v>0.0004848</v>
      </c>
      <c r="J79" s="262"/>
      <c r="K79" s="263">
        <f>E79*J79</f>
        <v>0</v>
      </c>
      <c r="O79" s="255">
        <v>2</v>
      </c>
      <c r="AA79" s="228">
        <v>3</v>
      </c>
      <c r="AB79" s="228">
        <v>1</v>
      </c>
      <c r="AC79" s="228" t="s">
        <v>1587</v>
      </c>
      <c r="AZ79" s="228">
        <v>1</v>
      </c>
      <c r="BA79" s="228">
        <f>IF(AZ79=1,G79,0)</f>
        <v>0</v>
      </c>
      <c r="BB79" s="228">
        <f>IF(AZ79=2,G79,0)</f>
        <v>0</v>
      </c>
      <c r="BC79" s="228">
        <f>IF(AZ79=3,G79,0)</f>
        <v>0</v>
      </c>
      <c r="BD79" s="228">
        <f>IF(AZ79=4,G79,0)</f>
        <v>0</v>
      </c>
      <c r="BE79" s="228">
        <f>IF(AZ79=5,G79,0)</f>
        <v>0</v>
      </c>
      <c r="CA79" s="255">
        <v>3</v>
      </c>
      <c r="CB79" s="255">
        <v>1</v>
      </c>
    </row>
    <row r="80" spans="1:15" ht="12.75">
      <c r="A80" s="362"/>
      <c r="B80" s="363"/>
      <c r="C80" s="444" t="s">
        <v>1684</v>
      </c>
      <c r="D80" s="445"/>
      <c r="E80" s="364">
        <v>2.02</v>
      </c>
      <c r="F80" s="365"/>
      <c r="G80" s="366"/>
      <c r="H80" s="272"/>
      <c r="I80" s="266"/>
      <c r="J80" s="273"/>
      <c r="K80" s="266"/>
      <c r="M80" s="267" t="s">
        <v>1684</v>
      </c>
      <c r="O80" s="255"/>
    </row>
    <row r="81" spans="1:80" ht="12.75" customHeight="1">
      <c r="A81" s="356">
        <v>33</v>
      </c>
      <c r="B81" s="357" t="s">
        <v>1589</v>
      </c>
      <c r="C81" s="358" t="s">
        <v>1590</v>
      </c>
      <c r="D81" s="359" t="s">
        <v>259</v>
      </c>
      <c r="E81" s="360">
        <v>2.02</v>
      </c>
      <c r="F81" s="360"/>
      <c r="G81" s="361">
        <f>E81*F81</f>
        <v>0</v>
      </c>
      <c r="H81" s="262">
        <v>0.00352</v>
      </c>
      <c r="I81" s="263">
        <f>E81*H81</f>
        <v>0.0071104</v>
      </c>
      <c r="J81" s="262"/>
      <c r="K81" s="263">
        <f>E81*J81</f>
        <v>0</v>
      </c>
      <c r="O81" s="255">
        <v>2</v>
      </c>
      <c r="AA81" s="228">
        <v>3</v>
      </c>
      <c r="AB81" s="228">
        <v>1</v>
      </c>
      <c r="AC81" s="228" t="s">
        <v>1589</v>
      </c>
      <c r="AZ81" s="228">
        <v>1</v>
      </c>
      <c r="BA81" s="228">
        <f>IF(AZ81=1,G81,0)</f>
        <v>0</v>
      </c>
      <c r="BB81" s="228">
        <f>IF(AZ81=2,G81,0)</f>
        <v>0</v>
      </c>
      <c r="BC81" s="228">
        <f>IF(AZ81=3,G81,0)</f>
        <v>0</v>
      </c>
      <c r="BD81" s="228">
        <f>IF(AZ81=4,G81,0)</f>
        <v>0</v>
      </c>
      <c r="BE81" s="228">
        <f>IF(AZ81=5,G81,0)</f>
        <v>0</v>
      </c>
      <c r="CA81" s="255">
        <v>3</v>
      </c>
      <c r="CB81" s="255">
        <v>1</v>
      </c>
    </row>
    <row r="82" spans="1:15" ht="12.75">
      <c r="A82" s="362"/>
      <c r="B82" s="363"/>
      <c r="C82" s="444" t="s">
        <v>1578</v>
      </c>
      <c r="D82" s="445"/>
      <c r="E82" s="364">
        <v>0</v>
      </c>
      <c r="F82" s="365"/>
      <c r="G82" s="366"/>
      <c r="H82" s="272"/>
      <c r="I82" s="266"/>
      <c r="J82" s="273"/>
      <c r="K82" s="266"/>
      <c r="M82" s="267" t="s">
        <v>1578</v>
      </c>
      <c r="O82" s="255"/>
    </row>
    <row r="83" spans="1:15" ht="12.75">
      <c r="A83" s="362"/>
      <c r="B83" s="363"/>
      <c r="C83" s="444" t="s">
        <v>1591</v>
      </c>
      <c r="D83" s="445"/>
      <c r="E83" s="364">
        <v>0</v>
      </c>
      <c r="F83" s="365"/>
      <c r="G83" s="366"/>
      <c r="H83" s="272"/>
      <c r="I83" s="266"/>
      <c r="J83" s="273"/>
      <c r="K83" s="266"/>
      <c r="M83" s="267" t="s">
        <v>1591</v>
      </c>
      <c r="O83" s="255"/>
    </row>
    <row r="84" spans="1:15" ht="12.75">
      <c r="A84" s="362"/>
      <c r="B84" s="363"/>
      <c r="C84" s="444" t="s">
        <v>1685</v>
      </c>
      <c r="D84" s="445"/>
      <c r="E84" s="364">
        <v>2.02</v>
      </c>
      <c r="F84" s="365"/>
      <c r="G84" s="366"/>
      <c r="H84" s="272"/>
      <c r="I84" s="266"/>
      <c r="J84" s="273"/>
      <c r="K84" s="266"/>
      <c r="M84" s="267" t="s">
        <v>1685</v>
      </c>
      <c r="O84" s="255"/>
    </row>
    <row r="85" spans="1:80" ht="12.75">
      <c r="A85" s="356">
        <v>34</v>
      </c>
      <c r="B85" s="357" t="s">
        <v>754</v>
      </c>
      <c r="C85" s="358" t="s">
        <v>755</v>
      </c>
      <c r="D85" s="359" t="s">
        <v>110</v>
      </c>
      <c r="E85" s="360">
        <v>65.953</v>
      </c>
      <c r="F85" s="360"/>
      <c r="G85" s="361">
        <f>E85*F85</f>
        <v>0</v>
      </c>
      <c r="H85" s="262">
        <v>4E-05</v>
      </c>
      <c r="I85" s="263">
        <f>E85*H85</f>
        <v>0.0026381200000000003</v>
      </c>
      <c r="J85" s="262"/>
      <c r="K85" s="263">
        <f>E85*J85</f>
        <v>0</v>
      </c>
      <c r="O85" s="255">
        <v>2</v>
      </c>
      <c r="AA85" s="228">
        <v>3</v>
      </c>
      <c r="AB85" s="228">
        <v>1</v>
      </c>
      <c r="AC85" s="228">
        <v>34140885</v>
      </c>
      <c r="AZ85" s="228">
        <v>1</v>
      </c>
      <c r="BA85" s="228">
        <f>IF(AZ85=1,G85,0)</f>
        <v>0</v>
      </c>
      <c r="BB85" s="228">
        <f>IF(AZ85=2,G85,0)</f>
        <v>0</v>
      </c>
      <c r="BC85" s="228">
        <f>IF(AZ85=3,G85,0)</f>
        <v>0</v>
      </c>
      <c r="BD85" s="228">
        <f>IF(AZ85=4,G85,0)</f>
        <v>0</v>
      </c>
      <c r="BE85" s="228">
        <f>IF(AZ85=5,G85,0)</f>
        <v>0</v>
      </c>
      <c r="CA85" s="255">
        <v>3</v>
      </c>
      <c r="CB85" s="255">
        <v>1</v>
      </c>
    </row>
    <row r="86" spans="1:15" ht="12.75">
      <c r="A86" s="362"/>
      <c r="B86" s="363"/>
      <c r="C86" s="444" t="s">
        <v>1686</v>
      </c>
      <c r="D86" s="445"/>
      <c r="E86" s="364">
        <v>65.953</v>
      </c>
      <c r="F86" s="365"/>
      <c r="G86" s="366"/>
      <c r="H86" s="272"/>
      <c r="I86" s="266"/>
      <c r="J86" s="273"/>
      <c r="K86" s="266"/>
      <c r="M86" s="267" t="s">
        <v>1686</v>
      </c>
      <c r="O86" s="255"/>
    </row>
    <row r="87" spans="1:80" ht="22.5">
      <c r="A87" s="356">
        <v>35</v>
      </c>
      <c r="B87" s="357" t="s">
        <v>760</v>
      </c>
      <c r="C87" s="358" t="s">
        <v>761</v>
      </c>
      <c r="D87" s="359" t="s">
        <v>259</v>
      </c>
      <c r="E87" s="360">
        <v>4</v>
      </c>
      <c r="F87" s="360"/>
      <c r="G87" s="361">
        <f>E87*F87</f>
        <v>0</v>
      </c>
      <c r="H87" s="262">
        <v>0.0095</v>
      </c>
      <c r="I87" s="263">
        <f>E87*H87</f>
        <v>0.038</v>
      </c>
      <c r="J87" s="262"/>
      <c r="K87" s="263">
        <f>E87*J87</f>
        <v>0</v>
      </c>
      <c r="O87" s="255">
        <v>2</v>
      </c>
      <c r="AA87" s="228">
        <v>3</v>
      </c>
      <c r="AB87" s="228">
        <v>1</v>
      </c>
      <c r="AC87" s="228" t="s">
        <v>760</v>
      </c>
      <c r="AZ87" s="228">
        <v>1</v>
      </c>
      <c r="BA87" s="228">
        <f>IF(AZ87=1,G87,0)</f>
        <v>0</v>
      </c>
      <c r="BB87" s="228">
        <f>IF(AZ87=2,G87,0)</f>
        <v>0</v>
      </c>
      <c r="BC87" s="228">
        <f>IF(AZ87=3,G87,0)</f>
        <v>0</v>
      </c>
      <c r="BD87" s="228">
        <f>IF(AZ87=4,G87,0)</f>
        <v>0</v>
      </c>
      <c r="BE87" s="228">
        <f>IF(AZ87=5,G87,0)</f>
        <v>0</v>
      </c>
      <c r="CA87" s="255">
        <v>3</v>
      </c>
      <c r="CB87" s="255">
        <v>1</v>
      </c>
    </row>
    <row r="88" spans="1:15" ht="12.75">
      <c r="A88" s="362"/>
      <c r="B88" s="363"/>
      <c r="C88" s="444" t="s">
        <v>1687</v>
      </c>
      <c r="D88" s="445"/>
      <c r="E88" s="364">
        <v>4</v>
      </c>
      <c r="F88" s="365"/>
      <c r="G88" s="366"/>
      <c r="H88" s="272"/>
      <c r="I88" s="266"/>
      <c r="J88" s="273"/>
      <c r="K88" s="266"/>
      <c r="M88" s="267" t="s">
        <v>1687</v>
      </c>
      <c r="O88" s="255"/>
    </row>
    <row r="89" spans="1:80" ht="12.75">
      <c r="A89" s="356">
        <v>36</v>
      </c>
      <c r="B89" s="357" t="s">
        <v>1595</v>
      </c>
      <c r="C89" s="358" t="s">
        <v>1596</v>
      </c>
      <c r="D89" s="359" t="s">
        <v>259</v>
      </c>
      <c r="E89" s="360">
        <v>2.02</v>
      </c>
      <c r="F89" s="360"/>
      <c r="G89" s="361">
        <f>E89*F89</f>
        <v>0</v>
      </c>
      <c r="H89" s="262">
        <v>0.0028</v>
      </c>
      <c r="I89" s="263">
        <f>E89*H89</f>
        <v>0.005656</v>
      </c>
      <c r="J89" s="262"/>
      <c r="K89" s="263">
        <f>E89*J89</f>
        <v>0</v>
      </c>
      <c r="O89" s="255">
        <v>2</v>
      </c>
      <c r="AA89" s="228">
        <v>3</v>
      </c>
      <c r="AB89" s="228">
        <v>1</v>
      </c>
      <c r="AC89" s="228" t="s">
        <v>1595</v>
      </c>
      <c r="AZ89" s="228">
        <v>1</v>
      </c>
      <c r="BA89" s="228">
        <f>IF(AZ89=1,G89,0)</f>
        <v>0</v>
      </c>
      <c r="BB89" s="228">
        <f>IF(AZ89=2,G89,0)</f>
        <v>0</v>
      </c>
      <c r="BC89" s="228">
        <f>IF(AZ89=3,G89,0)</f>
        <v>0</v>
      </c>
      <c r="BD89" s="228">
        <f>IF(AZ89=4,G89,0)</f>
        <v>0</v>
      </c>
      <c r="BE89" s="228">
        <f>IF(AZ89=5,G89,0)</f>
        <v>0</v>
      </c>
      <c r="CA89" s="255">
        <v>3</v>
      </c>
      <c r="CB89" s="255">
        <v>1</v>
      </c>
    </row>
    <row r="90" spans="1:15" ht="12.75">
      <c r="A90" s="362"/>
      <c r="B90" s="363"/>
      <c r="C90" s="444" t="s">
        <v>1578</v>
      </c>
      <c r="D90" s="445"/>
      <c r="E90" s="364">
        <v>0</v>
      </c>
      <c r="F90" s="365"/>
      <c r="G90" s="366"/>
      <c r="H90" s="272"/>
      <c r="I90" s="266"/>
      <c r="J90" s="273"/>
      <c r="K90" s="266"/>
      <c r="M90" s="267" t="s">
        <v>1578</v>
      </c>
      <c r="O90" s="255"/>
    </row>
    <row r="91" spans="1:15" ht="12.75">
      <c r="A91" s="362"/>
      <c r="B91" s="363"/>
      <c r="C91" s="444" t="s">
        <v>1688</v>
      </c>
      <c r="D91" s="445"/>
      <c r="E91" s="364">
        <v>0</v>
      </c>
      <c r="F91" s="365"/>
      <c r="G91" s="366"/>
      <c r="H91" s="272"/>
      <c r="I91" s="266"/>
      <c r="J91" s="273"/>
      <c r="K91" s="266"/>
      <c r="M91" s="267" t="s">
        <v>1688</v>
      </c>
      <c r="O91" s="255"/>
    </row>
    <row r="92" spans="1:15" ht="12.75">
      <c r="A92" s="362"/>
      <c r="B92" s="363"/>
      <c r="C92" s="444" t="s">
        <v>1689</v>
      </c>
      <c r="D92" s="445"/>
      <c r="E92" s="364">
        <v>2.02</v>
      </c>
      <c r="F92" s="365"/>
      <c r="G92" s="366"/>
      <c r="H92" s="272"/>
      <c r="I92" s="266"/>
      <c r="J92" s="273"/>
      <c r="K92" s="266"/>
      <c r="M92" s="267" t="s">
        <v>1689</v>
      </c>
      <c r="O92" s="255"/>
    </row>
    <row r="93" spans="1:80" ht="12.75">
      <c r="A93" s="356">
        <v>37</v>
      </c>
      <c r="B93" s="357" t="s">
        <v>1611</v>
      </c>
      <c r="C93" s="358" t="s">
        <v>1612</v>
      </c>
      <c r="D93" s="359" t="s">
        <v>259</v>
      </c>
      <c r="E93" s="360">
        <v>2.02</v>
      </c>
      <c r="F93" s="360"/>
      <c r="G93" s="361">
        <f>E93*F93</f>
        <v>0</v>
      </c>
      <c r="H93" s="262">
        <v>0.0165</v>
      </c>
      <c r="I93" s="263">
        <f>E93*H93</f>
        <v>0.03333</v>
      </c>
      <c r="J93" s="262"/>
      <c r="K93" s="263">
        <f>E93*J93</f>
        <v>0</v>
      </c>
      <c r="O93" s="255">
        <v>2</v>
      </c>
      <c r="AA93" s="228">
        <v>3</v>
      </c>
      <c r="AB93" s="228">
        <v>1</v>
      </c>
      <c r="AC93" s="228">
        <v>42228310</v>
      </c>
      <c r="AZ93" s="228">
        <v>1</v>
      </c>
      <c r="BA93" s="228">
        <f>IF(AZ93=1,G93,0)</f>
        <v>0</v>
      </c>
      <c r="BB93" s="228">
        <f>IF(AZ93=2,G93,0)</f>
        <v>0</v>
      </c>
      <c r="BC93" s="228">
        <f>IF(AZ93=3,G93,0)</f>
        <v>0</v>
      </c>
      <c r="BD93" s="228">
        <f>IF(AZ93=4,G93,0)</f>
        <v>0</v>
      </c>
      <c r="BE93" s="228">
        <f>IF(AZ93=5,G93,0)</f>
        <v>0</v>
      </c>
      <c r="CA93" s="255">
        <v>3</v>
      </c>
      <c r="CB93" s="255">
        <v>1</v>
      </c>
    </row>
    <row r="94" spans="1:15" ht="12.75">
      <c r="A94" s="362"/>
      <c r="B94" s="363"/>
      <c r="C94" s="444" t="s">
        <v>1578</v>
      </c>
      <c r="D94" s="445"/>
      <c r="E94" s="364">
        <v>0</v>
      </c>
      <c r="F94" s="365"/>
      <c r="G94" s="366"/>
      <c r="H94" s="272"/>
      <c r="I94" s="266"/>
      <c r="J94" s="273"/>
      <c r="K94" s="266"/>
      <c r="M94" s="267" t="s">
        <v>1578</v>
      </c>
      <c r="O94" s="255"/>
    </row>
    <row r="95" spans="1:15" ht="12.75">
      <c r="A95" s="362"/>
      <c r="B95" s="363"/>
      <c r="C95" s="444" t="s">
        <v>1690</v>
      </c>
      <c r="D95" s="445"/>
      <c r="E95" s="364">
        <v>2.02</v>
      </c>
      <c r="F95" s="365"/>
      <c r="G95" s="366"/>
      <c r="H95" s="272"/>
      <c r="I95" s="266"/>
      <c r="J95" s="273"/>
      <c r="K95" s="266"/>
      <c r="M95" s="267" t="s">
        <v>1690</v>
      </c>
      <c r="O95" s="255"/>
    </row>
    <row r="96" spans="1:80" ht="12.75">
      <c r="A96" s="356">
        <v>38</v>
      </c>
      <c r="B96" s="357" t="s">
        <v>1614</v>
      </c>
      <c r="C96" s="358" t="s">
        <v>1615</v>
      </c>
      <c r="D96" s="359" t="s">
        <v>259</v>
      </c>
      <c r="E96" s="360">
        <v>2.2</v>
      </c>
      <c r="F96" s="360"/>
      <c r="G96" s="361">
        <f>E96*F96</f>
        <v>0</v>
      </c>
      <c r="H96" s="262">
        <v>0.0026</v>
      </c>
      <c r="I96" s="263">
        <f>E96*H96</f>
        <v>0.00572</v>
      </c>
      <c r="J96" s="262"/>
      <c r="K96" s="263">
        <f>E96*J96</f>
        <v>0</v>
      </c>
      <c r="O96" s="255">
        <v>2</v>
      </c>
      <c r="AA96" s="228">
        <v>3</v>
      </c>
      <c r="AB96" s="228">
        <v>1</v>
      </c>
      <c r="AC96" s="228" t="s">
        <v>1614</v>
      </c>
      <c r="AZ96" s="228">
        <v>1</v>
      </c>
      <c r="BA96" s="228">
        <f>IF(AZ96=1,G96,0)</f>
        <v>0</v>
      </c>
      <c r="BB96" s="228">
        <f>IF(AZ96=2,G96,0)</f>
        <v>0</v>
      </c>
      <c r="BC96" s="228">
        <f>IF(AZ96=3,G96,0)</f>
        <v>0</v>
      </c>
      <c r="BD96" s="228">
        <f>IF(AZ96=4,G96,0)</f>
        <v>0</v>
      </c>
      <c r="BE96" s="228">
        <f>IF(AZ96=5,G96,0)</f>
        <v>0</v>
      </c>
      <c r="CA96" s="255">
        <v>3</v>
      </c>
      <c r="CB96" s="255">
        <v>1</v>
      </c>
    </row>
    <row r="97" spans="1:15" ht="12.75">
      <c r="A97" s="362"/>
      <c r="B97" s="363"/>
      <c r="C97" s="444" t="s">
        <v>1691</v>
      </c>
      <c r="D97" s="445"/>
      <c r="E97" s="364">
        <v>2.2</v>
      </c>
      <c r="F97" s="365"/>
      <c r="G97" s="366"/>
      <c r="H97" s="272"/>
      <c r="I97" s="266"/>
      <c r="J97" s="273"/>
      <c r="K97" s="266"/>
      <c r="M97" s="267" t="s">
        <v>1691</v>
      </c>
      <c r="O97" s="255"/>
    </row>
    <row r="98" spans="1:80" ht="22.5">
      <c r="A98" s="356">
        <v>39</v>
      </c>
      <c r="B98" s="357" t="s">
        <v>1620</v>
      </c>
      <c r="C98" s="358" t="s">
        <v>1621</v>
      </c>
      <c r="D98" s="359" t="s">
        <v>259</v>
      </c>
      <c r="E98" s="360">
        <v>1.01</v>
      </c>
      <c r="F98" s="360"/>
      <c r="G98" s="361">
        <f>E98*F98</f>
        <v>0</v>
      </c>
      <c r="H98" s="262">
        <v>0.0395</v>
      </c>
      <c r="I98" s="263">
        <f>E98*H98</f>
        <v>0.039895</v>
      </c>
      <c r="J98" s="262"/>
      <c r="K98" s="263">
        <f>E98*J98</f>
        <v>0</v>
      </c>
      <c r="O98" s="255">
        <v>2</v>
      </c>
      <c r="AA98" s="228">
        <v>3</v>
      </c>
      <c r="AB98" s="228">
        <v>1</v>
      </c>
      <c r="AC98" s="228" t="s">
        <v>1620</v>
      </c>
      <c r="AZ98" s="228">
        <v>1</v>
      </c>
      <c r="BA98" s="228">
        <f>IF(AZ98=1,G98,0)</f>
        <v>0</v>
      </c>
      <c r="BB98" s="228">
        <f>IF(AZ98=2,G98,0)</f>
        <v>0</v>
      </c>
      <c r="BC98" s="228">
        <f>IF(AZ98=3,G98,0)</f>
        <v>0</v>
      </c>
      <c r="BD98" s="228">
        <f>IF(AZ98=4,G98,0)</f>
        <v>0</v>
      </c>
      <c r="BE98" s="228">
        <f>IF(AZ98=5,G98,0)</f>
        <v>0</v>
      </c>
      <c r="CA98" s="255">
        <v>3</v>
      </c>
      <c r="CB98" s="255">
        <v>1</v>
      </c>
    </row>
    <row r="99" spans="1:15" ht="12.75">
      <c r="A99" s="362"/>
      <c r="B99" s="363"/>
      <c r="C99" s="444" t="s">
        <v>1578</v>
      </c>
      <c r="D99" s="445"/>
      <c r="E99" s="364">
        <v>0</v>
      </c>
      <c r="F99" s="365"/>
      <c r="G99" s="366"/>
      <c r="H99" s="272"/>
      <c r="I99" s="266"/>
      <c r="J99" s="273"/>
      <c r="K99" s="266"/>
      <c r="M99" s="267" t="s">
        <v>1578</v>
      </c>
      <c r="O99" s="255"/>
    </row>
    <row r="100" spans="1:15" ht="12.75">
      <c r="A100" s="362"/>
      <c r="B100" s="363"/>
      <c r="C100" s="444" t="s">
        <v>1692</v>
      </c>
      <c r="D100" s="445"/>
      <c r="E100" s="364">
        <v>1.01</v>
      </c>
      <c r="F100" s="365"/>
      <c r="G100" s="366"/>
      <c r="H100" s="272"/>
      <c r="I100" s="266"/>
      <c r="J100" s="273"/>
      <c r="K100" s="266"/>
      <c r="M100" s="267" t="s">
        <v>1692</v>
      </c>
      <c r="O100" s="255"/>
    </row>
    <row r="101" spans="1:80" ht="12.75">
      <c r="A101" s="356">
        <v>40</v>
      </c>
      <c r="B101" s="357" t="s">
        <v>1623</v>
      </c>
      <c r="C101" s="358" t="s">
        <v>1624</v>
      </c>
      <c r="D101" s="359" t="s">
        <v>259</v>
      </c>
      <c r="E101" s="360">
        <v>1</v>
      </c>
      <c r="F101" s="360"/>
      <c r="G101" s="361">
        <f>E101*F101</f>
        <v>0</v>
      </c>
      <c r="H101" s="262">
        <v>0.021</v>
      </c>
      <c r="I101" s="263">
        <f>E101*H101</f>
        <v>0.021</v>
      </c>
      <c r="J101" s="262"/>
      <c r="K101" s="263">
        <f>E101*J101</f>
        <v>0</v>
      </c>
      <c r="O101" s="255">
        <v>2</v>
      </c>
      <c r="AA101" s="228">
        <v>3</v>
      </c>
      <c r="AB101" s="228">
        <v>1</v>
      </c>
      <c r="AC101" s="228" t="s">
        <v>1623</v>
      </c>
      <c r="AZ101" s="228">
        <v>1</v>
      </c>
      <c r="BA101" s="228">
        <f>IF(AZ101=1,G101,0)</f>
        <v>0</v>
      </c>
      <c r="BB101" s="228">
        <f>IF(AZ101=2,G101,0)</f>
        <v>0</v>
      </c>
      <c r="BC101" s="228">
        <f>IF(AZ101=3,G101,0)</f>
        <v>0</v>
      </c>
      <c r="BD101" s="228">
        <f>IF(AZ101=4,G101,0)</f>
        <v>0</v>
      </c>
      <c r="BE101" s="228">
        <f>IF(AZ101=5,G101,0)</f>
        <v>0</v>
      </c>
      <c r="CA101" s="255">
        <v>3</v>
      </c>
      <c r="CB101" s="255">
        <v>1</v>
      </c>
    </row>
    <row r="102" spans="1:15" ht="12.75">
      <c r="A102" s="362"/>
      <c r="B102" s="363"/>
      <c r="C102" s="444" t="s">
        <v>1693</v>
      </c>
      <c r="D102" s="445"/>
      <c r="E102" s="364">
        <v>1</v>
      </c>
      <c r="F102" s="365"/>
      <c r="G102" s="366"/>
      <c r="H102" s="272"/>
      <c r="I102" s="266"/>
      <c r="J102" s="273"/>
      <c r="K102" s="266"/>
      <c r="M102" s="267" t="s">
        <v>1693</v>
      </c>
      <c r="O102" s="255"/>
    </row>
    <row r="103" spans="1:80" ht="12.75">
      <c r="A103" s="356">
        <v>41</v>
      </c>
      <c r="B103" s="357" t="s">
        <v>774</v>
      </c>
      <c r="C103" s="358" t="s">
        <v>775</v>
      </c>
      <c r="D103" s="359" t="s">
        <v>259</v>
      </c>
      <c r="E103" s="360">
        <v>4</v>
      </c>
      <c r="F103" s="360"/>
      <c r="G103" s="361">
        <f>E103*F103</f>
        <v>0</v>
      </c>
      <c r="H103" s="262">
        <v>0.0009</v>
      </c>
      <c r="I103" s="263">
        <f>E103*H103</f>
        <v>0.0036</v>
      </c>
      <c r="J103" s="262"/>
      <c r="K103" s="263">
        <f>E103*J103</f>
        <v>0</v>
      </c>
      <c r="O103" s="255">
        <v>2</v>
      </c>
      <c r="AA103" s="228">
        <v>3</v>
      </c>
      <c r="AB103" s="228">
        <v>1</v>
      </c>
      <c r="AC103" s="228" t="s">
        <v>774</v>
      </c>
      <c r="AZ103" s="228">
        <v>1</v>
      </c>
      <c r="BA103" s="228">
        <f>IF(AZ103=1,G103,0)</f>
        <v>0</v>
      </c>
      <c r="BB103" s="228">
        <f>IF(AZ103=2,G103,0)</f>
        <v>0</v>
      </c>
      <c r="BC103" s="228">
        <f>IF(AZ103=3,G103,0)</f>
        <v>0</v>
      </c>
      <c r="BD103" s="228">
        <f>IF(AZ103=4,G103,0)</f>
        <v>0</v>
      </c>
      <c r="BE103" s="228">
        <f>IF(AZ103=5,G103,0)</f>
        <v>0</v>
      </c>
      <c r="CA103" s="255">
        <v>3</v>
      </c>
      <c r="CB103" s="255">
        <v>1</v>
      </c>
    </row>
    <row r="104" spans="1:15" ht="12.75">
      <c r="A104" s="362"/>
      <c r="B104" s="363"/>
      <c r="C104" s="444" t="s">
        <v>1687</v>
      </c>
      <c r="D104" s="445"/>
      <c r="E104" s="364">
        <v>4</v>
      </c>
      <c r="F104" s="365"/>
      <c r="G104" s="366"/>
      <c r="H104" s="272"/>
      <c r="I104" s="266"/>
      <c r="J104" s="273"/>
      <c r="K104" s="266"/>
      <c r="M104" s="267" t="s">
        <v>1687</v>
      </c>
      <c r="O104" s="255"/>
    </row>
    <row r="105" spans="1:80" ht="12.75">
      <c r="A105" s="356">
        <v>42</v>
      </c>
      <c r="B105" s="357" t="s">
        <v>1626</v>
      </c>
      <c r="C105" s="358" t="s">
        <v>1627</v>
      </c>
      <c r="D105" s="359" t="s">
        <v>259</v>
      </c>
      <c r="E105" s="360">
        <v>1</v>
      </c>
      <c r="F105" s="360"/>
      <c r="G105" s="361">
        <f>E105*F105</f>
        <v>0</v>
      </c>
      <c r="H105" s="262">
        <v>0.0019</v>
      </c>
      <c r="I105" s="263">
        <f>E105*H105</f>
        <v>0.0019</v>
      </c>
      <c r="J105" s="262"/>
      <c r="K105" s="263">
        <f>E105*J105</f>
        <v>0</v>
      </c>
      <c r="O105" s="255">
        <v>2</v>
      </c>
      <c r="AA105" s="228">
        <v>3</v>
      </c>
      <c r="AB105" s="228">
        <v>1</v>
      </c>
      <c r="AC105" s="228" t="s">
        <v>1626</v>
      </c>
      <c r="AZ105" s="228">
        <v>1</v>
      </c>
      <c r="BA105" s="228">
        <f>IF(AZ105=1,G105,0)</f>
        <v>0</v>
      </c>
      <c r="BB105" s="228">
        <f>IF(AZ105=2,G105,0)</f>
        <v>0</v>
      </c>
      <c r="BC105" s="228">
        <f>IF(AZ105=3,G105,0)</f>
        <v>0</v>
      </c>
      <c r="BD105" s="228">
        <f>IF(AZ105=4,G105,0)</f>
        <v>0</v>
      </c>
      <c r="BE105" s="228">
        <f>IF(AZ105=5,G105,0)</f>
        <v>0</v>
      </c>
      <c r="CA105" s="255">
        <v>3</v>
      </c>
      <c r="CB105" s="255">
        <v>1</v>
      </c>
    </row>
    <row r="106" spans="1:15" ht="12.75">
      <c r="A106" s="362"/>
      <c r="B106" s="363"/>
      <c r="C106" s="444" t="s">
        <v>1693</v>
      </c>
      <c r="D106" s="445"/>
      <c r="E106" s="364">
        <v>1</v>
      </c>
      <c r="F106" s="365"/>
      <c r="G106" s="366"/>
      <c r="H106" s="272"/>
      <c r="I106" s="266"/>
      <c r="J106" s="273"/>
      <c r="K106" s="266"/>
      <c r="M106" s="267" t="s">
        <v>1693</v>
      </c>
      <c r="O106" s="255"/>
    </row>
    <row r="107" spans="1:80" ht="12.75">
      <c r="A107" s="356">
        <v>43</v>
      </c>
      <c r="B107" s="357" t="s">
        <v>776</v>
      </c>
      <c r="C107" s="358" t="s">
        <v>777</v>
      </c>
      <c r="D107" s="359" t="s">
        <v>259</v>
      </c>
      <c r="E107" s="360">
        <v>4</v>
      </c>
      <c r="F107" s="360"/>
      <c r="G107" s="361">
        <f>E107*F107</f>
        <v>0</v>
      </c>
      <c r="H107" s="262">
        <v>0.0073</v>
      </c>
      <c r="I107" s="263">
        <f>E107*H107</f>
        <v>0.0292</v>
      </c>
      <c r="J107" s="262"/>
      <c r="K107" s="263">
        <f>E107*J107</f>
        <v>0</v>
      </c>
      <c r="O107" s="255">
        <v>2</v>
      </c>
      <c r="AA107" s="228">
        <v>3</v>
      </c>
      <c r="AB107" s="228">
        <v>1</v>
      </c>
      <c r="AC107" s="228">
        <v>42293250</v>
      </c>
      <c r="AZ107" s="228">
        <v>1</v>
      </c>
      <c r="BA107" s="228">
        <f>IF(AZ107=1,G107,0)</f>
        <v>0</v>
      </c>
      <c r="BB107" s="228">
        <f>IF(AZ107=2,G107,0)</f>
        <v>0</v>
      </c>
      <c r="BC107" s="228">
        <f>IF(AZ107=3,G107,0)</f>
        <v>0</v>
      </c>
      <c r="BD107" s="228">
        <f>IF(AZ107=4,G107,0)</f>
        <v>0</v>
      </c>
      <c r="BE107" s="228">
        <f>IF(AZ107=5,G107,0)</f>
        <v>0</v>
      </c>
      <c r="CA107" s="255">
        <v>3</v>
      </c>
      <c r="CB107" s="255">
        <v>1</v>
      </c>
    </row>
    <row r="108" spans="1:15" ht="12.75">
      <c r="A108" s="362"/>
      <c r="B108" s="363"/>
      <c r="C108" s="444" t="s">
        <v>1694</v>
      </c>
      <c r="D108" s="445"/>
      <c r="E108" s="364">
        <v>4</v>
      </c>
      <c r="F108" s="365"/>
      <c r="G108" s="366"/>
      <c r="H108" s="272"/>
      <c r="I108" s="266"/>
      <c r="J108" s="273"/>
      <c r="K108" s="266"/>
      <c r="M108" s="267" t="s">
        <v>1694</v>
      </c>
      <c r="O108" s="255"/>
    </row>
    <row r="109" spans="1:80" ht="12.75">
      <c r="A109" s="356">
        <v>44</v>
      </c>
      <c r="B109" s="357" t="s">
        <v>1647</v>
      </c>
      <c r="C109" s="358" t="s">
        <v>1648</v>
      </c>
      <c r="D109" s="359" t="s">
        <v>259</v>
      </c>
      <c r="E109" s="360">
        <v>1.01</v>
      </c>
      <c r="F109" s="360"/>
      <c r="G109" s="361">
        <f>E109*F109</f>
        <v>0</v>
      </c>
      <c r="H109" s="262">
        <v>0.0141</v>
      </c>
      <c r="I109" s="263">
        <f>E109*H109</f>
        <v>0.014241</v>
      </c>
      <c r="J109" s="262"/>
      <c r="K109" s="263">
        <f>E109*J109</f>
        <v>0</v>
      </c>
      <c r="O109" s="255">
        <v>2</v>
      </c>
      <c r="AA109" s="228">
        <v>3</v>
      </c>
      <c r="AB109" s="228">
        <v>1</v>
      </c>
      <c r="AC109" s="228">
        <v>552701211</v>
      </c>
      <c r="AZ109" s="228">
        <v>1</v>
      </c>
      <c r="BA109" s="228">
        <f>IF(AZ109=1,G109,0)</f>
        <v>0</v>
      </c>
      <c r="BB109" s="228">
        <f>IF(AZ109=2,G109,0)</f>
        <v>0</v>
      </c>
      <c r="BC109" s="228">
        <f>IF(AZ109=3,G109,0)</f>
        <v>0</v>
      </c>
      <c r="BD109" s="228">
        <f>IF(AZ109=4,G109,0)</f>
        <v>0</v>
      </c>
      <c r="BE109" s="228">
        <f>IF(AZ109=5,G109,0)</f>
        <v>0</v>
      </c>
      <c r="CA109" s="255">
        <v>3</v>
      </c>
      <c r="CB109" s="255">
        <v>1</v>
      </c>
    </row>
    <row r="110" spans="1:15" ht="12.75">
      <c r="A110" s="362"/>
      <c r="B110" s="363"/>
      <c r="C110" s="444" t="s">
        <v>1578</v>
      </c>
      <c r="D110" s="445"/>
      <c r="E110" s="364">
        <v>0</v>
      </c>
      <c r="F110" s="365"/>
      <c r="G110" s="366"/>
      <c r="H110" s="272"/>
      <c r="I110" s="266"/>
      <c r="J110" s="273"/>
      <c r="K110" s="266"/>
      <c r="M110" s="267" t="s">
        <v>1578</v>
      </c>
      <c r="O110" s="255"/>
    </row>
    <row r="111" spans="1:15" ht="12.75">
      <c r="A111" s="362"/>
      <c r="B111" s="363"/>
      <c r="C111" s="444" t="s">
        <v>1695</v>
      </c>
      <c r="D111" s="445"/>
      <c r="E111" s="364">
        <v>1.01</v>
      </c>
      <c r="F111" s="365"/>
      <c r="G111" s="366"/>
      <c r="H111" s="272"/>
      <c r="I111" s="266"/>
      <c r="J111" s="273"/>
      <c r="K111" s="266"/>
      <c r="M111" s="267" t="s">
        <v>1695</v>
      </c>
      <c r="O111" s="255"/>
    </row>
    <row r="112" spans="1:80" ht="12.75">
      <c r="A112" s="356">
        <v>45</v>
      </c>
      <c r="B112" s="357" t="s">
        <v>1650</v>
      </c>
      <c r="C112" s="358" t="s">
        <v>1651</v>
      </c>
      <c r="D112" s="359" t="s">
        <v>259</v>
      </c>
      <c r="E112" s="360">
        <v>1.01</v>
      </c>
      <c r="F112" s="360"/>
      <c r="G112" s="361">
        <f>E112*F112</f>
        <v>0</v>
      </c>
      <c r="H112" s="262">
        <v>0.0087</v>
      </c>
      <c r="I112" s="263">
        <f>E112*H112</f>
        <v>0.008787</v>
      </c>
      <c r="J112" s="262"/>
      <c r="K112" s="263">
        <f>E112*J112</f>
        <v>0</v>
      </c>
      <c r="O112" s="255">
        <v>2</v>
      </c>
      <c r="AA112" s="228">
        <v>3</v>
      </c>
      <c r="AB112" s="228">
        <v>1</v>
      </c>
      <c r="AC112" s="228">
        <v>552702102</v>
      </c>
      <c r="AZ112" s="228">
        <v>1</v>
      </c>
      <c r="BA112" s="228">
        <f>IF(AZ112=1,G112,0)</f>
        <v>0</v>
      </c>
      <c r="BB112" s="228">
        <f>IF(AZ112=2,G112,0)</f>
        <v>0</v>
      </c>
      <c r="BC112" s="228">
        <f>IF(AZ112=3,G112,0)</f>
        <v>0</v>
      </c>
      <c r="BD112" s="228">
        <f>IF(AZ112=4,G112,0)</f>
        <v>0</v>
      </c>
      <c r="BE112" s="228">
        <f>IF(AZ112=5,G112,0)</f>
        <v>0</v>
      </c>
      <c r="CA112" s="255">
        <v>3</v>
      </c>
      <c r="CB112" s="255">
        <v>1</v>
      </c>
    </row>
    <row r="113" spans="1:15" ht="12.75">
      <c r="A113" s="362"/>
      <c r="B113" s="363"/>
      <c r="C113" s="444" t="s">
        <v>1578</v>
      </c>
      <c r="D113" s="445"/>
      <c r="E113" s="364">
        <v>0</v>
      </c>
      <c r="F113" s="365"/>
      <c r="G113" s="366"/>
      <c r="H113" s="272"/>
      <c r="I113" s="266"/>
      <c r="J113" s="273"/>
      <c r="K113" s="266"/>
      <c r="M113" s="267" t="s">
        <v>1578</v>
      </c>
      <c r="O113" s="255"/>
    </row>
    <row r="114" spans="1:15" ht="12.75">
      <c r="A114" s="362"/>
      <c r="B114" s="363"/>
      <c r="C114" s="444" t="s">
        <v>1695</v>
      </c>
      <c r="D114" s="445"/>
      <c r="E114" s="364">
        <v>1.01</v>
      </c>
      <c r="F114" s="365"/>
      <c r="G114" s="366"/>
      <c r="H114" s="272"/>
      <c r="I114" s="266"/>
      <c r="J114" s="273"/>
      <c r="K114" s="266"/>
      <c r="M114" s="267" t="s">
        <v>1695</v>
      </c>
      <c r="O114" s="255"/>
    </row>
    <row r="115" spans="1:57" ht="12.75">
      <c r="A115" s="274"/>
      <c r="B115" s="275" t="s">
        <v>103</v>
      </c>
      <c r="C115" s="276" t="s">
        <v>253</v>
      </c>
      <c r="D115" s="277"/>
      <c r="E115" s="278"/>
      <c r="F115" s="279"/>
      <c r="G115" s="280">
        <f>SUM(G44:G114)</f>
        <v>0</v>
      </c>
      <c r="H115" s="281"/>
      <c r="I115" s="282">
        <f>SUM(I44:I114)</f>
        <v>1.4279658499999999</v>
      </c>
      <c r="J115" s="281"/>
      <c r="K115" s="282">
        <f>SUM(K44:K114)</f>
        <v>0</v>
      </c>
      <c r="O115" s="255">
        <v>4</v>
      </c>
      <c r="BA115" s="283">
        <f>SUM(BA44:BA114)</f>
        <v>0</v>
      </c>
      <c r="BB115" s="283">
        <f>SUM(BB44:BB114)</f>
        <v>0</v>
      </c>
      <c r="BC115" s="283">
        <f>SUM(BC44:BC114)</f>
        <v>0</v>
      </c>
      <c r="BD115" s="283">
        <f>SUM(BD44:BD114)</f>
        <v>0</v>
      </c>
      <c r="BE115" s="283">
        <f>SUM(BE44:BE114)</f>
        <v>0</v>
      </c>
    </row>
    <row r="116" spans="1:15" ht="12.75">
      <c r="A116" s="245" t="s">
        <v>98</v>
      </c>
      <c r="B116" s="246" t="s">
        <v>377</v>
      </c>
      <c r="C116" s="247" t="s">
        <v>378</v>
      </c>
      <c r="D116" s="248"/>
      <c r="E116" s="249"/>
      <c r="F116" s="249"/>
      <c r="G116" s="250"/>
      <c r="H116" s="251"/>
      <c r="I116" s="252"/>
      <c r="J116" s="253"/>
      <c r="K116" s="254"/>
      <c r="O116" s="255">
        <v>1</v>
      </c>
    </row>
    <row r="117" spans="1:80" ht="12.75">
      <c r="A117" s="256">
        <v>46</v>
      </c>
      <c r="B117" s="257" t="s">
        <v>380</v>
      </c>
      <c r="C117" s="258" t="s">
        <v>381</v>
      </c>
      <c r="D117" s="259" t="s">
        <v>382</v>
      </c>
      <c r="E117" s="260">
        <v>17.07835441</v>
      </c>
      <c r="F117" s="260"/>
      <c r="G117" s="261">
        <f>E117*F117</f>
        <v>0</v>
      </c>
      <c r="H117" s="262">
        <v>0</v>
      </c>
      <c r="I117" s="263">
        <f>E117*H117</f>
        <v>0</v>
      </c>
      <c r="J117" s="262"/>
      <c r="K117" s="263">
        <f>E117*J117</f>
        <v>0</v>
      </c>
      <c r="O117" s="255">
        <v>2</v>
      </c>
      <c r="AA117" s="228">
        <v>7</v>
      </c>
      <c r="AB117" s="228">
        <v>1</v>
      </c>
      <c r="AC117" s="228">
        <v>2</v>
      </c>
      <c r="AZ117" s="228">
        <v>1</v>
      </c>
      <c r="BA117" s="228">
        <f>IF(AZ117=1,G117,0)</f>
        <v>0</v>
      </c>
      <c r="BB117" s="228">
        <f>IF(AZ117=2,G117,0)</f>
        <v>0</v>
      </c>
      <c r="BC117" s="228">
        <f>IF(AZ117=3,G117,0)</f>
        <v>0</v>
      </c>
      <c r="BD117" s="228">
        <f>IF(AZ117=4,G117,0)</f>
        <v>0</v>
      </c>
      <c r="BE117" s="228">
        <f>IF(AZ117=5,G117,0)</f>
        <v>0</v>
      </c>
      <c r="CA117" s="255">
        <v>7</v>
      </c>
      <c r="CB117" s="255">
        <v>1</v>
      </c>
    </row>
    <row r="118" spans="1:57" ht="12.75">
      <c r="A118" s="274"/>
      <c r="B118" s="275" t="s">
        <v>103</v>
      </c>
      <c r="C118" s="276" t="s">
        <v>379</v>
      </c>
      <c r="D118" s="277"/>
      <c r="E118" s="278"/>
      <c r="F118" s="279"/>
      <c r="G118" s="280">
        <f>SUM(G116:G117)</f>
        <v>0</v>
      </c>
      <c r="H118" s="281"/>
      <c r="I118" s="282">
        <f>SUM(I116:I117)</f>
        <v>0</v>
      </c>
      <c r="J118" s="281"/>
      <c r="K118" s="282">
        <f>SUM(K116:K117)</f>
        <v>0</v>
      </c>
      <c r="O118" s="255">
        <v>4</v>
      </c>
      <c r="BA118" s="283">
        <f>SUM(BA116:BA117)</f>
        <v>0</v>
      </c>
      <c r="BB118" s="283">
        <f>SUM(BB116:BB117)</f>
        <v>0</v>
      </c>
      <c r="BC118" s="283">
        <f>SUM(BC116:BC117)</f>
        <v>0</v>
      </c>
      <c r="BD118" s="283">
        <f>SUM(BD116:BD117)</f>
        <v>0</v>
      </c>
      <c r="BE118" s="283">
        <f>SUM(BE116:BE117)</f>
        <v>0</v>
      </c>
    </row>
    <row r="119" ht="12.75">
      <c r="E119" s="228"/>
    </row>
    <row r="120" ht="12.75">
      <c r="E120" s="228"/>
    </row>
    <row r="121" ht="12.75">
      <c r="E121" s="228"/>
    </row>
    <row r="122" ht="12.75">
      <c r="E122" s="228"/>
    </row>
    <row r="123" ht="12.75">
      <c r="E123" s="228"/>
    </row>
    <row r="124" ht="12.75">
      <c r="E124" s="228"/>
    </row>
    <row r="125" ht="12.75">
      <c r="E125" s="228"/>
    </row>
    <row r="126" ht="12.75">
      <c r="E126" s="228"/>
    </row>
    <row r="127" ht="12.75">
      <c r="E127" s="228"/>
    </row>
    <row r="128" ht="12.75">
      <c r="E128" s="228"/>
    </row>
    <row r="129" ht="12.75">
      <c r="E129" s="228"/>
    </row>
    <row r="130" ht="12.75">
      <c r="E130" s="228"/>
    </row>
    <row r="131" ht="12.75">
      <c r="E131" s="228"/>
    </row>
    <row r="132" ht="12.75">
      <c r="E132" s="228"/>
    </row>
    <row r="133" ht="12.75">
      <c r="E133" s="228"/>
    </row>
    <row r="134" ht="12.75">
      <c r="E134" s="228"/>
    </row>
    <row r="135" ht="12.75">
      <c r="E135" s="228"/>
    </row>
    <row r="136" ht="12.75">
      <c r="E136" s="228"/>
    </row>
    <row r="137" ht="12.75">
      <c r="E137" s="228"/>
    </row>
    <row r="138" ht="12.75">
      <c r="E138" s="228"/>
    </row>
    <row r="139" ht="12.75">
      <c r="E139" s="228"/>
    </row>
    <row r="140" ht="12.75">
      <c r="E140" s="228"/>
    </row>
    <row r="141" ht="12.75">
      <c r="E141" s="228"/>
    </row>
    <row r="142" spans="1:7" ht="12.75">
      <c r="A142" s="273"/>
      <c r="B142" s="273"/>
      <c r="C142" s="273"/>
      <c r="D142" s="273"/>
      <c r="E142" s="273"/>
      <c r="F142" s="273"/>
      <c r="G142" s="273"/>
    </row>
    <row r="143" spans="1:7" ht="12.75">
      <c r="A143" s="273"/>
      <c r="B143" s="273"/>
      <c r="C143" s="273"/>
      <c r="D143" s="273"/>
      <c r="E143" s="273"/>
      <c r="F143" s="273"/>
      <c r="G143" s="273"/>
    </row>
    <row r="144" spans="1:7" ht="12.75">
      <c r="A144" s="273"/>
      <c r="B144" s="273"/>
      <c r="C144" s="273"/>
      <c r="D144" s="273"/>
      <c r="E144" s="273"/>
      <c r="F144" s="273"/>
      <c r="G144" s="273"/>
    </row>
    <row r="145" spans="1:7" ht="12.75">
      <c r="A145" s="273"/>
      <c r="B145" s="273"/>
      <c r="C145" s="273"/>
      <c r="D145" s="273"/>
      <c r="E145" s="273"/>
      <c r="F145" s="273"/>
      <c r="G145" s="273"/>
    </row>
    <row r="146" ht="12.75">
      <c r="E146" s="228"/>
    </row>
    <row r="147" ht="12.75">
      <c r="E147" s="228"/>
    </row>
    <row r="148" ht="12.75">
      <c r="E148" s="228"/>
    </row>
    <row r="149" ht="12.75">
      <c r="E149" s="228"/>
    </row>
    <row r="150" ht="12.75">
      <c r="E150" s="228"/>
    </row>
    <row r="151" ht="12.75">
      <c r="E151" s="228"/>
    </row>
    <row r="152" ht="12.75">
      <c r="E152" s="228"/>
    </row>
    <row r="153" ht="12.75">
      <c r="E153" s="228"/>
    </row>
    <row r="154" ht="12.75">
      <c r="E154" s="228"/>
    </row>
    <row r="155" ht="12.75">
      <c r="E155" s="228"/>
    </row>
    <row r="156" ht="12.75">
      <c r="E156" s="228"/>
    </row>
    <row r="157" ht="12.75">
      <c r="E157" s="228"/>
    </row>
    <row r="158" ht="12.75">
      <c r="E158" s="228"/>
    </row>
    <row r="159" ht="12.75">
      <c r="E159" s="228"/>
    </row>
    <row r="160" ht="12.75">
      <c r="E160" s="228"/>
    </row>
    <row r="161" ht="12.75">
      <c r="E161" s="228"/>
    </row>
    <row r="162" ht="12.75">
      <c r="E162" s="228"/>
    </row>
    <row r="163" ht="12.75">
      <c r="E163" s="228"/>
    </row>
    <row r="164" ht="12.75">
      <c r="E164" s="228"/>
    </row>
    <row r="165" ht="12.75">
      <c r="E165" s="228"/>
    </row>
    <row r="166" ht="12.75">
      <c r="E166" s="228"/>
    </row>
    <row r="167" ht="12.75">
      <c r="E167" s="228"/>
    </row>
    <row r="168" ht="12.75">
      <c r="E168" s="228"/>
    </row>
    <row r="169" ht="12.75">
      <c r="E169" s="228"/>
    </row>
    <row r="170" ht="12.75">
      <c r="E170" s="228"/>
    </row>
    <row r="171" ht="12.75">
      <c r="E171" s="228"/>
    </row>
    <row r="172" ht="12.75">
      <c r="E172" s="228"/>
    </row>
    <row r="173" ht="12.75">
      <c r="E173" s="228"/>
    </row>
    <row r="174" ht="12.75">
      <c r="E174" s="228"/>
    </row>
    <row r="175" ht="12.75">
      <c r="E175" s="228"/>
    </row>
    <row r="176" ht="12.75">
      <c r="E176" s="228"/>
    </row>
    <row r="177" spans="1:2" ht="12.75">
      <c r="A177" s="284"/>
      <c r="B177" s="284"/>
    </row>
    <row r="178" spans="1:7" ht="12.75">
      <c r="A178" s="273"/>
      <c r="B178" s="273"/>
      <c r="C178" s="285"/>
      <c r="D178" s="285"/>
      <c r="E178" s="286"/>
      <c r="F178" s="285"/>
      <c r="G178" s="287"/>
    </row>
    <row r="179" spans="1:7" ht="12.75">
      <c r="A179" s="288"/>
      <c r="B179" s="288"/>
      <c r="C179" s="273"/>
      <c r="D179" s="273"/>
      <c r="E179" s="289"/>
      <c r="F179" s="273"/>
      <c r="G179" s="273"/>
    </row>
    <row r="180" spans="1:7" ht="12.75">
      <c r="A180" s="273"/>
      <c r="B180" s="273"/>
      <c r="C180" s="273"/>
      <c r="D180" s="273"/>
      <c r="E180" s="289"/>
      <c r="F180" s="273"/>
      <c r="G180" s="273"/>
    </row>
    <row r="181" spans="1:7" ht="12.75">
      <c r="A181" s="273"/>
      <c r="B181" s="273"/>
      <c r="C181" s="273"/>
      <c r="D181" s="273"/>
      <c r="E181" s="289"/>
      <c r="F181" s="273"/>
      <c r="G181" s="273"/>
    </row>
    <row r="182" spans="1:7" ht="12.75">
      <c r="A182" s="273"/>
      <c r="B182" s="273"/>
      <c r="C182" s="273"/>
      <c r="D182" s="273"/>
      <c r="E182" s="289"/>
      <c r="F182" s="273"/>
      <c r="G182" s="273"/>
    </row>
    <row r="183" spans="1:7" ht="12.75">
      <c r="A183" s="273"/>
      <c r="B183" s="273"/>
      <c r="C183" s="273"/>
      <c r="D183" s="273"/>
      <c r="E183" s="289"/>
      <c r="F183" s="273"/>
      <c r="G183" s="273"/>
    </row>
    <row r="184" spans="1:7" ht="12.75">
      <c r="A184" s="273"/>
      <c r="B184" s="273"/>
      <c r="C184" s="273"/>
      <c r="D184" s="273"/>
      <c r="E184" s="289"/>
      <c r="F184" s="273"/>
      <c r="G184" s="273"/>
    </row>
    <row r="185" spans="1:7" ht="12.75">
      <c r="A185" s="273"/>
      <c r="B185" s="273"/>
      <c r="C185" s="273"/>
      <c r="D185" s="273"/>
      <c r="E185" s="289"/>
      <c r="F185" s="273"/>
      <c r="G185" s="273"/>
    </row>
    <row r="186" spans="1:7" ht="12.75">
      <c r="A186" s="273"/>
      <c r="B186" s="273"/>
      <c r="C186" s="273"/>
      <c r="D186" s="273"/>
      <c r="E186" s="289"/>
      <c r="F186" s="273"/>
      <c r="G186" s="273"/>
    </row>
    <row r="187" spans="1:7" ht="12.75">
      <c r="A187" s="273"/>
      <c r="B187" s="273"/>
      <c r="C187" s="273"/>
      <c r="D187" s="273"/>
      <c r="E187" s="289"/>
      <c r="F187" s="273"/>
      <c r="G187" s="273"/>
    </row>
    <row r="188" spans="1:7" ht="12.75">
      <c r="A188" s="273"/>
      <c r="B188" s="273"/>
      <c r="C188" s="273"/>
      <c r="D188" s="273"/>
      <c r="E188" s="289"/>
      <c r="F188" s="273"/>
      <c r="G188" s="273"/>
    </row>
    <row r="189" spans="1:7" ht="12.75">
      <c r="A189" s="273"/>
      <c r="B189" s="273"/>
      <c r="C189" s="273"/>
      <c r="D189" s="273"/>
      <c r="E189" s="289"/>
      <c r="F189" s="273"/>
      <c r="G189" s="273"/>
    </row>
    <row r="190" spans="1:7" ht="12.75">
      <c r="A190" s="273"/>
      <c r="B190" s="273"/>
      <c r="C190" s="273"/>
      <c r="D190" s="273"/>
      <c r="E190" s="289"/>
      <c r="F190" s="273"/>
      <c r="G190" s="273"/>
    </row>
    <row r="191" spans="1:7" ht="12.75">
      <c r="A191" s="273"/>
      <c r="B191" s="273"/>
      <c r="C191" s="273"/>
      <c r="D191" s="273"/>
      <c r="E191" s="289"/>
      <c r="F191" s="273"/>
      <c r="G191" s="273"/>
    </row>
  </sheetData>
  <mergeCells count="62">
    <mergeCell ref="C108:D108"/>
    <mergeCell ref="C110:D110"/>
    <mergeCell ref="C111:D111"/>
    <mergeCell ref="C113:D113"/>
    <mergeCell ref="C114:D114"/>
    <mergeCell ref="C62:D62"/>
    <mergeCell ref="C64:D64"/>
    <mergeCell ref="C67:D67"/>
    <mergeCell ref="C106:D106"/>
    <mergeCell ref="C88:D88"/>
    <mergeCell ref="C90:D90"/>
    <mergeCell ref="C91:D91"/>
    <mergeCell ref="C92:D92"/>
    <mergeCell ref="C94:D94"/>
    <mergeCell ref="C95:D95"/>
    <mergeCell ref="C97:D97"/>
    <mergeCell ref="C99:D99"/>
    <mergeCell ref="C100:D100"/>
    <mergeCell ref="C102:D102"/>
    <mergeCell ref="C104:D104"/>
    <mergeCell ref="C86:D86"/>
    <mergeCell ref="C69:D69"/>
    <mergeCell ref="C71:D71"/>
    <mergeCell ref="C73:D73"/>
    <mergeCell ref="C75:G75"/>
    <mergeCell ref="C76:D76"/>
    <mergeCell ref="C78:D78"/>
    <mergeCell ref="C80:D80"/>
    <mergeCell ref="C82:D82"/>
    <mergeCell ref="C83:D83"/>
    <mergeCell ref="C84:D84"/>
    <mergeCell ref="C27:D27"/>
    <mergeCell ref="C30:D30"/>
    <mergeCell ref="C32:D32"/>
    <mergeCell ref="C33:D33"/>
    <mergeCell ref="C35:D35"/>
    <mergeCell ref="C54:D54"/>
    <mergeCell ref="C56:D56"/>
    <mergeCell ref="C58:D58"/>
    <mergeCell ref="C60:D60"/>
    <mergeCell ref="C39:D39"/>
    <mergeCell ref="C40:D40"/>
    <mergeCell ref="C42:D42"/>
    <mergeCell ref="C46:D46"/>
    <mergeCell ref="C47:D47"/>
    <mergeCell ref="C49:D49"/>
    <mergeCell ref="C51:D51"/>
    <mergeCell ref="C52:D52"/>
    <mergeCell ref="C26:D26"/>
    <mergeCell ref="A1:G1"/>
    <mergeCell ref="A3:B3"/>
    <mergeCell ref="A4:B4"/>
    <mergeCell ref="E4:G4"/>
    <mergeCell ref="C9:D9"/>
    <mergeCell ref="C10:D10"/>
    <mergeCell ref="C12:D12"/>
    <mergeCell ref="C14:D14"/>
    <mergeCell ref="C17:D17"/>
    <mergeCell ref="C19:D19"/>
    <mergeCell ref="C20:D20"/>
    <mergeCell ref="C22:D22"/>
    <mergeCell ref="C25:D25"/>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1959</v>
      </c>
      <c r="D2" s="93" t="s">
        <v>1958</v>
      </c>
      <c r="E2" s="94"/>
      <c r="F2" s="95" t="s">
        <v>33</v>
      </c>
      <c r="G2" s="96" t="s">
        <v>1537</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1534</v>
      </c>
      <c r="B5" s="106"/>
      <c r="C5" s="107" t="s">
        <v>1535</v>
      </c>
      <c r="D5" s="108"/>
      <c r="E5" s="106"/>
      <c r="F5" s="101" t="s">
        <v>36</v>
      </c>
      <c r="G5" s="102" t="s">
        <v>110</v>
      </c>
    </row>
    <row r="6" spans="1:15" ht="12.95" customHeight="1">
      <c r="A6" s="103" t="s">
        <v>37</v>
      </c>
      <c r="B6" s="98"/>
      <c r="C6" s="99"/>
      <c r="D6" s="99"/>
      <c r="E6" s="100"/>
      <c r="F6" s="109" t="s">
        <v>38</v>
      </c>
      <c r="G6" s="110"/>
      <c r="O6" s="111"/>
    </row>
    <row r="7" spans="1:7" ht="12.95" customHeight="1">
      <c r="A7" s="112"/>
      <c r="B7" s="113"/>
      <c r="C7" s="114" t="s">
        <v>105</v>
      </c>
      <c r="D7" s="115"/>
      <c r="E7" s="115"/>
      <c r="F7" s="116" t="s">
        <v>39</v>
      </c>
      <c r="G7" s="110"/>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40.1 SO 40.1.1.3 Rek'!E10</f>
        <v>0</v>
      </c>
      <c r="D15" s="145" t="str">
        <f>'SO 40.1 SO 40.1.1.3 Rek'!A15</f>
        <v>Ztížené výrobní podmínky</v>
      </c>
      <c r="E15" s="146"/>
      <c r="F15" s="147"/>
      <c r="G15" s="144">
        <f>'SO 40.1 SO 40.1.1.3 Rek'!I15</f>
        <v>0</v>
      </c>
    </row>
    <row r="16" spans="1:7" ht="15.95" customHeight="1">
      <c r="A16" s="142" t="s">
        <v>52</v>
      </c>
      <c r="B16" s="143" t="s">
        <v>53</v>
      </c>
      <c r="C16" s="144">
        <f>'SO 40.1 SO 40.1.1.3 Rek'!F10</f>
        <v>0</v>
      </c>
      <c r="D16" s="97" t="str">
        <f>'SO 40.1 SO 40.1.1.3 Rek'!A16</f>
        <v>Zařízení staveniště</v>
      </c>
      <c r="E16" s="148"/>
      <c r="F16" s="149"/>
      <c r="G16" s="144">
        <f>'SO 40.1 SO 40.1.1.3 Rek'!I16</f>
        <v>0</v>
      </c>
    </row>
    <row r="17" spans="1:7" ht="15.95" customHeight="1">
      <c r="A17" s="142" t="s">
        <v>54</v>
      </c>
      <c r="B17" s="143" t="s">
        <v>55</v>
      </c>
      <c r="C17" s="144">
        <f>'SO 40.1 SO 40.1.1.3 Rek'!H10</f>
        <v>0</v>
      </c>
      <c r="D17" s="97"/>
      <c r="E17" s="148"/>
      <c r="F17" s="149"/>
      <c r="G17" s="144"/>
    </row>
    <row r="18" spans="1:7" ht="15.95" customHeight="1">
      <c r="A18" s="150" t="s">
        <v>56</v>
      </c>
      <c r="B18" s="151" t="s">
        <v>57</v>
      </c>
      <c r="C18" s="144">
        <f>'SO 40.1 SO 40.1.1.3 Rek'!G10</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40.1 SO 40.1.1.3 Rek'!I10</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40.1 SO 40.1.1.3 Rek'!H18</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1959</v>
      </c>
      <c r="I1" s="187"/>
    </row>
    <row r="2" spans="1:9" ht="13.5" thickBot="1">
      <c r="A2" s="428" t="s">
        <v>76</v>
      </c>
      <c r="B2" s="429"/>
      <c r="C2" s="188" t="s">
        <v>1536</v>
      </c>
      <c r="D2" s="189"/>
      <c r="E2" s="190"/>
      <c r="F2" s="189"/>
      <c r="G2" s="430" t="s">
        <v>1696</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40.1 SO 40.1.1.3 Pol'!B7</f>
        <v>4</v>
      </c>
      <c r="B7" s="62" t="str">
        <f>'SO 40.1 SO 40.1.1.3 Pol'!C7</f>
        <v>Vodorovné konstrukce</v>
      </c>
      <c r="D7" s="200"/>
      <c r="E7" s="291">
        <f>'SO 40.1 SO 40.1.1.3 Pol'!BA10</f>
        <v>0</v>
      </c>
      <c r="F7" s="292">
        <f>'SO 40.1 SO 40.1.1.3 Pol'!BB10</f>
        <v>0</v>
      </c>
      <c r="G7" s="292">
        <f>'SO 40.1 SO 40.1.1.3 Pol'!BC10</f>
        <v>0</v>
      </c>
      <c r="H7" s="292">
        <f>'SO 40.1 SO 40.1.1.3 Pol'!BD10</f>
        <v>0</v>
      </c>
      <c r="I7" s="293">
        <f>'SO 40.1 SO 40.1.1.3 Pol'!BE10</f>
        <v>0</v>
      </c>
    </row>
    <row r="8" spans="1:9" s="123" customFormat="1" ht="12.75">
      <c r="A8" s="290" t="str">
        <f>'SO 40.1 SO 40.1.1.3 Pol'!B11</f>
        <v>8</v>
      </c>
      <c r="B8" s="62" t="str">
        <f>'SO 40.1 SO 40.1.1.3 Pol'!C11</f>
        <v>Trubní vedení</v>
      </c>
      <c r="D8" s="200"/>
      <c r="E8" s="291">
        <f>'SO 40.1 SO 40.1.1.3 Pol'!BA130</f>
        <v>0</v>
      </c>
      <c r="F8" s="292">
        <f>'SO 40.1 SO 40.1.1.3 Pol'!BB130</f>
        <v>0</v>
      </c>
      <c r="G8" s="292">
        <f>'SO 40.1 SO 40.1.1.3 Pol'!BC130</f>
        <v>0</v>
      </c>
      <c r="H8" s="292">
        <f>'SO 40.1 SO 40.1.1.3 Pol'!BD130</f>
        <v>0</v>
      </c>
      <c r="I8" s="293">
        <f>'SO 40.1 SO 40.1.1.3 Pol'!BE130</f>
        <v>0</v>
      </c>
    </row>
    <row r="9" spans="1:9" s="123" customFormat="1" ht="13.5" thickBot="1">
      <c r="A9" s="290" t="str">
        <f>'SO 40.1 SO 40.1.1.3 Pol'!B131</f>
        <v>99</v>
      </c>
      <c r="B9" s="62" t="str">
        <f>'SO 40.1 SO 40.1.1.3 Pol'!C131</f>
        <v>Staveništní přesun hmot</v>
      </c>
      <c r="D9" s="200"/>
      <c r="E9" s="291">
        <f>'SO 40.1 SO 40.1.1.3 Pol'!BA133</f>
        <v>0</v>
      </c>
      <c r="F9" s="292">
        <f>'SO 40.1 SO 40.1.1.3 Pol'!BB133</f>
        <v>0</v>
      </c>
      <c r="G9" s="292">
        <f>'SO 40.1 SO 40.1.1.3 Pol'!BC133</f>
        <v>0</v>
      </c>
      <c r="H9" s="292">
        <f>'SO 40.1 SO 40.1.1.3 Pol'!BD133</f>
        <v>0</v>
      </c>
      <c r="I9" s="293">
        <f>'SO 40.1 SO 40.1.1.3 Pol'!BE133</f>
        <v>0</v>
      </c>
    </row>
    <row r="10" spans="1:9" s="14" customFormat="1" ht="13.5" thickBot="1">
      <c r="A10" s="201"/>
      <c r="B10" s="202" t="s">
        <v>79</v>
      </c>
      <c r="C10" s="202"/>
      <c r="D10" s="203"/>
      <c r="E10" s="204">
        <f>SUM(E7:E9)</f>
        <v>0</v>
      </c>
      <c r="F10" s="205">
        <f>SUM(F7:F9)</f>
        <v>0</v>
      </c>
      <c r="G10" s="205">
        <f>SUM(G7:G9)</f>
        <v>0</v>
      </c>
      <c r="H10" s="205">
        <f>SUM(H7:H9)</f>
        <v>0</v>
      </c>
      <c r="I10" s="206">
        <f>SUM(I7:I9)</f>
        <v>0</v>
      </c>
    </row>
    <row r="11" spans="1:9" ht="12.75">
      <c r="A11" s="123"/>
      <c r="B11" s="123"/>
      <c r="C11" s="123"/>
      <c r="D11" s="123"/>
      <c r="E11" s="123"/>
      <c r="F11" s="123"/>
      <c r="G11" s="123"/>
      <c r="H11" s="123"/>
      <c r="I11" s="123"/>
    </row>
    <row r="12" spans="1:57" ht="19.5" customHeight="1">
      <c r="A12" s="192" t="s">
        <v>80</v>
      </c>
      <c r="B12" s="192"/>
      <c r="C12" s="192"/>
      <c r="D12" s="192"/>
      <c r="E12" s="192"/>
      <c r="F12" s="192"/>
      <c r="G12" s="207"/>
      <c r="H12" s="192"/>
      <c r="I12" s="192"/>
      <c r="BA12" s="129"/>
      <c r="BB12" s="129"/>
      <c r="BC12" s="129"/>
      <c r="BD12" s="129"/>
      <c r="BE12" s="129"/>
    </row>
    <row r="13" ht="13.5" thickBot="1"/>
    <row r="14" spans="1:9" ht="12.75">
      <c r="A14" s="158" t="s">
        <v>81</v>
      </c>
      <c r="B14" s="159"/>
      <c r="C14" s="159"/>
      <c r="D14" s="208"/>
      <c r="E14" s="209" t="s">
        <v>82</v>
      </c>
      <c r="F14" s="210" t="s">
        <v>13</v>
      </c>
      <c r="G14" s="211" t="s">
        <v>83</v>
      </c>
      <c r="H14" s="212"/>
      <c r="I14" s="213" t="s">
        <v>82</v>
      </c>
    </row>
    <row r="15" spans="1:53" ht="12.75">
      <c r="A15" s="152" t="s">
        <v>383</v>
      </c>
      <c r="B15" s="143"/>
      <c r="C15" s="143"/>
      <c r="D15" s="214"/>
      <c r="E15" s="215">
        <v>0</v>
      </c>
      <c r="F15" s="216">
        <v>0</v>
      </c>
      <c r="G15" s="217">
        <f>SUM(E10:I10)</f>
        <v>0</v>
      </c>
      <c r="H15" s="218"/>
      <c r="I15" s="219">
        <f aca="true" t="shared" si="0" ref="I15:I17">E15+F15*G15/100</f>
        <v>0</v>
      </c>
      <c r="BA15" s="1">
        <v>0</v>
      </c>
    </row>
    <row r="16" spans="1:53" ht="12.75">
      <c r="A16" s="152" t="s">
        <v>384</v>
      </c>
      <c r="B16" s="143"/>
      <c r="C16" s="143"/>
      <c r="D16" s="214"/>
      <c r="E16" s="215">
        <v>0</v>
      </c>
      <c r="F16" s="216">
        <v>0</v>
      </c>
      <c r="G16" s="217">
        <f>SUM(G15)</f>
        <v>0</v>
      </c>
      <c r="H16" s="218"/>
      <c r="I16" s="219">
        <f t="shared" si="0"/>
        <v>0</v>
      </c>
      <c r="BA16" s="1">
        <v>0</v>
      </c>
    </row>
    <row r="17" spans="1:53" ht="12.75">
      <c r="A17" s="152" t="s">
        <v>2151</v>
      </c>
      <c r="B17" s="143"/>
      <c r="C17" s="143"/>
      <c r="D17" s="214"/>
      <c r="E17" s="215">
        <v>0</v>
      </c>
      <c r="F17" s="216">
        <v>0</v>
      </c>
      <c r="G17" s="217">
        <f>SUM(G16)</f>
        <v>0</v>
      </c>
      <c r="H17" s="218"/>
      <c r="I17" s="219">
        <f t="shared" si="0"/>
        <v>0</v>
      </c>
      <c r="BA17" s="1">
        <v>2</v>
      </c>
    </row>
    <row r="18" spans="1:9" ht="13.5" thickBot="1">
      <c r="A18" s="220"/>
      <c r="B18" s="221" t="s">
        <v>84</v>
      </c>
      <c r="C18" s="222"/>
      <c r="D18" s="223"/>
      <c r="E18" s="224"/>
      <c r="F18" s="225"/>
      <c r="G18" s="225"/>
      <c r="H18" s="433">
        <f>SUM(I15:I17)</f>
        <v>0</v>
      </c>
      <c r="I18" s="434"/>
    </row>
    <row r="20" spans="2:9" ht="12.75">
      <c r="B20" s="14"/>
      <c r="F20" s="226"/>
      <c r="G20" s="227"/>
      <c r="H20" s="227"/>
      <c r="I20" s="46"/>
    </row>
    <row r="21" spans="6:9" ht="12.75">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sheetData>
  <mergeCells count="4">
    <mergeCell ref="A1:B1"/>
    <mergeCell ref="A2:B2"/>
    <mergeCell ref="G2:I2"/>
    <mergeCell ref="H18:I18"/>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06"/>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40.1 SO 40.1.1.3 Rek'!H1</f>
        <v>SO 40.1.1.3</v>
      </c>
      <c r="G3" s="235"/>
    </row>
    <row r="4" spans="1:7" ht="13.5" thickBot="1">
      <c r="A4" s="436" t="s">
        <v>76</v>
      </c>
      <c r="B4" s="429"/>
      <c r="C4" s="188" t="s">
        <v>1536</v>
      </c>
      <c r="D4" s="236"/>
      <c r="E4" s="437" t="str">
        <f>'SO 40.1 SO 40.1.1.3 Rek'!G2</f>
        <v>VODOVOD 3 (km 0.000,0 - 0.235,0)</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240</v>
      </c>
      <c r="C7" s="247" t="s">
        <v>241</v>
      </c>
      <c r="D7" s="248"/>
      <c r="E7" s="249"/>
      <c r="F7" s="249"/>
      <c r="G7" s="250"/>
      <c r="H7" s="251"/>
      <c r="I7" s="252"/>
      <c r="J7" s="253"/>
      <c r="K7" s="254"/>
      <c r="O7" s="255">
        <v>1</v>
      </c>
    </row>
    <row r="8" spans="1:80" ht="12.75">
      <c r="A8" s="256">
        <v>1</v>
      </c>
      <c r="B8" s="257" t="s">
        <v>680</v>
      </c>
      <c r="C8" s="258" t="s">
        <v>681</v>
      </c>
      <c r="D8" s="259" t="s">
        <v>122</v>
      </c>
      <c r="E8" s="260">
        <v>0.385</v>
      </c>
      <c r="F8" s="260"/>
      <c r="G8" s="261">
        <f>E8*F8</f>
        <v>0</v>
      </c>
      <c r="H8" s="262">
        <v>2.5</v>
      </c>
      <c r="I8" s="263">
        <f>E8*H8</f>
        <v>0.9625</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1697</v>
      </c>
      <c r="D9" s="441"/>
      <c r="E9" s="269">
        <v>0.385</v>
      </c>
      <c r="F9" s="270"/>
      <c r="G9" s="271"/>
      <c r="H9" s="272"/>
      <c r="I9" s="266"/>
      <c r="J9" s="273"/>
      <c r="K9" s="266"/>
      <c r="M9" s="267" t="s">
        <v>1697</v>
      </c>
      <c r="O9" s="255"/>
    </row>
    <row r="10" spans="1:57" ht="12.75">
      <c r="A10" s="274"/>
      <c r="B10" s="275" t="s">
        <v>103</v>
      </c>
      <c r="C10" s="276" t="s">
        <v>242</v>
      </c>
      <c r="D10" s="277"/>
      <c r="E10" s="278"/>
      <c r="F10" s="279"/>
      <c r="G10" s="280">
        <f>SUM(G7:G9)</f>
        <v>0</v>
      </c>
      <c r="H10" s="281"/>
      <c r="I10" s="282">
        <f>SUM(I7:I9)</f>
        <v>0.9625</v>
      </c>
      <c r="J10" s="281"/>
      <c r="K10" s="282">
        <f>SUM(K7:K9)</f>
        <v>0</v>
      </c>
      <c r="O10" s="255">
        <v>4</v>
      </c>
      <c r="BA10" s="283">
        <f>SUM(BA7:BA9)</f>
        <v>0</v>
      </c>
      <c r="BB10" s="283">
        <f>SUM(BB7:BB9)</f>
        <v>0</v>
      </c>
      <c r="BC10" s="283">
        <f>SUM(BC7:BC9)</f>
        <v>0</v>
      </c>
      <c r="BD10" s="283">
        <f>SUM(BD7:BD9)</f>
        <v>0</v>
      </c>
      <c r="BE10" s="283">
        <f>SUM(BE7:BE9)</f>
        <v>0</v>
      </c>
    </row>
    <row r="11" spans="1:15" ht="12.75">
      <c r="A11" s="245" t="s">
        <v>98</v>
      </c>
      <c r="B11" s="246" t="s">
        <v>251</v>
      </c>
      <c r="C11" s="247" t="s">
        <v>252</v>
      </c>
      <c r="D11" s="248"/>
      <c r="E11" s="249"/>
      <c r="F11" s="249"/>
      <c r="G11" s="250"/>
      <c r="H11" s="251"/>
      <c r="I11" s="252"/>
      <c r="J11" s="253"/>
      <c r="K11" s="254"/>
      <c r="O11" s="255">
        <v>1</v>
      </c>
    </row>
    <row r="12" spans="1:80" ht="12.75">
      <c r="A12" s="256">
        <v>2</v>
      </c>
      <c r="B12" s="257" t="s">
        <v>683</v>
      </c>
      <c r="C12" s="258" t="s">
        <v>684</v>
      </c>
      <c r="D12" s="259" t="s">
        <v>259</v>
      </c>
      <c r="E12" s="260">
        <v>3</v>
      </c>
      <c r="F12" s="260"/>
      <c r="G12" s="261">
        <f>E12*F12</f>
        <v>0</v>
      </c>
      <c r="H12" s="262">
        <v>0</v>
      </c>
      <c r="I12" s="263">
        <f>E12*H12</f>
        <v>0</v>
      </c>
      <c r="J12" s="262">
        <v>0</v>
      </c>
      <c r="K12" s="263">
        <f>E12*J12</f>
        <v>0</v>
      </c>
      <c r="O12" s="255">
        <v>2</v>
      </c>
      <c r="AA12" s="228">
        <v>1</v>
      </c>
      <c r="AB12" s="228">
        <v>1</v>
      </c>
      <c r="AC12" s="228">
        <v>1</v>
      </c>
      <c r="AZ12" s="228">
        <v>1</v>
      </c>
      <c r="BA12" s="228">
        <f>IF(AZ12=1,G12,0)</f>
        <v>0</v>
      </c>
      <c r="BB12" s="228">
        <f>IF(AZ12=2,G12,0)</f>
        <v>0</v>
      </c>
      <c r="BC12" s="228">
        <f>IF(AZ12=3,G12,0)</f>
        <v>0</v>
      </c>
      <c r="BD12" s="228">
        <f>IF(AZ12=4,G12,0)</f>
        <v>0</v>
      </c>
      <c r="BE12" s="228">
        <f>IF(AZ12=5,G12,0)</f>
        <v>0</v>
      </c>
      <c r="CA12" s="255">
        <v>1</v>
      </c>
      <c r="CB12" s="255">
        <v>1</v>
      </c>
    </row>
    <row r="13" spans="1:15" ht="12.75">
      <c r="A13" s="264"/>
      <c r="B13" s="268"/>
      <c r="C13" s="440" t="s">
        <v>1698</v>
      </c>
      <c r="D13" s="441"/>
      <c r="E13" s="269">
        <v>0</v>
      </c>
      <c r="F13" s="270"/>
      <c r="G13" s="271"/>
      <c r="H13" s="272"/>
      <c r="I13" s="266"/>
      <c r="J13" s="273"/>
      <c r="K13" s="266"/>
      <c r="M13" s="267" t="s">
        <v>1698</v>
      </c>
      <c r="O13" s="255"/>
    </row>
    <row r="14" spans="1:15" ht="12.75">
      <c r="A14" s="264"/>
      <c r="B14" s="268"/>
      <c r="C14" s="440" t="s">
        <v>1699</v>
      </c>
      <c r="D14" s="441"/>
      <c r="E14" s="269">
        <v>3</v>
      </c>
      <c r="F14" s="270"/>
      <c r="G14" s="271"/>
      <c r="H14" s="272"/>
      <c r="I14" s="266"/>
      <c r="J14" s="273"/>
      <c r="K14" s="266"/>
      <c r="M14" s="267" t="s">
        <v>1699</v>
      </c>
      <c r="O14" s="255"/>
    </row>
    <row r="15" spans="1:80" ht="12.75">
      <c r="A15" s="256">
        <v>3</v>
      </c>
      <c r="B15" s="257" t="s">
        <v>1543</v>
      </c>
      <c r="C15" s="258" t="s">
        <v>1544</v>
      </c>
      <c r="D15" s="259" t="s">
        <v>259</v>
      </c>
      <c r="E15" s="260">
        <v>1</v>
      </c>
      <c r="F15" s="260"/>
      <c r="G15" s="261">
        <f>E15*F15</f>
        <v>0</v>
      </c>
      <c r="H15" s="262">
        <v>0.00011</v>
      </c>
      <c r="I15" s="263">
        <f>E15*H15</f>
        <v>0.00011</v>
      </c>
      <c r="J15" s="262">
        <v>0</v>
      </c>
      <c r="K15" s="263">
        <f>E15*J15</f>
        <v>0</v>
      </c>
      <c r="O15" s="255">
        <v>2</v>
      </c>
      <c r="AA15" s="228">
        <v>1</v>
      </c>
      <c r="AB15" s="228">
        <v>1</v>
      </c>
      <c r="AC15" s="228">
        <v>1</v>
      </c>
      <c r="AZ15" s="228">
        <v>1</v>
      </c>
      <c r="BA15" s="228">
        <f>IF(AZ15=1,G15,0)</f>
        <v>0</v>
      </c>
      <c r="BB15" s="228">
        <f>IF(AZ15=2,G15,0)</f>
        <v>0</v>
      </c>
      <c r="BC15" s="228">
        <f>IF(AZ15=3,G15,0)</f>
        <v>0</v>
      </c>
      <c r="BD15" s="228">
        <f>IF(AZ15=4,G15,0)</f>
        <v>0</v>
      </c>
      <c r="BE15" s="228">
        <f>IF(AZ15=5,G15,0)</f>
        <v>0</v>
      </c>
      <c r="CA15" s="255">
        <v>1</v>
      </c>
      <c r="CB15" s="255">
        <v>1</v>
      </c>
    </row>
    <row r="16" spans="1:15" ht="12.75">
      <c r="A16" s="264"/>
      <c r="B16" s="268"/>
      <c r="C16" s="440" t="s">
        <v>1700</v>
      </c>
      <c r="D16" s="441"/>
      <c r="E16" s="269">
        <v>1</v>
      </c>
      <c r="F16" s="270"/>
      <c r="G16" s="271"/>
      <c r="H16" s="272"/>
      <c r="I16" s="266"/>
      <c r="J16" s="273"/>
      <c r="K16" s="266"/>
      <c r="M16" s="267" t="s">
        <v>1700</v>
      </c>
      <c r="O16" s="255"/>
    </row>
    <row r="17" spans="1:80" ht="12.75">
      <c r="A17" s="256">
        <v>4</v>
      </c>
      <c r="B17" s="257" t="s">
        <v>1547</v>
      </c>
      <c r="C17" s="258" t="s">
        <v>1548</v>
      </c>
      <c r="D17" s="259" t="s">
        <v>110</v>
      </c>
      <c r="E17" s="260">
        <v>235</v>
      </c>
      <c r="F17" s="260"/>
      <c r="G17" s="261">
        <f>E17*F17</f>
        <v>0</v>
      </c>
      <c r="H17" s="262">
        <v>0</v>
      </c>
      <c r="I17" s="263">
        <f>E17*H17</f>
        <v>0</v>
      </c>
      <c r="J17" s="262">
        <v>0</v>
      </c>
      <c r="K17" s="263">
        <f>E17*J17</f>
        <v>0</v>
      </c>
      <c r="O17" s="255">
        <v>2</v>
      </c>
      <c r="AA17" s="228">
        <v>1</v>
      </c>
      <c r="AB17" s="228">
        <v>0</v>
      </c>
      <c r="AC17" s="228">
        <v>0</v>
      </c>
      <c r="AZ17" s="228">
        <v>1</v>
      </c>
      <c r="BA17" s="228">
        <f>IF(AZ17=1,G17,0)</f>
        <v>0</v>
      </c>
      <c r="BB17" s="228">
        <f>IF(AZ17=2,G17,0)</f>
        <v>0</v>
      </c>
      <c r="BC17" s="228">
        <f>IF(AZ17=3,G17,0)</f>
        <v>0</v>
      </c>
      <c r="BD17" s="228">
        <f>IF(AZ17=4,G17,0)</f>
        <v>0</v>
      </c>
      <c r="BE17" s="228">
        <f>IF(AZ17=5,G17,0)</f>
        <v>0</v>
      </c>
      <c r="CA17" s="255">
        <v>1</v>
      </c>
      <c r="CB17" s="255">
        <v>0</v>
      </c>
    </row>
    <row r="18" spans="1:15" ht="12.75">
      <c r="A18" s="264"/>
      <c r="B18" s="268"/>
      <c r="C18" s="440" t="s">
        <v>1701</v>
      </c>
      <c r="D18" s="441"/>
      <c r="E18" s="269">
        <v>235</v>
      </c>
      <c r="F18" s="270"/>
      <c r="G18" s="271"/>
      <c r="H18" s="272"/>
      <c r="I18" s="266"/>
      <c r="J18" s="273"/>
      <c r="K18" s="266"/>
      <c r="M18" s="267" t="s">
        <v>1701</v>
      </c>
      <c r="O18" s="255"/>
    </row>
    <row r="19" spans="1:80" ht="12.75">
      <c r="A19" s="256">
        <v>5</v>
      </c>
      <c r="B19" s="257" t="s">
        <v>690</v>
      </c>
      <c r="C19" s="258" t="s">
        <v>691</v>
      </c>
      <c r="D19" s="259" t="s">
        <v>259</v>
      </c>
      <c r="E19" s="260">
        <v>47</v>
      </c>
      <c r="F19" s="260"/>
      <c r="G19" s="261">
        <f>E19*F19</f>
        <v>0</v>
      </c>
      <c r="H19" s="262">
        <v>0</v>
      </c>
      <c r="I19" s="263">
        <f>E19*H19</f>
        <v>0</v>
      </c>
      <c r="J19" s="262">
        <v>0</v>
      </c>
      <c r="K19" s="263">
        <f>E19*J19</f>
        <v>0</v>
      </c>
      <c r="O19" s="255">
        <v>2</v>
      </c>
      <c r="AA19" s="228">
        <v>1</v>
      </c>
      <c r="AB19" s="228">
        <v>1</v>
      </c>
      <c r="AC19" s="228">
        <v>1</v>
      </c>
      <c r="AZ19" s="228">
        <v>1</v>
      </c>
      <c r="BA19" s="228">
        <f>IF(AZ19=1,G19,0)</f>
        <v>0</v>
      </c>
      <c r="BB19" s="228">
        <f>IF(AZ19=2,G19,0)</f>
        <v>0</v>
      </c>
      <c r="BC19" s="228">
        <f>IF(AZ19=3,G19,0)</f>
        <v>0</v>
      </c>
      <c r="BD19" s="228">
        <f>IF(AZ19=4,G19,0)</f>
        <v>0</v>
      </c>
      <c r="BE19" s="228">
        <f>IF(AZ19=5,G19,0)</f>
        <v>0</v>
      </c>
      <c r="CA19" s="255">
        <v>1</v>
      </c>
      <c r="CB19" s="255">
        <v>1</v>
      </c>
    </row>
    <row r="20" spans="1:15" ht="12.75">
      <c r="A20" s="264"/>
      <c r="B20" s="268"/>
      <c r="C20" s="440" t="s">
        <v>1702</v>
      </c>
      <c r="D20" s="441"/>
      <c r="E20" s="269">
        <v>5</v>
      </c>
      <c r="F20" s="270"/>
      <c r="G20" s="271"/>
      <c r="H20" s="272"/>
      <c r="I20" s="266"/>
      <c r="J20" s="273"/>
      <c r="K20" s="266"/>
      <c r="M20" s="267" t="s">
        <v>1702</v>
      </c>
      <c r="O20" s="255"/>
    </row>
    <row r="21" spans="1:15" ht="12.75">
      <c r="A21" s="264"/>
      <c r="B21" s="268"/>
      <c r="C21" s="440" t="s">
        <v>1703</v>
      </c>
      <c r="D21" s="441"/>
      <c r="E21" s="269">
        <v>10</v>
      </c>
      <c r="F21" s="270"/>
      <c r="G21" s="271"/>
      <c r="H21" s="272"/>
      <c r="I21" s="266"/>
      <c r="J21" s="273"/>
      <c r="K21" s="266"/>
      <c r="M21" s="267" t="s">
        <v>1703</v>
      </c>
      <c r="O21" s="255"/>
    </row>
    <row r="22" spans="1:15" ht="12.75">
      <c r="A22" s="264"/>
      <c r="B22" s="268"/>
      <c r="C22" s="440" t="s">
        <v>1704</v>
      </c>
      <c r="D22" s="441"/>
      <c r="E22" s="269">
        <v>32</v>
      </c>
      <c r="F22" s="270"/>
      <c r="G22" s="271"/>
      <c r="H22" s="272"/>
      <c r="I22" s="266"/>
      <c r="J22" s="273"/>
      <c r="K22" s="266"/>
      <c r="M22" s="267" t="s">
        <v>1704</v>
      </c>
      <c r="O22" s="255"/>
    </row>
    <row r="23" spans="1:80" ht="12.75">
      <c r="A23" s="256">
        <v>6</v>
      </c>
      <c r="B23" s="257" t="s">
        <v>1552</v>
      </c>
      <c r="C23" s="258" t="s">
        <v>1553</v>
      </c>
      <c r="D23" s="259" t="s">
        <v>259</v>
      </c>
      <c r="E23" s="260">
        <v>7</v>
      </c>
      <c r="F23" s="260"/>
      <c r="G23" s="261">
        <f>E23*F23</f>
        <v>0</v>
      </c>
      <c r="H23" s="262">
        <v>0.00023</v>
      </c>
      <c r="I23" s="263">
        <f>E23*H23</f>
        <v>0.00161</v>
      </c>
      <c r="J23" s="262">
        <v>0</v>
      </c>
      <c r="K23" s="263">
        <f>E23*J23</f>
        <v>0</v>
      </c>
      <c r="O23" s="255">
        <v>2</v>
      </c>
      <c r="AA23" s="228">
        <v>1</v>
      </c>
      <c r="AB23" s="228">
        <v>1</v>
      </c>
      <c r="AC23" s="228">
        <v>1</v>
      </c>
      <c r="AZ23" s="228">
        <v>1</v>
      </c>
      <c r="BA23" s="228">
        <f>IF(AZ23=1,G23,0)</f>
        <v>0</v>
      </c>
      <c r="BB23" s="228">
        <f>IF(AZ23=2,G23,0)</f>
        <v>0</v>
      </c>
      <c r="BC23" s="228">
        <f>IF(AZ23=3,G23,0)</f>
        <v>0</v>
      </c>
      <c r="BD23" s="228">
        <f>IF(AZ23=4,G23,0)</f>
        <v>0</v>
      </c>
      <c r="BE23" s="228">
        <f>IF(AZ23=5,G23,0)</f>
        <v>0</v>
      </c>
      <c r="CA23" s="255">
        <v>1</v>
      </c>
      <c r="CB23" s="255">
        <v>1</v>
      </c>
    </row>
    <row r="24" spans="1:15" ht="12.75">
      <c r="A24" s="264"/>
      <c r="B24" s="268"/>
      <c r="C24" s="440" t="s">
        <v>1705</v>
      </c>
      <c r="D24" s="441"/>
      <c r="E24" s="269">
        <v>7</v>
      </c>
      <c r="F24" s="270"/>
      <c r="G24" s="271"/>
      <c r="H24" s="272"/>
      <c r="I24" s="266"/>
      <c r="J24" s="273"/>
      <c r="K24" s="266"/>
      <c r="M24" s="267" t="s">
        <v>1705</v>
      </c>
      <c r="O24" s="255"/>
    </row>
    <row r="25" spans="1:80" ht="12.75">
      <c r="A25" s="256">
        <v>7</v>
      </c>
      <c r="B25" s="257" t="s">
        <v>699</v>
      </c>
      <c r="C25" s="258" t="s">
        <v>700</v>
      </c>
      <c r="D25" s="259" t="s">
        <v>259</v>
      </c>
      <c r="E25" s="260">
        <v>1</v>
      </c>
      <c r="F25" s="260"/>
      <c r="G25" s="261">
        <f>E25*F25</f>
        <v>0</v>
      </c>
      <c r="H25" s="262">
        <v>0.00021</v>
      </c>
      <c r="I25" s="263">
        <f>E25*H25</f>
        <v>0.00021</v>
      </c>
      <c r="J25" s="262">
        <v>0</v>
      </c>
      <c r="K25" s="263">
        <f>E25*J25</f>
        <v>0</v>
      </c>
      <c r="O25" s="255">
        <v>2</v>
      </c>
      <c r="AA25" s="228">
        <v>1</v>
      </c>
      <c r="AB25" s="228">
        <v>1</v>
      </c>
      <c r="AC25" s="228">
        <v>1</v>
      </c>
      <c r="AZ25" s="228">
        <v>1</v>
      </c>
      <c r="BA25" s="228">
        <f>IF(AZ25=1,G25,0)</f>
        <v>0</v>
      </c>
      <c r="BB25" s="228">
        <f>IF(AZ25=2,G25,0)</f>
        <v>0</v>
      </c>
      <c r="BC25" s="228">
        <f>IF(AZ25=3,G25,0)</f>
        <v>0</v>
      </c>
      <c r="BD25" s="228">
        <f>IF(AZ25=4,G25,0)</f>
        <v>0</v>
      </c>
      <c r="BE25" s="228">
        <f>IF(AZ25=5,G25,0)</f>
        <v>0</v>
      </c>
      <c r="CA25" s="255">
        <v>1</v>
      </c>
      <c r="CB25" s="255">
        <v>1</v>
      </c>
    </row>
    <row r="26" spans="1:15" ht="12.75">
      <c r="A26" s="264"/>
      <c r="B26" s="268"/>
      <c r="C26" s="440" t="s">
        <v>1706</v>
      </c>
      <c r="D26" s="441"/>
      <c r="E26" s="269">
        <v>1</v>
      </c>
      <c r="F26" s="270"/>
      <c r="G26" s="271"/>
      <c r="H26" s="272"/>
      <c r="I26" s="266"/>
      <c r="J26" s="273"/>
      <c r="K26" s="266"/>
      <c r="M26" s="267" t="s">
        <v>1706</v>
      </c>
      <c r="O26" s="255"/>
    </row>
    <row r="27" spans="1:80" ht="12.75">
      <c r="A27" s="256">
        <v>8</v>
      </c>
      <c r="B27" s="257" t="s">
        <v>1556</v>
      </c>
      <c r="C27" s="258" t="s">
        <v>1557</v>
      </c>
      <c r="D27" s="259" t="s">
        <v>259</v>
      </c>
      <c r="E27" s="260">
        <v>4</v>
      </c>
      <c r="F27" s="260"/>
      <c r="G27" s="261">
        <f>E27*F27</f>
        <v>0</v>
      </c>
      <c r="H27" s="262">
        <v>0.00022</v>
      </c>
      <c r="I27" s="263">
        <f>E27*H27</f>
        <v>0.00088</v>
      </c>
      <c r="J27" s="262">
        <v>0</v>
      </c>
      <c r="K27" s="263">
        <f>E27*J27</f>
        <v>0</v>
      </c>
      <c r="O27" s="255">
        <v>2</v>
      </c>
      <c r="AA27" s="228">
        <v>1</v>
      </c>
      <c r="AB27" s="228">
        <v>1</v>
      </c>
      <c r="AC27" s="228">
        <v>1</v>
      </c>
      <c r="AZ27" s="228">
        <v>1</v>
      </c>
      <c r="BA27" s="228">
        <f>IF(AZ27=1,G27,0)</f>
        <v>0</v>
      </c>
      <c r="BB27" s="228">
        <f>IF(AZ27=2,G27,0)</f>
        <v>0</v>
      </c>
      <c r="BC27" s="228">
        <f>IF(AZ27=3,G27,0)</f>
        <v>0</v>
      </c>
      <c r="BD27" s="228">
        <f>IF(AZ27=4,G27,0)</f>
        <v>0</v>
      </c>
      <c r="BE27" s="228">
        <f>IF(AZ27=5,G27,0)</f>
        <v>0</v>
      </c>
      <c r="CA27" s="255">
        <v>1</v>
      </c>
      <c r="CB27" s="255">
        <v>1</v>
      </c>
    </row>
    <row r="28" spans="1:15" ht="12.75">
      <c r="A28" s="264"/>
      <c r="B28" s="268"/>
      <c r="C28" s="440" t="s">
        <v>1707</v>
      </c>
      <c r="D28" s="441"/>
      <c r="E28" s="269">
        <v>4</v>
      </c>
      <c r="F28" s="270"/>
      <c r="G28" s="271"/>
      <c r="H28" s="272"/>
      <c r="I28" s="266"/>
      <c r="J28" s="273"/>
      <c r="K28" s="266"/>
      <c r="M28" s="267" t="s">
        <v>1707</v>
      </c>
      <c r="O28" s="255"/>
    </row>
    <row r="29" spans="1:80" ht="12.75">
      <c r="A29" s="256">
        <v>9</v>
      </c>
      <c r="B29" s="257" t="s">
        <v>1559</v>
      </c>
      <c r="C29" s="258" t="s">
        <v>1560</v>
      </c>
      <c r="D29" s="259" t="s">
        <v>259</v>
      </c>
      <c r="E29" s="260">
        <v>1</v>
      </c>
      <c r="F29" s="260"/>
      <c r="G29" s="261">
        <f>E29*F29</f>
        <v>0</v>
      </c>
      <c r="H29" s="262">
        <v>0.00011</v>
      </c>
      <c r="I29" s="263">
        <f>E29*H29</f>
        <v>0.00011</v>
      </c>
      <c r="J29" s="262">
        <v>0</v>
      </c>
      <c r="K29" s="263">
        <f>E29*J29</f>
        <v>0</v>
      </c>
      <c r="O29" s="255">
        <v>2</v>
      </c>
      <c r="AA29" s="228">
        <v>1</v>
      </c>
      <c r="AB29" s="228">
        <v>1</v>
      </c>
      <c r="AC29" s="228">
        <v>1</v>
      </c>
      <c r="AZ29" s="228">
        <v>1</v>
      </c>
      <c r="BA29" s="228">
        <f>IF(AZ29=1,G29,0)</f>
        <v>0</v>
      </c>
      <c r="BB29" s="228">
        <f>IF(AZ29=2,G29,0)</f>
        <v>0</v>
      </c>
      <c r="BC29" s="228">
        <f>IF(AZ29=3,G29,0)</f>
        <v>0</v>
      </c>
      <c r="BD29" s="228">
        <f>IF(AZ29=4,G29,0)</f>
        <v>0</v>
      </c>
      <c r="BE29" s="228">
        <f>IF(AZ29=5,G29,0)</f>
        <v>0</v>
      </c>
      <c r="CA29" s="255">
        <v>1</v>
      </c>
      <c r="CB29" s="255">
        <v>1</v>
      </c>
    </row>
    <row r="30" spans="1:15" ht="12.75">
      <c r="A30" s="264"/>
      <c r="B30" s="268"/>
      <c r="C30" s="440" t="s">
        <v>1677</v>
      </c>
      <c r="D30" s="441"/>
      <c r="E30" s="269">
        <v>1</v>
      </c>
      <c r="F30" s="270"/>
      <c r="G30" s="271"/>
      <c r="H30" s="272"/>
      <c r="I30" s="266"/>
      <c r="J30" s="273"/>
      <c r="K30" s="266"/>
      <c r="M30" s="267" t="s">
        <v>1677</v>
      </c>
      <c r="O30" s="255"/>
    </row>
    <row r="31" spans="1:80" ht="12.75">
      <c r="A31" s="256">
        <v>10</v>
      </c>
      <c r="B31" s="257" t="s">
        <v>1562</v>
      </c>
      <c r="C31" s="258" t="s">
        <v>1563</v>
      </c>
      <c r="D31" s="259" t="s">
        <v>259</v>
      </c>
      <c r="E31" s="260">
        <v>7</v>
      </c>
      <c r="F31" s="260"/>
      <c r="G31" s="261">
        <f>E31*F31</f>
        <v>0</v>
      </c>
      <c r="H31" s="262">
        <v>0</v>
      </c>
      <c r="I31" s="263">
        <f>E31*H31</f>
        <v>0</v>
      </c>
      <c r="J31" s="262">
        <v>0</v>
      </c>
      <c r="K31" s="263">
        <f>E31*J31</f>
        <v>0</v>
      </c>
      <c r="O31" s="255">
        <v>2</v>
      </c>
      <c r="AA31" s="228">
        <v>1</v>
      </c>
      <c r="AB31" s="228">
        <v>0</v>
      </c>
      <c r="AC31" s="228">
        <v>0</v>
      </c>
      <c r="AZ31" s="228">
        <v>1</v>
      </c>
      <c r="BA31" s="228">
        <f>IF(AZ31=1,G31,0)</f>
        <v>0</v>
      </c>
      <c r="BB31" s="228">
        <f>IF(AZ31=2,G31,0)</f>
        <v>0</v>
      </c>
      <c r="BC31" s="228">
        <f>IF(AZ31=3,G31,0)</f>
        <v>0</v>
      </c>
      <c r="BD31" s="228">
        <f>IF(AZ31=4,G31,0)</f>
        <v>0</v>
      </c>
      <c r="BE31" s="228">
        <f>IF(AZ31=5,G31,0)</f>
        <v>0</v>
      </c>
      <c r="CA31" s="255">
        <v>1</v>
      </c>
      <c r="CB31" s="255">
        <v>0</v>
      </c>
    </row>
    <row r="32" spans="1:15" ht="12.75">
      <c r="A32" s="264"/>
      <c r="B32" s="268"/>
      <c r="C32" s="440" t="s">
        <v>1708</v>
      </c>
      <c r="D32" s="441"/>
      <c r="E32" s="269">
        <v>7</v>
      </c>
      <c r="F32" s="270"/>
      <c r="G32" s="271"/>
      <c r="H32" s="272"/>
      <c r="I32" s="266"/>
      <c r="J32" s="273"/>
      <c r="K32" s="266"/>
      <c r="M32" s="267" t="s">
        <v>1708</v>
      </c>
      <c r="O32" s="255"/>
    </row>
    <row r="33" spans="1:80" ht="12.75">
      <c r="A33" s="256">
        <v>11</v>
      </c>
      <c r="B33" s="257" t="s">
        <v>708</v>
      </c>
      <c r="C33" s="258" t="s">
        <v>709</v>
      </c>
      <c r="D33" s="259" t="s">
        <v>110</v>
      </c>
      <c r="E33" s="260">
        <v>235</v>
      </c>
      <c r="F33" s="260"/>
      <c r="G33" s="261">
        <f>E33*F33</f>
        <v>0</v>
      </c>
      <c r="H33" s="262">
        <v>0</v>
      </c>
      <c r="I33" s="263">
        <f>E33*H33</f>
        <v>0</v>
      </c>
      <c r="J33" s="262">
        <v>0</v>
      </c>
      <c r="K33" s="263">
        <f>E33*J33</f>
        <v>0</v>
      </c>
      <c r="O33" s="255">
        <v>2</v>
      </c>
      <c r="AA33" s="228">
        <v>1</v>
      </c>
      <c r="AB33" s="228">
        <v>0</v>
      </c>
      <c r="AC33" s="228">
        <v>0</v>
      </c>
      <c r="AZ33" s="228">
        <v>1</v>
      </c>
      <c r="BA33" s="228">
        <f>IF(AZ33=1,G33,0)</f>
        <v>0</v>
      </c>
      <c r="BB33" s="228">
        <f>IF(AZ33=2,G33,0)</f>
        <v>0</v>
      </c>
      <c r="BC33" s="228">
        <f>IF(AZ33=3,G33,0)</f>
        <v>0</v>
      </c>
      <c r="BD33" s="228">
        <f>IF(AZ33=4,G33,0)</f>
        <v>0</v>
      </c>
      <c r="BE33" s="228">
        <f>IF(AZ33=5,G33,0)</f>
        <v>0</v>
      </c>
      <c r="CA33" s="255">
        <v>1</v>
      </c>
      <c r="CB33" s="255">
        <v>0</v>
      </c>
    </row>
    <row r="34" spans="1:15" ht="12.75">
      <c r="A34" s="264"/>
      <c r="B34" s="268"/>
      <c r="C34" s="440" t="s">
        <v>1709</v>
      </c>
      <c r="D34" s="441"/>
      <c r="E34" s="269">
        <v>235</v>
      </c>
      <c r="F34" s="270"/>
      <c r="G34" s="271"/>
      <c r="H34" s="272"/>
      <c r="I34" s="266"/>
      <c r="J34" s="273"/>
      <c r="K34" s="266"/>
      <c r="M34" s="267" t="s">
        <v>1709</v>
      </c>
      <c r="O34" s="255"/>
    </row>
    <row r="35" spans="1:80" ht="12.75">
      <c r="A35" s="256">
        <v>12</v>
      </c>
      <c r="B35" s="257" t="s">
        <v>1565</v>
      </c>
      <c r="C35" s="258" t="s">
        <v>1566</v>
      </c>
      <c r="D35" s="259" t="s">
        <v>110</v>
      </c>
      <c r="E35" s="260">
        <v>235</v>
      </c>
      <c r="F35" s="260"/>
      <c r="G35" s="261">
        <f>E35*F35</f>
        <v>0</v>
      </c>
      <c r="H35" s="262">
        <v>0</v>
      </c>
      <c r="I35" s="263">
        <f>E35*H35</f>
        <v>0</v>
      </c>
      <c r="J35" s="262">
        <v>0</v>
      </c>
      <c r="K35" s="263">
        <f>E35*J35</f>
        <v>0</v>
      </c>
      <c r="O35" s="255">
        <v>2</v>
      </c>
      <c r="AA35" s="228">
        <v>1</v>
      </c>
      <c r="AB35" s="228">
        <v>1</v>
      </c>
      <c r="AC35" s="228">
        <v>1</v>
      </c>
      <c r="AZ35" s="228">
        <v>1</v>
      </c>
      <c r="BA35" s="228">
        <f>IF(AZ35=1,G35,0)</f>
        <v>0</v>
      </c>
      <c r="BB35" s="228">
        <f>IF(AZ35=2,G35,0)</f>
        <v>0</v>
      </c>
      <c r="BC35" s="228">
        <f>IF(AZ35=3,G35,0)</f>
        <v>0</v>
      </c>
      <c r="BD35" s="228">
        <f>IF(AZ35=4,G35,0)</f>
        <v>0</v>
      </c>
      <c r="BE35" s="228">
        <f>IF(AZ35=5,G35,0)</f>
        <v>0</v>
      </c>
      <c r="CA35" s="255">
        <v>1</v>
      </c>
      <c r="CB35" s="255">
        <v>1</v>
      </c>
    </row>
    <row r="36" spans="1:15" ht="12.75">
      <c r="A36" s="264"/>
      <c r="B36" s="268"/>
      <c r="C36" s="440" t="s">
        <v>1710</v>
      </c>
      <c r="D36" s="441"/>
      <c r="E36" s="269">
        <v>235</v>
      </c>
      <c r="F36" s="270"/>
      <c r="G36" s="271"/>
      <c r="H36" s="272"/>
      <c r="I36" s="266"/>
      <c r="J36" s="273"/>
      <c r="K36" s="266"/>
      <c r="M36" s="267" t="s">
        <v>1710</v>
      </c>
      <c r="O36" s="255"/>
    </row>
    <row r="37" spans="1:80" ht="12.75">
      <c r="A37" s="256">
        <v>13</v>
      </c>
      <c r="B37" s="257" t="s">
        <v>711</v>
      </c>
      <c r="C37" s="258" t="s">
        <v>712</v>
      </c>
      <c r="D37" s="259" t="s">
        <v>268</v>
      </c>
      <c r="E37" s="260">
        <v>1</v>
      </c>
      <c r="F37" s="260"/>
      <c r="G37" s="261">
        <f>E37*F37</f>
        <v>0</v>
      </c>
      <c r="H37" s="262">
        <v>0.03613</v>
      </c>
      <c r="I37" s="263">
        <f>E37*H37</f>
        <v>0.03613</v>
      </c>
      <c r="J37" s="262">
        <v>0</v>
      </c>
      <c r="K37" s="263">
        <f>E37*J37</f>
        <v>0</v>
      </c>
      <c r="O37" s="255">
        <v>2</v>
      </c>
      <c r="AA37" s="228">
        <v>1</v>
      </c>
      <c r="AB37" s="228">
        <v>1</v>
      </c>
      <c r="AC37" s="228">
        <v>1</v>
      </c>
      <c r="AZ37" s="228">
        <v>1</v>
      </c>
      <c r="BA37" s="228">
        <f>IF(AZ37=1,G37,0)</f>
        <v>0</v>
      </c>
      <c r="BB37" s="228">
        <f>IF(AZ37=2,G37,0)</f>
        <v>0</v>
      </c>
      <c r="BC37" s="228">
        <f>IF(AZ37=3,G37,0)</f>
        <v>0</v>
      </c>
      <c r="BD37" s="228">
        <f>IF(AZ37=4,G37,0)</f>
        <v>0</v>
      </c>
      <c r="BE37" s="228">
        <f>IF(AZ37=5,G37,0)</f>
        <v>0</v>
      </c>
      <c r="CA37" s="255">
        <v>1</v>
      </c>
      <c r="CB37" s="255">
        <v>1</v>
      </c>
    </row>
    <row r="38" spans="1:80" ht="12.75">
      <c r="A38" s="256">
        <v>14</v>
      </c>
      <c r="B38" s="257" t="s">
        <v>724</v>
      </c>
      <c r="C38" s="258" t="s">
        <v>725</v>
      </c>
      <c r="D38" s="259" t="s">
        <v>259</v>
      </c>
      <c r="E38" s="260">
        <v>12</v>
      </c>
      <c r="F38" s="260"/>
      <c r="G38" s="261">
        <f>E38*F38</f>
        <v>0</v>
      </c>
      <c r="H38" s="262">
        <v>0.11178</v>
      </c>
      <c r="I38" s="263">
        <f>E38*H38</f>
        <v>1.34136</v>
      </c>
      <c r="J38" s="262">
        <v>0</v>
      </c>
      <c r="K38" s="263">
        <f>E38*J38</f>
        <v>0</v>
      </c>
      <c r="O38" s="255">
        <v>2</v>
      </c>
      <c r="AA38" s="228">
        <v>1</v>
      </c>
      <c r="AB38" s="228">
        <v>1</v>
      </c>
      <c r="AC38" s="228">
        <v>1</v>
      </c>
      <c r="AZ38" s="228">
        <v>1</v>
      </c>
      <c r="BA38" s="228">
        <f>IF(AZ38=1,G38,0)</f>
        <v>0</v>
      </c>
      <c r="BB38" s="228">
        <f>IF(AZ38=2,G38,0)</f>
        <v>0</v>
      </c>
      <c r="BC38" s="228">
        <f>IF(AZ38=3,G38,0)</f>
        <v>0</v>
      </c>
      <c r="BD38" s="228">
        <f>IF(AZ38=4,G38,0)</f>
        <v>0</v>
      </c>
      <c r="BE38" s="228">
        <f>IF(AZ38=5,G38,0)</f>
        <v>0</v>
      </c>
      <c r="CA38" s="255">
        <v>1</v>
      </c>
      <c r="CB38" s="255">
        <v>1</v>
      </c>
    </row>
    <row r="39" spans="1:15" ht="12.75">
      <c r="A39" s="264"/>
      <c r="B39" s="268"/>
      <c r="C39" s="440" t="s">
        <v>1711</v>
      </c>
      <c r="D39" s="441"/>
      <c r="E39" s="269">
        <v>12</v>
      </c>
      <c r="F39" s="270"/>
      <c r="G39" s="271"/>
      <c r="H39" s="272"/>
      <c r="I39" s="266"/>
      <c r="J39" s="273"/>
      <c r="K39" s="266"/>
      <c r="M39" s="267" t="s">
        <v>1711</v>
      </c>
      <c r="O39" s="255"/>
    </row>
    <row r="40" spans="1:80" ht="12.75">
      <c r="A40" s="256">
        <v>15</v>
      </c>
      <c r="B40" s="257" t="s">
        <v>1569</v>
      </c>
      <c r="C40" s="258" t="s">
        <v>1570</v>
      </c>
      <c r="D40" s="259" t="s">
        <v>259</v>
      </c>
      <c r="E40" s="260">
        <v>1</v>
      </c>
      <c r="F40" s="260"/>
      <c r="G40" s="261">
        <f>E40*F40</f>
        <v>0</v>
      </c>
      <c r="H40" s="262">
        <v>0.29823</v>
      </c>
      <c r="I40" s="263">
        <f>E40*H40</f>
        <v>0.29823</v>
      </c>
      <c r="J40" s="262">
        <v>0</v>
      </c>
      <c r="K40" s="263">
        <f>E40*J40</f>
        <v>0</v>
      </c>
      <c r="O40" s="255">
        <v>2</v>
      </c>
      <c r="AA40" s="228">
        <v>1</v>
      </c>
      <c r="AB40" s="228">
        <v>1</v>
      </c>
      <c r="AC40" s="228">
        <v>1</v>
      </c>
      <c r="AZ40" s="228">
        <v>1</v>
      </c>
      <c r="BA40" s="228">
        <f>IF(AZ40=1,G40,0)</f>
        <v>0</v>
      </c>
      <c r="BB40" s="228">
        <f>IF(AZ40=2,G40,0)</f>
        <v>0</v>
      </c>
      <c r="BC40" s="228">
        <f>IF(AZ40=3,G40,0)</f>
        <v>0</v>
      </c>
      <c r="BD40" s="228">
        <f>IF(AZ40=4,G40,0)</f>
        <v>0</v>
      </c>
      <c r="BE40" s="228">
        <f>IF(AZ40=5,G40,0)</f>
        <v>0</v>
      </c>
      <c r="CA40" s="255">
        <v>1</v>
      </c>
      <c r="CB40" s="255">
        <v>1</v>
      </c>
    </row>
    <row r="41" spans="1:15" ht="12.75">
      <c r="A41" s="264"/>
      <c r="B41" s="268"/>
      <c r="C41" s="440" t="s">
        <v>1712</v>
      </c>
      <c r="D41" s="441"/>
      <c r="E41" s="269">
        <v>1</v>
      </c>
      <c r="F41" s="270"/>
      <c r="G41" s="271"/>
      <c r="H41" s="272"/>
      <c r="I41" s="266"/>
      <c r="J41" s="273"/>
      <c r="K41" s="266"/>
      <c r="M41" s="267" t="s">
        <v>1712</v>
      </c>
      <c r="O41" s="255"/>
    </row>
    <row r="42" spans="1:80" ht="12.75">
      <c r="A42" s="256">
        <v>16</v>
      </c>
      <c r="B42" s="257" t="s">
        <v>303</v>
      </c>
      <c r="C42" s="258" t="s">
        <v>304</v>
      </c>
      <c r="D42" s="259" t="s">
        <v>110</v>
      </c>
      <c r="E42" s="260">
        <v>235</v>
      </c>
      <c r="F42" s="260"/>
      <c r="G42" s="261">
        <f>E42*F42</f>
        <v>0</v>
      </c>
      <c r="H42" s="262">
        <v>0</v>
      </c>
      <c r="I42" s="263">
        <f>E42*H42</f>
        <v>0</v>
      </c>
      <c r="J42" s="262">
        <v>0</v>
      </c>
      <c r="K42" s="263">
        <f>E42*J42</f>
        <v>0</v>
      </c>
      <c r="O42" s="255">
        <v>2</v>
      </c>
      <c r="AA42" s="228">
        <v>1</v>
      </c>
      <c r="AB42" s="228">
        <v>1</v>
      </c>
      <c r="AC42" s="228">
        <v>1</v>
      </c>
      <c r="AZ42" s="228">
        <v>1</v>
      </c>
      <c r="BA42" s="228">
        <f>IF(AZ42=1,G42,0)</f>
        <v>0</v>
      </c>
      <c r="BB42" s="228">
        <f>IF(AZ42=2,G42,0)</f>
        <v>0</v>
      </c>
      <c r="BC42" s="228">
        <f>IF(AZ42=3,G42,0)</f>
        <v>0</v>
      </c>
      <c r="BD42" s="228">
        <f>IF(AZ42=4,G42,0)</f>
        <v>0</v>
      </c>
      <c r="BE42" s="228">
        <f>IF(AZ42=5,G42,0)</f>
        <v>0</v>
      </c>
      <c r="CA42" s="255">
        <v>1</v>
      </c>
      <c r="CB42" s="255">
        <v>1</v>
      </c>
    </row>
    <row r="43" spans="1:15" ht="12.75">
      <c r="A43" s="264"/>
      <c r="B43" s="268"/>
      <c r="C43" s="440" t="s">
        <v>1710</v>
      </c>
      <c r="D43" s="441"/>
      <c r="E43" s="269">
        <v>235</v>
      </c>
      <c r="F43" s="270"/>
      <c r="G43" s="271"/>
      <c r="H43" s="272"/>
      <c r="I43" s="266"/>
      <c r="J43" s="273"/>
      <c r="K43" s="266"/>
      <c r="M43" s="267" t="s">
        <v>1710</v>
      </c>
      <c r="O43" s="255"/>
    </row>
    <row r="44" spans="1:80" ht="12.75">
      <c r="A44" s="256">
        <v>17</v>
      </c>
      <c r="B44" s="257" t="s">
        <v>731</v>
      </c>
      <c r="C44" s="258" t="s">
        <v>732</v>
      </c>
      <c r="D44" s="259" t="s">
        <v>110</v>
      </c>
      <c r="E44" s="260">
        <v>255.8</v>
      </c>
      <c r="F44" s="260"/>
      <c r="G44" s="261">
        <f>E44*F44</f>
        <v>0</v>
      </c>
      <c r="H44" s="262">
        <v>0.00017</v>
      </c>
      <c r="I44" s="263">
        <f>E44*H44</f>
        <v>0.043486000000000004</v>
      </c>
      <c r="J44" s="262">
        <v>0</v>
      </c>
      <c r="K44" s="263">
        <f>E44*J44</f>
        <v>0</v>
      </c>
      <c r="O44" s="255">
        <v>2</v>
      </c>
      <c r="AA44" s="228">
        <v>1</v>
      </c>
      <c r="AB44" s="228">
        <v>0</v>
      </c>
      <c r="AC44" s="228">
        <v>0</v>
      </c>
      <c r="AZ44" s="228">
        <v>1</v>
      </c>
      <c r="BA44" s="228">
        <f>IF(AZ44=1,G44,0)</f>
        <v>0</v>
      </c>
      <c r="BB44" s="228">
        <f>IF(AZ44=2,G44,0)</f>
        <v>0</v>
      </c>
      <c r="BC44" s="228">
        <f>IF(AZ44=3,G44,0)</f>
        <v>0</v>
      </c>
      <c r="BD44" s="228">
        <f>IF(AZ44=4,G44,0)</f>
        <v>0</v>
      </c>
      <c r="BE44" s="228">
        <f>IF(AZ44=5,G44,0)</f>
        <v>0</v>
      </c>
      <c r="CA44" s="255">
        <v>1</v>
      </c>
      <c r="CB44" s="255">
        <v>0</v>
      </c>
    </row>
    <row r="45" spans="1:15" ht="12.75">
      <c r="A45" s="264"/>
      <c r="B45" s="268"/>
      <c r="C45" s="440" t="s">
        <v>1713</v>
      </c>
      <c r="D45" s="441"/>
      <c r="E45" s="269">
        <v>255.8</v>
      </c>
      <c r="F45" s="270"/>
      <c r="G45" s="271"/>
      <c r="H45" s="272"/>
      <c r="I45" s="266"/>
      <c r="J45" s="273"/>
      <c r="K45" s="266"/>
      <c r="M45" s="267" t="s">
        <v>1713</v>
      </c>
      <c r="O45" s="255"/>
    </row>
    <row r="46" spans="1:80" ht="12.75">
      <c r="A46" s="356">
        <v>18</v>
      </c>
      <c r="B46" s="357" t="s">
        <v>1714</v>
      </c>
      <c r="C46" s="358" t="s">
        <v>1715</v>
      </c>
      <c r="D46" s="359" t="s">
        <v>259</v>
      </c>
      <c r="E46" s="360">
        <v>1.015</v>
      </c>
      <c r="F46" s="360"/>
      <c r="G46" s="361">
        <f>E46*F46</f>
        <v>0</v>
      </c>
      <c r="H46" s="262">
        <v>0</v>
      </c>
      <c r="I46" s="263">
        <f>E46*H46</f>
        <v>0</v>
      </c>
      <c r="J46" s="262"/>
      <c r="K46" s="263">
        <f>E46*J46</f>
        <v>0</v>
      </c>
      <c r="O46" s="255">
        <v>2</v>
      </c>
      <c r="AA46" s="228">
        <v>3</v>
      </c>
      <c r="AB46" s="228">
        <v>1</v>
      </c>
      <c r="AC46" s="228" t="s">
        <v>1714</v>
      </c>
      <c r="AZ46" s="228">
        <v>1</v>
      </c>
      <c r="BA46" s="228">
        <f>IF(AZ46=1,G46,0)</f>
        <v>0</v>
      </c>
      <c r="BB46" s="228">
        <f>IF(AZ46=2,G46,0)</f>
        <v>0</v>
      </c>
      <c r="BC46" s="228">
        <f>IF(AZ46=3,G46,0)</f>
        <v>0</v>
      </c>
      <c r="BD46" s="228">
        <f>IF(AZ46=4,G46,0)</f>
        <v>0</v>
      </c>
      <c r="BE46" s="228">
        <f>IF(AZ46=5,G46,0)</f>
        <v>0</v>
      </c>
      <c r="CA46" s="255">
        <v>3</v>
      </c>
      <c r="CB46" s="255">
        <v>1</v>
      </c>
    </row>
    <row r="47" spans="1:15" ht="12.75">
      <c r="A47" s="362"/>
      <c r="B47" s="363"/>
      <c r="C47" s="444" t="s">
        <v>1578</v>
      </c>
      <c r="D47" s="445"/>
      <c r="E47" s="364">
        <v>0</v>
      </c>
      <c r="F47" s="365"/>
      <c r="G47" s="366"/>
      <c r="H47" s="272"/>
      <c r="I47" s="266"/>
      <c r="J47" s="273"/>
      <c r="K47" s="266"/>
      <c r="M47" s="267" t="s">
        <v>1578</v>
      </c>
      <c r="O47" s="255"/>
    </row>
    <row r="48" spans="1:15" ht="12.75">
      <c r="A48" s="362"/>
      <c r="B48" s="363"/>
      <c r="C48" s="444" t="s">
        <v>1716</v>
      </c>
      <c r="D48" s="445"/>
      <c r="E48" s="364">
        <v>1.015</v>
      </c>
      <c r="F48" s="365"/>
      <c r="G48" s="366"/>
      <c r="H48" s="272"/>
      <c r="I48" s="266"/>
      <c r="J48" s="273"/>
      <c r="K48" s="266"/>
      <c r="M48" s="267" t="s">
        <v>1716</v>
      </c>
      <c r="O48" s="255"/>
    </row>
    <row r="49" spans="1:80" ht="12.75" customHeight="1">
      <c r="A49" s="356">
        <v>19</v>
      </c>
      <c r="B49" s="357" t="s">
        <v>1717</v>
      </c>
      <c r="C49" s="358" t="s">
        <v>1718</v>
      </c>
      <c r="D49" s="359" t="s">
        <v>259</v>
      </c>
      <c r="E49" s="360">
        <v>1.015</v>
      </c>
      <c r="F49" s="360"/>
      <c r="G49" s="361">
        <f>E49*F49</f>
        <v>0</v>
      </c>
      <c r="H49" s="262">
        <v>0</v>
      </c>
      <c r="I49" s="263">
        <f>E49*H49</f>
        <v>0</v>
      </c>
      <c r="J49" s="262"/>
      <c r="K49" s="263">
        <f>E49*J49</f>
        <v>0</v>
      </c>
      <c r="O49" s="255">
        <v>2</v>
      </c>
      <c r="AA49" s="228">
        <v>3</v>
      </c>
      <c r="AB49" s="228">
        <v>1</v>
      </c>
      <c r="AC49" s="228" t="s">
        <v>1717</v>
      </c>
      <c r="AZ49" s="228">
        <v>1</v>
      </c>
      <c r="BA49" s="228">
        <f>IF(AZ49=1,G49,0)</f>
        <v>0</v>
      </c>
      <c r="BB49" s="228">
        <f>IF(AZ49=2,G49,0)</f>
        <v>0</v>
      </c>
      <c r="BC49" s="228">
        <f>IF(AZ49=3,G49,0)</f>
        <v>0</v>
      </c>
      <c r="BD49" s="228">
        <f>IF(AZ49=4,G49,0)</f>
        <v>0</v>
      </c>
      <c r="BE49" s="228">
        <f>IF(AZ49=5,G49,0)</f>
        <v>0</v>
      </c>
      <c r="CA49" s="255">
        <v>3</v>
      </c>
      <c r="CB49" s="255">
        <v>1</v>
      </c>
    </row>
    <row r="50" spans="1:15" ht="12.75">
      <c r="A50" s="362"/>
      <c r="B50" s="363"/>
      <c r="C50" s="444" t="s">
        <v>1578</v>
      </c>
      <c r="D50" s="445"/>
      <c r="E50" s="364">
        <v>0</v>
      </c>
      <c r="F50" s="365"/>
      <c r="G50" s="366"/>
      <c r="H50" s="272"/>
      <c r="I50" s="266"/>
      <c r="J50" s="273"/>
      <c r="K50" s="266"/>
      <c r="M50" s="267" t="s">
        <v>1578</v>
      </c>
      <c r="O50" s="255"/>
    </row>
    <row r="51" spans="1:15" ht="12.75">
      <c r="A51" s="362"/>
      <c r="B51" s="363"/>
      <c r="C51" s="444" t="s">
        <v>1719</v>
      </c>
      <c r="D51" s="445"/>
      <c r="E51" s="364">
        <v>1.015</v>
      </c>
      <c r="F51" s="365"/>
      <c r="G51" s="366"/>
      <c r="H51" s="272"/>
      <c r="I51" s="266"/>
      <c r="J51" s="273"/>
      <c r="K51" s="266"/>
      <c r="M51" s="267" t="s">
        <v>1719</v>
      </c>
      <c r="O51" s="255"/>
    </row>
    <row r="52" spans="1:80" ht="12.75" customHeight="1">
      <c r="A52" s="356">
        <v>20</v>
      </c>
      <c r="B52" s="357" t="s">
        <v>1720</v>
      </c>
      <c r="C52" s="358" t="s">
        <v>1721</v>
      </c>
      <c r="D52" s="359" t="s">
        <v>259</v>
      </c>
      <c r="E52" s="360">
        <v>2.03</v>
      </c>
      <c r="F52" s="360"/>
      <c r="G52" s="361">
        <f>E52*F52</f>
        <v>0</v>
      </c>
      <c r="H52" s="262">
        <v>0</v>
      </c>
      <c r="I52" s="263">
        <f>E52*H52</f>
        <v>0</v>
      </c>
      <c r="J52" s="262"/>
      <c r="K52" s="263">
        <f>E52*J52</f>
        <v>0</v>
      </c>
      <c r="O52" s="255">
        <v>2</v>
      </c>
      <c r="AA52" s="228">
        <v>3</v>
      </c>
      <c r="AB52" s="228">
        <v>1</v>
      </c>
      <c r="AC52" s="228" t="s">
        <v>1720</v>
      </c>
      <c r="AZ52" s="228">
        <v>1</v>
      </c>
      <c r="BA52" s="228">
        <f>IF(AZ52=1,G52,0)</f>
        <v>0</v>
      </c>
      <c r="BB52" s="228">
        <f>IF(AZ52=2,G52,0)</f>
        <v>0</v>
      </c>
      <c r="BC52" s="228">
        <f>IF(AZ52=3,G52,0)</f>
        <v>0</v>
      </c>
      <c r="BD52" s="228">
        <f>IF(AZ52=4,G52,0)</f>
        <v>0</v>
      </c>
      <c r="BE52" s="228">
        <f>IF(AZ52=5,G52,0)</f>
        <v>0</v>
      </c>
      <c r="CA52" s="255">
        <v>3</v>
      </c>
      <c r="CB52" s="255">
        <v>1</v>
      </c>
    </row>
    <row r="53" spans="1:15" ht="12.75">
      <c r="A53" s="362"/>
      <c r="B53" s="363"/>
      <c r="C53" s="444" t="s">
        <v>1578</v>
      </c>
      <c r="D53" s="445"/>
      <c r="E53" s="364">
        <v>0</v>
      </c>
      <c r="F53" s="365"/>
      <c r="G53" s="366"/>
      <c r="H53" s="272"/>
      <c r="I53" s="266"/>
      <c r="J53" s="273"/>
      <c r="K53" s="266"/>
      <c r="M53" s="267" t="s">
        <v>1578</v>
      </c>
      <c r="O53" s="255"/>
    </row>
    <row r="54" spans="1:15" ht="12.75">
      <c r="A54" s="362"/>
      <c r="B54" s="363"/>
      <c r="C54" s="444" t="s">
        <v>1722</v>
      </c>
      <c r="D54" s="445"/>
      <c r="E54" s="364">
        <v>2.03</v>
      </c>
      <c r="F54" s="365"/>
      <c r="G54" s="366"/>
      <c r="H54" s="272"/>
      <c r="I54" s="266"/>
      <c r="J54" s="273"/>
      <c r="K54" s="266"/>
      <c r="M54" s="267" t="s">
        <v>1722</v>
      </c>
      <c r="O54" s="255"/>
    </row>
    <row r="55" spans="1:80" ht="12.75" customHeight="1">
      <c r="A55" s="356">
        <v>21</v>
      </c>
      <c r="B55" s="357" t="s">
        <v>740</v>
      </c>
      <c r="C55" s="358" t="s">
        <v>1723</v>
      </c>
      <c r="D55" s="359" t="s">
        <v>110</v>
      </c>
      <c r="E55" s="360">
        <v>50.75</v>
      </c>
      <c r="F55" s="360"/>
      <c r="G55" s="361">
        <f>E55*F55</f>
        <v>0</v>
      </c>
      <c r="H55" s="262">
        <v>0.00106</v>
      </c>
      <c r="I55" s="263">
        <f>E55*H55</f>
        <v>0.053794999999999996</v>
      </c>
      <c r="J55" s="262"/>
      <c r="K55" s="263">
        <f>E55*J55</f>
        <v>0</v>
      </c>
      <c r="O55" s="255">
        <v>2</v>
      </c>
      <c r="AA55" s="228">
        <v>3</v>
      </c>
      <c r="AB55" s="228">
        <v>1</v>
      </c>
      <c r="AC55" s="228">
        <v>286136752</v>
      </c>
      <c r="AZ55" s="228">
        <v>1</v>
      </c>
      <c r="BA55" s="228">
        <f>IF(AZ55=1,G55,0)</f>
        <v>0</v>
      </c>
      <c r="BB55" s="228">
        <f>IF(AZ55=2,G55,0)</f>
        <v>0</v>
      </c>
      <c r="BC55" s="228">
        <f>IF(AZ55=3,G55,0)</f>
        <v>0</v>
      </c>
      <c r="BD55" s="228">
        <f>IF(AZ55=4,G55,0)</f>
        <v>0</v>
      </c>
      <c r="BE55" s="228">
        <f>IF(AZ55=5,G55,0)</f>
        <v>0</v>
      </c>
      <c r="CA55" s="255">
        <v>3</v>
      </c>
      <c r="CB55" s="255">
        <v>1</v>
      </c>
    </row>
    <row r="56" spans="1:15" ht="47.25" customHeight="1">
      <c r="A56" s="362"/>
      <c r="B56" s="367"/>
      <c r="C56" s="446" t="s">
        <v>742</v>
      </c>
      <c r="D56" s="447"/>
      <c r="E56" s="447"/>
      <c r="F56" s="447"/>
      <c r="G56" s="448"/>
      <c r="I56" s="266"/>
      <c r="K56" s="266"/>
      <c r="L56" s="267" t="s">
        <v>742</v>
      </c>
      <c r="O56" s="255">
        <v>3</v>
      </c>
    </row>
    <row r="57" spans="1:15" ht="12.75">
      <c r="A57" s="362"/>
      <c r="B57" s="363"/>
      <c r="C57" s="444" t="s">
        <v>1724</v>
      </c>
      <c r="D57" s="445"/>
      <c r="E57" s="364">
        <v>50.75</v>
      </c>
      <c r="F57" s="365"/>
      <c r="G57" s="366"/>
      <c r="H57" s="272"/>
      <c r="I57" s="266"/>
      <c r="J57" s="273"/>
      <c r="K57" s="266"/>
      <c r="M57" s="267" t="s">
        <v>1724</v>
      </c>
      <c r="O57" s="255"/>
    </row>
    <row r="58" spans="1:80" ht="12.75" customHeight="1">
      <c r="A58" s="356">
        <v>22</v>
      </c>
      <c r="B58" s="357" t="s">
        <v>1573</v>
      </c>
      <c r="C58" s="358" t="s">
        <v>1574</v>
      </c>
      <c r="D58" s="359" t="s">
        <v>110</v>
      </c>
      <c r="E58" s="360">
        <v>238.525</v>
      </c>
      <c r="F58" s="360"/>
      <c r="G58" s="361">
        <f>E58*F58</f>
        <v>0</v>
      </c>
      <c r="H58" s="262">
        <v>0.00214</v>
      </c>
      <c r="I58" s="263">
        <f>E58*H58</f>
        <v>0.5104435</v>
      </c>
      <c r="J58" s="262"/>
      <c r="K58" s="263">
        <f>E58*J58</f>
        <v>0</v>
      </c>
      <c r="O58" s="255">
        <v>2</v>
      </c>
      <c r="AA58" s="228">
        <v>3</v>
      </c>
      <c r="AB58" s="228">
        <v>1</v>
      </c>
      <c r="AC58" s="228">
        <v>286136758</v>
      </c>
      <c r="AZ58" s="228">
        <v>1</v>
      </c>
      <c r="BA58" s="228">
        <f>IF(AZ58=1,G58,0)</f>
        <v>0</v>
      </c>
      <c r="BB58" s="228">
        <f>IF(AZ58=2,G58,0)</f>
        <v>0</v>
      </c>
      <c r="BC58" s="228">
        <f>IF(AZ58=3,G58,0)</f>
        <v>0</v>
      </c>
      <c r="BD58" s="228">
        <f>IF(AZ58=4,G58,0)</f>
        <v>0</v>
      </c>
      <c r="BE58" s="228">
        <f>IF(AZ58=5,G58,0)</f>
        <v>0</v>
      </c>
      <c r="CA58" s="255">
        <v>3</v>
      </c>
      <c r="CB58" s="255">
        <v>1</v>
      </c>
    </row>
    <row r="59" spans="1:15" ht="45.75" customHeight="1">
      <c r="A59" s="362"/>
      <c r="B59" s="367"/>
      <c r="C59" s="446" t="s">
        <v>742</v>
      </c>
      <c r="D59" s="447"/>
      <c r="E59" s="447"/>
      <c r="F59" s="447"/>
      <c r="G59" s="448"/>
      <c r="I59" s="266"/>
      <c r="K59" s="266"/>
      <c r="L59" s="267" t="s">
        <v>742</v>
      </c>
      <c r="O59" s="255">
        <v>3</v>
      </c>
    </row>
    <row r="60" spans="1:15" ht="12.75">
      <c r="A60" s="362"/>
      <c r="B60" s="363"/>
      <c r="C60" s="444" t="s">
        <v>1725</v>
      </c>
      <c r="D60" s="445"/>
      <c r="E60" s="364">
        <v>238.525</v>
      </c>
      <c r="F60" s="365"/>
      <c r="G60" s="366"/>
      <c r="H60" s="272"/>
      <c r="I60" s="266"/>
      <c r="J60" s="273"/>
      <c r="K60" s="266"/>
      <c r="M60" s="267" t="s">
        <v>1725</v>
      </c>
      <c r="O60" s="255"/>
    </row>
    <row r="61" spans="1:80" ht="12.75">
      <c r="A61" s="356">
        <v>23</v>
      </c>
      <c r="B61" s="357" t="s">
        <v>744</v>
      </c>
      <c r="C61" s="358" t="s">
        <v>745</v>
      </c>
      <c r="D61" s="359" t="s">
        <v>259</v>
      </c>
      <c r="E61" s="360">
        <v>1.015</v>
      </c>
      <c r="F61" s="360"/>
      <c r="G61" s="361">
        <f>E61*F61</f>
        <v>0</v>
      </c>
      <c r="H61" s="262">
        <v>0.00027</v>
      </c>
      <c r="I61" s="263">
        <f>E61*H61</f>
        <v>0.00027404999999999997</v>
      </c>
      <c r="J61" s="262"/>
      <c r="K61" s="263">
        <f>E61*J61</f>
        <v>0</v>
      </c>
      <c r="O61" s="255">
        <v>2</v>
      </c>
      <c r="AA61" s="228">
        <v>3</v>
      </c>
      <c r="AB61" s="228">
        <v>1</v>
      </c>
      <c r="AC61" s="228" t="s">
        <v>744</v>
      </c>
      <c r="AZ61" s="228">
        <v>1</v>
      </c>
      <c r="BA61" s="228">
        <f>IF(AZ61=1,G61,0)</f>
        <v>0</v>
      </c>
      <c r="BB61" s="228">
        <f>IF(AZ61=2,G61,0)</f>
        <v>0</v>
      </c>
      <c r="BC61" s="228">
        <f>IF(AZ61=3,G61,0)</f>
        <v>0</v>
      </c>
      <c r="BD61" s="228">
        <f>IF(AZ61=4,G61,0)</f>
        <v>0</v>
      </c>
      <c r="BE61" s="228">
        <f>IF(AZ61=5,G61,0)</f>
        <v>0</v>
      </c>
      <c r="CA61" s="255">
        <v>3</v>
      </c>
      <c r="CB61" s="255">
        <v>1</v>
      </c>
    </row>
    <row r="62" spans="1:15" ht="12.75">
      <c r="A62" s="362"/>
      <c r="B62" s="363"/>
      <c r="C62" s="444" t="s">
        <v>1578</v>
      </c>
      <c r="D62" s="445"/>
      <c r="E62" s="364">
        <v>0</v>
      </c>
      <c r="F62" s="365"/>
      <c r="G62" s="366"/>
      <c r="H62" s="272"/>
      <c r="I62" s="266"/>
      <c r="J62" s="273"/>
      <c r="K62" s="266"/>
      <c r="M62" s="267" t="s">
        <v>1578</v>
      </c>
      <c r="O62" s="255"/>
    </row>
    <row r="63" spans="1:15" ht="12.75">
      <c r="A63" s="362"/>
      <c r="B63" s="363"/>
      <c r="C63" s="444" t="s">
        <v>1719</v>
      </c>
      <c r="D63" s="445"/>
      <c r="E63" s="364">
        <v>1.015</v>
      </c>
      <c r="F63" s="365"/>
      <c r="G63" s="366"/>
      <c r="H63" s="272"/>
      <c r="I63" s="266"/>
      <c r="J63" s="273"/>
      <c r="K63" s="266"/>
      <c r="M63" s="267" t="s">
        <v>1719</v>
      </c>
      <c r="O63" s="255"/>
    </row>
    <row r="64" spans="1:80" ht="12.75">
      <c r="A64" s="356">
        <v>24</v>
      </c>
      <c r="B64" s="357" t="s">
        <v>1576</v>
      </c>
      <c r="C64" s="358" t="s">
        <v>1577</v>
      </c>
      <c r="D64" s="359" t="s">
        <v>259</v>
      </c>
      <c r="E64" s="360">
        <v>1.015</v>
      </c>
      <c r="F64" s="360"/>
      <c r="G64" s="361">
        <f>E64*F64</f>
        <v>0</v>
      </c>
      <c r="H64" s="262">
        <v>0.00062</v>
      </c>
      <c r="I64" s="263">
        <f>E64*H64</f>
        <v>0.0006293</v>
      </c>
      <c r="J64" s="262"/>
      <c r="K64" s="263">
        <f>E64*J64</f>
        <v>0</v>
      </c>
      <c r="O64" s="255">
        <v>2</v>
      </c>
      <c r="AA64" s="228">
        <v>3</v>
      </c>
      <c r="AB64" s="228">
        <v>1</v>
      </c>
      <c r="AC64" s="228" t="s">
        <v>1576</v>
      </c>
      <c r="AZ64" s="228">
        <v>1</v>
      </c>
      <c r="BA64" s="228">
        <f>IF(AZ64=1,G64,0)</f>
        <v>0</v>
      </c>
      <c r="BB64" s="228">
        <f>IF(AZ64=2,G64,0)</f>
        <v>0</v>
      </c>
      <c r="BC64" s="228">
        <f>IF(AZ64=3,G64,0)</f>
        <v>0</v>
      </c>
      <c r="BD64" s="228">
        <f>IF(AZ64=4,G64,0)</f>
        <v>0</v>
      </c>
      <c r="BE64" s="228">
        <f>IF(AZ64=5,G64,0)</f>
        <v>0</v>
      </c>
      <c r="CA64" s="255">
        <v>3</v>
      </c>
      <c r="CB64" s="255">
        <v>1</v>
      </c>
    </row>
    <row r="65" spans="1:15" ht="12.75">
      <c r="A65" s="362"/>
      <c r="B65" s="363"/>
      <c r="C65" s="444" t="s">
        <v>1578</v>
      </c>
      <c r="D65" s="445"/>
      <c r="E65" s="364">
        <v>0</v>
      </c>
      <c r="F65" s="365"/>
      <c r="G65" s="366"/>
      <c r="H65" s="272"/>
      <c r="I65" s="266"/>
      <c r="J65" s="273"/>
      <c r="K65" s="266"/>
      <c r="M65" s="267" t="s">
        <v>1578</v>
      </c>
      <c r="O65" s="255"/>
    </row>
    <row r="66" spans="1:15" ht="12.75">
      <c r="A66" s="362"/>
      <c r="B66" s="363"/>
      <c r="C66" s="444" t="s">
        <v>1726</v>
      </c>
      <c r="D66" s="445"/>
      <c r="E66" s="364">
        <v>1.015</v>
      </c>
      <c r="F66" s="365"/>
      <c r="G66" s="366"/>
      <c r="H66" s="272"/>
      <c r="I66" s="266"/>
      <c r="J66" s="273"/>
      <c r="K66" s="266"/>
      <c r="M66" s="267" t="s">
        <v>1726</v>
      </c>
      <c r="O66" s="255"/>
    </row>
    <row r="67" spans="1:80" ht="12.75">
      <c r="A67" s="356">
        <v>25</v>
      </c>
      <c r="B67" s="357" t="s">
        <v>1581</v>
      </c>
      <c r="C67" s="358" t="s">
        <v>1582</v>
      </c>
      <c r="D67" s="359" t="s">
        <v>259</v>
      </c>
      <c r="E67" s="360">
        <v>8.12</v>
      </c>
      <c r="F67" s="360"/>
      <c r="G67" s="361">
        <f>E67*F67</f>
        <v>0</v>
      </c>
      <c r="H67" s="262">
        <v>0</v>
      </c>
      <c r="I67" s="263">
        <f>E67*H67</f>
        <v>0</v>
      </c>
      <c r="J67" s="262"/>
      <c r="K67" s="263">
        <f>E67*J67</f>
        <v>0</v>
      </c>
      <c r="O67" s="255">
        <v>2</v>
      </c>
      <c r="AA67" s="228">
        <v>3</v>
      </c>
      <c r="AB67" s="228">
        <v>1</v>
      </c>
      <c r="AC67" s="228" t="s">
        <v>1581</v>
      </c>
      <c r="AZ67" s="228">
        <v>1</v>
      </c>
      <c r="BA67" s="228">
        <f>IF(AZ67=1,G67,0)</f>
        <v>0</v>
      </c>
      <c r="BB67" s="228">
        <f>IF(AZ67=2,G67,0)</f>
        <v>0</v>
      </c>
      <c r="BC67" s="228">
        <f>IF(AZ67=3,G67,0)</f>
        <v>0</v>
      </c>
      <c r="BD67" s="228">
        <f>IF(AZ67=4,G67,0)</f>
        <v>0</v>
      </c>
      <c r="BE67" s="228">
        <f>IF(AZ67=5,G67,0)</f>
        <v>0</v>
      </c>
      <c r="CA67" s="255">
        <v>3</v>
      </c>
      <c r="CB67" s="255">
        <v>1</v>
      </c>
    </row>
    <row r="68" spans="1:15" ht="12.75">
      <c r="A68" s="362"/>
      <c r="B68" s="363"/>
      <c r="C68" s="444" t="s">
        <v>1578</v>
      </c>
      <c r="D68" s="445"/>
      <c r="E68" s="364">
        <v>0</v>
      </c>
      <c r="F68" s="365"/>
      <c r="G68" s="366"/>
      <c r="H68" s="272"/>
      <c r="I68" s="266"/>
      <c r="J68" s="273"/>
      <c r="K68" s="266"/>
      <c r="M68" s="267" t="s">
        <v>1578</v>
      </c>
      <c r="O68" s="255"/>
    </row>
    <row r="69" spans="1:15" ht="12.75">
      <c r="A69" s="362"/>
      <c r="B69" s="363"/>
      <c r="C69" s="444" t="s">
        <v>1727</v>
      </c>
      <c r="D69" s="445"/>
      <c r="E69" s="364">
        <v>0</v>
      </c>
      <c r="F69" s="365"/>
      <c r="G69" s="366"/>
      <c r="H69" s="272"/>
      <c r="I69" s="266"/>
      <c r="J69" s="273"/>
      <c r="K69" s="266"/>
      <c r="M69" s="267" t="s">
        <v>1727</v>
      </c>
      <c r="O69" s="255"/>
    </row>
    <row r="70" spans="1:15" ht="12.75">
      <c r="A70" s="362"/>
      <c r="B70" s="363"/>
      <c r="C70" s="444" t="s">
        <v>1728</v>
      </c>
      <c r="D70" s="445"/>
      <c r="E70" s="364">
        <v>8.12</v>
      </c>
      <c r="F70" s="365"/>
      <c r="G70" s="366"/>
      <c r="H70" s="272"/>
      <c r="I70" s="266"/>
      <c r="J70" s="273"/>
      <c r="K70" s="266"/>
      <c r="M70" s="267" t="s">
        <v>1728</v>
      </c>
      <c r="O70" s="255"/>
    </row>
    <row r="71" spans="1:80" ht="12.75">
      <c r="A71" s="356">
        <v>26</v>
      </c>
      <c r="B71" s="357" t="s">
        <v>1729</v>
      </c>
      <c r="C71" s="358" t="s">
        <v>1730</v>
      </c>
      <c r="D71" s="359" t="s">
        <v>259</v>
      </c>
      <c r="E71" s="360">
        <v>1.01</v>
      </c>
      <c r="F71" s="360"/>
      <c r="G71" s="361">
        <f>E71*F71</f>
        <v>0</v>
      </c>
      <c r="H71" s="262">
        <v>5E-05</v>
      </c>
      <c r="I71" s="263">
        <f>E71*H71</f>
        <v>5.05E-05</v>
      </c>
      <c r="J71" s="262"/>
      <c r="K71" s="263">
        <f>E71*J71</f>
        <v>0</v>
      </c>
      <c r="O71" s="255">
        <v>2</v>
      </c>
      <c r="AA71" s="228">
        <v>3</v>
      </c>
      <c r="AB71" s="228">
        <v>1</v>
      </c>
      <c r="AC71" s="228" t="s">
        <v>1729</v>
      </c>
      <c r="AZ71" s="228">
        <v>1</v>
      </c>
      <c r="BA71" s="228">
        <f>IF(AZ71=1,G71,0)</f>
        <v>0</v>
      </c>
      <c r="BB71" s="228">
        <f>IF(AZ71=2,G71,0)</f>
        <v>0</v>
      </c>
      <c r="BC71" s="228">
        <f>IF(AZ71=3,G71,0)</f>
        <v>0</v>
      </c>
      <c r="BD71" s="228">
        <f>IF(AZ71=4,G71,0)</f>
        <v>0</v>
      </c>
      <c r="BE71" s="228">
        <f>IF(AZ71=5,G71,0)</f>
        <v>0</v>
      </c>
      <c r="CA71" s="255">
        <v>3</v>
      </c>
      <c r="CB71" s="255">
        <v>1</v>
      </c>
    </row>
    <row r="72" spans="1:15" ht="12.75">
      <c r="A72" s="362"/>
      <c r="B72" s="363"/>
      <c r="C72" s="444" t="s">
        <v>1578</v>
      </c>
      <c r="D72" s="445"/>
      <c r="E72" s="364">
        <v>0</v>
      </c>
      <c r="F72" s="365"/>
      <c r="G72" s="366"/>
      <c r="H72" s="272"/>
      <c r="I72" s="266"/>
      <c r="J72" s="273"/>
      <c r="K72" s="266"/>
      <c r="M72" s="267" t="s">
        <v>1578</v>
      </c>
      <c r="O72" s="255"/>
    </row>
    <row r="73" spans="1:15" ht="12.75">
      <c r="A73" s="362"/>
      <c r="B73" s="363"/>
      <c r="C73" s="444" t="s">
        <v>1731</v>
      </c>
      <c r="D73" s="445"/>
      <c r="E73" s="364">
        <v>1.01</v>
      </c>
      <c r="F73" s="365"/>
      <c r="G73" s="366"/>
      <c r="H73" s="272"/>
      <c r="I73" s="266"/>
      <c r="J73" s="273"/>
      <c r="K73" s="266"/>
      <c r="M73" s="267" t="s">
        <v>1731</v>
      </c>
      <c r="O73" s="255"/>
    </row>
    <row r="74" spans="1:80" ht="12.75">
      <c r="A74" s="356">
        <v>27</v>
      </c>
      <c r="B74" s="357" t="s">
        <v>1584</v>
      </c>
      <c r="C74" s="358" t="s">
        <v>1585</v>
      </c>
      <c r="D74" s="359" t="s">
        <v>259</v>
      </c>
      <c r="E74" s="360">
        <v>7.07</v>
      </c>
      <c r="F74" s="360"/>
      <c r="G74" s="361">
        <f>E74*F74</f>
        <v>0</v>
      </c>
      <c r="H74" s="262">
        <v>6E-05</v>
      </c>
      <c r="I74" s="263">
        <f>E74*H74</f>
        <v>0.0004242</v>
      </c>
      <c r="J74" s="262"/>
      <c r="K74" s="263">
        <f>E74*J74</f>
        <v>0</v>
      </c>
      <c r="O74" s="255">
        <v>2</v>
      </c>
      <c r="AA74" s="228">
        <v>3</v>
      </c>
      <c r="AB74" s="228">
        <v>1</v>
      </c>
      <c r="AC74" s="228" t="s">
        <v>1584</v>
      </c>
      <c r="AZ74" s="228">
        <v>1</v>
      </c>
      <c r="BA74" s="228">
        <f>IF(AZ74=1,G74,0)</f>
        <v>0</v>
      </c>
      <c r="BB74" s="228">
        <f>IF(AZ74=2,G74,0)</f>
        <v>0</v>
      </c>
      <c r="BC74" s="228">
        <f>IF(AZ74=3,G74,0)</f>
        <v>0</v>
      </c>
      <c r="BD74" s="228">
        <f>IF(AZ74=4,G74,0)</f>
        <v>0</v>
      </c>
      <c r="BE74" s="228">
        <f>IF(AZ74=5,G74,0)</f>
        <v>0</v>
      </c>
      <c r="CA74" s="255">
        <v>3</v>
      </c>
      <c r="CB74" s="255">
        <v>1</v>
      </c>
    </row>
    <row r="75" spans="1:15" ht="12.75">
      <c r="A75" s="362"/>
      <c r="B75" s="363"/>
      <c r="C75" s="444" t="s">
        <v>1578</v>
      </c>
      <c r="D75" s="445"/>
      <c r="E75" s="364">
        <v>0</v>
      </c>
      <c r="F75" s="365"/>
      <c r="G75" s="366"/>
      <c r="H75" s="272"/>
      <c r="I75" s="266"/>
      <c r="J75" s="273"/>
      <c r="K75" s="266"/>
      <c r="M75" s="267" t="s">
        <v>1578</v>
      </c>
      <c r="O75" s="255"/>
    </row>
    <row r="76" spans="1:15" ht="12.75" customHeight="1">
      <c r="A76" s="362"/>
      <c r="B76" s="363"/>
      <c r="C76" s="444" t="s">
        <v>1732</v>
      </c>
      <c r="D76" s="445"/>
      <c r="E76" s="364">
        <v>7.07</v>
      </c>
      <c r="F76" s="365"/>
      <c r="G76" s="366"/>
      <c r="H76" s="272"/>
      <c r="I76" s="266"/>
      <c r="J76" s="273"/>
      <c r="K76" s="266"/>
      <c r="M76" s="267" t="s">
        <v>1732</v>
      </c>
      <c r="O76" s="255"/>
    </row>
    <row r="77" spans="1:80" ht="12.75">
      <c r="A77" s="356">
        <v>28</v>
      </c>
      <c r="B77" s="357" t="s">
        <v>1587</v>
      </c>
      <c r="C77" s="358" t="s">
        <v>1588</v>
      </c>
      <c r="D77" s="359" t="s">
        <v>259</v>
      </c>
      <c r="E77" s="360">
        <v>3.03</v>
      </c>
      <c r="F77" s="360"/>
      <c r="G77" s="361">
        <f>E77*F77</f>
        <v>0</v>
      </c>
      <c r="H77" s="262">
        <v>0.00024</v>
      </c>
      <c r="I77" s="263">
        <f>E77*H77</f>
        <v>0.0007272</v>
      </c>
      <c r="J77" s="262"/>
      <c r="K77" s="263">
        <f>E77*J77</f>
        <v>0</v>
      </c>
      <c r="O77" s="255">
        <v>2</v>
      </c>
      <c r="AA77" s="228">
        <v>3</v>
      </c>
      <c r="AB77" s="228">
        <v>1</v>
      </c>
      <c r="AC77" s="228" t="s">
        <v>1587</v>
      </c>
      <c r="AZ77" s="228">
        <v>1</v>
      </c>
      <c r="BA77" s="228">
        <f>IF(AZ77=1,G77,0)</f>
        <v>0</v>
      </c>
      <c r="BB77" s="228">
        <f>IF(AZ77=2,G77,0)</f>
        <v>0</v>
      </c>
      <c r="BC77" s="228">
        <f>IF(AZ77=3,G77,0)</f>
        <v>0</v>
      </c>
      <c r="BD77" s="228">
        <f>IF(AZ77=4,G77,0)</f>
        <v>0</v>
      </c>
      <c r="BE77" s="228">
        <f>IF(AZ77=5,G77,0)</f>
        <v>0</v>
      </c>
      <c r="CA77" s="255">
        <v>3</v>
      </c>
      <c r="CB77" s="255">
        <v>1</v>
      </c>
    </row>
    <row r="78" spans="1:15" ht="12.75">
      <c r="A78" s="362"/>
      <c r="B78" s="363"/>
      <c r="C78" s="444" t="s">
        <v>1733</v>
      </c>
      <c r="D78" s="445"/>
      <c r="E78" s="364">
        <v>3.03</v>
      </c>
      <c r="F78" s="365"/>
      <c r="G78" s="366"/>
      <c r="H78" s="272"/>
      <c r="I78" s="266"/>
      <c r="J78" s="273"/>
      <c r="K78" s="266"/>
      <c r="M78" s="267" t="s">
        <v>1733</v>
      </c>
      <c r="O78" s="255"/>
    </row>
    <row r="79" spans="1:80" ht="12.75" customHeight="1">
      <c r="A79" s="356">
        <v>29</v>
      </c>
      <c r="B79" s="357" t="s">
        <v>1589</v>
      </c>
      <c r="C79" s="358" t="s">
        <v>1590</v>
      </c>
      <c r="D79" s="359" t="s">
        <v>259</v>
      </c>
      <c r="E79" s="360">
        <v>3.03</v>
      </c>
      <c r="F79" s="360"/>
      <c r="G79" s="361">
        <f>E79*F79</f>
        <v>0</v>
      </c>
      <c r="H79" s="262">
        <v>0.00352</v>
      </c>
      <c r="I79" s="263">
        <f>E79*H79</f>
        <v>0.010665599999999999</v>
      </c>
      <c r="J79" s="262"/>
      <c r="K79" s="263">
        <f>E79*J79</f>
        <v>0</v>
      </c>
      <c r="O79" s="255">
        <v>2</v>
      </c>
      <c r="AA79" s="228">
        <v>3</v>
      </c>
      <c r="AB79" s="228">
        <v>1</v>
      </c>
      <c r="AC79" s="228" t="s">
        <v>1589</v>
      </c>
      <c r="AZ79" s="228">
        <v>1</v>
      </c>
      <c r="BA79" s="228">
        <f>IF(AZ79=1,G79,0)</f>
        <v>0</v>
      </c>
      <c r="BB79" s="228">
        <f>IF(AZ79=2,G79,0)</f>
        <v>0</v>
      </c>
      <c r="BC79" s="228">
        <f>IF(AZ79=3,G79,0)</f>
        <v>0</v>
      </c>
      <c r="BD79" s="228">
        <f>IF(AZ79=4,G79,0)</f>
        <v>0</v>
      </c>
      <c r="BE79" s="228">
        <f>IF(AZ79=5,G79,0)</f>
        <v>0</v>
      </c>
      <c r="CA79" s="255">
        <v>3</v>
      </c>
      <c r="CB79" s="255">
        <v>1</v>
      </c>
    </row>
    <row r="80" spans="1:15" ht="12.75">
      <c r="A80" s="362"/>
      <c r="B80" s="363"/>
      <c r="C80" s="444" t="s">
        <v>1578</v>
      </c>
      <c r="D80" s="445"/>
      <c r="E80" s="364">
        <v>0</v>
      </c>
      <c r="F80" s="365"/>
      <c r="G80" s="366"/>
      <c r="H80" s="272"/>
      <c r="I80" s="266"/>
      <c r="J80" s="273"/>
      <c r="K80" s="266"/>
      <c r="M80" s="267" t="s">
        <v>1578</v>
      </c>
      <c r="O80" s="255"/>
    </row>
    <row r="81" spans="1:15" ht="12.75">
      <c r="A81" s="362"/>
      <c r="B81" s="363"/>
      <c r="C81" s="444" t="s">
        <v>1591</v>
      </c>
      <c r="D81" s="445"/>
      <c r="E81" s="364">
        <v>0</v>
      </c>
      <c r="F81" s="365"/>
      <c r="G81" s="366"/>
      <c r="H81" s="272"/>
      <c r="I81" s="266"/>
      <c r="J81" s="273"/>
      <c r="K81" s="266"/>
      <c r="M81" s="267" t="s">
        <v>1591</v>
      </c>
      <c r="O81" s="255"/>
    </row>
    <row r="82" spans="1:15" ht="12.75">
      <c r="A82" s="362"/>
      <c r="B82" s="363"/>
      <c r="C82" s="444" t="s">
        <v>1734</v>
      </c>
      <c r="D82" s="445"/>
      <c r="E82" s="364">
        <v>3.03</v>
      </c>
      <c r="F82" s="365"/>
      <c r="G82" s="366"/>
      <c r="H82" s="272"/>
      <c r="I82" s="266"/>
      <c r="J82" s="273"/>
      <c r="K82" s="266"/>
      <c r="M82" s="267" t="s">
        <v>1734</v>
      </c>
      <c r="O82" s="255"/>
    </row>
    <row r="83" spans="1:80" ht="12.75">
      <c r="A83" s="356">
        <v>30</v>
      </c>
      <c r="B83" s="357" t="s">
        <v>754</v>
      </c>
      <c r="C83" s="358" t="s">
        <v>755</v>
      </c>
      <c r="D83" s="359" t="s">
        <v>110</v>
      </c>
      <c r="E83" s="360">
        <v>258.358</v>
      </c>
      <c r="F83" s="360"/>
      <c r="G83" s="361">
        <f>E83*F83</f>
        <v>0</v>
      </c>
      <c r="H83" s="262">
        <v>4E-05</v>
      </c>
      <c r="I83" s="263">
        <f>E83*H83</f>
        <v>0.010334320000000001</v>
      </c>
      <c r="J83" s="262"/>
      <c r="K83" s="263">
        <f>E83*J83</f>
        <v>0</v>
      </c>
      <c r="O83" s="255">
        <v>2</v>
      </c>
      <c r="AA83" s="228">
        <v>3</v>
      </c>
      <c r="AB83" s="228">
        <v>1</v>
      </c>
      <c r="AC83" s="228">
        <v>34140885</v>
      </c>
      <c r="AZ83" s="228">
        <v>1</v>
      </c>
      <c r="BA83" s="228">
        <f>IF(AZ83=1,G83,0)</f>
        <v>0</v>
      </c>
      <c r="BB83" s="228">
        <f>IF(AZ83=2,G83,0)</f>
        <v>0</v>
      </c>
      <c r="BC83" s="228">
        <f>IF(AZ83=3,G83,0)</f>
        <v>0</v>
      </c>
      <c r="BD83" s="228">
        <f>IF(AZ83=4,G83,0)</f>
        <v>0</v>
      </c>
      <c r="BE83" s="228">
        <f>IF(AZ83=5,G83,0)</f>
        <v>0</v>
      </c>
      <c r="CA83" s="255">
        <v>3</v>
      </c>
      <c r="CB83" s="255">
        <v>1</v>
      </c>
    </row>
    <row r="84" spans="1:15" ht="12.75">
      <c r="A84" s="362"/>
      <c r="B84" s="363"/>
      <c r="C84" s="444" t="s">
        <v>1735</v>
      </c>
      <c r="D84" s="445"/>
      <c r="E84" s="364">
        <v>258.358</v>
      </c>
      <c r="F84" s="365"/>
      <c r="G84" s="366"/>
      <c r="H84" s="272"/>
      <c r="I84" s="266"/>
      <c r="J84" s="273"/>
      <c r="K84" s="266"/>
      <c r="M84" s="267" t="s">
        <v>1735</v>
      </c>
      <c r="O84" s="255"/>
    </row>
    <row r="85" spans="1:80" ht="22.5">
      <c r="A85" s="356">
        <v>31</v>
      </c>
      <c r="B85" s="357" t="s">
        <v>760</v>
      </c>
      <c r="C85" s="358" t="s">
        <v>761</v>
      </c>
      <c r="D85" s="359" t="s">
        <v>259</v>
      </c>
      <c r="E85" s="360">
        <v>12</v>
      </c>
      <c r="F85" s="360"/>
      <c r="G85" s="361">
        <f>E85*F85</f>
        <v>0</v>
      </c>
      <c r="H85" s="262">
        <v>0.0095</v>
      </c>
      <c r="I85" s="263">
        <f>E85*H85</f>
        <v>0.11399999999999999</v>
      </c>
      <c r="J85" s="262"/>
      <c r="K85" s="263">
        <f>E85*J85</f>
        <v>0</v>
      </c>
      <c r="O85" s="255">
        <v>2</v>
      </c>
      <c r="AA85" s="228">
        <v>3</v>
      </c>
      <c r="AB85" s="228">
        <v>1</v>
      </c>
      <c r="AC85" s="228" t="s">
        <v>760</v>
      </c>
      <c r="AZ85" s="228">
        <v>1</v>
      </c>
      <c r="BA85" s="228">
        <f>IF(AZ85=1,G85,0)</f>
        <v>0</v>
      </c>
      <c r="BB85" s="228">
        <f>IF(AZ85=2,G85,0)</f>
        <v>0</v>
      </c>
      <c r="BC85" s="228">
        <f>IF(AZ85=3,G85,0)</f>
        <v>0</v>
      </c>
      <c r="BD85" s="228">
        <f>IF(AZ85=4,G85,0)</f>
        <v>0</v>
      </c>
      <c r="BE85" s="228">
        <f>IF(AZ85=5,G85,0)</f>
        <v>0</v>
      </c>
      <c r="CA85" s="255">
        <v>3</v>
      </c>
      <c r="CB85" s="255">
        <v>1</v>
      </c>
    </row>
    <row r="86" spans="1:15" ht="12.75">
      <c r="A86" s="362"/>
      <c r="B86" s="363"/>
      <c r="C86" s="444" t="s">
        <v>1736</v>
      </c>
      <c r="D86" s="445"/>
      <c r="E86" s="364">
        <v>12</v>
      </c>
      <c r="F86" s="365"/>
      <c r="G86" s="366"/>
      <c r="H86" s="272"/>
      <c r="I86" s="266"/>
      <c r="J86" s="273"/>
      <c r="K86" s="266"/>
      <c r="M86" s="267" t="s">
        <v>1736</v>
      </c>
      <c r="O86" s="255"/>
    </row>
    <row r="87" spans="1:80" ht="12.75">
      <c r="A87" s="356">
        <v>32</v>
      </c>
      <c r="B87" s="357" t="s">
        <v>769</v>
      </c>
      <c r="C87" s="358" t="s">
        <v>770</v>
      </c>
      <c r="D87" s="359" t="s">
        <v>259</v>
      </c>
      <c r="E87" s="360">
        <v>1.01</v>
      </c>
      <c r="F87" s="360"/>
      <c r="G87" s="361">
        <f>E87*F87</f>
        <v>0</v>
      </c>
      <c r="H87" s="262">
        <v>0.012</v>
      </c>
      <c r="I87" s="263">
        <f>E87*H87</f>
        <v>0.01212</v>
      </c>
      <c r="J87" s="262"/>
      <c r="K87" s="263">
        <f>E87*J87</f>
        <v>0</v>
      </c>
      <c r="O87" s="255">
        <v>2</v>
      </c>
      <c r="AA87" s="228">
        <v>3</v>
      </c>
      <c r="AB87" s="228">
        <v>1</v>
      </c>
      <c r="AC87" s="228" t="s">
        <v>769</v>
      </c>
      <c r="AZ87" s="228">
        <v>1</v>
      </c>
      <c r="BA87" s="228">
        <f>IF(AZ87=1,G87,0)</f>
        <v>0</v>
      </c>
      <c r="BB87" s="228">
        <f>IF(AZ87=2,G87,0)</f>
        <v>0</v>
      </c>
      <c r="BC87" s="228">
        <f>IF(AZ87=3,G87,0)</f>
        <v>0</v>
      </c>
      <c r="BD87" s="228">
        <f>IF(AZ87=4,G87,0)</f>
        <v>0</v>
      </c>
      <c r="BE87" s="228">
        <f>IF(AZ87=5,G87,0)</f>
        <v>0</v>
      </c>
      <c r="CA87" s="255">
        <v>3</v>
      </c>
      <c r="CB87" s="255">
        <v>1</v>
      </c>
    </row>
    <row r="88" spans="1:15" ht="12.75">
      <c r="A88" s="362"/>
      <c r="B88" s="363"/>
      <c r="C88" s="444" t="s">
        <v>1578</v>
      </c>
      <c r="D88" s="445"/>
      <c r="E88" s="364">
        <v>0</v>
      </c>
      <c r="F88" s="365"/>
      <c r="G88" s="366"/>
      <c r="H88" s="272"/>
      <c r="I88" s="266"/>
      <c r="J88" s="273"/>
      <c r="K88" s="266"/>
      <c r="M88" s="267" t="s">
        <v>1578</v>
      </c>
      <c r="O88" s="255"/>
    </row>
    <row r="89" spans="1:15" ht="12.75">
      <c r="A89" s="362"/>
      <c r="B89" s="363"/>
      <c r="C89" s="444" t="s">
        <v>1731</v>
      </c>
      <c r="D89" s="445"/>
      <c r="E89" s="364">
        <v>1.01</v>
      </c>
      <c r="F89" s="365"/>
      <c r="G89" s="366"/>
      <c r="H89" s="272"/>
      <c r="I89" s="266"/>
      <c r="J89" s="273"/>
      <c r="K89" s="266"/>
      <c r="M89" s="267" t="s">
        <v>1731</v>
      </c>
      <c r="O89" s="255"/>
    </row>
    <row r="90" spans="1:80" ht="12.75">
      <c r="A90" s="356">
        <v>33</v>
      </c>
      <c r="B90" s="357" t="s">
        <v>1737</v>
      </c>
      <c r="C90" s="358" t="s">
        <v>1738</v>
      </c>
      <c r="D90" s="359" t="s">
        <v>259</v>
      </c>
      <c r="E90" s="360">
        <v>2.02</v>
      </c>
      <c r="F90" s="360"/>
      <c r="G90" s="361">
        <f>E90*F90</f>
        <v>0</v>
      </c>
      <c r="H90" s="262">
        <v>0.02</v>
      </c>
      <c r="I90" s="263">
        <f>E90*H90</f>
        <v>0.0404</v>
      </c>
      <c r="J90" s="262"/>
      <c r="K90" s="263">
        <f>E90*J90</f>
        <v>0</v>
      </c>
      <c r="O90" s="255">
        <v>2</v>
      </c>
      <c r="AA90" s="228">
        <v>3</v>
      </c>
      <c r="AB90" s="228">
        <v>1</v>
      </c>
      <c r="AC90" s="228" t="s">
        <v>1737</v>
      </c>
      <c r="AZ90" s="228">
        <v>1</v>
      </c>
      <c r="BA90" s="228">
        <f>IF(AZ90=1,G90,0)</f>
        <v>0</v>
      </c>
      <c r="BB90" s="228">
        <f>IF(AZ90=2,G90,0)</f>
        <v>0</v>
      </c>
      <c r="BC90" s="228">
        <f>IF(AZ90=3,G90,0)</f>
        <v>0</v>
      </c>
      <c r="BD90" s="228">
        <f>IF(AZ90=4,G90,0)</f>
        <v>0</v>
      </c>
      <c r="BE90" s="228">
        <f>IF(AZ90=5,G90,0)</f>
        <v>0</v>
      </c>
      <c r="CA90" s="255">
        <v>3</v>
      </c>
      <c r="CB90" s="255">
        <v>1</v>
      </c>
    </row>
    <row r="91" spans="1:15" ht="12.75">
      <c r="A91" s="362"/>
      <c r="B91" s="363"/>
      <c r="C91" s="444" t="s">
        <v>1578</v>
      </c>
      <c r="D91" s="445"/>
      <c r="E91" s="364">
        <v>0</v>
      </c>
      <c r="F91" s="365"/>
      <c r="G91" s="366"/>
      <c r="H91" s="272"/>
      <c r="I91" s="266"/>
      <c r="J91" s="273"/>
      <c r="K91" s="266"/>
      <c r="M91" s="267" t="s">
        <v>1578</v>
      </c>
      <c r="O91" s="255"/>
    </row>
    <row r="92" spans="1:15" ht="12.75">
      <c r="A92" s="362"/>
      <c r="B92" s="363"/>
      <c r="C92" s="444" t="s">
        <v>1739</v>
      </c>
      <c r="D92" s="445"/>
      <c r="E92" s="364">
        <v>2.02</v>
      </c>
      <c r="F92" s="365"/>
      <c r="G92" s="366"/>
      <c r="H92" s="272"/>
      <c r="I92" s="266"/>
      <c r="J92" s="273"/>
      <c r="K92" s="266"/>
      <c r="M92" s="267" t="s">
        <v>1739</v>
      </c>
      <c r="O92" s="255"/>
    </row>
    <row r="93" spans="1:80" ht="12.75">
      <c r="A93" s="356">
        <v>34</v>
      </c>
      <c r="B93" s="357" t="s">
        <v>1595</v>
      </c>
      <c r="C93" s="358" t="s">
        <v>1596</v>
      </c>
      <c r="D93" s="359" t="s">
        <v>259</v>
      </c>
      <c r="E93" s="360">
        <v>7.07</v>
      </c>
      <c r="F93" s="360"/>
      <c r="G93" s="361">
        <f>E93*F93</f>
        <v>0</v>
      </c>
      <c r="H93" s="262">
        <v>0.0028</v>
      </c>
      <c r="I93" s="263">
        <f>E93*H93</f>
        <v>0.019796</v>
      </c>
      <c r="J93" s="262"/>
      <c r="K93" s="263">
        <f>E93*J93</f>
        <v>0</v>
      </c>
      <c r="O93" s="255">
        <v>2</v>
      </c>
      <c r="AA93" s="228">
        <v>3</v>
      </c>
      <c r="AB93" s="228">
        <v>1</v>
      </c>
      <c r="AC93" s="228" t="s">
        <v>1595</v>
      </c>
      <c r="AZ93" s="228">
        <v>1</v>
      </c>
      <c r="BA93" s="228">
        <f>IF(AZ93=1,G93,0)</f>
        <v>0</v>
      </c>
      <c r="BB93" s="228">
        <f>IF(AZ93=2,G93,0)</f>
        <v>0</v>
      </c>
      <c r="BC93" s="228">
        <f>IF(AZ93=3,G93,0)</f>
        <v>0</v>
      </c>
      <c r="BD93" s="228">
        <f>IF(AZ93=4,G93,0)</f>
        <v>0</v>
      </c>
      <c r="BE93" s="228">
        <f>IF(AZ93=5,G93,0)</f>
        <v>0</v>
      </c>
      <c r="CA93" s="255">
        <v>3</v>
      </c>
      <c r="CB93" s="255">
        <v>1</v>
      </c>
    </row>
    <row r="94" spans="1:15" ht="12.75">
      <c r="A94" s="362"/>
      <c r="B94" s="363"/>
      <c r="C94" s="444" t="s">
        <v>1578</v>
      </c>
      <c r="D94" s="445"/>
      <c r="E94" s="364">
        <v>0</v>
      </c>
      <c r="F94" s="365"/>
      <c r="G94" s="366"/>
      <c r="H94" s="272"/>
      <c r="I94" s="266"/>
      <c r="J94" s="273"/>
      <c r="K94" s="266"/>
      <c r="M94" s="267" t="s">
        <v>1578</v>
      </c>
      <c r="O94" s="255"/>
    </row>
    <row r="95" spans="1:15" ht="12.75">
      <c r="A95" s="362"/>
      <c r="B95" s="363"/>
      <c r="C95" s="444" t="s">
        <v>1740</v>
      </c>
      <c r="D95" s="445"/>
      <c r="E95" s="364">
        <v>0</v>
      </c>
      <c r="F95" s="365"/>
      <c r="G95" s="366"/>
      <c r="H95" s="272"/>
      <c r="I95" s="266"/>
      <c r="J95" s="273"/>
      <c r="K95" s="266"/>
      <c r="M95" s="267" t="s">
        <v>1740</v>
      </c>
      <c r="O95" s="255"/>
    </row>
    <row r="96" spans="1:15" ht="12.75">
      <c r="A96" s="362"/>
      <c r="B96" s="363"/>
      <c r="C96" s="444" t="s">
        <v>1741</v>
      </c>
      <c r="D96" s="445"/>
      <c r="E96" s="364">
        <v>0</v>
      </c>
      <c r="F96" s="365"/>
      <c r="G96" s="366"/>
      <c r="H96" s="272"/>
      <c r="I96" s="266"/>
      <c r="J96" s="273"/>
      <c r="K96" s="266"/>
      <c r="M96" s="267" t="s">
        <v>1741</v>
      </c>
      <c r="O96" s="255"/>
    </row>
    <row r="97" spans="1:15" ht="12.75">
      <c r="A97" s="362"/>
      <c r="B97" s="363"/>
      <c r="C97" s="444" t="s">
        <v>1742</v>
      </c>
      <c r="D97" s="445"/>
      <c r="E97" s="364">
        <v>0</v>
      </c>
      <c r="F97" s="365"/>
      <c r="G97" s="366"/>
      <c r="H97" s="272"/>
      <c r="I97" s="266"/>
      <c r="J97" s="273"/>
      <c r="K97" s="266"/>
      <c r="M97" s="267" t="s">
        <v>1742</v>
      </c>
      <c r="O97" s="255"/>
    </row>
    <row r="98" spans="1:15" ht="12.75">
      <c r="A98" s="362"/>
      <c r="B98" s="363"/>
      <c r="C98" s="444" t="s">
        <v>1743</v>
      </c>
      <c r="D98" s="445"/>
      <c r="E98" s="364">
        <v>0</v>
      </c>
      <c r="F98" s="365"/>
      <c r="G98" s="366"/>
      <c r="H98" s="272"/>
      <c r="I98" s="266"/>
      <c r="J98" s="273"/>
      <c r="K98" s="266"/>
      <c r="M98" s="267" t="s">
        <v>1743</v>
      </c>
      <c r="O98" s="255"/>
    </row>
    <row r="99" spans="1:15" ht="12.75">
      <c r="A99" s="362"/>
      <c r="B99" s="363"/>
      <c r="C99" s="444" t="s">
        <v>552</v>
      </c>
      <c r="D99" s="445"/>
      <c r="E99" s="364">
        <v>7.07</v>
      </c>
      <c r="F99" s="365"/>
      <c r="G99" s="366"/>
      <c r="H99" s="272"/>
      <c r="I99" s="266"/>
      <c r="J99" s="273"/>
      <c r="K99" s="266"/>
      <c r="M99" s="267" t="s">
        <v>552</v>
      </c>
      <c r="O99" s="255"/>
    </row>
    <row r="100" spans="1:80" ht="12.75">
      <c r="A100" s="356">
        <v>35</v>
      </c>
      <c r="B100" s="357" t="s">
        <v>1611</v>
      </c>
      <c r="C100" s="358" t="s">
        <v>1612</v>
      </c>
      <c r="D100" s="359" t="s">
        <v>259</v>
      </c>
      <c r="E100" s="360">
        <v>2.02</v>
      </c>
      <c r="F100" s="360"/>
      <c r="G100" s="361">
        <f>E100*F100</f>
        <v>0</v>
      </c>
      <c r="H100" s="262">
        <v>0.0165</v>
      </c>
      <c r="I100" s="263">
        <f>E100*H100</f>
        <v>0.03333</v>
      </c>
      <c r="J100" s="262"/>
      <c r="K100" s="263">
        <f>E100*J100</f>
        <v>0</v>
      </c>
      <c r="O100" s="255">
        <v>2</v>
      </c>
      <c r="AA100" s="228">
        <v>3</v>
      </c>
      <c r="AB100" s="228">
        <v>1</v>
      </c>
      <c r="AC100" s="228">
        <v>42228310</v>
      </c>
      <c r="AZ100" s="228">
        <v>1</v>
      </c>
      <c r="BA100" s="228">
        <f>IF(AZ100=1,G100,0)</f>
        <v>0</v>
      </c>
      <c r="BB100" s="228">
        <f>IF(AZ100=2,G100,0)</f>
        <v>0</v>
      </c>
      <c r="BC100" s="228">
        <f>IF(AZ100=3,G100,0)</f>
        <v>0</v>
      </c>
      <c r="BD100" s="228">
        <f>IF(AZ100=4,G100,0)</f>
        <v>0</v>
      </c>
      <c r="BE100" s="228">
        <f>IF(AZ100=5,G100,0)</f>
        <v>0</v>
      </c>
      <c r="CA100" s="255">
        <v>3</v>
      </c>
      <c r="CB100" s="255">
        <v>1</v>
      </c>
    </row>
    <row r="101" spans="1:15" ht="12.75">
      <c r="A101" s="362"/>
      <c r="B101" s="363"/>
      <c r="C101" s="444" t="s">
        <v>1578</v>
      </c>
      <c r="D101" s="445"/>
      <c r="E101" s="364">
        <v>0</v>
      </c>
      <c r="F101" s="365"/>
      <c r="G101" s="366"/>
      <c r="H101" s="272"/>
      <c r="I101" s="266"/>
      <c r="J101" s="273"/>
      <c r="K101" s="266"/>
      <c r="M101" s="267" t="s">
        <v>1578</v>
      </c>
      <c r="O101" s="255"/>
    </row>
    <row r="102" spans="1:15" ht="12.75">
      <c r="A102" s="362"/>
      <c r="B102" s="363"/>
      <c r="C102" s="444" t="s">
        <v>1744</v>
      </c>
      <c r="D102" s="445"/>
      <c r="E102" s="364">
        <v>2.02</v>
      </c>
      <c r="F102" s="365"/>
      <c r="G102" s="366"/>
      <c r="H102" s="272"/>
      <c r="I102" s="266"/>
      <c r="J102" s="273"/>
      <c r="K102" s="266"/>
      <c r="M102" s="267" t="s">
        <v>1744</v>
      </c>
      <c r="O102" s="255"/>
    </row>
    <row r="103" spans="1:80" ht="12.75">
      <c r="A103" s="356">
        <v>36</v>
      </c>
      <c r="B103" s="357" t="s">
        <v>1614</v>
      </c>
      <c r="C103" s="358" t="s">
        <v>1615</v>
      </c>
      <c r="D103" s="359" t="s">
        <v>259</v>
      </c>
      <c r="E103" s="360">
        <v>7.07</v>
      </c>
      <c r="F103" s="360"/>
      <c r="G103" s="361">
        <f>E103*F103</f>
        <v>0</v>
      </c>
      <c r="H103" s="262">
        <v>0.0026</v>
      </c>
      <c r="I103" s="263">
        <f>E103*H103</f>
        <v>0.018382</v>
      </c>
      <c r="J103" s="262"/>
      <c r="K103" s="263">
        <f>E103*J103</f>
        <v>0</v>
      </c>
      <c r="O103" s="255">
        <v>2</v>
      </c>
      <c r="AA103" s="228">
        <v>3</v>
      </c>
      <c r="AB103" s="228">
        <v>1</v>
      </c>
      <c r="AC103" s="228" t="s">
        <v>1614</v>
      </c>
      <c r="AZ103" s="228">
        <v>1</v>
      </c>
      <c r="BA103" s="228">
        <f>IF(AZ103=1,G103,0)</f>
        <v>0</v>
      </c>
      <c r="BB103" s="228">
        <f>IF(AZ103=2,G103,0)</f>
        <v>0</v>
      </c>
      <c r="BC103" s="228">
        <f>IF(AZ103=3,G103,0)</f>
        <v>0</v>
      </c>
      <c r="BD103" s="228">
        <f>IF(AZ103=4,G103,0)</f>
        <v>0</v>
      </c>
      <c r="BE103" s="228">
        <f>IF(AZ103=5,G103,0)</f>
        <v>0</v>
      </c>
      <c r="CA103" s="255">
        <v>3</v>
      </c>
      <c r="CB103" s="255">
        <v>1</v>
      </c>
    </row>
    <row r="104" spans="1:15" ht="12.75">
      <c r="A104" s="362"/>
      <c r="B104" s="363"/>
      <c r="C104" s="444" t="s">
        <v>1745</v>
      </c>
      <c r="D104" s="445"/>
      <c r="E104" s="364">
        <v>7.07</v>
      </c>
      <c r="F104" s="365"/>
      <c r="G104" s="366"/>
      <c r="H104" s="272"/>
      <c r="I104" s="266"/>
      <c r="J104" s="273"/>
      <c r="K104" s="266"/>
      <c r="M104" s="267" t="s">
        <v>1745</v>
      </c>
      <c r="O104" s="255"/>
    </row>
    <row r="105" spans="1:80" ht="22.5">
      <c r="A105" s="356">
        <v>37</v>
      </c>
      <c r="B105" s="357" t="s">
        <v>1620</v>
      </c>
      <c r="C105" s="358" t="s">
        <v>1621</v>
      </c>
      <c r="D105" s="359" t="s">
        <v>259</v>
      </c>
      <c r="E105" s="360">
        <v>1.01</v>
      </c>
      <c r="F105" s="360"/>
      <c r="G105" s="361">
        <f>E105*F105</f>
        <v>0</v>
      </c>
      <c r="H105" s="262">
        <v>0.0395</v>
      </c>
      <c r="I105" s="263">
        <f>E105*H105</f>
        <v>0.039895</v>
      </c>
      <c r="J105" s="262"/>
      <c r="K105" s="263">
        <f>E105*J105</f>
        <v>0</v>
      </c>
      <c r="O105" s="255">
        <v>2</v>
      </c>
      <c r="AA105" s="228">
        <v>3</v>
      </c>
      <c r="AB105" s="228">
        <v>1</v>
      </c>
      <c r="AC105" s="228" t="s">
        <v>1620</v>
      </c>
      <c r="AZ105" s="228">
        <v>1</v>
      </c>
      <c r="BA105" s="228">
        <f>IF(AZ105=1,G105,0)</f>
        <v>0</v>
      </c>
      <c r="BB105" s="228">
        <f>IF(AZ105=2,G105,0)</f>
        <v>0</v>
      </c>
      <c r="BC105" s="228">
        <f>IF(AZ105=3,G105,0)</f>
        <v>0</v>
      </c>
      <c r="BD105" s="228">
        <f>IF(AZ105=4,G105,0)</f>
        <v>0</v>
      </c>
      <c r="BE105" s="228">
        <f>IF(AZ105=5,G105,0)</f>
        <v>0</v>
      </c>
      <c r="CA105" s="255">
        <v>3</v>
      </c>
      <c r="CB105" s="255">
        <v>1</v>
      </c>
    </row>
    <row r="106" spans="1:15" ht="12.75">
      <c r="A106" s="362"/>
      <c r="B106" s="363"/>
      <c r="C106" s="444" t="s">
        <v>1578</v>
      </c>
      <c r="D106" s="445"/>
      <c r="E106" s="364">
        <v>0</v>
      </c>
      <c r="F106" s="365"/>
      <c r="G106" s="366"/>
      <c r="H106" s="272"/>
      <c r="I106" s="266"/>
      <c r="J106" s="273"/>
      <c r="K106" s="266"/>
      <c r="M106" s="267" t="s">
        <v>1578</v>
      </c>
      <c r="O106" s="255"/>
    </row>
    <row r="107" spans="1:15" ht="12.75">
      <c r="A107" s="362"/>
      <c r="B107" s="363"/>
      <c r="C107" s="444" t="s">
        <v>1746</v>
      </c>
      <c r="D107" s="445"/>
      <c r="E107" s="364">
        <v>1.01</v>
      </c>
      <c r="F107" s="365"/>
      <c r="G107" s="366"/>
      <c r="H107" s="272"/>
      <c r="I107" s="266"/>
      <c r="J107" s="273"/>
      <c r="K107" s="266"/>
      <c r="M107" s="267" t="s">
        <v>1746</v>
      </c>
      <c r="O107" s="255"/>
    </row>
    <row r="108" spans="1:80" ht="12.75">
      <c r="A108" s="356">
        <v>38</v>
      </c>
      <c r="B108" s="357" t="s">
        <v>1623</v>
      </c>
      <c r="C108" s="358" t="s">
        <v>1624</v>
      </c>
      <c r="D108" s="359" t="s">
        <v>259</v>
      </c>
      <c r="E108" s="360">
        <v>1</v>
      </c>
      <c r="F108" s="360"/>
      <c r="G108" s="361">
        <f>E108*F108</f>
        <v>0</v>
      </c>
      <c r="H108" s="262">
        <v>0.021</v>
      </c>
      <c r="I108" s="263">
        <f>E108*H108</f>
        <v>0.021</v>
      </c>
      <c r="J108" s="262"/>
      <c r="K108" s="263">
        <f>E108*J108</f>
        <v>0</v>
      </c>
      <c r="O108" s="255">
        <v>2</v>
      </c>
      <c r="AA108" s="228">
        <v>3</v>
      </c>
      <c r="AB108" s="228">
        <v>1</v>
      </c>
      <c r="AC108" s="228" t="s">
        <v>1623</v>
      </c>
      <c r="AZ108" s="228">
        <v>1</v>
      </c>
      <c r="BA108" s="228">
        <f>IF(AZ108=1,G108,0)</f>
        <v>0</v>
      </c>
      <c r="BB108" s="228">
        <f>IF(AZ108=2,G108,0)</f>
        <v>0</v>
      </c>
      <c r="BC108" s="228">
        <f>IF(AZ108=3,G108,0)</f>
        <v>0</v>
      </c>
      <c r="BD108" s="228">
        <f>IF(AZ108=4,G108,0)</f>
        <v>0</v>
      </c>
      <c r="BE108" s="228">
        <f>IF(AZ108=5,G108,0)</f>
        <v>0</v>
      </c>
      <c r="CA108" s="255">
        <v>3</v>
      </c>
      <c r="CB108" s="255">
        <v>1</v>
      </c>
    </row>
    <row r="109" spans="1:15" ht="12.75">
      <c r="A109" s="362"/>
      <c r="B109" s="363"/>
      <c r="C109" s="444" t="s">
        <v>1693</v>
      </c>
      <c r="D109" s="445"/>
      <c r="E109" s="364">
        <v>1</v>
      </c>
      <c r="F109" s="365"/>
      <c r="G109" s="366"/>
      <c r="H109" s="272"/>
      <c r="I109" s="266"/>
      <c r="J109" s="273"/>
      <c r="K109" s="266"/>
      <c r="M109" s="267" t="s">
        <v>1693</v>
      </c>
      <c r="O109" s="255"/>
    </row>
    <row r="110" spans="1:80" ht="12.75">
      <c r="A110" s="356">
        <v>39</v>
      </c>
      <c r="B110" s="357" t="s">
        <v>774</v>
      </c>
      <c r="C110" s="358" t="s">
        <v>775</v>
      </c>
      <c r="D110" s="359" t="s">
        <v>259</v>
      </c>
      <c r="E110" s="360">
        <v>12</v>
      </c>
      <c r="F110" s="360"/>
      <c r="G110" s="361">
        <f>E110*F110</f>
        <v>0</v>
      </c>
      <c r="H110" s="262">
        <v>0.0009</v>
      </c>
      <c r="I110" s="263">
        <f>E110*H110</f>
        <v>0.0108</v>
      </c>
      <c r="J110" s="262"/>
      <c r="K110" s="263">
        <f>E110*J110</f>
        <v>0</v>
      </c>
      <c r="O110" s="255">
        <v>2</v>
      </c>
      <c r="AA110" s="228">
        <v>3</v>
      </c>
      <c r="AB110" s="228">
        <v>1</v>
      </c>
      <c r="AC110" s="228" t="s">
        <v>774</v>
      </c>
      <c r="AZ110" s="228">
        <v>1</v>
      </c>
      <c r="BA110" s="228">
        <f>IF(AZ110=1,G110,0)</f>
        <v>0</v>
      </c>
      <c r="BB110" s="228">
        <f>IF(AZ110=2,G110,0)</f>
        <v>0</v>
      </c>
      <c r="BC110" s="228">
        <f>IF(AZ110=3,G110,0)</f>
        <v>0</v>
      </c>
      <c r="BD110" s="228">
        <f>IF(AZ110=4,G110,0)</f>
        <v>0</v>
      </c>
      <c r="BE110" s="228">
        <f>IF(AZ110=5,G110,0)</f>
        <v>0</v>
      </c>
      <c r="CA110" s="255">
        <v>3</v>
      </c>
      <c r="CB110" s="255">
        <v>1</v>
      </c>
    </row>
    <row r="111" spans="1:15" ht="12.75">
      <c r="A111" s="362"/>
      <c r="B111" s="363"/>
      <c r="C111" s="444" t="s">
        <v>1736</v>
      </c>
      <c r="D111" s="445"/>
      <c r="E111" s="364">
        <v>12</v>
      </c>
      <c r="F111" s="365"/>
      <c r="G111" s="366"/>
      <c r="H111" s="272"/>
      <c r="I111" s="266"/>
      <c r="J111" s="273"/>
      <c r="K111" s="266"/>
      <c r="M111" s="267" t="s">
        <v>1736</v>
      </c>
      <c r="O111" s="255"/>
    </row>
    <row r="112" spans="1:80" ht="12.75">
      <c r="A112" s="356">
        <v>40</v>
      </c>
      <c r="B112" s="357" t="s">
        <v>1626</v>
      </c>
      <c r="C112" s="358" t="s">
        <v>1627</v>
      </c>
      <c r="D112" s="359" t="s">
        <v>259</v>
      </c>
      <c r="E112" s="360">
        <v>1</v>
      </c>
      <c r="F112" s="360"/>
      <c r="G112" s="361">
        <f>E112*F112</f>
        <v>0</v>
      </c>
      <c r="H112" s="262">
        <v>0.0019</v>
      </c>
      <c r="I112" s="263">
        <f>E112*H112</f>
        <v>0.0019</v>
      </c>
      <c r="J112" s="262"/>
      <c r="K112" s="263">
        <f>E112*J112</f>
        <v>0</v>
      </c>
      <c r="O112" s="255">
        <v>2</v>
      </c>
      <c r="AA112" s="228">
        <v>3</v>
      </c>
      <c r="AB112" s="228">
        <v>1</v>
      </c>
      <c r="AC112" s="228" t="s">
        <v>1626</v>
      </c>
      <c r="AZ112" s="228">
        <v>1</v>
      </c>
      <c r="BA112" s="228">
        <f>IF(AZ112=1,G112,0)</f>
        <v>0</v>
      </c>
      <c r="BB112" s="228">
        <f>IF(AZ112=2,G112,0)</f>
        <v>0</v>
      </c>
      <c r="BC112" s="228">
        <f>IF(AZ112=3,G112,0)</f>
        <v>0</v>
      </c>
      <c r="BD112" s="228">
        <f>IF(AZ112=4,G112,0)</f>
        <v>0</v>
      </c>
      <c r="BE112" s="228">
        <f>IF(AZ112=5,G112,0)</f>
        <v>0</v>
      </c>
      <c r="CA112" s="255">
        <v>3</v>
      </c>
      <c r="CB112" s="255">
        <v>1</v>
      </c>
    </row>
    <row r="113" spans="1:15" ht="12.75">
      <c r="A113" s="362"/>
      <c r="B113" s="363"/>
      <c r="C113" s="444" t="s">
        <v>1693</v>
      </c>
      <c r="D113" s="445"/>
      <c r="E113" s="364">
        <v>1</v>
      </c>
      <c r="F113" s="365"/>
      <c r="G113" s="366"/>
      <c r="H113" s="272"/>
      <c r="I113" s="266"/>
      <c r="J113" s="273"/>
      <c r="K113" s="266"/>
      <c r="M113" s="267" t="s">
        <v>1693</v>
      </c>
      <c r="O113" s="255"/>
    </row>
    <row r="114" spans="1:80" ht="12.75">
      <c r="A114" s="356">
        <v>41</v>
      </c>
      <c r="B114" s="357" t="s">
        <v>776</v>
      </c>
      <c r="C114" s="358" t="s">
        <v>777</v>
      </c>
      <c r="D114" s="359" t="s">
        <v>259</v>
      </c>
      <c r="E114" s="360">
        <v>12</v>
      </c>
      <c r="F114" s="360"/>
      <c r="G114" s="361">
        <f>E114*F114</f>
        <v>0</v>
      </c>
      <c r="H114" s="262">
        <v>0.0073</v>
      </c>
      <c r="I114" s="263">
        <f>E114*H114</f>
        <v>0.0876</v>
      </c>
      <c r="J114" s="262"/>
      <c r="K114" s="263">
        <f>E114*J114</f>
        <v>0</v>
      </c>
      <c r="O114" s="255">
        <v>2</v>
      </c>
      <c r="AA114" s="228">
        <v>3</v>
      </c>
      <c r="AB114" s="228">
        <v>1</v>
      </c>
      <c r="AC114" s="228">
        <v>42293250</v>
      </c>
      <c r="AZ114" s="228">
        <v>1</v>
      </c>
      <c r="BA114" s="228">
        <f>IF(AZ114=1,G114,0)</f>
        <v>0</v>
      </c>
      <c r="BB114" s="228">
        <f>IF(AZ114=2,G114,0)</f>
        <v>0</v>
      </c>
      <c r="BC114" s="228">
        <f>IF(AZ114=3,G114,0)</f>
        <v>0</v>
      </c>
      <c r="BD114" s="228">
        <f>IF(AZ114=4,G114,0)</f>
        <v>0</v>
      </c>
      <c r="BE114" s="228">
        <f>IF(AZ114=5,G114,0)</f>
        <v>0</v>
      </c>
      <c r="CA114" s="255">
        <v>3</v>
      </c>
      <c r="CB114" s="255">
        <v>1</v>
      </c>
    </row>
    <row r="115" spans="1:15" ht="12.75">
      <c r="A115" s="362"/>
      <c r="B115" s="363"/>
      <c r="C115" s="444" t="s">
        <v>1747</v>
      </c>
      <c r="D115" s="445"/>
      <c r="E115" s="364">
        <v>0</v>
      </c>
      <c r="F115" s="365"/>
      <c r="G115" s="366"/>
      <c r="H115" s="272"/>
      <c r="I115" s="266"/>
      <c r="J115" s="273"/>
      <c r="K115" s="266"/>
      <c r="M115" s="267" t="s">
        <v>1747</v>
      </c>
      <c r="O115" s="255"/>
    </row>
    <row r="116" spans="1:15" ht="12.75">
      <c r="A116" s="362"/>
      <c r="B116" s="363"/>
      <c r="C116" s="444" t="s">
        <v>1748</v>
      </c>
      <c r="D116" s="445"/>
      <c r="E116" s="364">
        <v>0</v>
      </c>
      <c r="F116" s="365"/>
      <c r="G116" s="366"/>
      <c r="H116" s="272"/>
      <c r="I116" s="266"/>
      <c r="J116" s="273"/>
      <c r="K116" s="266"/>
      <c r="M116" s="267" t="s">
        <v>1748</v>
      </c>
      <c r="O116" s="255"/>
    </row>
    <row r="117" spans="1:15" ht="12.75">
      <c r="A117" s="362"/>
      <c r="B117" s="363"/>
      <c r="C117" s="444" t="s">
        <v>1749</v>
      </c>
      <c r="D117" s="445"/>
      <c r="E117" s="364">
        <v>12</v>
      </c>
      <c r="F117" s="365"/>
      <c r="G117" s="366"/>
      <c r="H117" s="272"/>
      <c r="I117" s="266"/>
      <c r="J117" s="273"/>
      <c r="K117" s="266"/>
      <c r="M117" s="267" t="s">
        <v>1749</v>
      </c>
      <c r="O117" s="255"/>
    </row>
    <row r="118" spans="1:80" ht="12.75">
      <c r="A118" s="356">
        <v>42</v>
      </c>
      <c r="B118" s="357" t="s">
        <v>1750</v>
      </c>
      <c r="C118" s="358" t="s">
        <v>1751</v>
      </c>
      <c r="D118" s="359" t="s">
        <v>259</v>
      </c>
      <c r="E118" s="360">
        <v>1.01</v>
      </c>
      <c r="F118" s="360"/>
      <c r="G118" s="361">
        <f>E118*F118</f>
        <v>0</v>
      </c>
      <c r="H118" s="262">
        <v>0.0111</v>
      </c>
      <c r="I118" s="263">
        <f>E118*H118</f>
        <v>0.011211</v>
      </c>
      <c r="J118" s="262"/>
      <c r="K118" s="263">
        <f>E118*J118</f>
        <v>0</v>
      </c>
      <c r="O118" s="255">
        <v>2</v>
      </c>
      <c r="AA118" s="228">
        <v>3</v>
      </c>
      <c r="AB118" s="228">
        <v>1</v>
      </c>
      <c r="AC118" s="228">
        <v>55259970</v>
      </c>
      <c r="AZ118" s="228">
        <v>1</v>
      </c>
      <c r="BA118" s="228">
        <f>IF(AZ118=1,G118,0)</f>
        <v>0</v>
      </c>
      <c r="BB118" s="228">
        <f>IF(AZ118=2,G118,0)</f>
        <v>0</v>
      </c>
      <c r="BC118" s="228">
        <f>IF(AZ118=3,G118,0)</f>
        <v>0</v>
      </c>
      <c r="BD118" s="228">
        <f>IF(AZ118=4,G118,0)</f>
        <v>0</v>
      </c>
      <c r="BE118" s="228">
        <f>IF(AZ118=5,G118,0)</f>
        <v>0</v>
      </c>
      <c r="CA118" s="255">
        <v>3</v>
      </c>
      <c r="CB118" s="255">
        <v>1</v>
      </c>
    </row>
    <row r="119" spans="1:15" ht="12.75">
      <c r="A119" s="362"/>
      <c r="B119" s="363"/>
      <c r="C119" s="444" t="s">
        <v>1578</v>
      </c>
      <c r="D119" s="445"/>
      <c r="E119" s="364">
        <v>0</v>
      </c>
      <c r="F119" s="365"/>
      <c r="G119" s="366"/>
      <c r="H119" s="272"/>
      <c r="I119" s="266"/>
      <c r="J119" s="273"/>
      <c r="K119" s="266"/>
      <c r="M119" s="267" t="s">
        <v>1578</v>
      </c>
      <c r="O119" s="255"/>
    </row>
    <row r="120" spans="1:15" ht="12.75">
      <c r="A120" s="362"/>
      <c r="B120" s="363"/>
      <c r="C120" s="444" t="s">
        <v>1752</v>
      </c>
      <c r="D120" s="445"/>
      <c r="E120" s="364">
        <v>1.01</v>
      </c>
      <c r="F120" s="365"/>
      <c r="G120" s="366"/>
      <c r="H120" s="272"/>
      <c r="I120" s="266"/>
      <c r="J120" s="273"/>
      <c r="K120" s="266"/>
      <c r="M120" s="267" t="s">
        <v>1752</v>
      </c>
      <c r="O120" s="255"/>
    </row>
    <row r="121" spans="1:80" ht="12.75">
      <c r="A121" s="356">
        <v>43</v>
      </c>
      <c r="B121" s="357" t="s">
        <v>1638</v>
      </c>
      <c r="C121" s="358" t="s">
        <v>1639</v>
      </c>
      <c r="D121" s="359" t="s">
        <v>259</v>
      </c>
      <c r="E121" s="360">
        <v>1.01</v>
      </c>
      <c r="F121" s="360"/>
      <c r="G121" s="361">
        <f>E121*F121</f>
        <v>0</v>
      </c>
      <c r="H121" s="262">
        <v>0.0149</v>
      </c>
      <c r="I121" s="263">
        <f>E121*H121</f>
        <v>0.015049</v>
      </c>
      <c r="J121" s="262"/>
      <c r="K121" s="263">
        <f>E121*J121</f>
        <v>0</v>
      </c>
      <c r="O121" s="255">
        <v>2</v>
      </c>
      <c r="AA121" s="228">
        <v>3</v>
      </c>
      <c r="AB121" s="228">
        <v>1</v>
      </c>
      <c r="AC121" s="228">
        <v>552599939</v>
      </c>
      <c r="AZ121" s="228">
        <v>1</v>
      </c>
      <c r="BA121" s="228">
        <f>IF(AZ121=1,G121,0)</f>
        <v>0</v>
      </c>
      <c r="BB121" s="228">
        <f>IF(AZ121=2,G121,0)</f>
        <v>0</v>
      </c>
      <c r="BC121" s="228">
        <f>IF(AZ121=3,G121,0)</f>
        <v>0</v>
      </c>
      <c r="BD121" s="228">
        <f>IF(AZ121=4,G121,0)</f>
        <v>0</v>
      </c>
      <c r="BE121" s="228">
        <f>IF(AZ121=5,G121,0)</f>
        <v>0</v>
      </c>
      <c r="CA121" s="255">
        <v>3</v>
      </c>
      <c r="CB121" s="255">
        <v>1</v>
      </c>
    </row>
    <row r="122" spans="1:15" ht="12.75">
      <c r="A122" s="362"/>
      <c r="B122" s="363"/>
      <c r="C122" s="444" t="s">
        <v>1578</v>
      </c>
      <c r="D122" s="445"/>
      <c r="E122" s="364">
        <v>0</v>
      </c>
      <c r="F122" s="365"/>
      <c r="G122" s="366"/>
      <c r="H122" s="272"/>
      <c r="I122" s="266"/>
      <c r="J122" s="273"/>
      <c r="K122" s="266"/>
      <c r="M122" s="267" t="s">
        <v>1578</v>
      </c>
      <c r="O122" s="255"/>
    </row>
    <row r="123" spans="1:15" ht="12.75">
      <c r="A123" s="362"/>
      <c r="B123" s="363"/>
      <c r="C123" s="444" t="s">
        <v>1746</v>
      </c>
      <c r="D123" s="445"/>
      <c r="E123" s="364">
        <v>1.01</v>
      </c>
      <c r="F123" s="365"/>
      <c r="G123" s="366"/>
      <c r="H123" s="272"/>
      <c r="I123" s="266"/>
      <c r="J123" s="273"/>
      <c r="K123" s="266"/>
      <c r="M123" s="267" t="s">
        <v>1746</v>
      </c>
      <c r="O123" s="255"/>
    </row>
    <row r="124" spans="1:80" ht="12.75">
      <c r="A124" s="356">
        <v>44</v>
      </c>
      <c r="B124" s="357" t="s">
        <v>1647</v>
      </c>
      <c r="C124" s="358" t="s">
        <v>1648</v>
      </c>
      <c r="D124" s="359" t="s">
        <v>259</v>
      </c>
      <c r="E124" s="360">
        <v>1.01</v>
      </c>
      <c r="F124" s="360"/>
      <c r="G124" s="361">
        <f>E124*F124</f>
        <v>0</v>
      </c>
      <c r="H124" s="262">
        <v>0.0141</v>
      </c>
      <c r="I124" s="263">
        <f>E124*H124</f>
        <v>0.014241</v>
      </c>
      <c r="J124" s="262"/>
      <c r="K124" s="263">
        <f>E124*J124</f>
        <v>0</v>
      </c>
      <c r="O124" s="255">
        <v>2</v>
      </c>
      <c r="AA124" s="228">
        <v>3</v>
      </c>
      <c r="AB124" s="228">
        <v>1</v>
      </c>
      <c r="AC124" s="228">
        <v>552701211</v>
      </c>
      <c r="AZ124" s="228">
        <v>1</v>
      </c>
      <c r="BA124" s="228">
        <f>IF(AZ124=1,G124,0)</f>
        <v>0</v>
      </c>
      <c r="BB124" s="228">
        <f>IF(AZ124=2,G124,0)</f>
        <v>0</v>
      </c>
      <c r="BC124" s="228">
        <f>IF(AZ124=3,G124,0)</f>
        <v>0</v>
      </c>
      <c r="BD124" s="228">
        <f>IF(AZ124=4,G124,0)</f>
        <v>0</v>
      </c>
      <c r="BE124" s="228">
        <f>IF(AZ124=5,G124,0)</f>
        <v>0</v>
      </c>
      <c r="CA124" s="255">
        <v>3</v>
      </c>
      <c r="CB124" s="255">
        <v>1</v>
      </c>
    </row>
    <row r="125" spans="1:15" ht="12.75">
      <c r="A125" s="362"/>
      <c r="B125" s="363"/>
      <c r="C125" s="444" t="s">
        <v>1578</v>
      </c>
      <c r="D125" s="445"/>
      <c r="E125" s="364">
        <v>0</v>
      </c>
      <c r="F125" s="365"/>
      <c r="G125" s="366"/>
      <c r="H125" s="272"/>
      <c r="I125" s="266"/>
      <c r="J125" s="273"/>
      <c r="K125" s="266"/>
      <c r="M125" s="267" t="s">
        <v>1578</v>
      </c>
      <c r="O125" s="255"/>
    </row>
    <row r="126" spans="1:15" ht="12.75">
      <c r="A126" s="362"/>
      <c r="B126" s="363"/>
      <c r="C126" s="444" t="s">
        <v>1746</v>
      </c>
      <c r="D126" s="445"/>
      <c r="E126" s="364">
        <v>1.01</v>
      </c>
      <c r="F126" s="365"/>
      <c r="G126" s="366"/>
      <c r="H126" s="272"/>
      <c r="I126" s="266"/>
      <c r="J126" s="273"/>
      <c r="K126" s="266"/>
      <c r="M126" s="267" t="s">
        <v>1746</v>
      </c>
      <c r="O126" s="255"/>
    </row>
    <row r="127" spans="1:80" ht="12.75">
      <c r="A127" s="356">
        <v>45</v>
      </c>
      <c r="B127" s="357" t="s">
        <v>1650</v>
      </c>
      <c r="C127" s="358" t="s">
        <v>1651</v>
      </c>
      <c r="D127" s="359" t="s">
        <v>259</v>
      </c>
      <c r="E127" s="360">
        <v>1.01</v>
      </c>
      <c r="F127" s="360"/>
      <c r="G127" s="361">
        <f>E127*F127</f>
        <v>0</v>
      </c>
      <c r="H127" s="262">
        <v>0.0087</v>
      </c>
      <c r="I127" s="263">
        <f>E127*H127</f>
        <v>0.008787</v>
      </c>
      <c r="J127" s="262"/>
      <c r="K127" s="263">
        <f>E127*J127</f>
        <v>0</v>
      </c>
      <c r="O127" s="255">
        <v>2</v>
      </c>
      <c r="AA127" s="228">
        <v>3</v>
      </c>
      <c r="AB127" s="228">
        <v>1</v>
      </c>
      <c r="AC127" s="228">
        <v>552702102</v>
      </c>
      <c r="AZ127" s="228">
        <v>1</v>
      </c>
      <c r="BA127" s="228">
        <f>IF(AZ127=1,G127,0)</f>
        <v>0</v>
      </c>
      <c r="BB127" s="228">
        <f>IF(AZ127=2,G127,0)</f>
        <v>0</v>
      </c>
      <c r="BC127" s="228">
        <f>IF(AZ127=3,G127,0)</f>
        <v>0</v>
      </c>
      <c r="BD127" s="228">
        <f>IF(AZ127=4,G127,0)</f>
        <v>0</v>
      </c>
      <c r="BE127" s="228">
        <f>IF(AZ127=5,G127,0)</f>
        <v>0</v>
      </c>
      <c r="CA127" s="255">
        <v>3</v>
      </c>
      <c r="CB127" s="255">
        <v>1</v>
      </c>
    </row>
    <row r="128" spans="1:15" ht="12.75">
      <c r="A128" s="362"/>
      <c r="B128" s="363"/>
      <c r="C128" s="444" t="s">
        <v>1578</v>
      </c>
      <c r="D128" s="445"/>
      <c r="E128" s="364">
        <v>0</v>
      </c>
      <c r="F128" s="365"/>
      <c r="G128" s="366"/>
      <c r="H128" s="272"/>
      <c r="I128" s="266"/>
      <c r="J128" s="273"/>
      <c r="K128" s="266"/>
      <c r="M128" s="267" t="s">
        <v>1578</v>
      </c>
      <c r="O128" s="255"/>
    </row>
    <row r="129" spans="1:15" ht="12.75">
      <c r="A129" s="362"/>
      <c r="B129" s="363"/>
      <c r="C129" s="444" t="s">
        <v>1746</v>
      </c>
      <c r="D129" s="445"/>
      <c r="E129" s="364">
        <v>1.01</v>
      </c>
      <c r="F129" s="365"/>
      <c r="G129" s="366"/>
      <c r="H129" s="272"/>
      <c r="I129" s="266"/>
      <c r="J129" s="273"/>
      <c r="K129" s="266"/>
      <c r="M129" s="267" t="s">
        <v>1746</v>
      </c>
      <c r="O129" s="255"/>
    </row>
    <row r="130" spans="1:57" ht="12.75">
      <c r="A130" s="274"/>
      <c r="B130" s="275" t="s">
        <v>103</v>
      </c>
      <c r="C130" s="276" t="s">
        <v>253</v>
      </c>
      <c r="D130" s="277"/>
      <c r="E130" s="278"/>
      <c r="F130" s="279"/>
      <c r="G130" s="280">
        <f>SUM(G11:G129)</f>
        <v>0</v>
      </c>
      <c r="H130" s="281"/>
      <c r="I130" s="282">
        <f>SUM(I11:I129)</f>
        <v>2.7579806699999994</v>
      </c>
      <c r="J130" s="281"/>
      <c r="K130" s="282">
        <f>SUM(K11:K129)</f>
        <v>0</v>
      </c>
      <c r="O130" s="255">
        <v>4</v>
      </c>
      <c r="BA130" s="283">
        <f>SUM(BA11:BA129)</f>
        <v>0</v>
      </c>
      <c r="BB130" s="283">
        <f>SUM(BB11:BB129)</f>
        <v>0</v>
      </c>
      <c r="BC130" s="283">
        <f>SUM(BC11:BC129)</f>
        <v>0</v>
      </c>
      <c r="BD130" s="283">
        <f>SUM(BD11:BD129)</f>
        <v>0</v>
      </c>
      <c r="BE130" s="283">
        <f>SUM(BE11:BE129)</f>
        <v>0</v>
      </c>
    </row>
    <row r="131" spans="1:15" ht="12.75">
      <c r="A131" s="245" t="s">
        <v>98</v>
      </c>
      <c r="B131" s="246" t="s">
        <v>377</v>
      </c>
      <c r="C131" s="247" t="s">
        <v>378</v>
      </c>
      <c r="D131" s="248"/>
      <c r="E131" s="249"/>
      <c r="F131" s="249"/>
      <c r="G131" s="250"/>
      <c r="H131" s="251"/>
      <c r="I131" s="252"/>
      <c r="J131" s="253"/>
      <c r="K131" s="254"/>
      <c r="O131" s="255">
        <v>1</v>
      </c>
    </row>
    <row r="132" spans="1:80" ht="12.75">
      <c r="A132" s="256">
        <v>46</v>
      </c>
      <c r="B132" s="257" t="s">
        <v>380</v>
      </c>
      <c r="C132" s="258" t="s">
        <v>381</v>
      </c>
      <c r="D132" s="259" t="s">
        <v>382</v>
      </c>
      <c r="E132" s="260">
        <v>3.72048067</v>
      </c>
      <c r="F132" s="260"/>
      <c r="G132" s="261">
        <f>E132*F132</f>
        <v>0</v>
      </c>
      <c r="H132" s="262">
        <v>0</v>
      </c>
      <c r="I132" s="263">
        <f>E132*H132</f>
        <v>0</v>
      </c>
      <c r="J132" s="262"/>
      <c r="K132" s="263">
        <f>E132*J132</f>
        <v>0</v>
      </c>
      <c r="O132" s="255">
        <v>2</v>
      </c>
      <c r="AA132" s="228">
        <v>7</v>
      </c>
      <c r="AB132" s="228">
        <v>1</v>
      </c>
      <c r="AC132" s="228">
        <v>2</v>
      </c>
      <c r="AZ132" s="228">
        <v>1</v>
      </c>
      <c r="BA132" s="228">
        <f>IF(AZ132=1,G132,0)</f>
        <v>0</v>
      </c>
      <c r="BB132" s="228">
        <f>IF(AZ132=2,G132,0)</f>
        <v>0</v>
      </c>
      <c r="BC132" s="228">
        <f>IF(AZ132=3,G132,0)</f>
        <v>0</v>
      </c>
      <c r="BD132" s="228">
        <f>IF(AZ132=4,G132,0)</f>
        <v>0</v>
      </c>
      <c r="BE132" s="228">
        <f>IF(AZ132=5,G132,0)</f>
        <v>0</v>
      </c>
      <c r="CA132" s="255">
        <v>7</v>
      </c>
      <c r="CB132" s="255">
        <v>1</v>
      </c>
    </row>
    <row r="133" spans="1:57" ht="12.75">
      <c r="A133" s="274"/>
      <c r="B133" s="275" t="s">
        <v>103</v>
      </c>
      <c r="C133" s="276" t="s">
        <v>379</v>
      </c>
      <c r="D133" s="277"/>
      <c r="E133" s="278"/>
      <c r="F133" s="279"/>
      <c r="G133" s="280">
        <f>SUM(G131:G132)</f>
        <v>0</v>
      </c>
      <c r="H133" s="281"/>
      <c r="I133" s="282">
        <f>SUM(I131:I132)</f>
        <v>0</v>
      </c>
      <c r="J133" s="281"/>
      <c r="K133" s="282">
        <f>SUM(K131:K132)</f>
        <v>0</v>
      </c>
      <c r="O133" s="255">
        <v>4</v>
      </c>
      <c r="BA133" s="283">
        <f>SUM(BA131:BA132)</f>
        <v>0</v>
      </c>
      <c r="BB133" s="283">
        <f>SUM(BB131:BB132)</f>
        <v>0</v>
      </c>
      <c r="BC133" s="283">
        <f>SUM(BC131:BC132)</f>
        <v>0</v>
      </c>
      <c r="BD133" s="283">
        <f>SUM(BD131:BD132)</f>
        <v>0</v>
      </c>
      <c r="BE133" s="283">
        <f>SUM(BE131:BE132)</f>
        <v>0</v>
      </c>
    </row>
    <row r="134" ht="12.75">
      <c r="E134" s="228"/>
    </row>
    <row r="135" ht="12.75">
      <c r="E135" s="228"/>
    </row>
    <row r="136" ht="12.75">
      <c r="E136" s="228"/>
    </row>
    <row r="137" ht="12.75">
      <c r="E137" s="228"/>
    </row>
    <row r="138" ht="12.75">
      <c r="E138" s="228"/>
    </row>
    <row r="139" ht="12.75">
      <c r="E139" s="228"/>
    </row>
    <row r="140" ht="12.75">
      <c r="E140" s="228"/>
    </row>
    <row r="141" ht="12.75">
      <c r="E141" s="228"/>
    </row>
    <row r="142" ht="12.75">
      <c r="E142" s="228"/>
    </row>
    <row r="143" ht="12.75">
      <c r="E143" s="228"/>
    </row>
    <row r="144" ht="12.75">
      <c r="E144" s="228"/>
    </row>
    <row r="145" ht="12.75">
      <c r="E145" s="228"/>
    </row>
    <row r="146" ht="12.75">
      <c r="E146" s="228"/>
    </row>
    <row r="147" ht="12.75">
      <c r="E147" s="228"/>
    </row>
    <row r="148" ht="12.75">
      <c r="E148" s="228"/>
    </row>
    <row r="149" ht="12.75">
      <c r="E149" s="228"/>
    </row>
    <row r="150" ht="12.75">
      <c r="E150" s="228"/>
    </row>
    <row r="151" ht="12.75">
      <c r="E151" s="228"/>
    </row>
    <row r="152" ht="12.75">
      <c r="E152" s="228"/>
    </row>
    <row r="153" ht="12.75">
      <c r="E153" s="228"/>
    </row>
    <row r="154" ht="12.75">
      <c r="E154" s="228"/>
    </row>
    <row r="155" ht="12.75">
      <c r="E155" s="228"/>
    </row>
    <row r="156" ht="12.75">
      <c r="E156" s="228"/>
    </row>
    <row r="157" spans="1:7" ht="12.75">
      <c r="A157" s="273"/>
      <c r="B157" s="273"/>
      <c r="C157" s="273"/>
      <c r="D157" s="273"/>
      <c r="E157" s="273"/>
      <c r="F157" s="273"/>
      <c r="G157" s="273"/>
    </row>
    <row r="158" spans="1:7" ht="12.75">
      <c r="A158" s="273"/>
      <c r="B158" s="273"/>
      <c r="C158" s="273"/>
      <c r="D158" s="273"/>
      <c r="E158" s="273"/>
      <c r="F158" s="273"/>
      <c r="G158" s="273"/>
    </row>
    <row r="159" spans="1:7" ht="12.75">
      <c r="A159" s="273"/>
      <c r="B159" s="273"/>
      <c r="C159" s="273"/>
      <c r="D159" s="273"/>
      <c r="E159" s="273"/>
      <c r="F159" s="273"/>
      <c r="G159" s="273"/>
    </row>
    <row r="160" spans="1:7" ht="12.75">
      <c r="A160" s="273"/>
      <c r="B160" s="273"/>
      <c r="C160" s="273"/>
      <c r="D160" s="273"/>
      <c r="E160" s="273"/>
      <c r="F160" s="273"/>
      <c r="G160" s="273"/>
    </row>
    <row r="161" ht="12.75">
      <c r="E161" s="228"/>
    </row>
    <row r="162" ht="12.75">
      <c r="E162" s="228"/>
    </row>
    <row r="163" ht="12.75">
      <c r="E163" s="228"/>
    </row>
    <row r="164" ht="12.75">
      <c r="E164" s="228"/>
    </row>
    <row r="165" ht="12.75">
      <c r="E165" s="228"/>
    </row>
    <row r="166" ht="12.75">
      <c r="E166" s="228"/>
    </row>
    <row r="167" ht="12.75">
      <c r="E167" s="228"/>
    </row>
    <row r="168" ht="12.75">
      <c r="E168" s="228"/>
    </row>
    <row r="169" ht="12.75">
      <c r="E169" s="228"/>
    </row>
    <row r="170" ht="12.75">
      <c r="E170" s="228"/>
    </row>
    <row r="171" ht="12.75">
      <c r="E171" s="228"/>
    </row>
    <row r="172" ht="12.75">
      <c r="E172" s="228"/>
    </row>
    <row r="173" ht="12.75">
      <c r="E173" s="228"/>
    </row>
    <row r="174" ht="12.75">
      <c r="E174" s="228"/>
    </row>
    <row r="175" ht="12.75">
      <c r="E175" s="228"/>
    </row>
    <row r="176" ht="12.75">
      <c r="E176" s="228"/>
    </row>
    <row r="177" ht="12.75">
      <c r="E177" s="228"/>
    </row>
    <row r="178" ht="12.75">
      <c r="E178" s="228"/>
    </row>
    <row r="179" ht="12.75">
      <c r="E179" s="228"/>
    </row>
    <row r="180" ht="12.75">
      <c r="E180" s="228"/>
    </row>
    <row r="181" ht="12.75">
      <c r="E181" s="228"/>
    </row>
    <row r="182" ht="12.75">
      <c r="E182" s="228"/>
    </row>
    <row r="183" ht="12.75">
      <c r="E183" s="228"/>
    </row>
    <row r="184" ht="12.75">
      <c r="E184" s="228"/>
    </row>
    <row r="185" ht="12.75">
      <c r="E185" s="228"/>
    </row>
    <row r="186" ht="12.75">
      <c r="E186" s="228"/>
    </row>
    <row r="187" ht="12.75">
      <c r="E187" s="228"/>
    </row>
    <row r="188" ht="12.75">
      <c r="E188" s="228"/>
    </row>
    <row r="189" ht="12.75">
      <c r="E189" s="228"/>
    </row>
    <row r="190" ht="12.75">
      <c r="E190" s="228"/>
    </row>
    <row r="191" ht="12.75">
      <c r="E191" s="228"/>
    </row>
    <row r="192" spans="1:2" ht="12.75">
      <c r="A192" s="284"/>
      <c r="B192" s="284"/>
    </row>
    <row r="193" spans="1:7" ht="12.75">
      <c r="A193" s="273"/>
      <c r="B193" s="273"/>
      <c r="C193" s="285"/>
      <c r="D193" s="285"/>
      <c r="E193" s="286"/>
      <c r="F193" s="285"/>
      <c r="G193" s="287"/>
    </row>
    <row r="194" spans="1:7" ht="12.75">
      <c r="A194" s="288"/>
      <c r="B194" s="288"/>
      <c r="C194" s="273"/>
      <c r="D194" s="273"/>
      <c r="E194" s="289"/>
      <c r="F194" s="273"/>
      <c r="G194" s="273"/>
    </row>
    <row r="195" spans="1:7" ht="12.75">
      <c r="A195" s="273"/>
      <c r="B195" s="273"/>
      <c r="C195" s="273"/>
      <c r="D195" s="273"/>
      <c r="E195" s="289"/>
      <c r="F195" s="273"/>
      <c r="G195" s="273"/>
    </row>
    <row r="196" spans="1:7" ht="12.75">
      <c r="A196" s="273"/>
      <c r="B196" s="273"/>
      <c r="C196" s="273"/>
      <c r="D196" s="273"/>
      <c r="E196" s="289"/>
      <c r="F196" s="273"/>
      <c r="G196" s="273"/>
    </row>
    <row r="197" spans="1:7" ht="12.75">
      <c r="A197" s="273"/>
      <c r="B197" s="273"/>
      <c r="C197" s="273"/>
      <c r="D197" s="273"/>
      <c r="E197" s="289"/>
      <c r="F197" s="273"/>
      <c r="G197" s="273"/>
    </row>
    <row r="198" spans="1:7" ht="12.75">
      <c r="A198" s="273"/>
      <c r="B198" s="273"/>
      <c r="C198" s="273"/>
      <c r="D198" s="273"/>
      <c r="E198" s="289"/>
      <c r="F198" s="273"/>
      <c r="G198" s="273"/>
    </row>
    <row r="199" spans="1:7" ht="12.75">
      <c r="A199" s="273"/>
      <c r="B199" s="273"/>
      <c r="C199" s="273"/>
      <c r="D199" s="273"/>
      <c r="E199" s="289"/>
      <c r="F199" s="273"/>
      <c r="G199" s="273"/>
    </row>
    <row r="200" spans="1:7" ht="12.75">
      <c r="A200" s="273"/>
      <c r="B200" s="273"/>
      <c r="C200" s="273"/>
      <c r="D200" s="273"/>
      <c r="E200" s="289"/>
      <c r="F200" s="273"/>
      <c r="G200" s="273"/>
    </row>
    <row r="201" spans="1:7" ht="12.75">
      <c r="A201" s="273"/>
      <c r="B201" s="273"/>
      <c r="C201" s="273"/>
      <c r="D201" s="273"/>
      <c r="E201" s="289"/>
      <c r="F201" s="273"/>
      <c r="G201" s="273"/>
    </row>
    <row r="202" spans="1:7" ht="12.75">
      <c r="A202" s="273"/>
      <c r="B202" s="273"/>
      <c r="C202" s="273"/>
      <c r="D202" s="273"/>
      <c r="E202" s="289"/>
      <c r="F202" s="273"/>
      <c r="G202" s="273"/>
    </row>
    <row r="203" spans="1:7" ht="12.75">
      <c r="A203" s="273"/>
      <c r="B203" s="273"/>
      <c r="C203" s="273"/>
      <c r="D203" s="273"/>
      <c r="E203" s="289"/>
      <c r="F203" s="273"/>
      <c r="G203" s="273"/>
    </row>
    <row r="204" spans="1:7" ht="12.75">
      <c r="A204" s="273"/>
      <c r="B204" s="273"/>
      <c r="C204" s="273"/>
      <c r="D204" s="273"/>
      <c r="E204" s="289"/>
      <c r="F204" s="273"/>
      <c r="G204" s="273"/>
    </row>
    <row r="205" spans="1:7" ht="12.75">
      <c r="A205" s="273"/>
      <c r="B205" s="273"/>
      <c r="C205" s="273"/>
      <c r="D205" s="273"/>
      <c r="E205" s="289"/>
      <c r="F205" s="273"/>
      <c r="G205" s="273"/>
    </row>
    <row r="206" spans="1:7" ht="12.75">
      <c r="A206" s="273"/>
      <c r="B206" s="273"/>
      <c r="C206" s="273"/>
      <c r="D206" s="273"/>
      <c r="E206" s="289"/>
      <c r="F206" s="273"/>
      <c r="G206" s="273"/>
    </row>
  </sheetData>
  <mergeCells count="79">
    <mergeCell ref="C128:D128"/>
    <mergeCell ref="C129:D129"/>
    <mergeCell ref="C119:D119"/>
    <mergeCell ref="C120:D120"/>
    <mergeCell ref="C122:D122"/>
    <mergeCell ref="C123:D123"/>
    <mergeCell ref="C125:D125"/>
    <mergeCell ref="C126:D126"/>
    <mergeCell ref="C117:D117"/>
    <mergeCell ref="C99:D99"/>
    <mergeCell ref="C101:D101"/>
    <mergeCell ref="C102:D102"/>
    <mergeCell ref="C104:D104"/>
    <mergeCell ref="C106:D106"/>
    <mergeCell ref="C107:D107"/>
    <mergeCell ref="C109:D109"/>
    <mergeCell ref="C111:D111"/>
    <mergeCell ref="C113:D113"/>
    <mergeCell ref="C115:D115"/>
    <mergeCell ref="C116:D116"/>
    <mergeCell ref="C98:D98"/>
    <mergeCell ref="C82:D82"/>
    <mergeCell ref="C84:D84"/>
    <mergeCell ref="C86:D86"/>
    <mergeCell ref="C88:D88"/>
    <mergeCell ref="C89:D89"/>
    <mergeCell ref="C91:D91"/>
    <mergeCell ref="C92:D92"/>
    <mergeCell ref="C94:D94"/>
    <mergeCell ref="C95:D95"/>
    <mergeCell ref="C96:D96"/>
    <mergeCell ref="C97:D97"/>
    <mergeCell ref="C81:D81"/>
    <mergeCell ref="C65:D65"/>
    <mergeCell ref="C66:D66"/>
    <mergeCell ref="C68:D68"/>
    <mergeCell ref="C69:D69"/>
    <mergeCell ref="C70:D70"/>
    <mergeCell ref="C72:D72"/>
    <mergeCell ref="C73:D73"/>
    <mergeCell ref="C75:D75"/>
    <mergeCell ref="C76:D76"/>
    <mergeCell ref="C78:D78"/>
    <mergeCell ref="C80:D80"/>
    <mergeCell ref="C63:D63"/>
    <mergeCell ref="C47:D47"/>
    <mergeCell ref="C48:D48"/>
    <mergeCell ref="C50:D50"/>
    <mergeCell ref="C51:D51"/>
    <mergeCell ref="C53:D53"/>
    <mergeCell ref="C54:D54"/>
    <mergeCell ref="C56:G56"/>
    <mergeCell ref="C57:D57"/>
    <mergeCell ref="C59:G59"/>
    <mergeCell ref="C60:D60"/>
    <mergeCell ref="C62:D62"/>
    <mergeCell ref="C36:D36"/>
    <mergeCell ref="C39:D39"/>
    <mergeCell ref="C41:D41"/>
    <mergeCell ref="C43:D43"/>
    <mergeCell ref="C45:D45"/>
    <mergeCell ref="C26:D26"/>
    <mergeCell ref="C28:D28"/>
    <mergeCell ref="C30:D30"/>
    <mergeCell ref="C32:D32"/>
    <mergeCell ref="C34:D34"/>
    <mergeCell ref="C21:D21"/>
    <mergeCell ref="C22:D22"/>
    <mergeCell ref="C24:D24"/>
    <mergeCell ref="A1:G1"/>
    <mergeCell ref="A3:B3"/>
    <mergeCell ref="A4:B4"/>
    <mergeCell ref="E4:G4"/>
    <mergeCell ref="C9:D9"/>
    <mergeCell ref="C13:D13"/>
    <mergeCell ref="C14:D14"/>
    <mergeCell ref="C16:D16"/>
    <mergeCell ref="C18:D18"/>
    <mergeCell ref="C20:D20"/>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2130</v>
      </c>
      <c r="D2" s="93" t="s">
        <v>1064</v>
      </c>
      <c r="E2" s="94"/>
      <c r="F2" s="95" t="s">
        <v>33</v>
      </c>
      <c r="G2" s="96" t="s">
        <v>1537</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1534</v>
      </c>
      <c r="B5" s="106"/>
      <c r="C5" s="107" t="s">
        <v>1535</v>
      </c>
      <c r="D5" s="108"/>
      <c r="E5" s="106"/>
      <c r="F5" s="101" t="s">
        <v>36</v>
      </c>
      <c r="G5" s="102" t="s">
        <v>110</v>
      </c>
    </row>
    <row r="6" spans="1:15" ht="12.95" customHeight="1">
      <c r="A6" s="103" t="s">
        <v>37</v>
      </c>
      <c r="B6" s="98"/>
      <c r="C6" s="99"/>
      <c r="D6" s="99"/>
      <c r="E6" s="100"/>
      <c r="F6" s="109" t="s">
        <v>38</v>
      </c>
      <c r="G6" s="110"/>
      <c r="O6" s="111"/>
    </row>
    <row r="7" spans="1:7" ht="12.95" customHeight="1">
      <c r="A7" s="112"/>
      <c r="B7" s="113"/>
      <c r="C7" s="114" t="s">
        <v>105</v>
      </c>
      <c r="D7" s="115"/>
      <c r="E7" s="115"/>
      <c r="F7" s="116" t="s">
        <v>39</v>
      </c>
      <c r="G7" s="110"/>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40.1 SO.40.1.2.1 Rek'!E12</f>
        <v>0</v>
      </c>
      <c r="D15" s="145" t="str">
        <f>'SO 40.1 SO.40.1.2.1 Rek'!A17</f>
        <v>Ztížené výrobní podmínky</v>
      </c>
      <c r="E15" s="146"/>
      <c r="F15" s="147"/>
      <c r="G15" s="144">
        <f>'SO 40.1 SO.40.1.2.1 Rek'!I17</f>
        <v>0</v>
      </c>
    </row>
    <row r="16" spans="1:7" ht="15.95" customHeight="1">
      <c r="A16" s="142" t="s">
        <v>52</v>
      </c>
      <c r="B16" s="143" t="s">
        <v>53</v>
      </c>
      <c r="C16" s="144">
        <f>'SO 40.1 SO.40.1.2.1 Rek'!F12</f>
        <v>0</v>
      </c>
      <c r="D16" s="97" t="str">
        <f>'SO 40.1 SO.40.1.2.1 Rek'!A18</f>
        <v>Zařízení staveniště</v>
      </c>
      <c r="E16" s="148"/>
      <c r="F16" s="149"/>
      <c r="G16" s="144">
        <f>'SO 40.1 SO.40.1.2.1 Rek'!I18</f>
        <v>0</v>
      </c>
    </row>
    <row r="17" spans="1:7" ht="15.95" customHeight="1">
      <c r="A17" s="142" t="s">
        <v>54</v>
      </c>
      <c r="B17" s="143" t="s">
        <v>55</v>
      </c>
      <c r="C17" s="144">
        <f>'SO 40.1 SO.40.1.2.1 Rek'!H12</f>
        <v>0</v>
      </c>
      <c r="D17" s="97"/>
      <c r="E17" s="148"/>
      <c r="F17" s="149"/>
      <c r="G17" s="144"/>
    </row>
    <row r="18" spans="1:7" ht="15.95" customHeight="1">
      <c r="A18" s="150" t="s">
        <v>56</v>
      </c>
      <c r="B18" s="151" t="s">
        <v>57</v>
      </c>
      <c r="C18" s="144">
        <f>'SO 40.1 SO.40.1.2.1 Rek'!G12</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40.1 SO.40.1.2.1 Rek'!I12</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40.1 SO.40.1.2.1 Rek'!H20</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1"/>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2130</v>
      </c>
      <c r="I1" s="187"/>
    </row>
    <row r="2" spans="1:9" ht="13.5" thickBot="1">
      <c r="A2" s="428" t="s">
        <v>76</v>
      </c>
      <c r="B2" s="429"/>
      <c r="C2" s="188" t="s">
        <v>1536</v>
      </c>
      <c r="D2" s="189"/>
      <c r="E2" s="190"/>
      <c r="F2" s="189"/>
      <c r="G2" s="430" t="s">
        <v>1064</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40.1 SO.40.1.2.1 Pol'!B7</f>
        <v>1</v>
      </c>
      <c r="B7" s="62" t="str">
        <f>'SO 40.1 SO.40.1.2.1 Pol'!C7</f>
        <v>Zemní práce</v>
      </c>
      <c r="D7" s="200"/>
      <c r="E7" s="291">
        <f>'SO 40.1 SO.40.1.2.1 Pol'!BA48</f>
        <v>0</v>
      </c>
      <c r="F7" s="292">
        <f>'SO 40.1 SO.40.1.2.1 Pol'!BB48</f>
        <v>0</v>
      </c>
      <c r="G7" s="292">
        <f>'SO 40.1 SO.40.1.2.1 Pol'!BC48</f>
        <v>0</v>
      </c>
      <c r="H7" s="292">
        <f>'SO 40.1 SO.40.1.2.1 Pol'!BD48</f>
        <v>0</v>
      </c>
      <c r="I7" s="293">
        <f>'SO 40.1 SO.40.1.2.1 Pol'!BE48</f>
        <v>0</v>
      </c>
    </row>
    <row r="8" spans="1:9" s="123" customFormat="1" ht="12.75">
      <c r="A8" s="290" t="str">
        <f>'SO 40.1 SO.40.1.2.1 Pol'!B49</f>
        <v>3</v>
      </c>
      <c r="B8" s="62" t="str">
        <f>'SO 40.1 SO.40.1.2.1 Pol'!C49</f>
        <v>Svislé a kompletní konstrukce</v>
      </c>
      <c r="D8" s="200"/>
      <c r="E8" s="291">
        <f>'SO 40.1 SO.40.1.2.1 Pol'!BA51</f>
        <v>0</v>
      </c>
      <c r="F8" s="292">
        <f>'SO 40.1 SO.40.1.2.1 Pol'!BB51</f>
        <v>0</v>
      </c>
      <c r="G8" s="292">
        <f>'SO 40.1 SO.40.1.2.1 Pol'!BC51</f>
        <v>0</v>
      </c>
      <c r="H8" s="292">
        <f>'SO 40.1 SO.40.1.2.1 Pol'!BD51</f>
        <v>0</v>
      </c>
      <c r="I8" s="293">
        <f>'SO 40.1 SO.40.1.2.1 Pol'!BE51</f>
        <v>0</v>
      </c>
    </row>
    <row r="9" spans="1:9" s="123" customFormat="1" ht="12.75">
      <c r="A9" s="290" t="str">
        <f>'SO 40.1 SO.40.1.2.1 Pol'!B52</f>
        <v>4</v>
      </c>
      <c r="B9" s="62" t="str">
        <f>'SO 40.1 SO.40.1.2.1 Pol'!C52</f>
        <v>Vodorovné konstrukce</v>
      </c>
      <c r="D9" s="200"/>
      <c r="E9" s="291">
        <f>'SO 40.1 SO.40.1.2.1 Pol'!BA58</f>
        <v>0</v>
      </c>
      <c r="F9" s="292">
        <f>'SO 40.1 SO.40.1.2.1 Pol'!BB58</f>
        <v>0</v>
      </c>
      <c r="G9" s="292">
        <f>'SO 40.1 SO.40.1.2.1 Pol'!BC58</f>
        <v>0</v>
      </c>
      <c r="H9" s="292">
        <f>'SO 40.1 SO.40.1.2.1 Pol'!BD58</f>
        <v>0</v>
      </c>
      <c r="I9" s="293">
        <f>'SO 40.1 SO.40.1.2.1 Pol'!BE58</f>
        <v>0</v>
      </c>
    </row>
    <row r="10" spans="1:9" s="123" customFormat="1" ht="12.75">
      <c r="A10" s="290" t="str">
        <f>'SO 40.1 SO.40.1.2.1 Pol'!B59</f>
        <v>8</v>
      </c>
      <c r="B10" s="62" t="str">
        <f>'SO 40.1 SO.40.1.2.1 Pol'!C59</f>
        <v>Trubní vedení</v>
      </c>
      <c r="D10" s="200"/>
      <c r="E10" s="291">
        <f>'SO 40.1 SO.40.1.2.1 Pol'!BA87</f>
        <v>0</v>
      </c>
      <c r="F10" s="292">
        <f>'SO 40.1 SO.40.1.2.1 Pol'!BB87</f>
        <v>0</v>
      </c>
      <c r="G10" s="292">
        <f>'SO 40.1 SO.40.1.2.1 Pol'!BC87</f>
        <v>0</v>
      </c>
      <c r="H10" s="292">
        <f>'SO 40.1 SO.40.1.2.1 Pol'!BD87</f>
        <v>0</v>
      </c>
      <c r="I10" s="293">
        <f>'SO 40.1 SO.40.1.2.1 Pol'!BE87</f>
        <v>0</v>
      </c>
    </row>
    <row r="11" spans="1:9" s="123" customFormat="1" ht="13.5" thickBot="1">
      <c r="A11" s="290" t="str">
        <f>'SO 40.1 SO.40.1.2.1 Pol'!B88</f>
        <v>99</v>
      </c>
      <c r="B11" s="62" t="str">
        <f>'SO 40.1 SO.40.1.2.1 Pol'!C88</f>
        <v>Staveništní přesun hmot</v>
      </c>
      <c r="D11" s="200"/>
      <c r="E11" s="291">
        <f>'SO 40.1 SO.40.1.2.1 Pol'!BA90</f>
        <v>0</v>
      </c>
      <c r="F11" s="292">
        <f>'SO 40.1 SO.40.1.2.1 Pol'!BB90</f>
        <v>0</v>
      </c>
      <c r="G11" s="292">
        <f>'SO 40.1 SO.40.1.2.1 Pol'!BC90</f>
        <v>0</v>
      </c>
      <c r="H11" s="292">
        <f>'SO 40.1 SO.40.1.2.1 Pol'!BD90</f>
        <v>0</v>
      </c>
      <c r="I11" s="293">
        <f>'SO 40.1 SO.40.1.2.1 Pol'!BE90</f>
        <v>0</v>
      </c>
    </row>
    <row r="12" spans="1:9" s="14" customFormat="1" ht="13.5" thickBot="1">
      <c r="A12" s="201"/>
      <c r="B12" s="202" t="s">
        <v>79</v>
      </c>
      <c r="C12" s="202"/>
      <c r="D12" s="203"/>
      <c r="E12" s="204">
        <f>SUM(E7:E11)</f>
        <v>0</v>
      </c>
      <c r="F12" s="205">
        <f>SUM(F7:F11)</f>
        <v>0</v>
      </c>
      <c r="G12" s="205">
        <f>SUM(G7:G11)</f>
        <v>0</v>
      </c>
      <c r="H12" s="205">
        <f>SUM(H7:H11)</f>
        <v>0</v>
      </c>
      <c r="I12" s="206">
        <f>SUM(I7:I11)</f>
        <v>0</v>
      </c>
    </row>
    <row r="13" spans="1:9" ht="12.75">
      <c r="A13" s="123"/>
      <c r="B13" s="123"/>
      <c r="C13" s="123"/>
      <c r="D13" s="123"/>
      <c r="E13" s="123"/>
      <c r="F13" s="123"/>
      <c r="G13" s="123"/>
      <c r="H13" s="123"/>
      <c r="I13" s="123"/>
    </row>
    <row r="14" spans="1:57" ht="19.5" customHeight="1">
      <c r="A14" s="192" t="s">
        <v>80</v>
      </c>
      <c r="B14" s="192"/>
      <c r="C14" s="192"/>
      <c r="D14" s="192"/>
      <c r="E14" s="192"/>
      <c r="F14" s="192"/>
      <c r="G14" s="207"/>
      <c r="H14" s="192"/>
      <c r="I14" s="192"/>
      <c r="BA14" s="129"/>
      <c r="BB14" s="129"/>
      <c r="BC14" s="129"/>
      <c r="BD14" s="129"/>
      <c r="BE14" s="129"/>
    </row>
    <row r="15" ht="13.5" thickBot="1"/>
    <row r="16" spans="1:9" ht="12.75">
      <c r="A16" s="158" t="s">
        <v>81</v>
      </c>
      <c r="B16" s="159"/>
      <c r="C16" s="159"/>
      <c r="D16" s="208"/>
      <c r="E16" s="209" t="s">
        <v>82</v>
      </c>
      <c r="F16" s="210" t="s">
        <v>13</v>
      </c>
      <c r="G16" s="211" t="s">
        <v>83</v>
      </c>
      <c r="H16" s="212"/>
      <c r="I16" s="213" t="s">
        <v>82</v>
      </c>
    </row>
    <row r="17" spans="1:53" ht="12.75">
      <c r="A17" s="152" t="s">
        <v>383</v>
      </c>
      <c r="B17" s="143"/>
      <c r="C17" s="143"/>
      <c r="D17" s="214"/>
      <c r="E17" s="215">
        <v>0</v>
      </c>
      <c r="F17" s="216">
        <v>0</v>
      </c>
      <c r="G17" s="217">
        <f>SUM(E12:I12)</f>
        <v>0</v>
      </c>
      <c r="H17" s="218"/>
      <c r="I17" s="219">
        <f aca="true" t="shared" si="0" ref="I17:I19">E17+F17*G17/100</f>
        <v>0</v>
      </c>
      <c r="BA17" s="1">
        <v>0</v>
      </c>
    </row>
    <row r="18" spans="1:53" ht="12.75">
      <c r="A18" s="152" t="s">
        <v>384</v>
      </c>
      <c r="B18" s="143"/>
      <c r="C18" s="143"/>
      <c r="D18" s="214"/>
      <c r="E18" s="215">
        <v>0</v>
      </c>
      <c r="F18" s="216">
        <v>0</v>
      </c>
      <c r="G18" s="217">
        <f>SUM(G17)</f>
        <v>0</v>
      </c>
      <c r="H18" s="218"/>
      <c r="I18" s="219">
        <f t="shared" si="0"/>
        <v>0</v>
      </c>
      <c r="BA18" s="1">
        <v>0</v>
      </c>
    </row>
    <row r="19" spans="1:53" ht="12.75">
      <c r="A19" s="152" t="s">
        <v>2151</v>
      </c>
      <c r="B19" s="143"/>
      <c r="C19" s="143"/>
      <c r="D19" s="214"/>
      <c r="E19" s="215">
        <v>0</v>
      </c>
      <c r="F19" s="216">
        <v>0</v>
      </c>
      <c r="G19" s="217">
        <f>SUM(G18)</f>
        <v>0</v>
      </c>
      <c r="H19" s="218"/>
      <c r="I19" s="219">
        <f t="shared" si="0"/>
        <v>0</v>
      </c>
      <c r="BA19" s="1">
        <v>2</v>
      </c>
    </row>
    <row r="20" spans="1:9" ht="13.5" thickBot="1">
      <c r="A20" s="220"/>
      <c r="B20" s="221" t="s">
        <v>84</v>
      </c>
      <c r="C20" s="222"/>
      <c r="D20" s="223"/>
      <c r="E20" s="224"/>
      <c r="F20" s="225"/>
      <c r="G20" s="225"/>
      <c r="H20" s="433">
        <f>SUM(I17:I19)</f>
        <v>0</v>
      </c>
      <c r="I20" s="434"/>
    </row>
    <row r="22" spans="2:9" ht="12.75">
      <c r="B22" s="14"/>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sheetData>
  <mergeCells count="4">
    <mergeCell ref="A1:B1"/>
    <mergeCell ref="A2:B2"/>
    <mergeCell ref="G2:I2"/>
    <mergeCell ref="H20:I2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63"/>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40.1 SO.40.1.2.1 Rek'!H1</f>
        <v>SO.40.1.2.1</v>
      </c>
      <c r="G3" s="235"/>
    </row>
    <row r="4" spans="1:7" ht="13.5" thickBot="1">
      <c r="A4" s="436" t="s">
        <v>76</v>
      </c>
      <c r="B4" s="429"/>
      <c r="C4" s="188" t="s">
        <v>1536</v>
      </c>
      <c r="D4" s="236"/>
      <c r="E4" s="437" t="str">
        <f>'SO 40.1 SO.40.1.2.1 Rek'!G2</f>
        <v>Přípojky</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168</v>
      </c>
      <c r="C8" s="258" t="s">
        <v>169</v>
      </c>
      <c r="D8" s="259" t="s">
        <v>122</v>
      </c>
      <c r="E8" s="260">
        <v>182.912</v>
      </c>
      <c r="F8" s="260"/>
      <c r="G8" s="261">
        <f>E8*F8</f>
        <v>0</v>
      </c>
      <c r="H8" s="262">
        <v>0</v>
      </c>
      <c r="I8" s="263">
        <f>E8*H8</f>
        <v>0</v>
      </c>
      <c r="J8" s="262">
        <v>0</v>
      </c>
      <c r="K8" s="263">
        <f>E8*J8</f>
        <v>0</v>
      </c>
      <c r="O8" s="255">
        <v>2</v>
      </c>
      <c r="AA8" s="228">
        <v>1</v>
      </c>
      <c r="AB8" s="228">
        <v>0</v>
      </c>
      <c r="AC8" s="228">
        <v>0</v>
      </c>
      <c r="AZ8" s="228">
        <v>1</v>
      </c>
      <c r="BA8" s="228">
        <f>IF(AZ8=1,G8,0)</f>
        <v>0</v>
      </c>
      <c r="BB8" s="228">
        <f>IF(AZ8=2,G8,0)</f>
        <v>0</v>
      </c>
      <c r="BC8" s="228">
        <f>IF(AZ8=3,G8,0)</f>
        <v>0</v>
      </c>
      <c r="BD8" s="228">
        <f>IF(AZ8=4,G8,0)</f>
        <v>0</v>
      </c>
      <c r="BE8" s="228">
        <f>IF(AZ8=5,G8,0)</f>
        <v>0</v>
      </c>
      <c r="CA8" s="255">
        <v>1</v>
      </c>
      <c r="CB8" s="255">
        <v>0</v>
      </c>
    </row>
    <row r="9" spans="1:15" ht="12.75">
      <c r="A9" s="264"/>
      <c r="B9" s="268"/>
      <c r="C9" s="440" t="s">
        <v>319</v>
      </c>
      <c r="D9" s="441"/>
      <c r="E9" s="269">
        <v>0</v>
      </c>
      <c r="F9" s="270"/>
      <c r="G9" s="271"/>
      <c r="H9" s="272"/>
      <c r="I9" s="266"/>
      <c r="J9" s="273"/>
      <c r="K9" s="266"/>
      <c r="M9" s="267" t="s">
        <v>319</v>
      </c>
      <c r="O9" s="255"/>
    </row>
    <row r="10" spans="1:15" ht="12.75">
      <c r="A10" s="264"/>
      <c r="B10" s="268"/>
      <c r="C10" s="440" t="s">
        <v>1753</v>
      </c>
      <c r="D10" s="441"/>
      <c r="E10" s="269">
        <v>80.768</v>
      </c>
      <c r="F10" s="270"/>
      <c r="G10" s="271"/>
      <c r="H10" s="272"/>
      <c r="I10" s="266"/>
      <c r="J10" s="273"/>
      <c r="K10" s="266"/>
      <c r="M10" s="267" t="s">
        <v>1753</v>
      </c>
      <c r="O10" s="255"/>
    </row>
    <row r="11" spans="1:15" ht="12.75">
      <c r="A11" s="264"/>
      <c r="B11" s="268"/>
      <c r="C11" s="440" t="s">
        <v>1754</v>
      </c>
      <c r="D11" s="441"/>
      <c r="E11" s="269">
        <v>10.624</v>
      </c>
      <c r="F11" s="270"/>
      <c r="G11" s="271"/>
      <c r="H11" s="272"/>
      <c r="I11" s="266"/>
      <c r="J11" s="273"/>
      <c r="K11" s="266"/>
      <c r="M11" s="267" t="s">
        <v>1754</v>
      </c>
      <c r="O11" s="255"/>
    </row>
    <row r="12" spans="1:15" ht="12.75">
      <c r="A12" s="264"/>
      <c r="B12" s="268"/>
      <c r="C12" s="440" t="s">
        <v>1755</v>
      </c>
      <c r="D12" s="441"/>
      <c r="E12" s="269">
        <v>91.52</v>
      </c>
      <c r="F12" s="270"/>
      <c r="G12" s="271"/>
      <c r="H12" s="272"/>
      <c r="I12" s="266"/>
      <c r="J12" s="273"/>
      <c r="K12" s="266"/>
      <c r="M12" s="267" t="s">
        <v>1755</v>
      </c>
      <c r="O12" s="255"/>
    </row>
    <row r="13" spans="1:80" ht="12.75">
      <c r="A13" s="256">
        <v>2</v>
      </c>
      <c r="B13" s="257" t="s">
        <v>187</v>
      </c>
      <c r="C13" s="258" t="s">
        <v>188</v>
      </c>
      <c r="D13" s="259" t="s">
        <v>122</v>
      </c>
      <c r="E13" s="260">
        <v>91.456</v>
      </c>
      <c r="F13" s="260"/>
      <c r="G13" s="261">
        <f>E13*F13</f>
        <v>0</v>
      </c>
      <c r="H13" s="262">
        <v>0</v>
      </c>
      <c r="I13" s="263">
        <f>E13*H13</f>
        <v>0</v>
      </c>
      <c r="J13" s="262">
        <v>0</v>
      </c>
      <c r="K13" s="263">
        <f>E13*J13</f>
        <v>0</v>
      </c>
      <c r="O13" s="255">
        <v>2</v>
      </c>
      <c r="AA13" s="228">
        <v>1</v>
      </c>
      <c r="AB13" s="228">
        <v>1</v>
      </c>
      <c r="AC13" s="228">
        <v>1</v>
      </c>
      <c r="AZ13" s="228">
        <v>1</v>
      </c>
      <c r="BA13" s="228">
        <f>IF(AZ13=1,G13,0)</f>
        <v>0</v>
      </c>
      <c r="BB13" s="228">
        <f>IF(AZ13=2,G13,0)</f>
        <v>0</v>
      </c>
      <c r="BC13" s="228">
        <f>IF(AZ13=3,G13,0)</f>
        <v>0</v>
      </c>
      <c r="BD13" s="228">
        <f>IF(AZ13=4,G13,0)</f>
        <v>0</v>
      </c>
      <c r="BE13" s="228">
        <f>IF(AZ13=5,G13,0)</f>
        <v>0</v>
      </c>
      <c r="CA13" s="255">
        <v>1</v>
      </c>
      <c r="CB13" s="255">
        <v>1</v>
      </c>
    </row>
    <row r="14" spans="1:15" ht="12.75">
      <c r="A14" s="264"/>
      <c r="B14" s="268"/>
      <c r="C14" s="440" t="s">
        <v>1756</v>
      </c>
      <c r="D14" s="441"/>
      <c r="E14" s="269">
        <v>91.456</v>
      </c>
      <c r="F14" s="270"/>
      <c r="G14" s="271"/>
      <c r="H14" s="272"/>
      <c r="I14" s="266"/>
      <c r="J14" s="273"/>
      <c r="K14" s="266"/>
      <c r="M14" s="267" t="s">
        <v>1756</v>
      </c>
      <c r="O14" s="255"/>
    </row>
    <row r="15" spans="1:80" ht="12.75">
      <c r="A15" s="256">
        <v>3</v>
      </c>
      <c r="B15" s="257" t="s">
        <v>637</v>
      </c>
      <c r="C15" s="258" t="s">
        <v>638</v>
      </c>
      <c r="D15" s="259" t="s">
        <v>122</v>
      </c>
      <c r="E15" s="260">
        <v>51.072</v>
      </c>
      <c r="F15" s="260"/>
      <c r="G15" s="261">
        <f>E15*F15</f>
        <v>0</v>
      </c>
      <c r="H15" s="262">
        <v>0</v>
      </c>
      <c r="I15" s="263">
        <f>E15*H15</f>
        <v>0</v>
      </c>
      <c r="J15" s="262">
        <v>0</v>
      </c>
      <c r="K15" s="263">
        <f>E15*J15</f>
        <v>0</v>
      </c>
      <c r="O15" s="255">
        <v>2</v>
      </c>
      <c r="AA15" s="228">
        <v>1</v>
      </c>
      <c r="AB15" s="228">
        <v>1</v>
      </c>
      <c r="AC15" s="228">
        <v>1</v>
      </c>
      <c r="AZ15" s="228">
        <v>1</v>
      </c>
      <c r="BA15" s="228">
        <f>IF(AZ15=1,G15,0)</f>
        <v>0</v>
      </c>
      <c r="BB15" s="228">
        <f>IF(AZ15=2,G15,0)</f>
        <v>0</v>
      </c>
      <c r="BC15" s="228">
        <f>IF(AZ15=3,G15,0)</f>
        <v>0</v>
      </c>
      <c r="BD15" s="228">
        <f>IF(AZ15=4,G15,0)</f>
        <v>0</v>
      </c>
      <c r="BE15" s="228">
        <f>IF(AZ15=5,G15,0)</f>
        <v>0</v>
      </c>
      <c r="CA15" s="255">
        <v>1</v>
      </c>
      <c r="CB15" s="255">
        <v>1</v>
      </c>
    </row>
    <row r="16" spans="1:15" ht="12.75">
      <c r="A16" s="264"/>
      <c r="B16" s="268"/>
      <c r="C16" s="440" t="s">
        <v>319</v>
      </c>
      <c r="D16" s="441"/>
      <c r="E16" s="269">
        <v>0</v>
      </c>
      <c r="F16" s="270"/>
      <c r="G16" s="271"/>
      <c r="H16" s="272"/>
      <c r="I16" s="266"/>
      <c r="J16" s="273"/>
      <c r="K16" s="266"/>
      <c r="M16" s="267" t="s">
        <v>319</v>
      </c>
      <c r="O16" s="255"/>
    </row>
    <row r="17" spans="1:15" ht="12.75">
      <c r="A17" s="264"/>
      <c r="B17" s="268"/>
      <c r="C17" s="440" t="s">
        <v>1757</v>
      </c>
      <c r="D17" s="441"/>
      <c r="E17" s="269">
        <v>33.024</v>
      </c>
      <c r="F17" s="270"/>
      <c r="G17" s="271"/>
      <c r="H17" s="272"/>
      <c r="I17" s="266"/>
      <c r="J17" s="273"/>
      <c r="K17" s="266"/>
      <c r="M17" s="267" t="s">
        <v>1757</v>
      </c>
      <c r="O17" s="255"/>
    </row>
    <row r="18" spans="1:15" ht="12.75">
      <c r="A18" s="264"/>
      <c r="B18" s="268"/>
      <c r="C18" s="440" t="s">
        <v>1758</v>
      </c>
      <c r="D18" s="441"/>
      <c r="E18" s="269">
        <v>8.32</v>
      </c>
      <c r="F18" s="270"/>
      <c r="G18" s="271"/>
      <c r="H18" s="272"/>
      <c r="I18" s="266"/>
      <c r="J18" s="273"/>
      <c r="K18" s="266"/>
      <c r="M18" s="267" t="s">
        <v>1758</v>
      </c>
      <c r="O18" s="255"/>
    </row>
    <row r="19" spans="1:15" ht="12.75">
      <c r="A19" s="264"/>
      <c r="B19" s="268"/>
      <c r="C19" s="440" t="s">
        <v>1759</v>
      </c>
      <c r="D19" s="441"/>
      <c r="E19" s="269">
        <v>9.728</v>
      </c>
      <c r="F19" s="270"/>
      <c r="G19" s="271"/>
      <c r="H19" s="272"/>
      <c r="I19" s="266"/>
      <c r="J19" s="273"/>
      <c r="K19" s="266"/>
      <c r="M19" s="267" t="s">
        <v>1759</v>
      </c>
      <c r="O19" s="255"/>
    </row>
    <row r="20" spans="1:80" ht="12.75">
      <c r="A20" s="256">
        <v>4</v>
      </c>
      <c r="B20" s="257" t="s">
        <v>197</v>
      </c>
      <c r="C20" s="258" t="s">
        <v>198</v>
      </c>
      <c r="D20" s="259" t="s">
        <v>199</v>
      </c>
      <c r="E20" s="260">
        <v>584.96</v>
      </c>
      <c r="F20" s="260"/>
      <c r="G20" s="261">
        <f>E20*F20</f>
        <v>0</v>
      </c>
      <c r="H20" s="262">
        <v>0.00099</v>
      </c>
      <c r="I20" s="263">
        <f>E20*H20</f>
        <v>0.5791104</v>
      </c>
      <c r="J20" s="262">
        <v>0</v>
      </c>
      <c r="K20" s="263">
        <f>E20*J20</f>
        <v>0</v>
      </c>
      <c r="O20" s="255">
        <v>2</v>
      </c>
      <c r="AA20" s="228">
        <v>1</v>
      </c>
      <c r="AB20" s="228">
        <v>1</v>
      </c>
      <c r="AC20" s="228">
        <v>1</v>
      </c>
      <c r="AZ20" s="228">
        <v>1</v>
      </c>
      <c r="BA20" s="228">
        <f>IF(AZ20=1,G20,0)</f>
        <v>0</v>
      </c>
      <c r="BB20" s="228">
        <f>IF(AZ20=2,G20,0)</f>
        <v>0</v>
      </c>
      <c r="BC20" s="228">
        <f>IF(AZ20=3,G20,0)</f>
        <v>0</v>
      </c>
      <c r="BD20" s="228">
        <f>IF(AZ20=4,G20,0)</f>
        <v>0</v>
      </c>
      <c r="BE20" s="228">
        <f>IF(AZ20=5,G20,0)</f>
        <v>0</v>
      </c>
      <c r="CA20" s="255">
        <v>1</v>
      </c>
      <c r="CB20" s="255">
        <v>1</v>
      </c>
    </row>
    <row r="21" spans="1:15" ht="12.75">
      <c r="A21" s="264"/>
      <c r="B21" s="268"/>
      <c r="C21" s="440" t="s">
        <v>319</v>
      </c>
      <c r="D21" s="441"/>
      <c r="E21" s="269">
        <v>0</v>
      </c>
      <c r="F21" s="270"/>
      <c r="G21" s="271"/>
      <c r="H21" s="272"/>
      <c r="I21" s="266"/>
      <c r="J21" s="273"/>
      <c r="K21" s="266"/>
      <c r="M21" s="267" t="s">
        <v>319</v>
      </c>
      <c r="O21" s="255"/>
    </row>
    <row r="22" spans="1:15" ht="12.75">
      <c r="A22" s="264"/>
      <c r="B22" s="268"/>
      <c r="C22" s="440" t="s">
        <v>1760</v>
      </c>
      <c r="D22" s="441"/>
      <c r="E22" s="269">
        <v>284.48</v>
      </c>
      <c r="F22" s="270"/>
      <c r="G22" s="271"/>
      <c r="H22" s="272"/>
      <c r="I22" s="266"/>
      <c r="J22" s="273"/>
      <c r="K22" s="266"/>
      <c r="M22" s="267" t="s">
        <v>1760</v>
      </c>
      <c r="O22" s="255"/>
    </row>
    <row r="23" spans="1:15" ht="12.75">
      <c r="A23" s="264"/>
      <c r="B23" s="268"/>
      <c r="C23" s="440" t="s">
        <v>1761</v>
      </c>
      <c r="D23" s="441"/>
      <c r="E23" s="269">
        <v>47.36</v>
      </c>
      <c r="F23" s="270"/>
      <c r="G23" s="271"/>
      <c r="H23" s="272"/>
      <c r="I23" s="266"/>
      <c r="J23" s="273"/>
      <c r="K23" s="266"/>
      <c r="M23" s="267" t="s">
        <v>1761</v>
      </c>
      <c r="O23" s="255"/>
    </row>
    <row r="24" spans="1:15" ht="12.75">
      <c r="A24" s="264"/>
      <c r="B24" s="268"/>
      <c r="C24" s="440" t="s">
        <v>1762</v>
      </c>
      <c r="D24" s="441"/>
      <c r="E24" s="269">
        <v>253.12</v>
      </c>
      <c r="F24" s="270"/>
      <c r="G24" s="271"/>
      <c r="H24" s="272"/>
      <c r="I24" s="266"/>
      <c r="J24" s="273"/>
      <c r="K24" s="266"/>
      <c r="M24" s="267" t="s">
        <v>1762</v>
      </c>
      <c r="O24" s="255"/>
    </row>
    <row r="25" spans="1:80" ht="12.75">
      <c r="A25" s="256">
        <v>5</v>
      </c>
      <c r="B25" s="257" t="s">
        <v>204</v>
      </c>
      <c r="C25" s="258" t="s">
        <v>205</v>
      </c>
      <c r="D25" s="259" t="s">
        <v>199</v>
      </c>
      <c r="E25" s="260">
        <v>584.96</v>
      </c>
      <c r="F25" s="260"/>
      <c r="G25" s="261">
        <f>E25*F25</f>
        <v>0</v>
      </c>
      <c r="H25" s="262">
        <v>0</v>
      </c>
      <c r="I25" s="263">
        <f>E25*H25</f>
        <v>0</v>
      </c>
      <c r="J25" s="262">
        <v>0</v>
      </c>
      <c r="K25" s="263">
        <f>E25*J25</f>
        <v>0</v>
      </c>
      <c r="O25" s="255">
        <v>2</v>
      </c>
      <c r="AA25" s="228">
        <v>1</v>
      </c>
      <c r="AB25" s="228">
        <v>1</v>
      </c>
      <c r="AC25" s="228">
        <v>1</v>
      </c>
      <c r="AZ25" s="228">
        <v>1</v>
      </c>
      <c r="BA25" s="228">
        <f>IF(AZ25=1,G25,0)</f>
        <v>0</v>
      </c>
      <c r="BB25" s="228">
        <f>IF(AZ25=2,G25,0)</f>
        <v>0</v>
      </c>
      <c r="BC25" s="228">
        <f>IF(AZ25=3,G25,0)</f>
        <v>0</v>
      </c>
      <c r="BD25" s="228">
        <f>IF(AZ25=4,G25,0)</f>
        <v>0</v>
      </c>
      <c r="BE25" s="228">
        <f>IF(AZ25=5,G25,0)</f>
        <v>0</v>
      </c>
      <c r="CA25" s="255">
        <v>1</v>
      </c>
      <c r="CB25" s="255">
        <v>1</v>
      </c>
    </row>
    <row r="26" spans="1:80" ht="12.75">
      <c r="A26" s="256">
        <v>6</v>
      </c>
      <c r="B26" s="257" t="s">
        <v>208</v>
      </c>
      <c r="C26" s="258" t="s">
        <v>209</v>
      </c>
      <c r="D26" s="259" t="s">
        <v>122</v>
      </c>
      <c r="E26" s="260">
        <v>233.984</v>
      </c>
      <c r="F26" s="260"/>
      <c r="G26" s="261">
        <f>E26*F26</f>
        <v>0</v>
      </c>
      <c r="H26" s="262">
        <v>0</v>
      </c>
      <c r="I26" s="263">
        <f>E26*H26</f>
        <v>0</v>
      </c>
      <c r="J26" s="262">
        <v>0</v>
      </c>
      <c r="K26" s="263">
        <f>E26*J26</f>
        <v>0</v>
      </c>
      <c r="O26" s="255">
        <v>2</v>
      </c>
      <c r="AA26" s="228">
        <v>1</v>
      </c>
      <c r="AB26" s="228">
        <v>0</v>
      </c>
      <c r="AC26" s="228">
        <v>0</v>
      </c>
      <c r="AZ26" s="228">
        <v>1</v>
      </c>
      <c r="BA26" s="228">
        <f>IF(AZ26=1,G26,0)</f>
        <v>0</v>
      </c>
      <c r="BB26" s="228">
        <f>IF(AZ26=2,G26,0)</f>
        <v>0</v>
      </c>
      <c r="BC26" s="228">
        <f>IF(AZ26=3,G26,0)</f>
        <v>0</v>
      </c>
      <c r="BD26" s="228">
        <f>IF(AZ26=4,G26,0)</f>
        <v>0</v>
      </c>
      <c r="BE26" s="228">
        <f>IF(AZ26=5,G26,0)</f>
        <v>0</v>
      </c>
      <c r="CA26" s="255">
        <v>1</v>
      </c>
      <c r="CB26" s="255">
        <v>0</v>
      </c>
    </row>
    <row r="27" spans="1:15" ht="12.75">
      <c r="A27" s="264"/>
      <c r="B27" s="268"/>
      <c r="C27" s="440" t="s">
        <v>1763</v>
      </c>
      <c r="D27" s="441"/>
      <c r="E27" s="269">
        <v>233.984</v>
      </c>
      <c r="F27" s="270"/>
      <c r="G27" s="271"/>
      <c r="H27" s="272"/>
      <c r="I27" s="266"/>
      <c r="J27" s="273"/>
      <c r="K27" s="266"/>
      <c r="M27" s="267" t="s">
        <v>1763</v>
      </c>
      <c r="O27" s="255"/>
    </row>
    <row r="28" spans="1:80" ht="12.75">
      <c r="A28" s="256">
        <v>7</v>
      </c>
      <c r="B28" s="257" t="s">
        <v>211</v>
      </c>
      <c r="C28" s="258" t="s">
        <v>212</v>
      </c>
      <c r="D28" s="259" t="s">
        <v>122</v>
      </c>
      <c r="E28" s="260">
        <v>404.7923</v>
      </c>
      <c r="F28" s="260"/>
      <c r="G28" s="261">
        <f>E28*F28</f>
        <v>0</v>
      </c>
      <c r="H28" s="262">
        <v>0</v>
      </c>
      <c r="I28" s="263">
        <f>E28*H28</f>
        <v>0</v>
      </c>
      <c r="J28" s="262">
        <v>0</v>
      </c>
      <c r="K28" s="263">
        <f>E28*J28</f>
        <v>0</v>
      </c>
      <c r="O28" s="255">
        <v>2</v>
      </c>
      <c r="AA28" s="228">
        <v>1</v>
      </c>
      <c r="AB28" s="228">
        <v>1</v>
      </c>
      <c r="AC28" s="228">
        <v>1</v>
      </c>
      <c r="AZ28" s="228">
        <v>1</v>
      </c>
      <c r="BA28" s="228">
        <f>IF(AZ28=1,G28,0)</f>
        <v>0</v>
      </c>
      <c r="BB28" s="228">
        <f>IF(AZ28=2,G28,0)</f>
        <v>0</v>
      </c>
      <c r="BC28" s="228">
        <f>IF(AZ28=3,G28,0)</f>
        <v>0</v>
      </c>
      <c r="BD28" s="228">
        <f>IF(AZ28=4,G28,0)</f>
        <v>0</v>
      </c>
      <c r="BE28" s="228">
        <f>IF(AZ28=5,G28,0)</f>
        <v>0</v>
      </c>
      <c r="CA28" s="255">
        <v>1</v>
      </c>
      <c r="CB28" s="255">
        <v>1</v>
      </c>
    </row>
    <row r="29" spans="1:15" ht="12.75">
      <c r="A29" s="264"/>
      <c r="B29" s="268"/>
      <c r="C29" s="440" t="s">
        <v>1764</v>
      </c>
      <c r="D29" s="441"/>
      <c r="E29" s="269">
        <v>233.984</v>
      </c>
      <c r="F29" s="270"/>
      <c r="G29" s="271"/>
      <c r="H29" s="272"/>
      <c r="I29" s="266"/>
      <c r="J29" s="273"/>
      <c r="K29" s="266"/>
      <c r="M29" s="267" t="s">
        <v>1764</v>
      </c>
      <c r="O29" s="255"/>
    </row>
    <row r="30" spans="1:15" ht="12.75">
      <c r="A30" s="264"/>
      <c r="B30" s="268"/>
      <c r="C30" s="440" t="s">
        <v>1765</v>
      </c>
      <c r="D30" s="441"/>
      <c r="E30" s="269">
        <v>170.8083</v>
      </c>
      <c r="F30" s="270"/>
      <c r="G30" s="271"/>
      <c r="H30" s="272"/>
      <c r="I30" s="266"/>
      <c r="J30" s="273"/>
      <c r="K30" s="266"/>
      <c r="M30" s="267" t="s">
        <v>1765</v>
      </c>
      <c r="O30" s="255"/>
    </row>
    <row r="31" spans="1:80" ht="12.75">
      <c r="A31" s="256">
        <v>8</v>
      </c>
      <c r="B31" s="257" t="s">
        <v>215</v>
      </c>
      <c r="C31" s="258" t="s">
        <v>216</v>
      </c>
      <c r="D31" s="259" t="s">
        <v>122</v>
      </c>
      <c r="E31" s="260">
        <v>63.1757</v>
      </c>
      <c r="F31" s="260"/>
      <c r="G31" s="261">
        <f>E31*F31</f>
        <v>0</v>
      </c>
      <c r="H31" s="262">
        <v>0</v>
      </c>
      <c r="I31" s="263">
        <f>E31*H31</f>
        <v>0</v>
      </c>
      <c r="J31" s="262">
        <v>0</v>
      </c>
      <c r="K31" s="263">
        <f>E31*J31</f>
        <v>0</v>
      </c>
      <c r="O31" s="255">
        <v>2</v>
      </c>
      <c r="AA31" s="228">
        <v>1</v>
      </c>
      <c r="AB31" s="228">
        <v>1</v>
      </c>
      <c r="AC31" s="228">
        <v>1</v>
      </c>
      <c r="AZ31" s="228">
        <v>1</v>
      </c>
      <c r="BA31" s="228">
        <f>IF(AZ31=1,G31,0)</f>
        <v>0</v>
      </c>
      <c r="BB31" s="228">
        <f>IF(AZ31=2,G31,0)</f>
        <v>0</v>
      </c>
      <c r="BC31" s="228">
        <f>IF(AZ31=3,G31,0)</f>
        <v>0</v>
      </c>
      <c r="BD31" s="228">
        <f>IF(AZ31=4,G31,0)</f>
        <v>0</v>
      </c>
      <c r="BE31" s="228">
        <f>IF(AZ31=5,G31,0)</f>
        <v>0</v>
      </c>
      <c r="CA31" s="255">
        <v>1</v>
      </c>
      <c r="CB31" s="255">
        <v>1</v>
      </c>
    </row>
    <row r="32" spans="1:15" ht="12.75">
      <c r="A32" s="264"/>
      <c r="B32" s="268"/>
      <c r="C32" s="440" t="s">
        <v>1766</v>
      </c>
      <c r="D32" s="441"/>
      <c r="E32" s="269">
        <v>63.1757</v>
      </c>
      <c r="F32" s="270"/>
      <c r="G32" s="271"/>
      <c r="H32" s="272"/>
      <c r="I32" s="266"/>
      <c r="J32" s="273"/>
      <c r="K32" s="266"/>
      <c r="M32" s="267" t="s">
        <v>1766</v>
      </c>
      <c r="O32" s="255"/>
    </row>
    <row r="33" spans="1:80" ht="12.75">
      <c r="A33" s="256">
        <v>9</v>
      </c>
      <c r="B33" s="257" t="s">
        <v>218</v>
      </c>
      <c r="C33" s="258" t="s">
        <v>219</v>
      </c>
      <c r="D33" s="259" t="s">
        <v>122</v>
      </c>
      <c r="E33" s="260">
        <v>63.1757</v>
      </c>
      <c r="F33" s="260"/>
      <c r="G33" s="261">
        <f>E33*F33</f>
        <v>0</v>
      </c>
      <c r="H33" s="262">
        <v>0</v>
      </c>
      <c r="I33" s="263">
        <f>E33*H33</f>
        <v>0</v>
      </c>
      <c r="J33" s="262">
        <v>0</v>
      </c>
      <c r="K33" s="263">
        <f>E33*J33</f>
        <v>0</v>
      </c>
      <c r="O33" s="255">
        <v>2</v>
      </c>
      <c r="AA33" s="228">
        <v>1</v>
      </c>
      <c r="AB33" s="228">
        <v>1</v>
      </c>
      <c r="AC33" s="228">
        <v>1</v>
      </c>
      <c r="AZ33" s="228">
        <v>1</v>
      </c>
      <c r="BA33" s="228">
        <f>IF(AZ33=1,G33,0)</f>
        <v>0</v>
      </c>
      <c r="BB33" s="228">
        <f>IF(AZ33=2,G33,0)</f>
        <v>0</v>
      </c>
      <c r="BC33" s="228">
        <f>IF(AZ33=3,G33,0)</f>
        <v>0</v>
      </c>
      <c r="BD33" s="228">
        <f>IF(AZ33=4,G33,0)</f>
        <v>0</v>
      </c>
      <c r="BE33" s="228">
        <f>IF(AZ33=5,G33,0)</f>
        <v>0</v>
      </c>
      <c r="CA33" s="255">
        <v>1</v>
      </c>
      <c r="CB33" s="255">
        <v>1</v>
      </c>
    </row>
    <row r="34" spans="1:80" ht="12.75">
      <c r="A34" s="256">
        <v>10</v>
      </c>
      <c r="B34" s="257" t="s">
        <v>220</v>
      </c>
      <c r="C34" s="258" t="s">
        <v>221</v>
      </c>
      <c r="D34" s="259" t="s">
        <v>122</v>
      </c>
      <c r="E34" s="260">
        <v>467.968</v>
      </c>
      <c r="F34" s="260"/>
      <c r="G34" s="261">
        <f>E34*F34</f>
        <v>0</v>
      </c>
      <c r="H34" s="262">
        <v>0</v>
      </c>
      <c r="I34" s="263">
        <f>E34*H34</f>
        <v>0</v>
      </c>
      <c r="J34" s="262">
        <v>0</v>
      </c>
      <c r="K34" s="263">
        <f>E34*J34</f>
        <v>0</v>
      </c>
      <c r="O34" s="255">
        <v>2</v>
      </c>
      <c r="AA34" s="228">
        <v>1</v>
      </c>
      <c r="AB34" s="228">
        <v>1</v>
      </c>
      <c r="AC34" s="228">
        <v>1</v>
      </c>
      <c r="AZ34" s="228">
        <v>1</v>
      </c>
      <c r="BA34" s="228">
        <f>IF(AZ34=1,G34,0)</f>
        <v>0</v>
      </c>
      <c r="BB34" s="228">
        <f>IF(AZ34=2,G34,0)</f>
        <v>0</v>
      </c>
      <c r="BC34" s="228">
        <f>IF(AZ34=3,G34,0)</f>
        <v>0</v>
      </c>
      <c r="BD34" s="228">
        <f>IF(AZ34=4,G34,0)</f>
        <v>0</v>
      </c>
      <c r="BE34" s="228">
        <f>IF(AZ34=5,G34,0)</f>
        <v>0</v>
      </c>
      <c r="CA34" s="255">
        <v>1</v>
      </c>
      <c r="CB34" s="255">
        <v>1</v>
      </c>
    </row>
    <row r="35" spans="1:15" ht="12.75">
      <c r="A35" s="264"/>
      <c r="B35" s="268"/>
      <c r="C35" s="440" t="s">
        <v>1767</v>
      </c>
      <c r="D35" s="441"/>
      <c r="E35" s="269">
        <v>233.984</v>
      </c>
      <c r="F35" s="270"/>
      <c r="G35" s="271"/>
      <c r="H35" s="272"/>
      <c r="I35" s="266"/>
      <c r="J35" s="273"/>
      <c r="K35" s="266"/>
      <c r="M35" s="267" t="s">
        <v>1767</v>
      </c>
      <c r="O35" s="255"/>
    </row>
    <row r="36" spans="1:15" ht="12.75">
      <c r="A36" s="264"/>
      <c r="B36" s="268"/>
      <c r="C36" s="440" t="s">
        <v>1768</v>
      </c>
      <c r="D36" s="441"/>
      <c r="E36" s="269">
        <v>170.8083</v>
      </c>
      <c r="F36" s="270"/>
      <c r="G36" s="271"/>
      <c r="H36" s="272"/>
      <c r="I36" s="266"/>
      <c r="J36" s="273"/>
      <c r="K36" s="266"/>
      <c r="M36" s="267" t="s">
        <v>1768</v>
      </c>
      <c r="O36" s="255"/>
    </row>
    <row r="37" spans="1:15" ht="12.75">
      <c r="A37" s="264"/>
      <c r="B37" s="268"/>
      <c r="C37" s="440" t="s">
        <v>1769</v>
      </c>
      <c r="D37" s="441"/>
      <c r="E37" s="269">
        <v>63.1757</v>
      </c>
      <c r="F37" s="270"/>
      <c r="G37" s="271"/>
      <c r="H37" s="272"/>
      <c r="I37" s="266"/>
      <c r="J37" s="273"/>
      <c r="K37" s="266"/>
      <c r="M37" s="267" t="s">
        <v>1769</v>
      </c>
      <c r="O37" s="255"/>
    </row>
    <row r="38" spans="1:80" ht="12.75">
      <c r="A38" s="256">
        <v>11</v>
      </c>
      <c r="B38" s="257" t="s">
        <v>225</v>
      </c>
      <c r="C38" s="258" t="s">
        <v>226</v>
      </c>
      <c r="D38" s="259" t="s">
        <v>122</v>
      </c>
      <c r="E38" s="260">
        <v>63.1757</v>
      </c>
      <c r="F38" s="260"/>
      <c r="G38" s="261">
        <f>E38*F38</f>
        <v>0</v>
      </c>
      <c r="H38" s="262">
        <v>0</v>
      </c>
      <c r="I38" s="263">
        <f>E38*H38</f>
        <v>0</v>
      </c>
      <c r="J38" s="262">
        <v>0</v>
      </c>
      <c r="K38" s="263">
        <f>E38*J38</f>
        <v>0</v>
      </c>
      <c r="O38" s="255">
        <v>2</v>
      </c>
      <c r="AA38" s="228">
        <v>1</v>
      </c>
      <c r="AB38" s="228">
        <v>1</v>
      </c>
      <c r="AC38" s="228">
        <v>1</v>
      </c>
      <c r="AZ38" s="228">
        <v>1</v>
      </c>
      <c r="BA38" s="228">
        <f>IF(AZ38=1,G38,0)</f>
        <v>0</v>
      </c>
      <c r="BB38" s="228">
        <f>IF(AZ38=2,G38,0)</f>
        <v>0</v>
      </c>
      <c r="BC38" s="228">
        <f>IF(AZ38=3,G38,0)</f>
        <v>0</v>
      </c>
      <c r="BD38" s="228">
        <f>IF(AZ38=4,G38,0)</f>
        <v>0</v>
      </c>
      <c r="BE38" s="228">
        <f>IF(AZ38=5,G38,0)</f>
        <v>0</v>
      </c>
      <c r="CA38" s="255">
        <v>1</v>
      </c>
      <c r="CB38" s="255">
        <v>1</v>
      </c>
    </row>
    <row r="39" spans="1:80" ht="12.75">
      <c r="A39" s="256">
        <v>12</v>
      </c>
      <c r="B39" s="257" t="s">
        <v>227</v>
      </c>
      <c r="C39" s="258" t="s">
        <v>228</v>
      </c>
      <c r="D39" s="259" t="s">
        <v>122</v>
      </c>
      <c r="E39" s="260">
        <v>170.8083</v>
      </c>
      <c r="F39" s="260"/>
      <c r="G39" s="261">
        <f>E39*F39</f>
        <v>0</v>
      </c>
      <c r="H39" s="262">
        <v>0</v>
      </c>
      <c r="I39" s="263">
        <f>E39*H39</f>
        <v>0</v>
      </c>
      <c r="J39" s="262">
        <v>0</v>
      </c>
      <c r="K39" s="263">
        <f>E39*J39</f>
        <v>0</v>
      </c>
      <c r="O39" s="255">
        <v>2</v>
      </c>
      <c r="AA39" s="228">
        <v>1</v>
      </c>
      <c r="AB39" s="228">
        <v>1</v>
      </c>
      <c r="AC39" s="228">
        <v>1</v>
      </c>
      <c r="AZ39" s="228">
        <v>1</v>
      </c>
      <c r="BA39" s="228">
        <f>IF(AZ39=1,G39,0)</f>
        <v>0</v>
      </c>
      <c r="BB39" s="228">
        <f>IF(AZ39=2,G39,0)</f>
        <v>0</v>
      </c>
      <c r="BC39" s="228">
        <f>IF(AZ39=3,G39,0)</f>
        <v>0</v>
      </c>
      <c r="BD39" s="228">
        <f>IF(AZ39=4,G39,0)</f>
        <v>0</v>
      </c>
      <c r="BE39" s="228">
        <f>IF(AZ39=5,G39,0)</f>
        <v>0</v>
      </c>
      <c r="CA39" s="255">
        <v>1</v>
      </c>
      <c r="CB39" s="255">
        <v>1</v>
      </c>
    </row>
    <row r="40" spans="1:15" ht="12.75">
      <c r="A40" s="264"/>
      <c r="B40" s="268"/>
      <c r="C40" s="440" t="s">
        <v>1770</v>
      </c>
      <c r="D40" s="441"/>
      <c r="E40" s="269">
        <v>170.8083</v>
      </c>
      <c r="F40" s="270"/>
      <c r="G40" s="271"/>
      <c r="H40" s="272"/>
      <c r="I40" s="266"/>
      <c r="J40" s="273"/>
      <c r="K40" s="266"/>
      <c r="M40" s="267" t="s">
        <v>1770</v>
      </c>
      <c r="O40" s="255"/>
    </row>
    <row r="41" spans="1:80" ht="12.75">
      <c r="A41" s="256">
        <v>13</v>
      </c>
      <c r="B41" s="257" t="s">
        <v>230</v>
      </c>
      <c r="C41" s="258" t="s">
        <v>231</v>
      </c>
      <c r="D41" s="259" t="s">
        <v>122</v>
      </c>
      <c r="E41" s="260">
        <v>48.5517</v>
      </c>
      <c r="F41" s="260"/>
      <c r="G41" s="261">
        <f>E41*F41</f>
        <v>0</v>
      </c>
      <c r="H41" s="262">
        <v>0</v>
      </c>
      <c r="I41" s="263">
        <f>E41*H41</f>
        <v>0</v>
      </c>
      <c r="J41" s="262">
        <v>0</v>
      </c>
      <c r="K41" s="263">
        <f>E41*J41</f>
        <v>0</v>
      </c>
      <c r="O41" s="255">
        <v>2</v>
      </c>
      <c r="AA41" s="228">
        <v>1</v>
      </c>
      <c r="AB41" s="228">
        <v>1</v>
      </c>
      <c r="AC41" s="228">
        <v>1</v>
      </c>
      <c r="AZ41" s="228">
        <v>1</v>
      </c>
      <c r="BA41" s="228">
        <f>IF(AZ41=1,G41,0)</f>
        <v>0</v>
      </c>
      <c r="BB41" s="228">
        <f>IF(AZ41=2,G41,0)</f>
        <v>0</v>
      </c>
      <c r="BC41" s="228">
        <f>IF(AZ41=3,G41,0)</f>
        <v>0</v>
      </c>
      <c r="BD41" s="228">
        <f>IF(AZ41=4,G41,0)</f>
        <v>0</v>
      </c>
      <c r="BE41" s="228">
        <f>IF(AZ41=5,G41,0)</f>
        <v>0</v>
      </c>
      <c r="CA41" s="255">
        <v>1</v>
      </c>
      <c r="CB41" s="255">
        <v>1</v>
      </c>
    </row>
    <row r="42" spans="1:15" ht="12.75">
      <c r="A42" s="264"/>
      <c r="B42" s="268"/>
      <c r="C42" s="440" t="s">
        <v>319</v>
      </c>
      <c r="D42" s="441"/>
      <c r="E42" s="269">
        <v>0</v>
      </c>
      <c r="F42" s="270"/>
      <c r="G42" s="271"/>
      <c r="H42" s="272"/>
      <c r="I42" s="266"/>
      <c r="J42" s="273"/>
      <c r="K42" s="266"/>
      <c r="M42" s="267" t="s">
        <v>319</v>
      </c>
      <c r="O42" s="255"/>
    </row>
    <row r="43" spans="1:15" ht="12.75">
      <c r="A43" s="264"/>
      <c r="B43" s="268"/>
      <c r="C43" s="440" t="s">
        <v>1771</v>
      </c>
      <c r="D43" s="441"/>
      <c r="E43" s="269">
        <v>23.6118</v>
      </c>
      <c r="F43" s="270"/>
      <c r="G43" s="271"/>
      <c r="H43" s="272"/>
      <c r="I43" s="266"/>
      <c r="J43" s="273"/>
      <c r="K43" s="266"/>
      <c r="M43" s="267" t="s">
        <v>1771</v>
      </c>
      <c r="O43" s="255"/>
    </row>
    <row r="44" spans="1:15" ht="12.75">
      <c r="A44" s="264"/>
      <c r="B44" s="268"/>
      <c r="C44" s="440" t="s">
        <v>1772</v>
      </c>
      <c r="D44" s="441"/>
      <c r="E44" s="269">
        <v>3.9309</v>
      </c>
      <c r="F44" s="270"/>
      <c r="G44" s="271"/>
      <c r="H44" s="272"/>
      <c r="I44" s="266"/>
      <c r="J44" s="273"/>
      <c r="K44" s="266"/>
      <c r="M44" s="267" t="s">
        <v>1772</v>
      </c>
      <c r="O44" s="255"/>
    </row>
    <row r="45" spans="1:15" ht="12.75">
      <c r="A45" s="264"/>
      <c r="B45" s="268"/>
      <c r="C45" s="440" t="s">
        <v>1773</v>
      </c>
      <c r="D45" s="441"/>
      <c r="E45" s="269">
        <v>21.009</v>
      </c>
      <c r="F45" s="270"/>
      <c r="G45" s="271"/>
      <c r="H45" s="272"/>
      <c r="I45" s="266"/>
      <c r="J45" s="273"/>
      <c r="K45" s="266"/>
      <c r="M45" s="267" t="s">
        <v>1773</v>
      </c>
      <c r="O45" s="255"/>
    </row>
    <row r="46" spans="1:80" ht="12.75">
      <c r="A46" s="356">
        <v>14</v>
      </c>
      <c r="B46" s="357" t="s">
        <v>236</v>
      </c>
      <c r="C46" s="358" t="s">
        <v>669</v>
      </c>
      <c r="D46" s="359" t="s">
        <v>238</v>
      </c>
      <c r="E46" s="360">
        <v>92.2482</v>
      </c>
      <c r="F46" s="360"/>
      <c r="G46" s="361">
        <f>E46*F46</f>
        <v>0</v>
      </c>
      <c r="H46" s="262">
        <v>1</v>
      </c>
      <c r="I46" s="263">
        <f>E46*H46</f>
        <v>92.2482</v>
      </c>
      <c r="J46" s="262"/>
      <c r="K46" s="263">
        <f>E46*J46</f>
        <v>0</v>
      </c>
      <c r="O46" s="255">
        <v>2</v>
      </c>
      <c r="AA46" s="228">
        <v>3</v>
      </c>
      <c r="AB46" s="228">
        <v>1</v>
      </c>
      <c r="AC46" s="228">
        <v>58337333</v>
      </c>
      <c r="AZ46" s="228">
        <v>1</v>
      </c>
      <c r="BA46" s="228">
        <f>IF(AZ46=1,G46,0)</f>
        <v>0</v>
      </c>
      <c r="BB46" s="228">
        <f>IF(AZ46=2,G46,0)</f>
        <v>0</v>
      </c>
      <c r="BC46" s="228">
        <f>IF(AZ46=3,G46,0)</f>
        <v>0</v>
      </c>
      <c r="BD46" s="228">
        <f>IF(AZ46=4,G46,0)</f>
        <v>0</v>
      </c>
      <c r="BE46" s="228">
        <f>IF(AZ46=5,G46,0)</f>
        <v>0</v>
      </c>
      <c r="CA46" s="255">
        <v>3</v>
      </c>
      <c r="CB46" s="255">
        <v>1</v>
      </c>
    </row>
    <row r="47" spans="1:15" ht="12.75">
      <c r="A47" s="362"/>
      <c r="B47" s="363"/>
      <c r="C47" s="444" t="s">
        <v>1774</v>
      </c>
      <c r="D47" s="445"/>
      <c r="E47" s="364">
        <v>92.2482</v>
      </c>
      <c r="F47" s="365"/>
      <c r="G47" s="366"/>
      <c r="H47" s="272"/>
      <c r="I47" s="266"/>
      <c r="J47" s="273"/>
      <c r="K47" s="266"/>
      <c r="M47" s="267" t="s">
        <v>1774</v>
      </c>
      <c r="O47" s="255"/>
    </row>
    <row r="48" spans="1:57" ht="12.75">
      <c r="A48" s="274"/>
      <c r="B48" s="275" t="s">
        <v>103</v>
      </c>
      <c r="C48" s="276" t="s">
        <v>112</v>
      </c>
      <c r="D48" s="277"/>
      <c r="E48" s="278"/>
      <c r="F48" s="279"/>
      <c r="G48" s="280">
        <f>SUM(G7:G47)</f>
        <v>0</v>
      </c>
      <c r="H48" s="281"/>
      <c r="I48" s="282">
        <f>SUM(I7:I47)</f>
        <v>92.8273104</v>
      </c>
      <c r="J48" s="281"/>
      <c r="K48" s="282">
        <f>SUM(K7:K47)</f>
        <v>0</v>
      </c>
      <c r="O48" s="255">
        <v>4</v>
      </c>
      <c r="BA48" s="283">
        <f>SUM(BA7:BA47)</f>
        <v>0</v>
      </c>
      <c r="BB48" s="283">
        <f>SUM(BB7:BB47)</f>
        <v>0</v>
      </c>
      <c r="BC48" s="283">
        <f>SUM(BC7:BC47)</f>
        <v>0</v>
      </c>
      <c r="BD48" s="283">
        <f>SUM(BD7:BD47)</f>
        <v>0</v>
      </c>
      <c r="BE48" s="283">
        <f>SUM(BE7:BE47)</f>
        <v>0</v>
      </c>
    </row>
    <row r="49" spans="1:15" ht="12.75">
      <c r="A49" s="245" t="s">
        <v>98</v>
      </c>
      <c r="B49" s="246" t="s">
        <v>671</v>
      </c>
      <c r="C49" s="247" t="s">
        <v>672</v>
      </c>
      <c r="D49" s="248"/>
      <c r="E49" s="249"/>
      <c r="F49" s="249"/>
      <c r="G49" s="250"/>
      <c r="H49" s="251"/>
      <c r="I49" s="252"/>
      <c r="J49" s="253"/>
      <c r="K49" s="254"/>
      <c r="O49" s="255">
        <v>1</v>
      </c>
    </row>
    <row r="50" spans="1:80" ht="12.75">
      <c r="A50" s="256">
        <v>15</v>
      </c>
      <c r="B50" s="257" t="s">
        <v>674</v>
      </c>
      <c r="C50" s="258" t="s">
        <v>675</v>
      </c>
      <c r="D50" s="259" t="s">
        <v>259</v>
      </c>
      <c r="E50" s="260">
        <v>1</v>
      </c>
      <c r="F50" s="260"/>
      <c r="G50" s="261">
        <f>E50*F50</f>
        <v>0</v>
      </c>
      <c r="H50" s="262">
        <v>0.18625</v>
      </c>
      <c r="I50" s="263">
        <f>E50*H50</f>
        <v>0.18625</v>
      </c>
      <c r="J50" s="262">
        <v>0</v>
      </c>
      <c r="K50" s="263">
        <f>E50*J50</f>
        <v>0</v>
      </c>
      <c r="O50" s="255">
        <v>2</v>
      </c>
      <c r="AA50" s="228">
        <v>1</v>
      </c>
      <c r="AB50" s="228">
        <v>1</v>
      </c>
      <c r="AC50" s="228">
        <v>1</v>
      </c>
      <c r="AZ50" s="228">
        <v>1</v>
      </c>
      <c r="BA50" s="228">
        <f>IF(AZ50=1,G50,0)</f>
        <v>0</v>
      </c>
      <c r="BB50" s="228">
        <f>IF(AZ50=2,G50,0)</f>
        <v>0</v>
      </c>
      <c r="BC50" s="228">
        <f>IF(AZ50=3,G50,0)</f>
        <v>0</v>
      </c>
      <c r="BD50" s="228">
        <f>IF(AZ50=4,G50,0)</f>
        <v>0</v>
      </c>
      <c r="BE50" s="228">
        <f>IF(AZ50=5,G50,0)</f>
        <v>0</v>
      </c>
      <c r="CA50" s="255">
        <v>1</v>
      </c>
      <c r="CB50" s="255">
        <v>1</v>
      </c>
    </row>
    <row r="51" spans="1:57" ht="12.75">
      <c r="A51" s="274"/>
      <c r="B51" s="275" t="s">
        <v>103</v>
      </c>
      <c r="C51" s="276" t="s">
        <v>673</v>
      </c>
      <c r="D51" s="277"/>
      <c r="E51" s="278"/>
      <c r="F51" s="279"/>
      <c r="G51" s="280">
        <f>SUM(G49:G50)</f>
        <v>0</v>
      </c>
      <c r="H51" s="281"/>
      <c r="I51" s="282">
        <f>SUM(I49:I50)</f>
        <v>0.18625</v>
      </c>
      <c r="J51" s="281"/>
      <c r="K51" s="282">
        <f>SUM(K49:K50)</f>
        <v>0</v>
      </c>
      <c r="O51" s="255">
        <v>4</v>
      </c>
      <c r="BA51" s="283">
        <f>SUM(BA49:BA50)</f>
        <v>0</v>
      </c>
      <c r="BB51" s="283">
        <f>SUM(BB49:BB50)</f>
        <v>0</v>
      </c>
      <c r="BC51" s="283">
        <f>SUM(BC49:BC50)</f>
        <v>0</v>
      </c>
      <c r="BD51" s="283">
        <f>SUM(BD49:BD50)</f>
        <v>0</v>
      </c>
      <c r="BE51" s="283">
        <f>SUM(BE49:BE50)</f>
        <v>0</v>
      </c>
    </row>
    <row r="52" spans="1:15" ht="12.75">
      <c r="A52" s="245" t="s">
        <v>98</v>
      </c>
      <c r="B52" s="246" t="s">
        <v>240</v>
      </c>
      <c r="C52" s="247" t="s">
        <v>241</v>
      </c>
      <c r="D52" s="248"/>
      <c r="E52" s="249"/>
      <c r="F52" s="249"/>
      <c r="G52" s="250"/>
      <c r="H52" s="251"/>
      <c r="I52" s="252"/>
      <c r="J52" s="253"/>
      <c r="K52" s="254"/>
      <c r="O52" s="255">
        <v>1</v>
      </c>
    </row>
    <row r="53" spans="1:80" ht="12.75">
      <c r="A53" s="256">
        <v>16</v>
      </c>
      <c r="B53" s="257" t="s">
        <v>243</v>
      </c>
      <c r="C53" s="258" t="s">
        <v>244</v>
      </c>
      <c r="D53" s="259" t="s">
        <v>122</v>
      </c>
      <c r="E53" s="260">
        <v>14.624</v>
      </c>
      <c r="F53" s="260"/>
      <c r="G53" s="261">
        <f>E53*F53</f>
        <v>0</v>
      </c>
      <c r="H53" s="262">
        <v>1.89077</v>
      </c>
      <c r="I53" s="263">
        <f>E53*H53</f>
        <v>27.65062048</v>
      </c>
      <c r="J53" s="262">
        <v>0</v>
      </c>
      <c r="K53" s="263">
        <f>E53*J53</f>
        <v>0</v>
      </c>
      <c r="O53" s="255">
        <v>2</v>
      </c>
      <c r="AA53" s="228">
        <v>1</v>
      </c>
      <c r="AB53" s="228">
        <v>0</v>
      </c>
      <c r="AC53" s="228">
        <v>0</v>
      </c>
      <c r="AZ53" s="228">
        <v>1</v>
      </c>
      <c r="BA53" s="228">
        <f>IF(AZ53=1,G53,0)</f>
        <v>0</v>
      </c>
      <c r="BB53" s="228">
        <f>IF(AZ53=2,G53,0)</f>
        <v>0</v>
      </c>
      <c r="BC53" s="228">
        <f>IF(AZ53=3,G53,0)</f>
        <v>0</v>
      </c>
      <c r="BD53" s="228">
        <f>IF(AZ53=4,G53,0)</f>
        <v>0</v>
      </c>
      <c r="BE53" s="228">
        <f>IF(AZ53=5,G53,0)</f>
        <v>0</v>
      </c>
      <c r="CA53" s="255">
        <v>1</v>
      </c>
      <c r="CB53" s="255">
        <v>0</v>
      </c>
    </row>
    <row r="54" spans="1:15" ht="12.75">
      <c r="A54" s="264"/>
      <c r="B54" s="268"/>
      <c r="C54" s="440" t="s">
        <v>319</v>
      </c>
      <c r="D54" s="441"/>
      <c r="E54" s="269">
        <v>0</v>
      </c>
      <c r="F54" s="270"/>
      <c r="G54" s="271"/>
      <c r="H54" s="272"/>
      <c r="I54" s="266"/>
      <c r="J54" s="273"/>
      <c r="K54" s="266"/>
      <c r="M54" s="267" t="s">
        <v>319</v>
      </c>
      <c r="O54" s="255"/>
    </row>
    <row r="55" spans="1:15" ht="12.75">
      <c r="A55" s="264"/>
      <c r="B55" s="268"/>
      <c r="C55" s="440" t="s">
        <v>1775</v>
      </c>
      <c r="D55" s="441"/>
      <c r="E55" s="269">
        <v>7.112</v>
      </c>
      <c r="F55" s="270"/>
      <c r="G55" s="271"/>
      <c r="H55" s="272"/>
      <c r="I55" s="266"/>
      <c r="J55" s="273"/>
      <c r="K55" s="266"/>
      <c r="M55" s="267" t="s">
        <v>1775</v>
      </c>
      <c r="O55" s="255"/>
    </row>
    <row r="56" spans="1:15" ht="12.75">
      <c r="A56" s="264"/>
      <c r="B56" s="268"/>
      <c r="C56" s="440" t="s">
        <v>1776</v>
      </c>
      <c r="D56" s="441"/>
      <c r="E56" s="269">
        <v>1.184</v>
      </c>
      <c r="F56" s="270"/>
      <c r="G56" s="271"/>
      <c r="H56" s="272"/>
      <c r="I56" s="266"/>
      <c r="J56" s="273"/>
      <c r="K56" s="266"/>
      <c r="M56" s="267" t="s">
        <v>1776</v>
      </c>
      <c r="O56" s="255"/>
    </row>
    <row r="57" spans="1:15" ht="12.75">
      <c r="A57" s="264"/>
      <c r="B57" s="268"/>
      <c r="C57" s="440" t="s">
        <v>1777</v>
      </c>
      <c r="D57" s="441"/>
      <c r="E57" s="269">
        <v>6.328</v>
      </c>
      <c r="F57" s="270"/>
      <c r="G57" s="271"/>
      <c r="H57" s="272"/>
      <c r="I57" s="266"/>
      <c r="J57" s="273"/>
      <c r="K57" s="266"/>
      <c r="M57" s="267" t="s">
        <v>1777</v>
      </c>
      <c r="O57" s="255"/>
    </row>
    <row r="58" spans="1:57" ht="12.75">
      <c r="A58" s="274"/>
      <c r="B58" s="275" t="s">
        <v>103</v>
      </c>
      <c r="C58" s="276" t="s">
        <v>242</v>
      </c>
      <c r="D58" s="277"/>
      <c r="E58" s="278"/>
      <c r="F58" s="279"/>
      <c r="G58" s="280">
        <f>SUM(G52:G57)</f>
        <v>0</v>
      </c>
      <c r="H58" s="281"/>
      <c r="I58" s="282">
        <f>SUM(I52:I57)</f>
        <v>27.65062048</v>
      </c>
      <c r="J58" s="281"/>
      <c r="K58" s="282">
        <f>SUM(K52:K57)</f>
        <v>0</v>
      </c>
      <c r="O58" s="255">
        <v>4</v>
      </c>
      <c r="BA58" s="283">
        <f>SUM(BA52:BA57)</f>
        <v>0</v>
      </c>
      <c r="BB58" s="283">
        <f>SUM(BB52:BB57)</f>
        <v>0</v>
      </c>
      <c r="BC58" s="283">
        <f>SUM(BC52:BC57)</f>
        <v>0</v>
      </c>
      <c r="BD58" s="283">
        <f>SUM(BD52:BD57)</f>
        <v>0</v>
      </c>
      <c r="BE58" s="283">
        <f>SUM(BE52:BE57)</f>
        <v>0</v>
      </c>
    </row>
    <row r="59" spans="1:15" ht="12.75">
      <c r="A59" s="245" t="s">
        <v>98</v>
      </c>
      <c r="B59" s="246" t="s">
        <v>251</v>
      </c>
      <c r="C59" s="247" t="s">
        <v>252</v>
      </c>
      <c r="D59" s="248"/>
      <c r="E59" s="249"/>
      <c r="F59" s="249"/>
      <c r="G59" s="250"/>
      <c r="H59" s="251"/>
      <c r="I59" s="252"/>
      <c r="J59" s="253"/>
      <c r="K59" s="254"/>
      <c r="O59" s="255">
        <v>1</v>
      </c>
    </row>
    <row r="60" spans="1:80" ht="12.75">
      <c r="A60" s="256">
        <v>17</v>
      </c>
      <c r="B60" s="257" t="s">
        <v>1778</v>
      </c>
      <c r="C60" s="258" t="s">
        <v>1779</v>
      </c>
      <c r="D60" s="259" t="s">
        <v>110</v>
      </c>
      <c r="E60" s="260">
        <v>132.9</v>
      </c>
      <c r="F60" s="260"/>
      <c r="G60" s="261">
        <f>E60*F60</f>
        <v>0</v>
      </c>
      <c r="H60" s="262">
        <v>0</v>
      </c>
      <c r="I60" s="263">
        <f>E60*H60</f>
        <v>0</v>
      </c>
      <c r="J60" s="262">
        <v>0</v>
      </c>
      <c r="K60" s="263">
        <f>E60*J60</f>
        <v>0</v>
      </c>
      <c r="O60" s="255">
        <v>2</v>
      </c>
      <c r="AA60" s="228">
        <v>1</v>
      </c>
      <c r="AB60" s="228">
        <v>1</v>
      </c>
      <c r="AC60" s="228">
        <v>1</v>
      </c>
      <c r="AZ60" s="228">
        <v>1</v>
      </c>
      <c r="BA60" s="228">
        <f>IF(AZ60=1,G60,0)</f>
        <v>0</v>
      </c>
      <c r="BB60" s="228">
        <f>IF(AZ60=2,G60,0)</f>
        <v>0</v>
      </c>
      <c r="BC60" s="228">
        <f>IF(AZ60=3,G60,0)</f>
        <v>0</v>
      </c>
      <c r="BD60" s="228">
        <f>IF(AZ60=4,G60,0)</f>
        <v>0</v>
      </c>
      <c r="BE60" s="228">
        <f>IF(AZ60=5,G60,0)</f>
        <v>0</v>
      </c>
      <c r="CA60" s="255">
        <v>1</v>
      </c>
      <c r="CB60" s="255">
        <v>1</v>
      </c>
    </row>
    <row r="61" spans="1:15" ht="12.75">
      <c r="A61" s="264"/>
      <c r="B61" s="268"/>
      <c r="C61" s="440" t="s">
        <v>319</v>
      </c>
      <c r="D61" s="441"/>
      <c r="E61" s="269">
        <v>0</v>
      </c>
      <c r="F61" s="270"/>
      <c r="G61" s="271"/>
      <c r="H61" s="272"/>
      <c r="I61" s="266"/>
      <c r="J61" s="273"/>
      <c r="K61" s="266"/>
      <c r="M61" s="267" t="s">
        <v>319</v>
      </c>
      <c r="O61" s="255"/>
    </row>
    <row r="62" spans="1:15" ht="12.75">
      <c r="A62" s="264"/>
      <c r="B62" s="268"/>
      <c r="C62" s="440" t="s">
        <v>1780</v>
      </c>
      <c r="D62" s="441"/>
      <c r="E62" s="269">
        <v>88.4</v>
      </c>
      <c r="F62" s="270"/>
      <c r="G62" s="271"/>
      <c r="H62" s="272"/>
      <c r="I62" s="266"/>
      <c r="J62" s="273"/>
      <c r="K62" s="266"/>
      <c r="M62" s="267" t="s">
        <v>1780</v>
      </c>
      <c r="O62" s="255"/>
    </row>
    <row r="63" spans="1:15" ht="12.75">
      <c r="A63" s="264"/>
      <c r="B63" s="268"/>
      <c r="C63" s="440" t="s">
        <v>1781</v>
      </c>
      <c r="D63" s="441"/>
      <c r="E63" s="269">
        <v>14.8</v>
      </c>
      <c r="F63" s="270"/>
      <c r="G63" s="271"/>
      <c r="H63" s="272"/>
      <c r="I63" s="266"/>
      <c r="J63" s="273"/>
      <c r="K63" s="266"/>
      <c r="M63" s="267" t="s">
        <v>1781</v>
      </c>
      <c r="O63" s="255"/>
    </row>
    <row r="64" spans="1:15" ht="12.75">
      <c r="A64" s="264"/>
      <c r="B64" s="268"/>
      <c r="C64" s="440" t="s">
        <v>1782</v>
      </c>
      <c r="D64" s="441"/>
      <c r="E64" s="269">
        <v>29.7</v>
      </c>
      <c r="F64" s="270"/>
      <c r="G64" s="271"/>
      <c r="H64" s="272"/>
      <c r="I64" s="266"/>
      <c r="J64" s="273"/>
      <c r="K64" s="266"/>
      <c r="M64" s="267" t="s">
        <v>1782</v>
      </c>
      <c r="O64" s="255"/>
    </row>
    <row r="65" spans="1:80" ht="12.75">
      <c r="A65" s="256">
        <v>18</v>
      </c>
      <c r="B65" s="257" t="s">
        <v>686</v>
      </c>
      <c r="C65" s="258" t="s">
        <v>1783</v>
      </c>
      <c r="D65" s="259" t="s">
        <v>110</v>
      </c>
      <c r="E65" s="260">
        <v>49.9</v>
      </c>
      <c r="F65" s="260"/>
      <c r="G65" s="261">
        <f>E65*F65</f>
        <v>0</v>
      </c>
      <c r="H65" s="262">
        <v>0</v>
      </c>
      <c r="I65" s="263">
        <f>E65*H65</f>
        <v>0</v>
      </c>
      <c r="J65" s="262">
        <v>0</v>
      </c>
      <c r="K65" s="263">
        <f>E65*J65</f>
        <v>0</v>
      </c>
      <c r="O65" s="255">
        <v>2</v>
      </c>
      <c r="AA65" s="228">
        <v>1</v>
      </c>
      <c r="AB65" s="228">
        <v>1</v>
      </c>
      <c r="AC65" s="228">
        <v>1</v>
      </c>
      <c r="AZ65" s="228">
        <v>1</v>
      </c>
      <c r="BA65" s="228">
        <f>IF(AZ65=1,G65,0)</f>
        <v>0</v>
      </c>
      <c r="BB65" s="228">
        <f>IF(AZ65=2,G65,0)</f>
        <v>0</v>
      </c>
      <c r="BC65" s="228">
        <f>IF(AZ65=3,G65,0)</f>
        <v>0</v>
      </c>
      <c r="BD65" s="228">
        <f>IF(AZ65=4,G65,0)</f>
        <v>0</v>
      </c>
      <c r="BE65" s="228">
        <f>IF(AZ65=5,G65,0)</f>
        <v>0</v>
      </c>
      <c r="CA65" s="255">
        <v>1</v>
      </c>
      <c r="CB65" s="255">
        <v>1</v>
      </c>
    </row>
    <row r="66" spans="1:15" ht="12.75">
      <c r="A66" s="264"/>
      <c r="B66" s="268"/>
      <c r="C66" s="440" t="s">
        <v>319</v>
      </c>
      <c r="D66" s="441"/>
      <c r="E66" s="269">
        <v>0</v>
      </c>
      <c r="F66" s="270"/>
      <c r="G66" s="271"/>
      <c r="H66" s="272"/>
      <c r="I66" s="266"/>
      <c r="J66" s="273"/>
      <c r="K66" s="266"/>
      <c r="M66" s="267" t="s">
        <v>319</v>
      </c>
      <c r="O66" s="255"/>
    </row>
    <row r="67" spans="1:15" ht="12.75">
      <c r="A67" s="264"/>
      <c r="B67" s="268"/>
      <c r="C67" s="440" t="s">
        <v>1784</v>
      </c>
      <c r="D67" s="441"/>
      <c r="E67" s="269">
        <v>0.5</v>
      </c>
      <c r="F67" s="270"/>
      <c r="G67" s="271"/>
      <c r="H67" s="272"/>
      <c r="I67" s="266"/>
      <c r="J67" s="273"/>
      <c r="K67" s="266"/>
      <c r="M67" s="267" t="s">
        <v>1784</v>
      </c>
      <c r="O67" s="255"/>
    </row>
    <row r="68" spans="1:15" ht="12.75">
      <c r="A68" s="264"/>
      <c r="B68" s="268"/>
      <c r="C68" s="440" t="s">
        <v>1785</v>
      </c>
      <c r="D68" s="441"/>
      <c r="E68" s="269">
        <v>49.4</v>
      </c>
      <c r="F68" s="270"/>
      <c r="G68" s="271"/>
      <c r="H68" s="272"/>
      <c r="I68" s="266"/>
      <c r="J68" s="273"/>
      <c r="K68" s="266"/>
      <c r="M68" s="267" t="s">
        <v>1785</v>
      </c>
      <c r="O68" s="255"/>
    </row>
    <row r="69" spans="1:80" ht="12.75">
      <c r="A69" s="256">
        <v>19</v>
      </c>
      <c r="B69" s="257" t="s">
        <v>1786</v>
      </c>
      <c r="C69" s="258" t="s">
        <v>1787</v>
      </c>
      <c r="D69" s="259" t="s">
        <v>259</v>
      </c>
      <c r="E69" s="260">
        <v>32</v>
      </c>
      <c r="F69" s="260"/>
      <c r="G69" s="261">
        <f>E69*F69</f>
        <v>0</v>
      </c>
      <c r="H69" s="262">
        <v>8E-05</v>
      </c>
      <c r="I69" s="263">
        <f>E69*H69</f>
        <v>0.00256</v>
      </c>
      <c r="J69" s="262">
        <v>0</v>
      </c>
      <c r="K69" s="263">
        <f>E69*J69</f>
        <v>0</v>
      </c>
      <c r="O69" s="255">
        <v>2</v>
      </c>
      <c r="AA69" s="228">
        <v>1</v>
      </c>
      <c r="AB69" s="228">
        <v>1</v>
      </c>
      <c r="AC69" s="228">
        <v>1</v>
      </c>
      <c r="AZ69" s="228">
        <v>1</v>
      </c>
      <c r="BA69" s="228">
        <f>IF(AZ69=1,G69,0)</f>
        <v>0</v>
      </c>
      <c r="BB69" s="228">
        <f>IF(AZ69=2,G69,0)</f>
        <v>0</v>
      </c>
      <c r="BC69" s="228">
        <f>IF(AZ69=3,G69,0)</f>
        <v>0</v>
      </c>
      <c r="BD69" s="228">
        <f>IF(AZ69=4,G69,0)</f>
        <v>0</v>
      </c>
      <c r="BE69" s="228">
        <f>IF(AZ69=5,G69,0)</f>
        <v>0</v>
      </c>
      <c r="CA69" s="255">
        <v>1</v>
      </c>
      <c r="CB69" s="255">
        <v>1</v>
      </c>
    </row>
    <row r="70" spans="1:15" ht="22.5">
      <c r="A70" s="264"/>
      <c r="B70" s="265"/>
      <c r="C70" s="449" t="s">
        <v>1788</v>
      </c>
      <c r="D70" s="450"/>
      <c r="E70" s="450"/>
      <c r="F70" s="450"/>
      <c r="G70" s="451"/>
      <c r="I70" s="266"/>
      <c r="K70" s="266"/>
      <c r="L70" s="267" t="s">
        <v>1788</v>
      </c>
      <c r="O70" s="255">
        <v>3</v>
      </c>
    </row>
    <row r="71" spans="1:80" ht="12.75">
      <c r="A71" s="256">
        <v>20</v>
      </c>
      <c r="B71" s="257" t="s">
        <v>1789</v>
      </c>
      <c r="C71" s="258" t="s">
        <v>1790</v>
      </c>
      <c r="D71" s="259" t="s">
        <v>110</v>
      </c>
      <c r="E71" s="260">
        <v>182.8</v>
      </c>
      <c r="F71" s="260"/>
      <c r="G71" s="261">
        <f>E71*F71</f>
        <v>0</v>
      </c>
      <c r="H71" s="262">
        <v>0</v>
      </c>
      <c r="I71" s="263">
        <f>E71*H71</f>
        <v>0</v>
      </c>
      <c r="J71" s="262">
        <v>0</v>
      </c>
      <c r="K71" s="263">
        <f>E71*J71</f>
        <v>0</v>
      </c>
      <c r="O71" s="255">
        <v>2</v>
      </c>
      <c r="AA71" s="228">
        <v>1</v>
      </c>
      <c r="AB71" s="228">
        <v>1</v>
      </c>
      <c r="AC71" s="228">
        <v>1</v>
      </c>
      <c r="AZ71" s="228">
        <v>1</v>
      </c>
      <c r="BA71" s="228">
        <f>IF(AZ71=1,G71,0)</f>
        <v>0</v>
      </c>
      <c r="BB71" s="228">
        <f>IF(AZ71=2,G71,0)</f>
        <v>0</v>
      </c>
      <c r="BC71" s="228">
        <f>IF(AZ71=3,G71,0)</f>
        <v>0</v>
      </c>
      <c r="BD71" s="228">
        <f>IF(AZ71=4,G71,0)</f>
        <v>0</v>
      </c>
      <c r="BE71" s="228">
        <f>IF(AZ71=5,G71,0)</f>
        <v>0</v>
      </c>
      <c r="CA71" s="255">
        <v>1</v>
      </c>
      <c r="CB71" s="255">
        <v>1</v>
      </c>
    </row>
    <row r="72" spans="1:15" ht="12.75">
      <c r="A72" s="264"/>
      <c r="B72" s="268"/>
      <c r="C72" s="440" t="s">
        <v>1791</v>
      </c>
      <c r="D72" s="441"/>
      <c r="E72" s="269">
        <v>182.8</v>
      </c>
      <c r="F72" s="270"/>
      <c r="G72" s="271"/>
      <c r="H72" s="272"/>
      <c r="I72" s="266"/>
      <c r="J72" s="273"/>
      <c r="K72" s="266"/>
      <c r="M72" s="267" t="s">
        <v>1791</v>
      </c>
      <c r="O72" s="255"/>
    </row>
    <row r="73" spans="1:80" ht="12.75">
      <c r="A73" s="256">
        <v>21</v>
      </c>
      <c r="B73" s="257" t="s">
        <v>708</v>
      </c>
      <c r="C73" s="258" t="s">
        <v>709</v>
      </c>
      <c r="D73" s="259" t="s">
        <v>110</v>
      </c>
      <c r="E73" s="260">
        <v>182.8</v>
      </c>
      <c r="F73" s="260"/>
      <c r="G73" s="261">
        <f aca="true" t="shared" si="0" ref="G73:G78">E73*F73</f>
        <v>0</v>
      </c>
      <c r="H73" s="262">
        <v>0</v>
      </c>
      <c r="I73" s="263">
        <f aca="true" t="shared" si="1" ref="I73:I78">E73*H73</f>
        <v>0</v>
      </c>
      <c r="J73" s="262">
        <v>0</v>
      </c>
      <c r="K73" s="263">
        <f aca="true" t="shared" si="2" ref="K73:K78">E73*J73</f>
        <v>0</v>
      </c>
      <c r="O73" s="255">
        <v>2</v>
      </c>
      <c r="AA73" s="228">
        <v>1</v>
      </c>
      <c r="AB73" s="228">
        <v>0</v>
      </c>
      <c r="AC73" s="228">
        <v>0</v>
      </c>
      <c r="AZ73" s="228">
        <v>1</v>
      </c>
      <c r="BA73" s="228">
        <f aca="true" t="shared" si="3" ref="BA73:BA78">IF(AZ73=1,G73,0)</f>
        <v>0</v>
      </c>
      <c r="BB73" s="228">
        <f aca="true" t="shared" si="4" ref="BB73:BB78">IF(AZ73=2,G73,0)</f>
        <v>0</v>
      </c>
      <c r="BC73" s="228">
        <f aca="true" t="shared" si="5" ref="BC73:BC78">IF(AZ73=3,G73,0)</f>
        <v>0</v>
      </c>
      <c r="BD73" s="228">
        <f aca="true" t="shared" si="6" ref="BD73:BD78">IF(AZ73=4,G73,0)</f>
        <v>0</v>
      </c>
      <c r="BE73" s="228">
        <f aca="true" t="shared" si="7" ref="BE73:BE78">IF(AZ73=5,G73,0)</f>
        <v>0</v>
      </c>
      <c r="CA73" s="255">
        <v>1</v>
      </c>
      <c r="CB73" s="255">
        <v>0</v>
      </c>
    </row>
    <row r="74" spans="1:80" ht="12.75">
      <c r="A74" s="256">
        <v>22</v>
      </c>
      <c r="B74" s="257" t="s">
        <v>1143</v>
      </c>
      <c r="C74" s="258" t="s">
        <v>1144</v>
      </c>
      <c r="D74" s="259" t="s">
        <v>259</v>
      </c>
      <c r="E74" s="260">
        <v>31</v>
      </c>
      <c r="F74" s="260"/>
      <c r="G74" s="261">
        <f t="shared" si="0"/>
        <v>0</v>
      </c>
      <c r="H74" s="262">
        <v>0.00021</v>
      </c>
      <c r="I74" s="263">
        <f t="shared" si="1"/>
        <v>0.00651</v>
      </c>
      <c r="J74" s="262">
        <v>0</v>
      </c>
      <c r="K74" s="263">
        <f t="shared" si="2"/>
        <v>0</v>
      </c>
      <c r="O74" s="255">
        <v>2</v>
      </c>
      <c r="AA74" s="228">
        <v>1</v>
      </c>
      <c r="AB74" s="228">
        <v>1</v>
      </c>
      <c r="AC74" s="228">
        <v>1</v>
      </c>
      <c r="AZ74" s="228">
        <v>1</v>
      </c>
      <c r="BA74" s="228">
        <f t="shared" si="3"/>
        <v>0</v>
      </c>
      <c r="BB74" s="228">
        <f t="shared" si="4"/>
        <v>0</v>
      </c>
      <c r="BC74" s="228">
        <f t="shared" si="5"/>
        <v>0</v>
      </c>
      <c r="BD74" s="228">
        <f t="shared" si="6"/>
        <v>0</v>
      </c>
      <c r="BE74" s="228">
        <f t="shared" si="7"/>
        <v>0</v>
      </c>
      <c r="CA74" s="255">
        <v>1</v>
      </c>
      <c r="CB74" s="255">
        <v>1</v>
      </c>
    </row>
    <row r="75" spans="1:80" ht="12.75">
      <c r="A75" s="256">
        <v>23</v>
      </c>
      <c r="B75" s="257" t="s">
        <v>727</v>
      </c>
      <c r="C75" s="258" t="s">
        <v>728</v>
      </c>
      <c r="D75" s="259" t="s">
        <v>259</v>
      </c>
      <c r="E75" s="260">
        <v>1</v>
      </c>
      <c r="F75" s="260"/>
      <c r="G75" s="261">
        <f t="shared" si="0"/>
        <v>0</v>
      </c>
      <c r="H75" s="262">
        <v>0.00024</v>
      </c>
      <c r="I75" s="263">
        <f t="shared" si="1"/>
        <v>0.00024</v>
      </c>
      <c r="J75" s="262">
        <v>0</v>
      </c>
      <c r="K75" s="263">
        <f t="shared" si="2"/>
        <v>0</v>
      </c>
      <c r="O75" s="255">
        <v>2</v>
      </c>
      <c r="AA75" s="228">
        <v>1</v>
      </c>
      <c r="AB75" s="228">
        <v>1</v>
      </c>
      <c r="AC75" s="228">
        <v>1</v>
      </c>
      <c r="AZ75" s="228">
        <v>1</v>
      </c>
      <c r="BA75" s="228">
        <f t="shared" si="3"/>
        <v>0</v>
      </c>
      <c r="BB75" s="228">
        <f t="shared" si="4"/>
        <v>0</v>
      </c>
      <c r="BC75" s="228">
        <f t="shared" si="5"/>
        <v>0</v>
      </c>
      <c r="BD75" s="228">
        <f t="shared" si="6"/>
        <v>0</v>
      </c>
      <c r="BE75" s="228">
        <f t="shared" si="7"/>
        <v>0</v>
      </c>
      <c r="CA75" s="255">
        <v>1</v>
      </c>
      <c r="CB75" s="255">
        <v>1</v>
      </c>
    </row>
    <row r="76" spans="1:80" ht="12.75">
      <c r="A76" s="256">
        <v>24</v>
      </c>
      <c r="B76" s="257" t="s">
        <v>303</v>
      </c>
      <c r="C76" s="258" t="s">
        <v>304</v>
      </c>
      <c r="D76" s="259" t="s">
        <v>110</v>
      </c>
      <c r="E76" s="260">
        <v>182.8</v>
      </c>
      <c r="F76" s="260"/>
      <c r="G76" s="261">
        <f t="shared" si="0"/>
        <v>0</v>
      </c>
      <c r="H76" s="262">
        <v>0</v>
      </c>
      <c r="I76" s="263">
        <f t="shared" si="1"/>
        <v>0</v>
      </c>
      <c r="J76" s="262">
        <v>0</v>
      </c>
      <c r="K76" s="263">
        <f t="shared" si="2"/>
        <v>0</v>
      </c>
      <c r="O76" s="255">
        <v>2</v>
      </c>
      <c r="AA76" s="228">
        <v>1</v>
      </c>
      <c r="AB76" s="228">
        <v>1</v>
      </c>
      <c r="AC76" s="228">
        <v>1</v>
      </c>
      <c r="AZ76" s="228">
        <v>1</v>
      </c>
      <c r="BA76" s="228">
        <f t="shared" si="3"/>
        <v>0</v>
      </c>
      <c r="BB76" s="228">
        <f t="shared" si="4"/>
        <v>0</v>
      </c>
      <c r="BC76" s="228">
        <f t="shared" si="5"/>
        <v>0</v>
      </c>
      <c r="BD76" s="228">
        <f t="shared" si="6"/>
        <v>0</v>
      </c>
      <c r="BE76" s="228">
        <f t="shared" si="7"/>
        <v>0</v>
      </c>
      <c r="CA76" s="255">
        <v>1</v>
      </c>
      <c r="CB76" s="255">
        <v>1</v>
      </c>
    </row>
    <row r="77" spans="1:80" ht="12.75">
      <c r="A77" s="256">
        <v>25</v>
      </c>
      <c r="B77" s="257" t="s">
        <v>731</v>
      </c>
      <c r="C77" s="258" t="s">
        <v>732</v>
      </c>
      <c r="D77" s="259" t="s">
        <v>110</v>
      </c>
      <c r="E77" s="260">
        <v>182.8</v>
      </c>
      <c r="F77" s="260"/>
      <c r="G77" s="261">
        <f t="shared" si="0"/>
        <v>0</v>
      </c>
      <c r="H77" s="262">
        <v>0.00017</v>
      </c>
      <c r="I77" s="263">
        <f t="shared" si="1"/>
        <v>0.031076000000000003</v>
      </c>
      <c r="J77" s="262">
        <v>0</v>
      </c>
      <c r="K77" s="263">
        <f t="shared" si="2"/>
        <v>0</v>
      </c>
      <c r="O77" s="255">
        <v>2</v>
      </c>
      <c r="AA77" s="228">
        <v>1</v>
      </c>
      <c r="AB77" s="228">
        <v>0</v>
      </c>
      <c r="AC77" s="228">
        <v>0</v>
      </c>
      <c r="AZ77" s="228">
        <v>1</v>
      </c>
      <c r="BA77" s="228">
        <f t="shared" si="3"/>
        <v>0</v>
      </c>
      <c r="BB77" s="228">
        <f t="shared" si="4"/>
        <v>0</v>
      </c>
      <c r="BC77" s="228">
        <f t="shared" si="5"/>
        <v>0</v>
      </c>
      <c r="BD77" s="228">
        <f t="shared" si="6"/>
        <v>0</v>
      </c>
      <c r="BE77" s="228">
        <f t="shared" si="7"/>
        <v>0</v>
      </c>
      <c r="CA77" s="255">
        <v>1</v>
      </c>
      <c r="CB77" s="255">
        <v>0</v>
      </c>
    </row>
    <row r="78" spans="1:80" ht="12.75" customHeight="1">
      <c r="A78" s="356">
        <v>26</v>
      </c>
      <c r="B78" s="357" t="s">
        <v>1792</v>
      </c>
      <c r="C78" s="358" t="s">
        <v>1793</v>
      </c>
      <c r="D78" s="359" t="s">
        <v>110</v>
      </c>
      <c r="E78" s="360">
        <v>134.8935</v>
      </c>
      <c r="F78" s="360"/>
      <c r="G78" s="361">
        <f t="shared" si="0"/>
        <v>0</v>
      </c>
      <c r="H78" s="262">
        <v>0.00028</v>
      </c>
      <c r="I78" s="263">
        <f t="shared" si="1"/>
        <v>0.037770179999999993</v>
      </c>
      <c r="J78" s="262"/>
      <c r="K78" s="263">
        <f t="shared" si="2"/>
        <v>0</v>
      </c>
      <c r="O78" s="255">
        <v>2</v>
      </c>
      <c r="AA78" s="228">
        <v>3</v>
      </c>
      <c r="AB78" s="228">
        <v>1</v>
      </c>
      <c r="AC78" s="228">
        <v>286136743</v>
      </c>
      <c r="AZ78" s="228">
        <v>1</v>
      </c>
      <c r="BA78" s="228">
        <f t="shared" si="3"/>
        <v>0</v>
      </c>
      <c r="BB78" s="228">
        <f t="shared" si="4"/>
        <v>0</v>
      </c>
      <c r="BC78" s="228">
        <f t="shared" si="5"/>
        <v>0</v>
      </c>
      <c r="BD78" s="228">
        <f t="shared" si="6"/>
        <v>0</v>
      </c>
      <c r="BE78" s="228">
        <f t="shared" si="7"/>
        <v>0</v>
      </c>
      <c r="CA78" s="255">
        <v>3</v>
      </c>
      <c r="CB78" s="255">
        <v>1</v>
      </c>
    </row>
    <row r="79" spans="1:15" ht="45.75" customHeight="1">
      <c r="A79" s="362"/>
      <c r="B79" s="367"/>
      <c r="C79" s="446" t="s">
        <v>742</v>
      </c>
      <c r="D79" s="447"/>
      <c r="E79" s="447"/>
      <c r="F79" s="447"/>
      <c r="G79" s="448"/>
      <c r="I79" s="266"/>
      <c r="K79" s="266"/>
      <c r="L79" s="267" t="s">
        <v>742</v>
      </c>
      <c r="O79" s="255">
        <v>3</v>
      </c>
    </row>
    <row r="80" spans="1:15" ht="12.75">
      <c r="A80" s="362"/>
      <c r="B80" s="363"/>
      <c r="C80" s="444" t="s">
        <v>1794</v>
      </c>
      <c r="D80" s="445"/>
      <c r="E80" s="364">
        <v>134.8935</v>
      </c>
      <c r="F80" s="365"/>
      <c r="G80" s="366"/>
      <c r="H80" s="272"/>
      <c r="I80" s="266"/>
      <c r="J80" s="273"/>
      <c r="K80" s="266"/>
      <c r="M80" s="267" t="s">
        <v>1794</v>
      </c>
      <c r="O80" s="255"/>
    </row>
    <row r="81" spans="1:80" ht="12.75" customHeight="1">
      <c r="A81" s="356">
        <v>27</v>
      </c>
      <c r="B81" s="357" t="s">
        <v>740</v>
      </c>
      <c r="C81" s="358" t="s">
        <v>1723</v>
      </c>
      <c r="D81" s="359" t="s">
        <v>110</v>
      </c>
      <c r="E81" s="360">
        <v>50.6485</v>
      </c>
      <c r="F81" s="360"/>
      <c r="G81" s="361">
        <f>E81*F81</f>
        <v>0</v>
      </c>
      <c r="H81" s="262">
        <v>0.00106</v>
      </c>
      <c r="I81" s="263">
        <f>E81*H81</f>
        <v>0.05368741</v>
      </c>
      <c r="J81" s="262"/>
      <c r="K81" s="263">
        <f>E81*J81</f>
        <v>0</v>
      </c>
      <c r="O81" s="255">
        <v>2</v>
      </c>
      <c r="AA81" s="228">
        <v>3</v>
      </c>
      <c r="AB81" s="228">
        <v>1</v>
      </c>
      <c r="AC81" s="228">
        <v>286136752</v>
      </c>
      <c r="AZ81" s="228">
        <v>1</v>
      </c>
      <c r="BA81" s="228">
        <f>IF(AZ81=1,G81,0)</f>
        <v>0</v>
      </c>
      <c r="BB81" s="228">
        <f>IF(AZ81=2,G81,0)</f>
        <v>0</v>
      </c>
      <c r="BC81" s="228">
        <f>IF(AZ81=3,G81,0)</f>
        <v>0</v>
      </c>
      <c r="BD81" s="228">
        <f>IF(AZ81=4,G81,0)</f>
        <v>0</v>
      </c>
      <c r="BE81" s="228">
        <f>IF(AZ81=5,G81,0)</f>
        <v>0</v>
      </c>
      <c r="CA81" s="255">
        <v>3</v>
      </c>
      <c r="CB81" s="255">
        <v>1</v>
      </c>
    </row>
    <row r="82" spans="1:15" ht="45.75" customHeight="1">
      <c r="A82" s="362"/>
      <c r="B82" s="367"/>
      <c r="C82" s="446" t="s">
        <v>742</v>
      </c>
      <c r="D82" s="447"/>
      <c r="E82" s="447"/>
      <c r="F82" s="447"/>
      <c r="G82" s="448"/>
      <c r="I82" s="266"/>
      <c r="K82" s="266"/>
      <c r="L82" s="267" t="s">
        <v>742</v>
      </c>
      <c r="O82" s="255">
        <v>3</v>
      </c>
    </row>
    <row r="83" spans="1:15" ht="12.75">
      <c r="A83" s="362"/>
      <c r="B83" s="363"/>
      <c r="C83" s="444" t="s">
        <v>1795</v>
      </c>
      <c r="D83" s="445"/>
      <c r="E83" s="364">
        <v>50.6485</v>
      </c>
      <c r="F83" s="365"/>
      <c r="G83" s="366"/>
      <c r="H83" s="272"/>
      <c r="I83" s="266"/>
      <c r="J83" s="273"/>
      <c r="K83" s="266"/>
      <c r="M83" s="267" t="s">
        <v>1795</v>
      </c>
      <c r="O83" s="255"/>
    </row>
    <row r="84" spans="1:80" ht="12.75">
      <c r="A84" s="356">
        <v>28</v>
      </c>
      <c r="B84" s="357" t="s">
        <v>754</v>
      </c>
      <c r="C84" s="358" t="s">
        <v>755</v>
      </c>
      <c r="D84" s="359" t="s">
        <v>110</v>
      </c>
      <c r="E84" s="360">
        <v>184.628</v>
      </c>
      <c r="F84" s="360"/>
      <c r="G84" s="361">
        <f>E84*F84</f>
        <v>0</v>
      </c>
      <c r="H84" s="262">
        <v>4E-05</v>
      </c>
      <c r="I84" s="263">
        <f>E84*H84</f>
        <v>0.00738512</v>
      </c>
      <c r="J84" s="262"/>
      <c r="K84" s="263">
        <f>E84*J84</f>
        <v>0</v>
      </c>
      <c r="O84" s="255">
        <v>2</v>
      </c>
      <c r="AA84" s="228">
        <v>3</v>
      </c>
      <c r="AB84" s="228">
        <v>1</v>
      </c>
      <c r="AC84" s="228">
        <v>34140885</v>
      </c>
      <c r="AZ84" s="228">
        <v>1</v>
      </c>
      <c r="BA84" s="228">
        <f>IF(AZ84=1,G84,0)</f>
        <v>0</v>
      </c>
      <c r="BB84" s="228">
        <f>IF(AZ84=2,G84,0)</f>
        <v>0</v>
      </c>
      <c r="BC84" s="228">
        <f>IF(AZ84=3,G84,0)</f>
        <v>0</v>
      </c>
      <c r="BD84" s="228">
        <f>IF(AZ84=4,G84,0)</f>
        <v>0</v>
      </c>
      <c r="BE84" s="228">
        <f>IF(AZ84=5,G84,0)</f>
        <v>0</v>
      </c>
      <c r="CA84" s="255">
        <v>3</v>
      </c>
      <c r="CB84" s="255">
        <v>1</v>
      </c>
    </row>
    <row r="85" spans="1:15" ht="12.75">
      <c r="A85" s="362"/>
      <c r="B85" s="363"/>
      <c r="C85" s="444" t="s">
        <v>1796</v>
      </c>
      <c r="D85" s="445"/>
      <c r="E85" s="364">
        <v>184.628</v>
      </c>
      <c r="F85" s="365"/>
      <c r="G85" s="366"/>
      <c r="H85" s="272"/>
      <c r="I85" s="266"/>
      <c r="J85" s="273"/>
      <c r="K85" s="266"/>
      <c r="M85" s="267" t="s">
        <v>1796</v>
      </c>
      <c r="O85" s="255"/>
    </row>
    <row r="86" spans="1:80" ht="22.5">
      <c r="A86" s="356">
        <v>29</v>
      </c>
      <c r="B86" s="357" t="s">
        <v>757</v>
      </c>
      <c r="C86" s="358" t="s">
        <v>758</v>
      </c>
      <c r="D86" s="359" t="s">
        <v>110</v>
      </c>
      <c r="E86" s="360">
        <v>2.5</v>
      </c>
      <c r="F86" s="360"/>
      <c r="G86" s="361">
        <f>E86*F86</f>
        <v>0</v>
      </c>
      <c r="H86" s="262">
        <v>0.002</v>
      </c>
      <c r="I86" s="263">
        <f>E86*H86</f>
        <v>0.005</v>
      </c>
      <c r="J86" s="262"/>
      <c r="K86" s="263">
        <f>E86*J86</f>
        <v>0</v>
      </c>
      <c r="O86" s="255">
        <v>2</v>
      </c>
      <c r="AA86" s="228">
        <v>3</v>
      </c>
      <c r="AB86" s="228">
        <v>1</v>
      </c>
      <c r="AC86" s="228">
        <v>40445960</v>
      </c>
      <c r="AZ86" s="228">
        <v>1</v>
      </c>
      <c r="BA86" s="228">
        <f>IF(AZ86=1,G86,0)</f>
        <v>0</v>
      </c>
      <c r="BB86" s="228">
        <f>IF(AZ86=2,G86,0)</f>
        <v>0</v>
      </c>
      <c r="BC86" s="228">
        <f>IF(AZ86=3,G86,0)</f>
        <v>0</v>
      </c>
      <c r="BD86" s="228">
        <f>IF(AZ86=4,G86,0)</f>
        <v>0</v>
      </c>
      <c r="BE86" s="228">
        <f>IF(AZ86=5,G86,0)</f>
        <v>0</v>
      </c>
      <c r="CA86" s="255">
        <v>3</v>
      </c>
      <c r="CB86" s="255">
        <v>1</v>
      </c>
    </row>
    <row r="87" spans="1:57" ht="12.75">
      <c r="A87" s="274"/>
      <c r="B87" s="275" t="s">
        <v>103</v>
      </c>
      <c r="C87" s="276" t="s">
        <v>253</v>
      </c>
      <c r="D87" s="277"/>
      <c r="E87" s="278"/>
      <c r="F87" s="279"/>
      <c r="G87" s="280">
        <f>SUM(G59:G86)</f>
        <v>0</v>
      </c>
      <c r="H87" s="281"/>
      <c r="I87" s="282">
        <f>SUM(I59:I86)</f>
        <v>0.14422870999999998</v>
      </c>
      <c r="J87" s="281"/>
      <c r="K87" s="282">
        <f>SUM(K59:K86)</f>
        <v>0</v>
      </c>
      <c r="O87" s="255">
        <v>4</v>
      </c>
      <c r="BA87" s="283">
        <f>SUM(BA59:BA86)</f>
        <v>0</v>
      </c>
      <c r="BB87" s="283">
        <f>SUM(BB59:BB86)</f>
        <v>0</v>
      </c>
      <c r="BC87" s="283">
        <f>SUM(BC59:BC86)</f>
        <v>0</v>
      </c>
      <c r="BD87" s="283">
        <f>SUM(BD59:BD86)</f>
        <v>0</v>
      </c>
      <c r="BE87" s="283">
        <f>SUM(BE59:BE86)</f>
        <v>0</v>
      </c>
    </row>
    <row r="88" spans="1:15" ht="12.75">
      <c r="A88" s="245" t="s">
        <v>98</v>
      </c>
      <c r="B88" s="246" t="s">
        <v>377</v>
      </c>
      <c r="C88" s="247" t="s">
        <v>378</v>
      </c>
      <c r="D88" s="248"/>
      <c r="E88" s="249"/>
      <c r="F88" s="249"/>
      <c r="G88" s="250"/>
      <c r="H88" s="251"/>
      <c r="I88" s="252"/>
      <c r="J88" s="253"/>
      <c r="K88" s="254"/>
      <c r="O88" s="255">
        <v>1</v>
      </c>
    </row>
    <row r="89" spans="1:80" ht="12.75">
      <c r="A89" s="256">
        <v>30</v>
      </c>
      <c r="B89" s="257" t="s">
        <v>380</v>
      </c>
      <c r="C89" s="258" t="s">
        <v>381</v>
      </c>
      <c r="D89" s="259" t="s">
        <v>382</v>
      </c>
      <c r="E89" s="260">
        <v>120.80840959</v>
      </c>
      <c r="F89" s="260"/>
      <c r="G89" s="261">
        <f>E89*F89</f>
        <v>0</v>
      </c>
      <c r="H89" s="262">
        <v>0</v>
      </c>
      <c r="I89" s="263">
        <f>E89*H89</f>
        <v>0</v>
      </c>
      <c r="J89" s="262"/>
      <c r="K89" s="263">
        <f>E89*J89</f>
        <v>0</v>
      </c>
      <c r="O89" s="255">
        <v>2</v>
      </c>
      <c r="AA89" s="228">
        <v>7</v>
      </c>
      <c r="AB89" s="228">
        <v>1</v>
      </c>
      <c r="AC89" s="228">
        <v>2</v>
      </c>
      <c r="AZ89" s="228">
        <v>1</v>
      </c>
      <c r="BA89" s="228">
        <f>IF(AZ89=1,G89,0)</f>
        <v>0</v>
      </c>
      <c r="BB89" s="228">
        <f>IF(AZ89=2,G89,0)</f>
        <v>0</v>
      </c>
      <c r="BC89" s="228">
        <f>IF(AZ89=3,G89,0)</f>
        <v>0</v>
      </c>
      <c r="BD89" s="228">
        <f>IF(AZ89=4,G89,0)</f>
        <v>0</v>
      </c>
      <c r="BE89" s="228">
        <f>IF(AZ89=5,G89,0)</f>
        <v>0</v>
      </c>
      <c r="CA89" s="255">
        <v>7</v>
      </c>
      <c r="CB89" s="255">
        <v>1</v>
      </c>
    </row>
    <row r="90" spans="1:57" ht="12.75">
      <c r="A90" s="274"/>
      <c r="B90" s="275" t="s">
        <v>103</v>
      </c>
      <c r="C90" s="276" t="s">
        <v>379</v>
      </c>
      <c r="D90" s="277"/>
      <c r="E90" s="278"/>
      <c r="F90" s="279"/>
      <c r="G90" s="280">
        <f>SUM(G88:G89)</f>
        <v>0</v>
      </c>
      <c r="H90" s="281"/>
      <c r="I90" s="282">
        <f>SUM(I88:I89)</f>
        <v>0</v>
      </c>
      <c r="J90" s="281"/>
      <c r="K90" s="282">
        <f>SUM(K88:K89)</f>
        <v>0</v>
      </c>
      <c r="O90" s="255">
        <v>4</v>
      </c>
      <c r="BA90" s="283">
        <f>SUM(BA88:BA89)</f>
        <v>0</v>
      </c>
      <c r="BB90" s="283">
        <f>SUM(BB88:BB89)</f>
        <v>0</v>
      </c>
      <c r="BC90" s="283">
        <f>SUM(BC88:BC89)</f>
        <v>0</v>
      </c>
      <c r="BD90" s="283">
        <f>SUM(BD88:BD89)</f>
        <v>0</v>
      </c>
      <c r="BE90" s="283">
        <f>SUM(BE88:BE89)</f>
        <v>0</v>
      </c>
    </row>
    <row r="91" ht="12.75">
      <c r="E91" s="228"/>
    </row>
    <row r="92" ht="12.75">
      <c r="E92" s="228"/>
    </row>
    <row r="93" ht="12.75">
      <c r="E93" s="228"/>
    </row>
    <row r="94" ht="12.75">
      <c r="E94" s="228"/>
    </row>
    <row r="95" ht="12.75">
      <c r="E95" s="228"/>
    </row>
    <row r="96" ht="12.75">
      <c r="E96" s="228"/>
    </row>
    <row r="97" ht="12.75">
      <c r="E97" s="228"/>
    </row>
    <row r="98" ht="12.75">
      <c r="E98" s="228"/>
    </row>
    <row r="99" ht="12.75">
      <c r="E99" s="228"/>
    </row>
    <row r="100" ht="12.75">
      <c r="E100" s="228"/>
    </row>
    <row r="101" ht="12.75">
      <c r="E101" s="228"/>
    </row>
    <row r="102" ht="12.75">
      <c r="E102" s="228"/>
    </row>
    <row r="103" ht="12.75">
      <c r="E103" s="228"/>
    </row>
    <row r="104" ht="12.75">
      <c r="E104" s="228"/>
    </row>
    <row r="105" ht="12.75">
      <c r="E105" s="228"/>
    </row>
    <row r="106" ht="12.75">
      <c r="E106" s="228"/>
    </row>
    <row r="107" ht="12.75">
      <c r="E107" s="228"/>
    </row>
    <row r="108" ht="12.75">
      <c r="E108" s="228"/>
    </row>
    <row r="109" ht="12.75">
      <c r="E109" s="228"/>
    </row>
    <row r="110" ht="12.75">
      <c r="E110" s="228"/>
    </row>
    <row r="111" ht="12.75">
      <c r="E111" s="228"/>
    </row>
    <row r="112" ht="12.75">
      <c r="E112" s="228"/>
    </row>
    <row r="113" ht="12.75">
      <c r="E113" s="228"/>
    </row>
    <row r="114" spans="1:7" ht="12.75">
      <c r="A114" s="273"/>
      <c r="B114" s="273"/>
      <c r="C114" s="273"/>
      <c r="D114" s="273"/>
      <c r="E114" s="273"/>
      <c r="F114" s="273"/>
      <c r="G114" s="273"/>
    </row>
    <row r="115" spans="1:7" ht="12.75">
      <c r="A115" s="273"/>
      <c r="B115" s="273"/>
      <c r="C115" s="273"/>
      <c r="D115" s="273"/>
      <c r="E115" s="273"/>
      <c r="F115" s="273"/>
      <c r="G115" s="273"/>
    </row>
    <row r="116" spans="1:7" ht="12.75">
      <c r="A116" s="273"/>
      <c r="B116" s="273"/>
      <c r="C116" s="273"/>
      <c r="D116" s="273"/>
      <c r="E116" s="273"/>
      <c r="F116" s="273"/>
      <c r="G116" s="273"/>
    </row>
    <row r="117" spans="1:7" ht="12.75">
      <c r="A117" s="273"/>
      <c r="B117" s="273"/>
      <c r="C117" s="273"/>
      <c r="D117" s="273"/>
      <c r="E117" s="273"/>
      <c r="F117" s="273"/>
      <c r="G117" s="273"/>
    </row>
    <row r="118" ht="12.75">
      <c r="E118" s="228"/>
    </row>
    <row r="119" ht="12.75">
      <c r="E119" s="228"/>
    </row>
    <row r="120" ht="12.75">
      <c r="E120" s="228"/>
    </row>
    <row r="121" ht="12.75">
      <c r="E121" s="228"/>
    </row>
    <row r="122" ht="12.75">
      <c r="E122" s="228"/>
    </row>
    <row r="123" ht="12.75">
      <c r="E123" s="228"/>
    </row>
    <row r="124" ht="12.75">
      <c r="E124" s="228"/>
    </row>
    <row r="125" ht="12.75">
      <c r="E125" s="228"/>
    </row>
    <row r="126" ht="12.75">
      <c r="E126" s="228"/>
    </row>
    <row r="127" ht="12.75">
      <c r="E127" s="228"/>
    </row>
    <row r="128" ht="12.75">
      <c r="E128" s="228"/>
    </row>
    <row r="129" ht="12.75">
      <c r="E129" s="228"/>
    </row>
    <row r="130" ht="12.75">
      <c r="E130" s="228"/>
    </row>
    <row r="131" ht="12.75">
      <c r="E131" s="228"/>
    </row>
    <row r="132" ht="12.75">
      <c r="E132" s="228"/>
    </row>
    <row r="133" ht="12.75">
      <c r="E133" s="228"/>
    </row>
    <row r="134" ht="12.75">
      <c r="E134" s="228"/>
    </row>
    <row r="135" ht="12.75">
      <c r="E135" s="228"/>
    </row>
    <row r="136" ht="12.75">
      <c r="E136" s="228"/>
    </row>
    <row r="137" ht="12.75">
      <c r="E137" s="228"/>
    </row>
    <row r="138" ht="12.75">
      <c r="E138" s="228"/>
    </row>
    <row r="139" ht="12.75">
      <c r="E139" s="228"/>
    </row>
    <row r="140" ht="12.75">
      <c r="E140" s="228"/>
    </row>
    <row r="141" ht="12.75">
      <c r="E141" s="228"/>
    </row>
    <row r="142" ht="12.75">
      <c r="E142" s="228"/>
    </row>
    <row r="143" ht="12.75">
      <c r="E143" s="228"/>
    </row>
    <row r="144" ht="12.75">
      <c r="E144" s="228"/>
    </row>
    <row r="145" ht="12.75">
      <c r="E145" s="228"/>
    </row>
    <row r="146" ht="12.75">
      <c r="E146" s="228"/>
    </row>
    <row r="147" ht="12.75">
      <c r="E147" s="228"/>
    </row>
    <row r="148" ht="12.75">
      <c r="E148" s="228"/>
    </row>
    <row r="149" spans="1:2" ht="12.75">
      <c r="A149" s="284"/>
      <c r="B149" s="284"/>
    </row>
    <row r="150" spans="1:7" ht="12.75">
      <c r="A150" s="273"/>
      <c r="B150" s="273"/>
      <c r="C150" s="285"/>
      <c r="D150" s="285"/>
      <c r="E150" s="286"/>
      <c r="F150" s="285"/>
      <c r="G150" s="287"/>
    </row>
    <row r="151" spans="1:7" ht="12.75">
      <c r="A151" s="288"/>
      <c r="B151" s="288"/>
      <c r="C151" s="273"/>
      <c r="D151" s="273"/>
      <c r="E151" s="289"/>
      <c r="F151" s="273"/>
      <c r="G151" s="273"/>
    </row>
    <row r="152" spans="1:7" ht="12.75">
      <c r="A152" s="273"/>
      <c r="B152" s="273"/>
      <c r="C152" s="273"/>
      <c r="D152" s="273"/>
      <c r="E152" s="289"/>
      <c r="F152" s="273"/>
      <c r="G152" s="273"/>
    </row>
    <row r="153" spans="1:7" ht="12.75">
      <c r="A153" s="273"/>
      <c r="B153" s="273"/>
      <c r="C153" s="273"/>
      <c r="D153" s="273"/>
      <c r="E153" s="289"/>
      <c r="F153" s="273"/>
      <c r="G153" s="273"/>
    </row>
    <row r="154" spans="1:7" ht="12.75">
      <c r="A154" s="273"/>
      <c r="B154" s="273"/>
      <c r="C154" s="273"/>
      <c r="D154" s="273"/>
      <c r="E154" s="289"/>
      <c r="F154" s="273"/>
      <c r="G154" s="273"/>
    </row>
    <row r="155" spans="1:7" ht="12.75">
      <c r="A155" s="273"/>
      <c r="B155" s="273"/>
      <c r="C155" s="273"/>
      <c r="D155" s="273"/>
      <c r="E155" s="289"/>
      <c r="F155" s="273"/>
      <c r="G155" s="273"/>
    </row>
    <row r="156" spans="1:7" ht="12.75">
      <c r="A156" s="273"/>
      <c r="B156" s="273"/>
      <c r="C156" s="273"/>
      <c r="D156" s="273"/>
      <c r="E156" s="289"/>
      <c r="F156" s="273"/>
      <c r="G156" s="273"/>
    </row>
    <row r="157" spans="1:7" ht="12.75">
      <c r="A157" s="273"/>
      <c r="B157" s="273"/>
      <c r="C157" s="273"/>
      <c r="D157" s="273"/>
      <c r="E157" s="289"/>
      <c r="F157" s="273"/>
      <c r="G157" s="273"/>
    </row>
    <row r="158" spans="1:7" ht="12.75">
      <c r="A158" s="273"/>
      <c r="B158" s="273"/>
      <c r="C158" s="273"/>
      <c r="D158" s="273"/>
      <c r="E158" s="289"/>
      <c r="F158" s="273"/>
      <c r="G158" s="273"/>
    </row>
    <row r="159" spans="1:7" ht="12.75">
      <c r="A159" s="273"/>
      <c r="B159" s="273"/>
      <c r="C159" s="273"/>
      <c r="D159" s="273"/>
      <c r="E159" s="289"/>
      <c r="F159" s="273"/>
      <c r="G159" s="273"/>
    </row>
    <row r="160" spans="1:7" ht="12.75">
      <c r="A160" s="273"/>
      <c r="B160" s="273"/>
      <c r="C160" s="273"/>
      <c r="D160" s="273"/>
      <c r="E160" s="289"/>
      <c r="F160" s="273"/>
      <c r="G160" s="273"/>
    </row>
    <row r="161" spans="1:7" ht="12.75">
      <c r="A161" s="273"/>
      <c r="B161" s="273"/>
      <c r="C161" s="273"/>
      <c r="D161" s="273"/>
      <c r="E161" s="289"/>
      <c r="F161" s="273"/>
      <c r="G161" s="273"/>
    </row>
    <row r="162" spans="1:7" ht="12.75">
      <c r="A162" s="273"/>
      <c r="B162" s="273"/>
      <c r="C162" s="273"/>
      <c r="D162" s="273"/>
      <c r="E162" s="289"/>
      <c r="F162" s="273"/>
      <c r="G162" s="273"/>
    </row>
    <row r="163" spans="1:7" ht="12.75">
      <c r="A163" s="273"/>
      <c r="B163" s="273"/>
      <c r="C163" s="273"/>
      <c r="D163" s="273"/>
      <c r="E163" s="289"/>
      <c r="F163" s="273"/>
      <c r="G163" s="273"/>
    </row>
  </sheetData>
  <mergeCells count="48">
    <mergeCell ref="C80:D80"/>
    <mergeCell ref="C82:G82"/>
    <mergeCell ref="C83:D83"/>
    <mergeCell ref="C85:D85"/>
    <mergeCell ref="C72:D72"/>
    <mergeCell ref="C79:G79"/>
    <mergeCell ref="C67:D67"/>
    <mergeCell ref="C68:D68"/>
    <mergeCell ref="C70:G70"/>
    <mergeCell ref="C54:D54"/>
    <mergeCell ref="C55:D55"/>
    <mergeCell ref="C56:D56"/>
    <mergeCell ref="C57:D57"/>
    <mergeCell ref="C61:D61"/>
    <mergeCell ref="C62:D62"/>
    <mergeCell ref="C63:D63"/>
    <mergeCell ref="C64:D64"/>
    <mergeCell ref="C66:D66"/>
    <mergeCell ref="C42:D42"/>
    <mergeCell ref="C43:D43"/>
    <mergeCell ref="C44:D44"/>
    <mergeCell ref="C45:D45"/>
    <mergeCell ref="C47:D47"/>
    <mergeCell ref="C32:D32"/>
    <mergeCell ref="C35:D35"/>
    <mergeCell ref="C36:D36"/>
    <mergeCell ref="C37:D37"/>
    <mergeCell ref="C40:D40"/>
    <mergeCell ref="C30:D30"/>
    <mergeCell ref="C14:D14"/>
    <mergeCell ref="C16:D16"/>
    <mergeCell ref="C17:D17"/>
    <mergeCell ref="C18:D18"/>
    <mergeCell ref="C19:D19"/>
    <mergeCell ref="C21:D21"/>
    <mergeCell ref="C22:D22"/>
    <mergeCell ref="C23:D23"/>
    <mergeCell ref="C24:D24"/>
    <mergeCell ref="C27:D27"/>
    <mergeCell ref="C29:D29"/>
    <mergeCell ref="C10:D10"/>
    <mergeCell ref="C11:D11"/>
    <mergeCell ref="C12:D12"/>
    <mergeCell ref="A1:G1"/>
    <mergeCell ref="A3:B3"/>
    <mergeCell ref="A4:B4"/>
    <mergeCell ref="E4:G4"/>
    <mergeCell ref="C9:D9"/>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1970</v>
      </c>
      <c r="D2" s="93" t="s">
        <v>388</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107</v>
      </c>
      <c r="D5" s="108"/>
      <c r="E5" s="106"/>
      <c r="F5" s="101" t="s">
        <v>36</v>
      </c>
      <c r="G5" s="102" t="s">
        <v>110</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c r="D8" s="417"/>
      <c r="E8" s="418"/>
      <c r="F8" s="118" t="s">
        <v>41</v>
      </c>
      <c r="G8" s="119"/>
      <c r="H8" s="120"/>
      <c r="I8" s="121"/>
    </row>
    <row r="9" spans="1:8" ht="12.75">
      <c r="A9" s="117" t="s">
        <v>42</v>
      </c>
      <c r="B9" s="101"/>
      <c r="C9" s="417"/>
      <c r="D9" s="417"/>
      <c r="E9" s="418"/>
      <c r="F9" s="101"/>
      <c r="G9" s="122"/>
      <c r="H9" s="123"/>
    </row>
    <row r="10" spans="1:8" ht="12.75">
      <c r="A10" s="117" t="s">
        <v>43</v>
      </c>
      <c r="B10" s="101"/>
      <c r="C10" s="417" t="s">
        <v>387</v>
      </c>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 SO 10.1.1.2 Rek'!E13</f>
        <v>0</v>
      </c>
      <c r="D15" s="145" t="str">
        <f>'SO 10.1 SO 10.1.1.2 Rek'!A18</f>
        <v>Ztížené výrobní podmínky</v>
      </c>
      <c r="E15" s="146"/>
      <c r="F15" s="147"/>
      <c r="G15" s="144">
        <f>'SO 10.1 SO 10.1.1.2 Rek'!I18</f>
        <v>0</v>
      </c>
    </row>
    <row r="16" spans="1:7" ht="15.95" customHeight="1">
      <c r="A16" s="142" t="s">
        <v>52</v>
      </c>
      <c r="B16" s="143" t="s">
        <v>53</v>
      </c>
      <c r="C16" s="144">
        <f>'SO 10.1 SO 10.1.1.2 Rek'!F13</f>
        <v>0</v>
      </c>
      <c r="D16" s="97" t="str">
        <f>'SO 10.1 SO 10.1.1.2 Rek'!A19</f>
        <v>Zařízení staveniště</v>
      </c>
      <c r="E16" s="148"/>
      <c r="F16" s="149"/>
      <c r="G16" s="144">
        <f>'SO 10.1 SO 10.1.1.2 Rek'!I19</f>
        <v>0</v>
      </c>
    </row>
    <row r="17" spans="1:7" ht="15.95" customHeight="1">
      <c r="A17" s="142" t="s">
        <v>54</v>
      </c>
      <c r="B17" s="143" t="s">
        <v>55</v>
      </c>
      <c r="C17" s="144">
        <f>'SO 10.1 SO 10.1.1.2 Rek'!H13</f>
        <v>0</v>
      </c>
      <c r="D17" s="97"/>
      <c r="E17" s="148"/>
      <c r="F17" s="149"/>
      <c r="G17" s="144"/>
    </row>
    <row r="18" spans="1:7" ht="15.95" customHeight="1">
      <c r="A18" s="150" t="s">
        <v>56</v>
      </c>
      <c r="B18" s="151" t="s">
        <v>57</v>
      </c>
      <c r="C18" s="144">
        <f>'SO 10.1 SO 10.1.1.2 Rek'!G13</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10.1 SO 10.1.1.2 Rek'!I13</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 SO 10.1.1.2 Rek'!H21</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1806</v>
      </c>
      <c r="D2" s="93" t="s">
        <v>1801</v>
      </c>
      <c r="E2" s="94"/>
      <c r="F2" s="95" t="s">
        <v>33</v>
      </c>
      <c r="G2" s="96" t="s">
        <v>1800</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1797</v>
      </c>
      <c r="B5" s="106"/>
      <c r="C5" s="107" t="s">
        <v>1798</v>
      </c>
      <c r="D5" s="108"/>
      <c r="E5" s="106"/>
      <c r="F5" s="101" t="s">
        <v>36</v>
      </c>
      <c r="G5" s="102" t="s">
        <v>110</v>
      </c>
    </row>
    <row r="6" spans="1:15" ht="12.95" customHeight="1">
      <c r="A6" s="103" t="s">
        <v>37</v>
      </c>
      <c r="B6" s="98"/>
      <c r="C6" s="99"/>
      <c r="D6" s="99"/>
      <c r="E6" s="100"/>
      <c r="F6" s="109" t="s">
        <v>38</v>
      </c>
      <c r="G6" s="110">
        <v>716</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50.1 SO 50.1 Rek'!E8</f>
        <v>0</v>
      </c>
      <c r="D15" s="145" t="str">
        <f>'SO 50.1 SO 50.1 Rek'!A13</f>
        <v>Ztížené výrobní podmínky</v>
      </c>
      <c r="E15" s="146"/>
      <c r="F15" s="147"/>
      <c r="G15" s="144">
        <f>'SO 50.1 SO 50.1 Rek'!I13</f>
        <v>0</v>
      </c>
    </row>
    <row r="16" spans="1:7" ht="15.95" customHeight="1">
      <c r="A16" s="142" t="s">
        <v>52</v>
      </c>
      <c r="B16" s="143" t="s">
        <v>53</v>
      </c>
      <c r="C16" s="144">
        <f>'SO 50.1 SO 50.1 Rek'!F8</f>
        <v>0</v>
      </c>
      <c r="D16" s="97" t="str">
        <f>'SO 50.1 SO 50.1 Rek'!A14</f>
        <v>Zařízení staveniště</v>
      </c>
      <c r="E16" s="148"/>
      <c r="F16" s="149"/>
      <c r="G16" s="144">
        <f>'SO 50.1 SO 50.1 Rek'!I14</f>
        <v>0</v>
      </c>
    </row>
    <row r="17" spans="1:7" ht="15.95" customHeight="1">
      <c r="A17" s="142" t="s">
        <v>54</v>
      </c>
      <c r="B17" s="143" t="s">
        <v>55</v>
      </c>
      <c r="C17" s="144">
        <f>'SO 50.1 SO 50.1 Rek'!H8</f>
        <v>0</v>
      </c>
      <c r="D17" s="97"/>
      <c r="E17" s="148"/>
      <c r="F17" s="149"/>
      <c r="G17" s="144"/>
    </row>
    <row r="18" spans="1:7" ht="15.95" customHeight="1">
      <c r="A18" s="150" t="s">
        <v>56</v>
      </c>
      <c r="B18" s="151" t="s">
        <v>57</v>
      </c>
      <c r="C18" s="144">
        <f>'SO 50.1 SO 50.1 Rek'!G8</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50.1 SO 50.1 Rek'!I8</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50.1 SO 50.1 Rek'!H16</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1858</v>
      </c>
      <c r="D1" s="183"/>
      <c r="E1" s="184"/>
      <c r="F1" s="183"/>
      <c r="G1" s="185" t="s">
        <v>75</v>
      </c>
      <c r="H1" s="186" t="s">
        <v>1806</v>
      </c>
      <c r="I1" s="187"/>
    </row>
    <row r="2" spans="1:9" ht="13.5" thickBot="1">
      <c r="A2" s="428" t="s">
        <v>76</v>
      </c>
      <c r="B2" s="429"/>
      <c r="C2" s="188" t="s">
        <v>1799</v>
      </c>
      <c r="D2" s="189"/>
      <c r="E2" s="190"/>
      <c r="F2" s="189"/>
      <c r="G2" s="430" t="s">
        <v>1801</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3.5" thickBot="1">
      <c r="A7" s="290" t="str">
        <f>'SO 50.1 SO 50.1.1 Pol'!B7</f>
        <v>M21</v>
      </c>
      <c r="B7" s="62" t="str">
        <f>'SO 50.1 SO 50.1.1 Pol'!C7</f>
        <v>Elektromontáže</v>
      </c>
      <c r="D7" s="200"/>
      <c r="E7" s="291">
        <f>'SO 50.1 SO 50.1.1 Pol'!BA9</f>
        <v>0</v>
      </c>
      <c r="F7" s="292">
        <f>'SO 50.1 SO 50.1.1 Pol'!BB9</f>
        <v>0</v>
      </c>
      <c r="G7" s="292">
        <f>'SO 50.1 SO 50.1.1 Pol'!BC9</f>
        <v>0</v>
      </c>
      <c r="H7" s="292">
        <f>'SO 50.1 SO 50.1.1 Pol'!BD9</f>
        <v>0</v>
      </c>
      <c r="I7" s="293">
        <f>'SO 50.1 SO 50.1.1 Pol'!BE9</f>
        <v>0</v>
      </c>
    </row>
    <row r="8" spans="1:9" s="14" customFormat="1" ht="13.5" thickBot="1">
      <c r="A8" s="201"/>
      <c r="B8" s="202" t="s">
        <v>79</v>
      </c>
      <c r="C8" s="202"/>
      <c r="D8" s="203"/>
      <c r="E8" s="204">
        <f>SUM(E7:E7)</f>
        <v>0</v>
      </c>
      <c r="F8" s="205">
        <f>SUM(F7:F7)</f>
        <v>0</v>
      </c>
      <c r="G8" s="205">
        <f>SUM(G7:G7)</f>
        <v>0</v>
      </c>
      <c r="H8" s="205">
        <f>SUM(H7:H7)</f>
        <v>0</v>
      </c>
      <c r="I8" s="206">
        <f>SUM(I7:I7)</f>
        <v>0</v>
      </c>
    </row>
    <row r="9" spans="1:9" ht="12.75">
      <c r="A9" s="123"/>
      <c r="B9" s="123"/>
      <c r="C9" s="123"/>
      <c r="D9" s="123"/>
      <c r="E9" s="123"/>
      <c r="F9" s="123"/>
      <c r="G9" s="123"/>
      <c r="H9" s="123"/>
      <c r="I9" s="123"/>
    </row>
    <row r="10" spans="1:57" ht="19.5" customHeight="1">
      <c r="A10" s="192" t="s">
        <v>80</v>
      </c>
      <c r="B10" s="192"/>
      <c r="C10" s="192"/>
      <c r="D10" s="192"/>
      <c r="E10" s="192"/>
      <c r="F10" s="192"/>
      <c r="G10" s="207"/>
      <c r="H10" s="192"/>
      <c r="I10" s="192"/>
      <c r="BA10" s="129"/>
      <c r="BB10" s="129"/>
      <c r="BC10" s="129"/>
      <c r="BD10" s="129"/>
      <c r="BE10" s="129"/>
    </row>
    <row r="11" ht="13.5" thickBot="1"/>
    <row r="12" spans="1:9" ht="12.75">
      <c r="A12" s="158" t="s">
        <v>81</v>
      </c>
      <c r="B12" s="159"/>
      <c r="C12" s="159"/>
      <c r="D12" s="208"/>
      <c r="E12" s="209" t="s">
        <v>82</v>
      </c>
      <c r="F12" s="210" t="s">
        <v>13</v>
      </c>
      <c r="G12" s="211" t="s">
        <v>83</v>
      </c>
      <c r="H12" s="212"/>
      <c r="I12" s="213" t="s">
        <v>82</v>
      </c>
    </row>
    <row r="13" spans="1:53" ht="12.75">
      <c r="A13" s="152" t="s">
        <v>383</v>
      </c>
      <c r="B13" s="143"/>
      <c r="C13" s="143"/>
      <c r="D13" s="214"/>
      <c r="E13" s="215">
        <v>0</v>
      </c>
      <c r="F13" s="216">
        <v>0</v>
      </c>
      <c r="G13" s="217">
        <f>SUM(E8:I8)</f>
        <v>0</v>
      </c>
      <c r="H13" s="218"/>
      <c r="I13" s="219">
        <f aca="true" t="shared" si="0" ref="I13:I15">E13+F13*G13/100</f>
        <v>0</v>
      </c>
      <c r="BA13" s="1">
        <v>0</v>
      </c>
    </row>
    <row r="14" spans="1:53" ht="12.75">
      <c r="A14" s="152" t="s">
        <v>384</v>
      </c>
      <c r="B14" s="143"/>
      <c r="C14" s="143"/>
      <c r="D14" s="214"/>
      <c r="E14" s="215">
        <v>0</v>
      </c>
      <c r="F14" s="216">
        <v>0</v>
      </c>
      <c r="G14" s="217">
        <f>SUM(G13)</f>
        <v>0</v>
      </c>
      <c r="H14" s="218"/>
      <c r="I14" s="219">
        <f t="shared" si="0"/>
        <v>0</v>
      </c>
      <c r="BA14" s="1">
        <v>0</v>
      </c>
    </row>
    <row r="15" spans="1:53" ht="12.75">
      <c r="A15" s="152" t="s">
        <v>2151</v>
      </c>
      <c r="B15" s="143"/>
      <c r="C15" s="143"/>
      <c r="D15" s="214"/>
      <c r="E15" s="215">
        <v>0</v>
      </c>
      <c r="F15" s="216">
        <v>0</v>
      </c>
      <c r="G15" s="217">
        <f>SUM(G14)</f>
        <v>0</v>
      </c>
      <c r="H15" s="218"/>
      <c r="I15" s="219">
        <f t="shared" si="0"/>
        <v>0</v>
      </c>
      <c r="BA15" s="1">
        <v>2</v>
      </c>
    </row>
    <row r="16" spans="1:9" ht="13.5" thickBot="1">
      <c r="A16" s="220"/>
      <c r="B16" s="221" t="s">
        <v>84</v>
      </c>
      <c r="C16" s="222"/>
      <c r="D16" s="223"/>
      <c r="E16" s="224"/>
      <c r="F16" s="225"/>
      <c r="G16" s="225"/>
      <c r="H16" s="433">
        <f>SUM(I13:I15)</f>
        <v>0</v>
      </c>
      <c r="I16" s="434"/>
    </row>
    <row r="18" spans="2:9" ht="12.75">
      <c r="B18" s="14"/>
      <c r="F18" s="226"/>
      <c r="G18" s="227"/>
      <c r="H18" s="227"/>
      <c r="I18" s="46"/>
    </row>
    <row r="19" spans="6:9" ht="12.75">
      <c r="F19" s="226"/>
      <c r="G19" s="227"/>
      <c r="H19" s="227"/>
      <c r="I19" s="46"/>
    </row>
    <row r="20" spans="6:9" ht="12.75">
      <c r="F20" s="226"/>
      <c r="G20" s="227"/>
      <c r="H20" s="227"/>
      <c r="I20" s="46"/>
    </row>
    <row r="21" spans="6:9" ht="12.75">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sheetData>
  <mergeCells count="4">
    <mergeCell ref="H16:I16"/>
    <mergeCell ref="A1:B1"/>
    <mergeCell ref="A2:B2"/>
    <mergeCell ref="G2:I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50.1 SO 50.1 Rek'!H1</f>
        <v>SO 50.1.1</v>
      </c>
      <c r="G3" s="235"/>
    </row>
    <row r="4" spans="1:7" ht="13.5" thickBot="1">
      <c r="A4" s="436" t="s">
        <v>76</v>
      </c>
      <c r="B4" s="429"/>
      <c r="C4" s="188" t="s">
        <v>1799</v>
      </c>
      <c r="D4" s="236"/>
      <c r="E4" s="437" t="str">
        <f>'SO 50.1 SO 50.1 Rek'!G2</f>
        <v>VEŘEJNÉ OSVĚTLENÍ - ul. Uhelná</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1060</v>
      </c>
      <c r="C7" s="247" t="s">
        <v>1061</v>
      </c>
      <c r="D7" s="248"/>
      <c r="E7" s="249"/>
      <c r="F7" s="249"/>
      <c r="G7" s="250"/>
      <c r="H7" s="251"/>
      <c r="I7" s="252"/>
      <c r="J7" s="253"/>
      <c r="K7" s="254"/>
      <c r="O7" s="255">
        <v>1</v>
      </c>
    </row>
    <row r="8" spans="1:80" ht="12.75">
      <c r="A8" s="256">
        <v>1</v>
      </c>
      <c r="B8" s="257" t="s">
        <v>1859</v>
      </c>
      <c r="C8" s="258" t="s">
        <v>1063</v>
      </c>
      <c r="D8" s="259" t="s">
        <v>1034</v>
      </c>
      <c r="E8" s="260">
        <v>1</v>
      </c>
      <c r="F8" s="355">
        <f>SUM('EL.-VO'!H10:H16)</f>
        <v>0</v>
      </c>
      <c r="G8" s="261">
        <f>E8*F8</f>
        <v>0</v>
      </c>
      <c r="H8" s="262">
        <v>0</v>
      </c>
      <c r="I8" s="263">
        <f>E8*H8</f>
        <v>0</v>
      </c>
      <c r="J8" s="262">
        <v>0</v>
      </c>
      <c r="K8" s="263">
        <f>E8*J8</f>
        <v>0</v>
      </c>
      <c r="O8" s="255">
        <v>2</v>
      </c>
      <c r="AA8" s="228">
        <v>1</v>
      </c>
      <c r="AB8" s="228">
        <v>9</v>
      </c>
      <c r="AC8" s="228">
        <v>9</v>
      </c>
      <c r="AZ8" s="228">
        <v>4</v>
      </c>
      <c r="BA8" s="228">
        <f>IF(AZ8=1,G8,0)</f>
        <v>0</v>
      </c>
      <c r="BB8" s="228">
        <f>IF(AZ8=2,G8,0)</f>
        <v>0</v>
      </c>
      <c r="BC8" s="228">
        <f>IF(AZ8=3,G8,0)</f>
        <v>0</v>
      </c>
      <c r="BD8" s="228">
        <f>IF(AZ8=4,G8,0)</f>
        <v>0</v>
      </c>
      <c r="BE8" s="228">
        <f>IF(AZ8=5,G8,0)</f>
        <v>0</v>
      </c>
      <c r="CA8" s="255">
        <v>1</v>
      </c>
      <c r="CB8" s="255">
        <v>9</v>
      </c>
    </row>
    <row r="9" spans="1:57" ht="12.75">
      <c r="A9" s="274"/>
      <c r="B9" s="275" t="s">
        <v>103</v>
      </c>
      <c r="C9" s="276" t="s">
        <v>1062</v>
      </c>
      <c r="D9" s="277"/>
      <c r="E9" s="278"/>
      <c r="F9" s="279"/>
      <c r="G9" s="280">
        <f>SUM(G7:G8)</f>
        <v>0</v>
      </c>
      <c r="H9" s="281"/>
      <c r="I9" s="282">
        <f>SUM(I7:I8)</f>
        <v>0</v>
      </c>
      <c r="J9" s="281"/>
      <c r="K9" s="282">
        <f>SUM(K7:K8)</f>
        <v>0</v>
      </c>
      <c r="O9" s="255">
        <v>4</v>
      </c>
      <c r="BA9" s="283">
        <f>SUM(BA7:BA8)</f>
        <v>0</v>
      </c>
      <c r="BB9" s="283">
        <f>SUM(BB7:BB8)</f>
        <v>0</v>
      </c>
      <c r="BC9" s="283">
        <f>SUM(BC7:BC8)</f>
        <v>0</v>
      </c>
      <c r="BD9" s="283">
        <f>SUM(BD7:BD8)</f>
        <v>0</v>
      </c>
      <c r="BE9" s="283">
        <f>SUM(BE7:BE8)</f>
        <v>0</v>
      </c>
    </row>
    <row r="10" ht="12.75">
      <c r="E10" s="228"/>
    </row>
    <row r="11" ht="12.75">
      <c r="E11" s="228"/>
    </row>
    <row r="12" ht="12.75">
      <c r="E12" s="228"/>
    </row>
    <row r="13" ht="12.75">
      <c r="E13" s="228"/>
    </row>
    <row r="14" ht="12.75">
      <c r="E14" s="228"/>
    </row>
    <row r="15" ht="12.75">
      <c r="E15" s="228"/>
    </row>
    <row r="16" ht="12.75">
      <c r="E16" s="228"/>
    </row>
    <row r="17" ht="12.75">
      <c r="E17" s="228"/>
    </row>
    <row r="18" ht="12.75">
      <c r="E18" s="228"/>
    </row>
    <row r="19" ht="12.75">
      <c r="E19" s="228"/>
    </row>
    <row r="20" ht="12.75">
      <c r="E20" s="228"/>
    </row>
    <row r="21" ht="12.75">
      <c r="E21" s="228"/>
    </row>
    <row r="22" ht="12.75">
      <c r="E22" s="228"/>
    </row>
    <row r="23" ht="12.75">
      <c r="E23" s="228"/>
    </row>
    <row r="24" ht="12.75">
      <c r="E24" s="228"/>
    </row>
    <row r="25" ht="12.75">
      <c r="E25" s="228"/>
    </row>
    <row r="26" ht="12.75">
      <c r="E26" s="228"/>
    </row>
    <row r="27" ht="12.75">
      <c r="E27" s="228"/>
    </row>
    <row r="28" ht="12.75">
      <c r="E28" s="228"/>
    </row>
    <row r="29" ht="12.75">
      <c r="E29" s="228"/>
    </row>
    <row r="30" ht="12.75">
      <c r="E30" s="228"/>
    </row>
    <row r="31" ht="12.75">
      <c r="E31" s="228"/>
    </row>
    <row r="32" ht="12.75">
      <c r="E32" s="228"/>
    </row>
    <row r="33" spans="1:7" ht="12.75">
      <c r="A33" s="273"/>
      <c r="B33" s="273"/>
      <c r="C33" s="273"/>
      <c r="D33" s="273"/>
      <c r="E33" s="273"/>
      <c r="F33" s="273"/>
      <c r="G33" s="273"/>
    </row>
    <row r="34" spans="1:7" ht="12.75">
      <c r="A34" s="273"/>
      <c r="B34" s="273"/>
      <c r="C34" s="273"/>
      <c r="D34" s="273"/>
      <c r="E34" s="273"/>
      <c r="F34" s="273"/>
      <c r="G34" s="273"/>
    </row>
    <row r="35" spans="1:7" ht="12.75">
      <c r="A35" s="273"/>
      <c r="B35" s="273"/>
      <c r="C35" s="273"/>
      <c r="D35" s="273"/>
      <c r="E35" s="273"/>
      <c r="F35" s="273"/>
      <c r="G35" s="273"/>
    </row>
    <row r="36" spans="1:7" ht="12.75">
      <c r="A36" s="273"/>
      <c r="B36" s="273"/>
      <c r="C36" s="273"/>
      <c r="D36" s="273"/>
      <c r="E36" s="273"/>
      <c r="F36" s="273"/>
      <c r="G36" s="273"/>
    </row>
    <row r="37" ht="12.75">
      <c r="E37" s="228"/>
    </row>
    <row r="38" ht="12.75">
      <c r="E38" s="228"/>
    </row>
    <row r="39" ht="12.75">
      <c r="E39" s="228"/>
    </row>
    <row r="40" ht="12.75">
      <c r="E40" s="228"/>
    </row>
    <row r="41" ht="12.75">
      <c r="E41" s="228"/>
    </row>
    <row r="42" ht="12.75">
      <c r="E42" s="228"/>
    </row>
    <row r="43" ht="12.75">
      <c r="E43" s="228"/>
    </row>
    <row r="44" ht="12.75">
      <c r="E44" s="228"/>
    </row>
    <row r="45" ht="12.75">
      <c r="E45" s="228"/>
    </row>
    <row r="46" ht="12.75">
      <c r="E46" s="228"/>
    </row>
    <row r="47" ht="12.75">
      <c r="E47" s="228"/>
    </row>
    <row r="48" ht="12.75">
      <c r="E48" s="228"/>
    </row>
    <row r="49" ht="12.75">
      <c r="E49" s="228"/>
    </row>
    <row r="50" ht="12.75">
      <c r="E50" s="228"/>
    </row>
    <row r="51" ht="12.75">
      <c r="E51" s="228"/>
    </row>
    <row r="52" ht="12.75">
      <c r="E52" s="228"/>
    </row>
    <row r="53" ht="12.75">
      <c r="E53" s="228"/>
    </row>
    <row r="54" ht="12.75">
      <c r="E54" s="228"/>
    </row>
    <row r="55" ht="12.75">
      <c r="E55" s="228"/>
    </row>
    <row r="56" ht="12.75">
      <c r="E56" s="228"/>
    </row>
    <row r="57" ht="12.75">
      <c r="E57" s="228"/>
    </row>
    <row r="58" ht="12.75">
      <c r="E58" s="228"/>
    </row>
    <row r="59" ht="12.75">
      <c r="E59" s="228"/>
    </row>
    <row r="60" ht="12.75">
      <c r="E60" s="228"/>
    </row>
    <row r="61" ht="12.75">
      <c r="E61" s="228"/>
    </row>
    <row r="62" ht="12.75">
      <c r="E62" s="228"/>
    </row>
    <row r="63" ht="12.75">
      <c r="E63" s="228"/>
    </row>
    <row r="64" ht="12.75">
      <c r="E64" s="228"/>
    </row>
    <row r="65" ht="12.75">
      <c r="E65" s="228"/>
    </row>
    <row r="66" ht="12.75">
      <c r="E66" s="228"/>
    </row>
    <row r="67" ht="12.75">
      <c r="E67" s="228"/>
    </row>
    <row r="68" spans="1:2" ht="12.75">
      <c r="A68" s="284"/>
      <c r="B68" s="284"/>
    </row>
    <row r="69" spans="1:7" ht="12.75">
      <c r="A69" s="273"/>
      <c r="B69" s="273"/>
      <c r="C69" s="285"/>
      <c r="D69" s="285"/>
      <c r="E69" s="286"/>
      <c r="F69" s="285"/>
      <c r="G69" s="287"/>
    </row>
    <row r="70" spans="1:7" ht="12.75">
      <c r="A70" s="288"/>
      <c r="B70" s="288"/>
      <c r="C70" s="273"/>
      <c r="D70" s="273"/>
      <c r="E70" s="289"/>
      <c r="F70" s="273"/>
      <c r="G70" s="273"/>
    </row>
    <row r="71" spans="1:7" ht="12.75">
      <c r="A71" s="273"/>
      <c r="B71" s="273"/>
      <c r="C71" s="273"/>
      <c r="D71" s="273"/>
      <c r="E71" s="289"/>
      <c r="F71" s="273"/>
      <c r="G71" s="273"/>
    </row>
    <row r="72" spans="1:7" ht="12.75">
      <c r="A72" s="273"/>
      <c r="B72" s="273"/>
      <c r="C72" s="273"/>
      <c r="D72" s="273"/>
      <c r="E72" s="289"/>
      <c r="F72" s="273"/>
      <c r="G72" s="273"/>
    </row>
    <row r="73" spans="1:7" ht="12.75">
      <c r="A73" s="273"/>
      <c r="B73" s="273"/>
      <c r="C73" s="273"/>
      <c r="D73" s="273"/>
      <c r="E73" s="289"/>
      <c r="F73" s="273"/>
      <c r="G73" s="273"/>
    </row>
    <row r="74" spans="1:7" ht="12.75">
      <c r="A74" s="273"/>
      <c r="B74" s="273"/>
      <c r="C74" s="273"/>
      <c r="D74" s="273"/>
      <c r="E74" s="289"/>
      <c r="F74" s="273"/>
      <c r="G74" s="273"/>
    </row>
    <row r="75" spans="1:7" ht="12.75">
      <c r="A75" s="273"/>
      <c r="B75" s="273"/>
      <c r="C75" s="273"/>
      <c r="D75" s="273"/>
      <c r="E75" s="289"/>
      <c r="F75" s="273"/>
      <c r="G75" s="273"/>
    </row>
    <row r="76" spans="1:7" ht="12.75">
      <c r="A76" s="273"/>
      <c r="B76" s="273"/>
      <c r="C76" s="273"/>
      <c r="D76" s="273"/>
      <c r="E76" s="289"/>
      <c r="F76" s="273"/>
      <c r="G76" s="273"/>
    </row>
    <row r="77" spans="1:7" ht="12.75">
      <c r="A77" s="273"/>
      <c r="B77" s="273"/>
      <c r="C77" s="273"/>
      <c r="D77" s="273"/>
      <c r="E77" s="289"/>
      <c r="F77" s="273"/>
      <c r="G77" s="273"/>
    </row>
    <row r="78" spans="1:7" ht="12.75">
      <c r="A78" s="273"/>
      <c r="B78" s="273"/>
      <c r="C78" s="273"/>
      <c r="D78" s="273"/>
      <c r="E78" s="289"/>
      <c r="F78" s="273"/>
      <c r="G78" s="273"/>
    </row>
    <row r="79" spans="1:7" ht="12.75">
      <c r="A79" s="273"/>
      <c r="B79" s="273"/>
      <c r="C79" s="273"/>
      <c r="D79" s="273"/>
      <c r="E79" s="289"/>
      <c r="F79" s="273"/>
      <c r="G79" s="273"/>
    </row>
    <row r="80" spans="1:7" ht="12.75">
      <c r="A80" s="273"/>
      <c r="B80" s="273"/>
      <c r="C80" s="273"/>
      <c r="D80" s="273"/>
      <c r="E80" s="289"/>
      <c r="F80" s="273"/>
      <c r="G80" s="273"/>
    </row>
    <row r="81" spans="1:7" ht="12.75">
      <c r="A81" s="273"/>
      <c r="B81" s="273"/>
      <c r="C81" s="273"/>
      <c r="D81" s="273"/>
      <c r="E81" s="289"/>
      <c r="F81" s="273"/>
      <c r="G81" s="273"/>
    </row>
    <row r="82" spans="1:7" ht="12.75">
      <c r="A82" s="273"/>
      <c r="B82" s="273"/>
      <c r="C82" s="273"/>
      <c r="D82" s="273"/>
      <c r="E82" s="289"/>
      <c r="F82" s="273"/>
      <c r="G82" s="273"/>
    </row>
  </sheetData>
  <mergeCells count="4">
    <mergeCell ref="A1:G1"/>
    <mergeCell ref="A3:B3"/>
    <mergeCell ref="A4:B4"/>
    <mergeCell ref="E4:G4"/>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2146</v>
      </c>
      <c r="D2" s="93" t="s">
        <v>905</v>
      </c>
      <c r="E2" s="94"/>
      <c r="F2" s="95" t="s">
        <v>33</v>
      </c>
      <c r="G2" s="96" t="s">
        <v>1805</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1802</v>
      </c>
      <c r="B5" s="106"/>
      <c r="C5" s="107" t="s">
        <v>1803</v>
      </c>
      <c r="D5" s="108"/>
      <c r="E5" s="106"/>
      <c r="F5" s="101" t="s">
        <v>36</v>
      </c>
      <c r="G5" s="102" t="s">
        <v>199</v>
      </c>
    </row>
    <row r="6" spans="1:15" ht="12.95" customHeight="1">
      <c r="A6" s="103" t="s">
        <v>37</v>
      </c>
      <c r="B6" s="98"/>
      <c r="C6" s="99"/>
      <c r="D6" s="99"/>
      <c r="E6" s="100"/>
      <c r="F6" s="109" t="s">
        <v>38</v>
      </c>
      <c r="G6" s="110">
        <v>0</v>
      </c>
      <c r="O6" s="111"/>
    </row>
    <row r="7" spans="1:7" ht="12.95" customHeight="1">
      <c r="A7" s="112"/>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60.1 SO 60.1.1 Rek'!E13</f>
        <v>0</v>
      </c>
      <c r="D15" s="145" t="str">
        <f>'SO 60.1 SO 60.1.1 Rek'!A18</f>
        <v>Ztížené výrobní podmínky</v>
      </c>
      <c r="E15" s="146"/>
      <c r="F15" s="147"/>
      <c r="G15" s="144">
        <f>'SO 60.1 SO 60.1.1 Rek'!I18</f>
        <v>0</v>
      </c>
    </row>
    <row r="16" spans="1:7" ht="15.95" customHeight="1">
      <c r="A16" s="142" t="s">
        <v>52</v>
      </c>
      <c r="B16" s="143" t="s">
        <v>53</v>
      </c>
      <c r="C16" s="144">
        <f>'SO 60.1 SO 60.1.1 Rek'!F13</f>
        <v>0</v>
      </c>
      <c r="D16" s="97"/>
      <c r="E16" s="148"/>
      <c r="F16" s="149"/>
      <c r="G16" s="144"/>
    </row>
    <row r="17" spans="1:7" ht="15.95" customHeight="1">
      <c r="A17" s="142" t="s">
        <v>54</v>
      </c>
      <c r="B17" s="143" t="s">
        <v>55</v>
      </c>
      <c r="C17" s="144">
        <f>'SO 60.1 SO 60.1.1 Rek'!H13</f>
        <v>0</v>
      </c>
      <c r="D17" s="97"/>
      <c r="E17" s="148"/>
      <c r="F17" s="149"/>
      <c r="G17" s="144"/>
    </row>
    <row r="18" spans="1:7" ht="15.95" customHeight="1">
      <c r="A18" s="150" t="s">
        <v>56</v>
      </c>
      <c r="B18" s="151" t="s">
        <v>57</v>
      </c>
      <c r="C18" s="144">
        <f>'SO 60.1 SO 60.1.1 Rek'!G13</f>
        <v>0</v>
      </c>
      <c r="D18" s="97"/>
      <c r="E18" s="148"/>
      <c r="F18" s="149"/>
      <c r="G18" s="144"/>
    </row>
    <row r="19" spans="1:7" ht="15.95" customHeight="1">
      <c r="A19" s="152" t="s">
        <v>58</v>
      </c>
      <c r="B19" s="143"/>
      <c r="C19" s="144">
        <f>SUM(C15:C18)</f>
        <v>0</v>
      </c>
      <c r="D19" s="97" t="str">
        <f>'SO 60.1 SO 60.1.1 Rek'!A19</f>
        <v>Zařízení staveniště</v>
      </c>
      <c r="E19" s="148"/>
      <c r="F19" s="149"/>
      <c r="G19" s="144">
        <f>'SO 60.1 SO 60.1.1 Rek'!I19</f>
        <v>0</v>
      </c>
    </row>
    <row r="20" spans="1:7" ht="15.95" customHeight="1">
      <c r="A20" s="152"/>
      <c r="B20" s="143"/>
      <c r="C20" s="144"/>
      <c r="D20" s="97"/>
      <c r="E20" s="148"/>
      <c r="F20" s="149"/>
      <c r="G20" s="144"/>
    </row>
    <row r="21" spans="1:7" ht="15.95" customHeight="1">
      <c r="A21" s="152" t="s">
        <v>28</v>
      </c>
      <c r="B21" s="143"/>
      <c r="C21" s="144">
        <f>'SO 60.1 SO 60.1.1 Rek'!I13</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60.1 SO 60.1.1 Rek'!H21</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2"/>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2146</v>
      </c>
      <c r="I1" s="187"/>
    </row>
    <row r="2" spans="1:9" ht="13.5" thickBot="1">
      <c r="A2" s="428" t="s">
        <v>76</v>
      </c>
      <c r="B2" s="429"/>
      <c r="C2" s="188" t="s">
        <v>1804</v>
      </c>
      <c r="D2" s="189"/>
      <c r="E2" s="190"/>
      <c r="F2" s="189"/>
      <c r="G2" s="430" t="s">
        <v>905</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60.1 SO 60.1.1 Pol'!B7</f>
        <v>1</v>
      </c>
      <c r="B7" s="62" t="str">
        <f>'SO 60.1 SO 60.1.1 Pol'!C7</f>
        <v>Zemní práce</v>
      </c>
      <c r="D7" s="200"/>
      <c r="E7" s="291">
        <f>'SO 60.1 SO 60.1.1 Pol'!BA14</f>
        <v>0</v>
      </c>
      <c r="F7" s="292">
        <f>'SO 60.1 SO 60.1.1 Pol'!BB14</f>
        <v>0</v>
      </c>
      <c r="G7" s="292">
        <f>'SO 60.1 SO 60.1.1 Pol'!BC14</f>
        <v>0</v>
      </c>
      <c r="H7" s="292">
        <f>'SO 60.1 SO 60.1.1 Pol'!BD14</f>
        <v>0</v>
      </c>
      <c r="I7" s="293">
        <f>'SO 60.1 SO 60.1.1 Pol'!BE14</f>
        <v>0</v>
      </c>
    </row>
    <row r="8" spans="1:9" s="123" customFormat="1" ht="12.75">
      <c r="A8" s="290" t="str">
        <f>'SO 60.1 SO 60.1.1 Pol'!B15</f>
        <v>5</v>
      </c>
      <c r="B8" s="62" t="str">
        <f>'SO 60.1 SO 60.1.1 Pol'!C15</f>
        <v>Komunikace</v>
      </c>
      <c r="D8" s="200"/>
      <c r="E8" s="291">
        <f>'SO 60.1 SO 60.1.1 Pol'!BA25</f>
        <v>0</v>
      </c>
      <c r="F8" s="292">
        <f>'SO 60.1 SO 60.1.1 Pol'!BB25</f>
        <v>0</v>
      </c>
      <c r="G8" s="292">
        <f>'SO 60.1 SO 60.1.1 Pol'!BC25</f>
        <v>0</v>
      </c>
      <c r="H8" s="292">
        <f>'SO 60.1 SO 60.1.1 Pol'!BD25</f>
        <v>0</v>
      </c>
      <c r="I8" s="293">
        <f>'SO 60.1 SO 60.1.1 Pol'!BE25</f>
        <v>0</v>
      </c>
    </row>
    <row r="9" spans="1:9" s="123" customFormat="1" ht="12.75">
      <c r="A9" s="290" t="str">
        <f>'SO 60.1 SO 60.1.1 Pol'!B26</f>
        <v>91</v>
      </c>
      <c r="B9" s="62" t="str">
        <f>'SO 60.1 SO 60.1.1 Pol'!C26</f>
        <v>Doplňující práce na komunikaci</v>
      </c>
      <c r="D9" s="200"/>
      <c r="E9" s="291">
        <f>'SO 60.1 SO 60.1.1 Pol'!BA30</f>
        <v>0</v>
      </c>
      <c r="F9" s="292">
        <f>'SO 60.1 SO 60.1.1 Pol'!BB30</f>
        <v>0</v>
      </c>
      <c r="G9" s="292">
        <f>'SO 60.1 SO 60.1.1 Pol'!BC30</f>
        <v>0</v>
      </c>
      <c r="H9" s="292">
        <f>'SO 60.1 SO 60.1.1 Pol'!BD30</f>
        <v>0</v>
      </c>
      <c r="I9" s="293">
        <f>'SO 60.1 SO 60.1.1 Pol'!BE30</f>
        <v>0</v>
      </c>
    </row>
    <row r="10" spans="1:9" s="123" customFormat="1" ht="12.75">
      <c r="A10" s="290" t="str">
        <f>'SO 60.1 SO 60.1.1 Pol'!B31</f>
        <v>93</v>
      </c>
      <c r="B10" s="62" t="str">
        <f>'SO 60.1 SO 60.1.1 Pol'!C31</f>
        <v>Dokončovací práce inženýrských staveb</v>
      </c>
      <c r="D10" s="200"/>
      <c r="E10" s="291">
        <f>'SO 60.1 SO 60.1.1 Pol'!BA36</f>
        <v>0</v>
      </c>
      <c r="F10" s="292">
        <f>'SO 60.1 SO 60.1.1 Pol'!BB36</f>
        <v>0</v>
      </c>
      <c r="G10" s="292">
        <f>'SO 60.1 SO 60.1.1 Pol'!BC36</f>
        <v>0</v>
      </c>
      <c r="H10" s="292">
        <f>'SO 60.1 SO 60.1.1 Pol'!BD36</f>
        <v>0</v>
      </c>
      <c r="I10" s="293">
        <f>'SO 60.1 SO 60.1.1 Pol'!BE36</f>
        <v>0</v>
      </c>
    </row>
    <row r="11" spans="1:9" s="123" customFormat="1" ht="12.75">
      <c r="A11" s="290" t="str">
        <f>'SO 60.1 SO 60.1.1 Pol'!B37</f>
        <v>99</v>
      </c>
      <c r="B11" s="62" t="str">
        <f>'SO 60.1 SO 60.1.1 Pol'!C37</f>
        <v>Staveništní přesun hmot</v>
      </c>
      <c r="D11" s="200"/>
      <c r="E11" s="291">
        <f>'SO 60.1 SO 60.1.1 Pol'!BA39</f>
        <v>0</v>
      </c>
      <c r="F11" s="292">
        <f>'SO 60.1 SO 60.1.1 Pol'!BB39</f>
        <v>0</v>
      </c>
      <c r="G11" s="292">
        <f>'SO 60.1 SO 60.1.1 Pol'!BC39</f>
        <v>0</v>
      </c>
      <c r="H11" s="292">
        <f>'SO 60.1 SO 60.1.1 Pol'!BD39</f>
        <v>0</v>
      </c>
      <c r="I11" s="293">
        <f>'SO 60.1 SO 60.1.1 Pol'!BE39</f>
        <v>0</v>
      </c>
    </row>
    <row r="12" spans="1:9" s="123" customFormat="1" ht="13.5" thickBot="1">
      <c r="A12" s="290" t="str">
        <f>'SO 60.1 SO 60.1.1 Pol'!B40</f>
        <v>D96</v>
      </c>
      <c r="B12" s="62" t="str">
        <f>'SO 60.1 SO 60.1.1 Pol'!C40</f>
        <v>Přesuny suti a vybouraných hmot</v>
      </c>
      <c r="D12" s="200"/>
      <c r="E12" s="291">
        <f>'SO 60.1 SO 60.1.1 Pol'!BA47</f>
        <v>0</v>
      </c>
      <c r="F12" s="292">
        <f>'SO 60.1 SO 60.1.1 Pol'!BB47</f>
        <v>0</v>
      </c>
      <c r="G12" s="292">
        <f>'SO 60.1 SO 60.1.1 Pol'!BC47</f>
        <v>0</v>
      </c>
      <c r="H12" s="292">
        <f>'SO 60.1 SO 60.1.1 Pol'!BD47</f>
        <v>0</v>
      </c>
      <c r="I12" s="293">
        <f>'SO 60.1 SO 60.1.1 Pol'!BE47</f>
        <v>0</v>
      </c>
    </row>
    <row r="13" spans="1:9" s="14" customFormat="1" ht="13.5" thickBot="1">
      <c r="A13" s="201"/>
      <c r="B13" s="202" t="s">
        <v>79</v>
      </c>
      <c r="C13" s="202"/>
      <c r="D13" s="203"/>
      <c r="E13" s="204">
        <f>SUM(E7:E12)</f>
        <v>0</v>
      </c>
      <c r="F13" s="205">
        <f>SUM(F7:F12)</f>
        <v>0</v>
      </c>
      <c r="G13" s="205">
        <f>SUM(G7:G12)</f>
        <v>0</v>
      </c>
      <c r="H13" s="205">
        <f>SUM(H7:H12)</f>
        <v>0</v>
      </c>
      <c r="I13" s="206">
        <f>SUM(I7:I12)</f>
        <v>0</v>
      </c>
    </row>
    <row r="14" spans="1:9" ht="12.75">
      <c r="A14" s="123"/>
      <c r="B14" s="123"/>
      <c r="C14" s="123"/>
      <c r="D14" s="123"/>
      <c r="E14" s="123"/>
      <c r="F14" s="123"/>
      <c r="G14" s="123"/>
      <c r="H14" s="123"/>
      <c r="I14" s="123"/>
    </row>
    <row r="15" spans="1:57" ht="19.5" customHeight="1">
      <c r="A15" s="192" t="s">
        <v>80</v>
      </c>
      <c r="B15" s="192"/>
      <c r="C15" s="192"/>
      <c r="D15" s="192"/>
      <c r="E15" s="192"/>
      <c r="F15" s="192"/>
      <c r="G15" s="207"/>
      <c r="H15" s="192"/>
      <c r="I15" s="192"/>
      <c r="BA15" s="129"/>
      <c r="BB15" s="129"/>
      <c r="BC15" s="129"/>
      <c r="BD15" s="129"/>
      <c r="BE15" s="129"/>
    </row>
    <row r="16" ht="13.5" thickBot="1"/>
    <row r="17" spans="1:9" ht="12.75">
      <c r="A17" s="158" t="s">
        <v>81</v>
      </c>
      <c r="B17" s="159"/>
      <c r="C17" s="159"/>
      <c r="D17" s="208"/>
      <c r="E17" s="209" t="s">
        <v>82</v>
      </c>
      <c r="F17" s="210" t="s">
        <v>13</v>
      </c>
      <c r="G17" s="211" t="s">
        <v>83</v>
      </c>
      <c r="H17" s="212"/>
      <c r="I17" s="213" t="s">
        <v>82</v>
      </c>
    </row>
    <row r="18" spans="1:53" ht="12.75">
      <c r="A18" s="152" t="s">
        <v>383</v>
      </c>
      <c r="B18" s="143"/>
      <c r="C18" s="143"/>
      <c r="D18" s="214"/>
      <c r="E18" s="215">
        <v>0</v>
      </c>
      <c r="F18" s="216">
        <v>0</v>
      </c>
      <c r="G18" s="217">
        <f>SUM(E13:I13)</f>
        <v>0</v>
      </c>
      <c r="H18" s="218"/>
      <c r="I18" s="219">
        <f aca="true" t="shared" si="0" ref="I18:I20">E18+F18*G18/100</f>
        <v>0</v>
      </c>
      <c r="BA18" s="1">
        <v>0</v>
      </c>
    </row>
    <row r="19" spans="1:53" ht="12.75">
      <c r="A19" s="152" t="s">
        <v>384</v>
      </c>
      <c r="B19" s="143"/>
      <c r="C19" s="143"/>
      <c r="D19" s="214"/>
      <c r="E19" s="215">
        <v>0</v>
      </c>
      <c r="F19" s="216">
        <v>0</v>
      </c>
      <c r="G19" s="217">
        <f>SUM(G18)</f>
        <v>0</v>
      </c>
      <c r="H19" s="218"/>
      <c r="I19" s="219">
        <f t="shared" si="0"/>
        <v>0</v>
      </c>
      <c r="BA19" s="1">
        <v>1</v>
      </c>
    </row>
    <row r="20" spans="1:53" ht="12.75">
      <c r="A20" s="152" t="s">
        <v>2151</v>
      </c>
      <c r="B20" s="143"/>
      <c r="C20" s="143"/>
      <c r="D20" s="214"/>
      <c r="E20" s="215">
        <v>0</v>
      </c>
      <c r="F20" s="216">
        <v>0</v>
      </c>
      <c r="G20" s="217">
        <f>SUM(G19)</f>
        <v>0</v>
      </c>
      <c r="H20" s="218"/>
      <c r="I20" s="219">
        <f t="shared" si="0"/>
        <v>0</v>
      </c>
      <c r="BA20" s="1">
        <v>2</v>
      </c>
    </row>
    <row r="21" spans="1:9" ht="13.5" thickBot="1">
      <c r="A21" s="220"/>
      <c r="B21" s="221" t="s">
        <v>84</v>
      </c>
      <c r="C21" s="222"/>
      <c r="D21" s="223"/>
      <c r="E21" s="224"/>
      <c r="F21" s="225"/>
      <c r="G21" s="225"/>
      <c r="H21" s="433">
        <f>SUM(I18:I20)</f>
        <v>0</v>
      </c>
      <c r="I21" s="434"/>
    </row>
    <row r="23" spans="2:9" ht="12.75">
      <c r="B23" s="14"/>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row r="72" spans="6:9" ht="12.75">
      <c r="F72" s="226"/>
      <c r="G72" s="227"/>
      <c r="H72" s="227"/>
      <c r="I72" s="46"/>
    </row>
  </sheetData>
  <mergeCells count="4">
    <mergeCell ref="A1:B1"/>
    <mergeCell ref="A2:B2"/>
    <mergeCell ref="G2:I2"/>
    <mergeCell ref="H21:I2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0"/>
  <sheetViews>
    <sheetView showGridLines="0" showZeros="0" zoomScaleSheetLayoutView="100" workbookViewId="0" topLeftCell="A1">
      <selection activeCell="A1" sqref="A1:G1"/>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60.1 SO 60.1.1 Rek'!H1</f>
        <v>SO 60.1.1.1</v>
      </c>
      <c r="G3" s="235"/>
    </row>
    <row r="4" spans="1:7" ht="13.5" thickBot="1">
      <c r="A4" s="436" t="s">
        <v>76</v>
      </c>
      <c r="B4" s="429"/>
      <c r="C4" s="188" t="s">
        <v>1804</v>
      </c>
      <c r="D4" s="236"/>
      <c r="E4" s="437" t="str">
        <f>'SO 60.1 SO 60.1.1 Rek'!G2</f>
        <v>Komunikace</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1807</v>
      </c>
      <c r="C8" s="258" t="s">
        <v>1808</v>
      </c>
      <c r="D8" s="259" t="s">
        <v>199</v>
      </c>
      <c r="E8" s="260">
        <v>1642.25</v>
      </c>
      <c r="F8" s="260"/>
      <c r="G8" s="261">
        <f>E8*F8</f>
        <v>0</v>
      </c>
      <c r="H8" s="262">
        <v>0</v>
      </c>
      <c r="I8" s="263">
        <f>E8*H8</f>
        <v>0</v>
      </c>
      <c r="J8" s="262">
        <v>-0.33</v>
      </c>
      <c r="K8" s="263">
        <f>E8*J8</f>
        <v>-541.9425</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1809</v>
      </c>
      <c r="D9" s="441"/>
      <c r="E9" s="269">
        <v>0</v>
      </c>
      <c r="F9" s="270"/>
      <c r="G9" s="271"/>
      <c r="H9" s="272"/>
      <c r="I9" s="266"/>
      <c r="J9" s="273"/>
      <c r="K9" s="266"/>
      <c r="M9" s="267" t="s">
        <v>1809</v>
      </c>
      <c r="O9" s="255"/>
    </row>
    <row r="10" spans="1:15" ht="12.75">
      <c r="A10" s="264"/>
      <c r="B10" s="268"/>
      <c r="C10" s="440" t="s">
        <v>1810</v>
      </c>
      <c r="D10" s="441"/>
      <c r="E10" s="269">
        <v>1642.25</v>
      </c>
      <c r="F10" s="270"/>
      <c r="G10" s="271"/>
      <c r="H10" s="272"/>
      <c r="I10" s="266"/>
      <c r="J10" s="273"/>
      <c r="K10" s="266"/>
      <c r="M10" s="267" t="s">
        <v>1810</v>
      </c>
      <c r="O10" s="255"/>
    </row>
    <row r="11" spans="1:80" ht="12.75">
      <c r="A11" s="256">
        <v>2</v>
      </c>
      <c r="B11" s="257" t="s">
        <v>1811</v>
      </c>
      <c r="C11" s="258" t="s">
        <v>1812</v>
      </c>
      <c r="D11" s="259" t="s">
        <v>199</v>
      </c>
      <c r="E11" s="260">
        <v>1642.25</v>
      </c>
      <c r="F11" s="260"/>
      <c r="G11" s="261">
        <f>E11*F11</f>
        <v>0</v>
      </c>
      <c r="H11" s="262">
        <v>0</v>
      </c>
      <c r="I11" s="263">
        <f>E11*H11</f>
        <v>0</v>
      </c>
      <c r="J11" s="262">
        <v>-0.22</v>
      </c>
      <c r="K11" s="263">
        <f>E11*J11</f>
        <v>-361.295</v>
      </c>
      <c r="O11" s="255">
        <v>2</v>
      </c>
      <c r="AA11" s="228">
        <v>1</v>
      </c>
      <c r="AB11" s="228">
        <v>1</v>
      </c>
      <c r="AC11" s="228">
        <v>1</v>
      </c>
      <c r="AZ11" s="228">
        <v>1</v>
      </c>
      <c r="BA11" s="228">
        <f>IF(AZ11=1,G11,0)</f>
        <v>0</v>
      </c>
      <c r="BB11" s="228">
        <f>IF(AZ11=2,G11,0)</f>
        <v>0</v>
      </c>
      <c r="BC11" s="228">
        <f>IF(AZ11=3,G11,0)</f>
        <v>0</v>
      </c>
      <c r="BD11" s="228">
        <f>IF(AZ11=4,G11,0)</f>
        <v>0</v>
      </c>
      <c r="BE11" s="228">
        <f>IF(AZ11=5,G11,0)</f>
        <v>0</v>
      </c>
      <c r="CA11" s="255">
        <v>1</v>
      </c>
      <c r="CB11" s="255">
        <v>1</v>
      </c>
    </row>
    <row r="12" spans="1:15" ht="12.75">
      <c r="A12" s="264"/>
      <c r="B12" s="268"/>
      <c r="C12" s="440" t="s">
        <v>1813</v>
      </c>
      <c r="D12" s="441"/>
      <c r="E12" s="269">
        <v>1642.25</v>
      </c>
      <c r="F12" s="270"/>
      <c r="G12" s="271"/>
      <c r="H12" s="272"/>
      <c r="I12" s="266"/>
      <c r="J12" s="273"/>
      <c r="K12" s="266"/>
      <c r="M12" s="267" t="s">
        <v>1813</v>
      </c>
      <c r="O12" s="255"/>
    </row>
    <row r="13" spans="1:80" ht="12.75">
      <c r="A13" s="256">
        <v>3</v>
      </c>
      <c r="B13" s="257" t="s">
        <v>1814</v>
      </c>
      <c r="C13" s="258" t="s">
        <v>1815</v>
      </c>
      <c r="D13" s="259" t="s">
        <v>199</v>
      </c>
      <c r="E13" s="260">
        <v>1642.25</v>
      </c>
      <c r="F13" s="260"/>
      <c r="G13" s="261">
        <f>E13*F13</f>
        <v>0</v>
      </c>
      <c r="H13" s="262">
        <v>0</v>
      </c>
      <c r="I13" s="263">
        <f>E13*H13</f>
        <v>0</v>
      </c>
      <c r="J13" s="262">
        <v>-0.198</v>
      </c>
      <c r="K13" s="263">
        <f>E13*J13</f>
        <v>-325.1655</v>
      </c>
      <c r="O13" s="255">
        <v>2</v>
      </c>
      <c r="AA13" s="228">
        <v>1</v>
      </c>
      <c r="AB13" s="228">
        <v>1</v>
      </c>
      <c r="AC13" s="228">
        <v>1</v>
      </c>
      <c r="AZ13" s="228">
        <v>1</v>
      </c>
      <c r="BA13" s="228">
        <f>IF(AZ13=1,G13,0)</f>
        <v>0</v>
      </c>
      <c r="BB13" s="228">
        <f>IF(AZ13=2,G13,0)</f>
        <v>0</v>
      </c>
      <c r="BC13" s="228">
        <f>IF(AZ13=3,G13,0)</f>
        <v>0</v>
      </c>
      <c r="BD13" s="228">
        <f>IF(AZ13=4,G13,0)</f>
        <v>0</v>
      </c>
      <c r="BE13" s="228">
        <f>IF(AZ13=5,G13,0)</f>
        <v>0</v>
      </c>
      <c r="CA13" s="255">
        <v>1</v>
      </c>
      <c r="CB13" s="255">
        <v>1</v>
      </c>
    </row>
    <row r="14" spans="1:57" ht="12.75">
      <c r="A14" s="274"/>
      <c r="B14" s="275" t="s">
        <v>103</v>
      </c>
      <c r="C14" s="276" t="s">
        <v>112</v>
      </c>
      <c r="D14" s="277"/>
      <c r="E14" s="278"/>
      <c r="F14" s="279"/>
      <c r="G14" s="280">
        <f>SUM(G7:G13)</f>
        <v>0</v>
      </c>
      <c r="H14" s="281"/>
      <c r="I14" s="282">
        <f>SUM(I7:I13)</f>
        <v>0</v>
      </c>
      <c r="J14" s="281"/>
      <c r="K14" s="282">
        <f>SUM(K7:K13)</f>
        <v>-1228.403</v>
      </c>
      <c r="O14" s="255">
        <v>4</v>
      </c>
      <c r="BA14" s="283">
        <f>SUM(BA7:BA13)</f>
        <v>0</v>
      </c>
      <c r="BB14" s="283">
        <f>SUM(BB7:BB13)</f>
        <v>0</v>
      </c>
      <c r="BC14" s="283">
        <f>SUM(BC7:BC13)</f>
        <v>0</v>
      </c>
      <c r="BD14" s="283">
        <f>SUM(BD7:BD13)</f>
        <v>0</v>
      </c>
      <c r="BE14" s="283">
        <f>SUM(BE7:BE13)</f>
        <v>0</v>
      </c>
    </row>
    <row r="15" spans="1:15" ht="12.75">
      <c r="A15" s="245" t="s">
        <v>98</v>
      </c>
      <c r="B15" s="246" t="s">
        <v>904</v>
      </c>
      <c r="C15" s="247" t="s">
        <v>905</v>
      </c>
      <c r="D15" s="248"/>
      <c r="E15" s="249"/>
      <c r="F15" s="249"/>
      <c r="G15" s="250"/>
      <c r="H15" s="251"/>
      <c r="I15" s="252"/>
      <c r="J15" s="253"/>
      <c r="K15" s="254"/>
      <c r="O15" s="255">
        <v>1</v>
      </c>
    </row>
    <row r="16" spans="1:80" ht="12.75">
      <c r="A16" s="256">
        <v>4</v>
      </c>
      <c r="B16" s="257" t="s">
        <v>1816</v>
      </c>
      <c r="C16" s="258" t="s">
        <v>1817</v>
      </c>
      <c r="D16" s="259" t="s">
        <v>199</v>
      </c>
      <c r="E16" s="260">
        <v>1642.25</v>
      </c>
      <c r="F16" s="260"/>
      <c r="G16" s="261">
        <f>E16*F16</f>
        <v>0</v>
      </c>
      <c r="H16" s="262">
        <v>0.31628</v>
      </c>
      <c r="I16" s="263">
        <f>E16*H16</f>
        <v>519.41083</v>
      </c>
      <c r="J16" s="262">
        <v>0</v>
      </c>
      <c r="K16" s="263">
        <f>E16*J16</f>
        <v>0</v>
      </c>
      <c r="O16" s="255">
        <v>2</v>
      </c>
      <c r="AA16" s="228">
        <v>1</v>
      </c>
      <c r="AB16" s="228">
        <v>1</v>
      </c>
      <c r="AC16" s="228">
        <v>1</v>
      </c>
      <c r="AZ16" s="228">
        <v>1</v>
      </c>
      <c r="BA16" s="228">
        <f>IF(AZ16=1,G16,0)</f>
        <v>0</v>
      </c>
      <c r="BB16" s="228">
        <f>IF(AZ16=2,G16,0)</f>
        <v>0</v>
      </c>
      <c r="BC16" s="228">
        <f>IF(AZ16=3,G16,0)</f>
        <v>0</v>
      </c>
      <c r="BD16" s="228">
        <f>IF(AZ16=4,G16,0)</f>
        <v>0</v>
      </c>
      <c r="BE16" s="228">
        <f>IF(AZ16=5,G16,0)</f>
        <v>0</v>
      </c>
      <c r="CA16" s="255">
        <v>1</v>
      </c>
      <c r="CB16" s="255">
        <v>1</v>
      </c>
    </row>
    <row r="17" spans="1:15" ht="12.75">
      <c r="A17" s="264"/>
      <c r="B17" s="268"/>
      <c r="C17" s="440" t="s">
        <v>1809</v>
      </c>
      <c r="D17" s="441"/>
      <c r="E17" s="269">
        <v>0</v>
      </c>
      <c r="F17" s="270"/>
      <c r="G17" s="271"/>
      <c r="H17" s="272"/>
      <c r="I17" s="266"/>
      <c r="J17" s="273"/>
      <c r="K17" s="266"/>
      <c r="M17" s="267" t="s">
        <v>1809</v>
      </c>
      <c r="O17" s="255"/>
    </row>
    <row r="18" spans="1:15" ht="12.75">
      <c r="A18" s="264"/>
      <c r="B18" s="268"/>
      <c r="C18" s="440" t="s">
        <v>1810</v>
      </c>
      <c r="D18" s="441"/>
      <c r="E18" s="269">
        <v>1642.25</v>
      </c>
      <c r="F18" s="270"/>
      <c r="G18" s="271"/>
      <c r="H18" s="272"/>
      <c r="I18" s="266"/>
      <c r="J18" s="273"/>
      <c r="K18" s="266"/>
      <c r="M18" s="267" t="s">
        <v>1810</v>
      </c>
      <c r="O18" s="255"/>
    </row>
    <row r="19" spans="1:80" ht="12.75">
      <c r="A19" s="256">
        <v>5</v>
      </c>
      <c r="B19" s="257" t="s">
        <v>1818</v>
      </c>
      <c r="C19" s="258" t="s">
        <v>1819</v>
      </c>
      <c r="D19" s="259" t="s">
        <v>199</v>
      </c>
      <c r="E19" s="260">
        <v>1642.25</v>
      </c>
      <c r="F19" s="260"/>
      <c r="G19" s="261">
        <f>E19*F19</f>
        <v>0</v>
      </c>
      <c r="H19" s="262">
        <v>0.211</v>
      </c>
      <c r="I19" s="263">
        <f>E19*H19</f>
        <v>346.51475</v>
      </c>
      <c r="J19" s="262">
        <v>0</v>
      </c>
      <c r="K19" s="263">
        <f>E19*J19</f>
        <v>0</v>
      </c>
      <c r="O19" s="255">
        <v>2</v>
      </c>
      <c r="AA19" s="228">
        <v>1</v>
      </c>
      <c r="AB19" s="228">
        <v>1</v>
      </c>
      <c r="AC19" s="228">
        <v>1</v>
      </c>
      <c r="AZ19" s="228">
        <v>1</v>
      </c>
      <c r="BA19" s="228">
        <f>IF(AZ19=1,G19,0)</f>
        <v>0</v>
      </c>
      <c r="BB19" s="228">
        <f>IF(AZ19=2,G19,0)</f>
        <v>0</v>
      </c>
      <c r="BC19" s="228">
        <f>IF(AZ19=3,G19,0)</f>
        <v>0</v>
      </c>
      <c r="BD19" s="228">
        <f>IF(AZ19=4,G19,0)</f>
        <v>0</v>
      </c>
      <c r="BE19" s="228">
        <f>IF(AZ19=5,G19,0)</f>
        <v>0</v>
      </c>
      <c r="CA19" s="255">
        <v>1</v>
      </c>
      <c r="CB19" s="255">
        <v>1</v>
      </c>
    </row>
    <row r="20" spans="1:15" ht="12.75">
      <c r="A20" s="264"/>
      <c r="B20" s="268"/>
      <c r="C20" s="440" t="s">
        <v>1820</v>
      </c>
      <c r="D20" s="441"/>
      <c r="E20" s="269">
        <v>1642.25</v>
      </c>
      <c r="F20" s="270"/>
      <c r="G20" s="271"/>
      <c r="H20" s="272"/>
      <c r="I20" s="266"/>
      <c r="J20" s="273"/>
      <c r="K20" s="266"/>
      <c r="M20" s="267" t="s">
        <v>1820</v>
      </c>
      <c r="O20" s="255"/>
    </row>
    <row r="21" spans="1:80" ht="12.75">
      <c r="A21" s="256">
        <v>6</v>
      </c>
      <c r="B21" s="257" t="s">
        <v>1821</v>
      </c>
      <c r="C21" s="258" t="s">
        <v>1822</v>
      </c>
      <c r="D21" s="259" t="s">
        <v>199</v>
      </c>
      <c r="E21" s="260">
        <v>1645.25</v>
      </c>
      <c r="F21" s="260"/>
      <c r="G21" s="261">
        <f>E21*F21</f>
        <v>0</v>
      </c>
      <c r="H21" s="262">
        <v>0.10373</v>
      </c>
      <c r="I21" s="263">
        <f>E21*H21</f>
        <v>170.66178250000002</v>
      </c>
      <c r="J21" s="262">
        <v>0</v>
      </c>
      <c r="K21" s="263">
        <f>E21*J21</f>
        <v>0</v>
      </c>
      <c r="O21" s="255">
        <v>2</v>
      </c>
      <c r="AA21" s="228">
        <v>1</v>
      </c>
      <c r="AB21" s="228">
        <v>1</v>
      </c>
      <c r="AC21" s="228">
        <v>1</v>
      </c>
      <c r="AZ21" s="228">
        <v>1</v>
      </c>
      <c r="BA21" s="228">
        <f>IF(AZ21=1,G21,0)</f>
        <v>0</v>
      </c>
      <c r="BB21" s="228">
        <f>IF(AZ21=2,G21,0)</f>
        <v>0</v>
      </c>
      <c r="BC21" s="228">
        <f>IF(AZ21=3,G21,0)</f>
        <v>0</v>
      </c>
      <c r="BD21" s="228">
        <f>IF(AZ21=4,G21,0)</f>
        <v>0</v>
      </c>
      <c r="BE21" s="228">
        <f>IF(AZ21=5,G21,0)</f>
        <v>0</v>
      </c>
      <c r="CA21" s="255">
        <v>1</v>
      </c>
      <c r="CB21" s="255">
        <v>1</v>
      </c>
    </row>
    <row r="22" spans="1:80" ht="12.75">
      <c r="A22" s="256">
        <v>7</v>
      </c>
      <c r="B22" s="257" t="s">
        <v>1823</v>
      </c>
      <c r="C22" s="258" t="s">
        <v>1824</v>
      </c>
      <c r="D22" s="259" t="s">
        <v>199</v>
      </c>
      <c r="E22" s="260">
        <v>1642.25</v>
      </c>
      <c r="F22" s="260"/>
      <c r="G22" s="261">
        <f>E22*F22</f>
        <v>0</v>
      </c>
      <c r="H22" s="262">
        <v>0.12818</v>
      </c>
      <c r="I22" s="263">
        <f>E22*H22</f>
        <v>210.503605</v>
      </c>
      <c r="J22" s="262">
        <v>0</v>
      </c>
      <c r="K22" s="263">
        <f>E22*J22</f>
        <v>0</v>
      </c>
      <c r="O22" s="255">
        <v>2</v>
      </c>
      <c r="AA22" s="228">
        <v>1</v>
      </c>
      <c r="AB22" s="228">
        <v>1</v>
      </c>
      <c r="AC22" s="228">
        <v>1</v>
      </c>
      <c r="AZ22" s="228">
        <v>1</v>
      </c>
      <c r="BA22" s="228">
        <f>IF(AZ22=1,G22,0)</f>
        <v>0</v>
      </c>
      <c r="BB22" s="228">
        <f>IF(AZ22=2,G22,0)</f>
        <v>0</v>
      </c>
      <c r="BC22" s="228">
        <f>IF(AZ22=3,G22,0)</f>
        <v>0</v>
      </c>
      <c r="BD22" s="228">
        <f>IF(AZ22=4,G22,0)</f>
        <v>0</v>
      </c>
      <c r="BE22" s="228">
        <f>IF(AZ22=5,G22,0)</f>
        <v>0</v>
      </c>
      <c r="CA22" s="255">
        <v>1</v>
      </c>
      <c r="CB22" s="255">
        <v>1</v>
      </c>
    </row>
    <row r="23" spans="1:80" ht="12.75">
      <c r="A23" s="256">
        <v>8</v>
      </c>
      <c r="B23" s="257" t="s">
        <v>1825</v>
      </c>
      <c r="C23" s="258" t="s">
        <v>1826</v>
      </c>
      <c r="D23" s="259" t="s">
        <v>110</v>
      </c>
      <c r="E23" s="260">
        <v>1397.6</v>
      </c>
      <c r="F23" s="260"/>
      <c r="G23" s="261">
        <f>E23*F23</f>
        <v>0</v>
      </c>
      <c r="H23" s="262">
        <v>0.00224</v>
      </c>
      <c r="I23" s="263">
        <f>E23*H23</f>
        <v>3.1306239999999996</v>
      </c>
      <c r="J23" s="262">
        <v>0</v>
      </c>
      <c r="K23" s="263">
        <f>E23*J23</f>
        <v>0</v>
      </c>
      <c r="O23" s="255">
        <v>2</v>
      </c>
      <c r="AA23" s="228">
        <v>1</v>
      </c>
      <c r="AB23" s="228">
        <v>1</v>
      </c>
      <c r="AC23" s="228">
        <v>1</v>
      </c>
      <c r="AZ23" s="228">
        <v>1</v>
      </c>
      <c r="BA23" s="228">
        <f>IF(AZ23=1,G23,0)</f>
        <v>0</v>
      </c>
      <c r="BB23" s="228">
        <f>IF(AZ23=2,G23,0)</f>
        <v>0</v>
      </c>
      <c r="BC23" s="228">
        <f>IF(AZ23=3,G23,0)</f>
        <v>0</v>
      </c>
      <c r="BD23" s="228">
        <f>IF(AZ23=4,G23,0)</f>
        <v>0</v>
      </c>
      <c r="BE23" s="228">
        <f>IF(AZ23=5,G23,0)</f>
        <v>0</v>
      </c>
      <c r="CA23" s="255">
        <v>1</v>
      </c>
      <c r="CB23" s="255">
        <v>1</v>
      </c>
    </row>
    <row r="24" spans="1:15" ht="12.75">
      <c r="A24" s="264"/>
      <c r="B24" s="268"/>
      <c r="C24" s="440" t="s">
        <v>1827</v>
      </c>
      <c r="D24" s="441"/>
      <c r="E24" s="269">
        <v>1397.6</v>
      </c>
      <c r="F24" s="270"/>
      <c r="G24" s="271"/>
      <c r="H24" s="272"/>
      <c r="I24" s="266"/>
      <c r="J24" s="273"/>
      <c r="K24" s="266"/>
      <c r="M24" s="267" t="s">
        <v>1827</v>
      </c>
      <c r="O24" s="255"/>
    </row>
    <row r="25" spans="1:57" ht="12.75">
      <c r="A25" s="274"/>
      <c r="B25" s="275" t="s">
        <v>103</v>
      </c>
      <c r="C25" s="276" t="s">
        <v>906</v>
      </c>
      <c r="D25" s="277"/>
      <c r="E25" s="278"/>
      <c r="F25" s="279"/>
      <c r="G25" s="280">
        <f>SUM(G15:G24)</f>
        <v>0</v>
      </c>
      <c r="H25" s="281"/>
      <c r="I25" s="282">
        <f>SUM(I15:I24)</f>
        <v>1250.2215915000002</v>
      </c>
      <c r="J25" s="281"/>
      <c r="K25" s="282">
        <f>SUM(K15:K24)</f>
        <v>0</v>
      </c>
      <c r="O25" s="255">
        <v>4</v>
      </c>
      <c r="BA25" s="283">
        <f>SUM(BA15:BA24)</f>
        <v>0</v>
      </c>
      <c r="BB25" s="283">
        <f>SUM(BB15:BB24)</f>
        <v>0</v>
      </c>
      <c r="BC25" s="283">
        <f>SUM(BC15:BC24)</f>
        <v>0</v>
      </c>
      <c r="BD25" s="283">
        <f>SUM(BD15:BD24)</f>
        <v>0</v>
      </c>
      <c r="BE25" s="283">
        <f>SUM(BE15:BE24)</f>
        <v>0</v>
      </c>
    </row>
    <row r="26" spans="1:15" ht="12.75">
      <c r="A26" s="245" t="s">
        <v>98</v>
      </c>
      <c r="B26" s="246" t="s">
        <v>1828</v>
      </c>
      <c r="C26" s="247" t="s">
        <v>1829</v>
      </c>
      <c r="D26" s="248"/>
      <c r="E26" s="249"/>
      <c r="F26" s="249"/>
      <c r="G26" s="250"/>
      <c r="H26" s="251"/>
      <c r="I26" s="252"/>
      <c r="J26" s="253"/>
      <c r="K26" s="254"/>
      <c r="O26" s="255">
        <v>1</v>
      </c>
    </row>
    <row r="27" spans="1:80" ht="12.75">
      <c r="A27" s="256">
        <v>9</v>
      </c>
      <c r="B27" s="257" t="s">
        <v>1831</v>
      </c>
      <c r="C27" s="258" t="s">
        <v>1832</v>
      </c>
      <c r="D27" s="259" t="s">
        <v>110</v>
      </c>
      <c r="E27" s="260">
        <v>1397.6</v>
      </c>
      <c r="F27" s="260"/>
      <c r="G27" s="261">
        <f>E27*F27</f>
        <v>0</v>
      </c>
      <c r="H27" s="262">
        <v>0</v>
      </c>
      <c r="I27" s="263">
        <f>E27*H27</f>
        <v>0</v>
      </c>
      <c r="J27" s="262">
        <v>0</v>
      </c>
      <c r="K27" s="263">
        <f>E27*J27</f>
        <v>0</v>
      </c>
      <c r="O27" s="255">
        <v>2</v>
      </c>
      <c r="AA27" s="228">
        <v>1</v>
      </c>
      <c r="AB27" s="228">
        <v>1</v>
      </c>
      <c r="AC27" s="228">
        <v>1</v>
      </c>
      <c r="AZ27" s="228">
        <v>1</v>
      </c>
      <c r="BA27" s="228">
        <f>IF(AZ27=1,G27,0)</f>
        <v>0</v>
      </c>
      <c r="BB27" s="228">
        <f>IF(AZ27=2,G27,0)</f>
        <v>0</v>
      </c>
      <c r="BC27" s="228">
        <f>IF(AZ27=3,G27,0)</f>
        <v>0</v>
      </c>
      <c r="BD27" s="228">
        <f>IF(AZ27=4,G27,0)</f>
        <v>0</v>
      </c>
      <c r="BE27" s="228">
        <f>IF(AZ27=5,G27,0)</f>
        <v>0</v>
      </c>
      <c r="CA27" s="255">
        <v>1</v>
      </c>
      <c r="CB27" s="255">
        <v>1</v>
      </c>
    </row>
    <row r="28" spans="1:15" ht="12.75">
      <c r="A28" s="264"/>
      <c r="B28" s="268"/>
      <c r="C28" s="440" t="s">
        <v>1809</v>
      </c>
      <c r="D28" s="441"/>
      <c r="E28" s="269">
        <v>0</v>
      </c>
      <c r="F28" s="270"/>
      <c r="G28" s="271"/>
      <c r="H28" s="272"/>
      <c r="I28" s="266"/>
      <c r="J28" s="273"/>
      <c r="K28" s="266"/>
      <c r="M28" s="267" t="s">
        <v>1809</v>
      </c>
      <c r="O28" s="255"/>
    </row>
    <row r="29" spans="1:15" ht="12.75">
      <c r="A29" s="264"/>
      <c r="B29" s="268"/>
      <c r="C29" s="440" t="s">
        <v>1833</v>
      </c>
      <c r="D29" s="441"/>
      <c r="E29" s="269">
        <v>1397.6</v>
      </c>
      <c r="F29" s="270"/>
      <c r="G29" s="271"/>
      <c r="H29" s="272"/>
      <c r="I29" s="266"/>
      <c r="J29" s="273"/>
      <c r="K29" s="266"/>
      <c r="M29" s="267" t="s">
        <v>1833</v>
      </c>
      <c r="O29" s="255"/>
    </row>
    <row r="30" spans="1:57" ht="12.75">
      <c r="A30" s="274"/>
      <c r="B30" s="275" t="s">
        <v>103</v>
      </c>
      <c r="C30" s="276" t="s">
        <v>1830</v>
      </c>
      <c r="D30" s="277"/>
      <c r="E30" s="278"/>
      <c r="F30" s="279"/>
      <c r="G30" s="280">
        <f>SUM(G26:G29)</f>
        <v>0</v>
      </c>
      <c r="H30" s="281"/>
      <c r="I30" s="282">
        <f>SUM(I26:I29)</f>
        <v>0</v>
      </c>
      <c r="J30" s="281"/>
      <c r="K30" s="282">
        <f>SUM(K26:K29)</f>
        <v>0</v>
      </c>
      <c r="O30" s="255">
        <v>4</v>
      </c>
      <c r="BA30" s="283">
        <f>SUM(BA26:BA29)</f>
        <v>0</v>
      </c>
      <c r="BB30" s="283">
        <f>SUM(BB26:BB29)</f>
        <v>0</v>
      </c>
      <c r="BC30" s="283">
        <f>SUM(BC26:BC29)</f>
        <v>0</v>
      </c>
      <c r="BD30" s="283">
        <f>SUM(BD26:BD29)</f>
        <v>0</v>
      </c>
      <c r="BE30" s="283">
        <f>SUM(BE26:BE29)</f>
        <v>0</v>
      </c>
    </row>
    <row r="31" spans="1:15" ht="12.75">
      <c r="A31" s="245" t="s">
        <v>98</v>
      </c>
      <c r="B31" s="246" t="s">
        <v>362</v>
      </c>
      <c r="C31" s="247" t="s">
        <v>363</v>
      </c>
      <c r="D31" s="248"/>
      <c r="E31" s="249"/>
      <c r="F31" s="249"/>
      <c r="G31" s="250"/>
      <c r="H31" s="251"/>
      <c r="I31" s="252"/>
      <c r="J31" s="253"/>
      <c r="K31" s="254"/>
      <c r="O31" s="255">
        <v>1</v>
      </c>
    </row>
    <row r="32" spans="1:80" ht="12.75">
      <c r="A32" s="256">
        <v>10</v>
      </c>
      <c r="B32" s="257" t="s">
        <v>1834</v>
      </c>
      <c r="C32" s="258" t="s">
        <v>1835</v>
      </c>
      <c r="D32" s="259" t="s">
        <v>199</v>
      </c>
      <c r="E32" s="260">
        <v>1642.25</v>
      </c>
      <c r="F32" s="260"/>
      <c r="G32" s="261">
        <f>E32*F32</f>
        <v>0</v>
      </c>
      <c r="H32" s="262">
        <v>0</v>
      </c>
      <c r="I32" s="263">
        <f>E32*H32</f>
        <v>0</v>
      </c>
      <c r="J32" s="262">
        <v>0</v>
      </c>
      <c r="K32" s="263">
        <f>E32*J32</f>
        <v>0</v>
      </c>
      <c r="O32" s="255">
        <v>2</v>
      </c>
      <c r="AA32" s="228">
        <v>1</v>
      </c>
      <c r="AB32" s="228">
        <v>1</v>
      </c>
      <c r="AC32" s="228">
        <v>1</v>
      </c>
      <c r="AZ32" s="228">
        <v>1</v>
      </c>
      <c r="BA32" s="228">
        <f>IF(AZ32=1,G32,0)</f>
        <v>0</v>
      </c>
      <c r="BB32" s="228">
        <f>IF(AZ32=2,G32,0)</f>
        <v>0</v>
      </c>
      <c r="BC32" s="228">
        <f>IF(AZ32=3,G32,0)</f>
        <v>0</v>
      </c>
      <c r="BD32" s="228">
        <f>IF(AZ32=4,G32,0)</f>
        <v>0</v>
      </c>
      <c r="BE32" s="228">
        <f>IF(AZ32=5,G32,0)</f>
        <v>0</v>
      </c>
      <c r="CA32" s="255">
        <v>1</v>
      </c>
      <c r="CB32" s="255">
        <v>1</v>
      </c>
    </row>
    <row r="33" spans="1:15" ht="12.75">
      <c r="A33" s="264"/>
      <c r="B33" s="268"/>
      <c r="C33" s="440" t="s">
        <v>1836</v>
      </c>
      <c r="D33" s="441"/>
      <c r="E33" s="269">
        <v>0</v>
      </c>
      <c r="F33" s="270"/>
      <c r="G33" s="271"/>
      <c r="H33" s="272"/>
      <c r="I33" s="266"/>
      <c r="J33" s="273"/>
      <c r="K33" s="266"/>
      <c r="M33" s="267" t="s">
        <v>1836</v>
      </c>
      <c r="O33" s="255"/>
    </row>
    <row r="34" spans="1:15" ht="12.75">
      <c r="A34" s="264"/>
      <c r="B34" s="268"/>
      <c r="C34" s="440" t="s">
        <v>1809</v>
      </c>
      <c r="D34" s="441"/>
      <c r="E34" s="269">
        <v>0</v>
      </c>
      <c r="F34" s="270"/>
      <c r="G34" s="271"/>
      <c r="H34" s="272"/>
      <c r="I34" s="266"/>
      <c r="J34" s="273"/>
      <c r="K34" s="266"/>
      <c r="M34" s="267" t="s">
        <v>1809</v>
      </c>
      <c r="O34" s="255"/>
    </row>
    <row r="35" spans="1:15" ht="12.75">
      <c r="A35" s="264"/>
      <c r="B35" s="268"/>
      <c r="C35" s="440" t="s">
        <v>1810</v>
      </c>
      <c r="D35" s="441"/>
      <c r="E35" s="269">
        <v>1642.25</v>
      </c>
      <c r="F35" s="270"/>
      <c r="G35" s="271"/>
      <c r="H35" s="272"/>
      <c r="I35" s="266"/>
      <c r="J35" s="273"/>
      <c r="K35" s="266"/>
      <c r="M35" s="267" t="s">
        <v>1810</v>
      </c>
      <c r="O35" s="255"/>
    </row>
    <row r="36" spans="1:57" ht="12.75">
      <c r="A36" s="274"/>
      <c r="B36" s="275" t="s">
        <v>103</v>
      </c>
      <c r="C36" s="276" t="s">
        <v>364</v>
      </c>
      <c r="D36" s="277"/>
      <c r="E36" s="278"/>
      <c r="F36" s="279"/>
      <c r="G36" s="280">
        <f>SUM(G31:G35)</f>
        <v>0</v>
      </c>
      <c r="H36" s="281"/>
      <c r="I36" s="282">
        <f>SUM(I31:I35)</f>
        <v>0</v>
      </c>
      <c r="J36" s="281"/>
      <c r="K36" s="282">
        <f>SUM(K31:K35)</f>
        <v>0</v>
      </c>
      <c r="O36" s="255">
        <v>4</v>
      </c>
      <c r="BA36" s="283">
        <f>SUM(BA31:BA35)</f>
        <v>0</v>
      </c>
      <c r="BB36" s="283">
        <f>SUM(BB31:BB35)</f>
        <v>0</v>
      </c>
      <c r="BC36" s="283">
        <f>SUM(BC31:BC35)</f>
        <v>0</v>
      </c>
      <c r="BD36" s="283">
        <f>SUM(BD31:BD35)</f>
        <v>0</v>
      </c>
      <c r="BE36" s="283">
        <f>SUM(BE31:BE35)</f>
        <v>0</v>
      </c>
    </row>
    <row r="37" spans="1:15" ht="12.75">
      <c r="A37" s="245" t="s">
        <v>98</v>
      </c>
      <c r="B37" s="246" t="s">
        <v>377</v>
      </c>
      <c r="C37" s="247" t="s">
        <v>378</v>
      </c>
      <c r="D37" s="248"/>
      <c r="E37" s="249"/>
      <c r="F37" s="249"/>
      <c r="G37" s="250"/>
      <c r="H37" s="251"/>
      <c r="I37" s="252"/>
      <c r="J37" s="253"/>
      <c r="K37" s="254"/>
      <c r="O37" s="255">
        <v>1</v>
      </c>
    </row>
    <row r="38" spans="1:80" ht="12.75">
      <c r="A38" s="256">
        <v>11</v>
      </c>
      <c r="B38" s="257" t="s">
        <v>1837</v>
      </c>
      <c r="C38" s="258" t="s">
        <v>1838</v>
      </c>
      <c r="D38" s="259" t="s">
        <v>382</v>
      </c>
      <c r="E38" s="260">
        <v>1250.2215915</v>
      </c>
      <c r="F38" s="260"/>
      <c r="G38" s="261">
        <f>E38*F38</f>
        <v>0</v>
      </c>
      <c r="H38" s="262">
        <v>0</v>
      </c>
      <c r="I38" s="263">
        <f>E38*H38</f>
        <v>0</v>
      </c>
      <c r="J38" s="262"/>
      <c r="K38" s="263">
        <f>E38*J38</f>
        <v>0</v>
      </c>
      <c r="O38" s="255">
        <v>2</v>
      </c>
      <c r="AA38" s="228">
        <v>7</v>
      </c>
      <c r="AB38" s="228">
        <v>1</v>
      </c>
      <c r="AC38" s="228">
        <v>2</v>
      </c>
      <c r="AZ38" s="228">
        <v>1</v>
      </c>
      <c r="BA38" s="228">
        <f>IF(AZ38=1,G38,0)</f>
        <v>0</v>
      </c>
      <c r="BB38" s="228">
        <f>IF(AZ38=2,G38,0)</f>
        <v>0</v>
      </c>
      <c r="BC38" s="228">
        <f>IF(AZ38=3,G38,0)</f>
        <v>0</v>
      </c>
      <c r="BD38" s="228">
        <f>IF(AZ38=4,G38,0)</f>
        <v>0</v>
      </c>
      <c r="BE38" s="228">
        <f>IF(AZ38=5,G38,0)</f>
        <v>0</v>
      </c>
      <c r="CA38" s="255">
        <v>7</v>
      </c>
      <c r="CB38" s="255">
        <v>1</v>
      </c>
    </row>
    <row r="39" spans="1:57" ht="12.75">
      <c r="A39" s="274"/>
      <c r="B39" s="275" t="s">
        <v>103</v>
      </c>
      <c r="C39" s="276" t="s">
        <v>379</v>
      </c>
      <c r="D39" s="277"/>
      <c r="E39" s="278"/>
      <c r="F39" s="279"/>
      <c r="G39" s="280">
        <f>SUM(G37:G38)</f>
        <v>0</v>
      </c>
      <c r="H39" s="281"/>
      <c r="I39" s="282">
        <f>SUM(I37:I38)</f>
        <v>0</v>
      </c>
      <c r="J39" s="281"/>
      <c r="K39" s="282">
        <f>SUM(K37:K38)</f>
        <v>0</v>
      </c>
      <c r="O39" s="255">
        <v>4</v>
      </c>
      <c r="BA39" s="283">
        <f>SUM(BA37:BA38)</f>
        <v>0</v>
      </c>
      <c r="BB39" s="283">
        <f>SUM(BB37:BB38)</f>
        <v>0</v>
      </c>
      <c r="BC39" s="283">
        <f>SUM(BC37:BC38)</f>
        <v>0</v>
      </c>
      <c r="BD39" s="283">
        <f>SUM(BD37:BD38)</f>
        <v>0</v>
      </c>
      <c r="BE39" s="283">
        <f>SUM(BE37:BE38)</f>
        <v>0</v>
      </c>
    </row>
    <row r="40" spans="1:15" ht="12.75">
      <c r="A40" s="245" t="s">
        <v>98</v>
      </c>
      <c r="B40" s="246" t="s">
        <v>1839</v>
      </c>
      <c r="C40" s="247" t="s">
        <v>1840</v>
      </c>
      <c r="D40" s="248"/>
      <c r="E40" s="249"/>
      <c r="F40" s="249"/>
      <c r="G40" s="250"/>
      <c r="H40" s="251"/>
      <c r="I40" s="252"/>
      <c r="J40" s="253"/>
      <c r="K40" s="254"/>
      <c r="O40" s="255">
        <v>1</v>
      </c>
    </row>
    <row r="41" spans="1:80" ht="12.75">
      <c r="A41" s="256">
        <v>12</v>
      </c>
      <c r="B41" s="257" t="s">
        <v>1842</v>
      </c>
      <c r="C41" s="258" t="s">
        <v>1843</v>
      </c>
      <c r="D41" s="259" t="s">
        <v>382</v>
      </c>
      <c r="E41" s="260">
        <v>1228.403</v>
      </c>
      <c r="F41" s="260"/>
      <c r="G41" s="261">
        <f aca="true" t="shared" si="0" ref="G41:G46">E41*F41</f>
        <v>0</v>
      </c>
      <c r="H41" s="262">
        <v>0</v>
      </c>
      <c r="I41" s="263">
        <f aca="true" t="shared" si="1" ref="I41:I46">E41*H41</f>
        <v>0</v>
      </c>
      <c r="J41" s="262"/>
      <c r="K41" s="263">
        <f aca="true" t="shared" si="2" ref="K41:K46">E41*J41</f>
        <v>0</v>
      </c>
      <c r="O41" s="255">
        <v>2</v>
      </c>
      <c r="AA41" s="228">
        <v>8</v>
      </c>
      <c r="AB41" s="228">
        <v>0</v>
      </c>
      <c r="AC41" s="228">
        <v>3</v>
      </c>
      <c r="AZ41" s="228">
        <v>1</v>
      </c>
      <c r="BA41" s="228">
        <f aca="true" t="shared" si="3" ref="BA41:BA46">IF(AZ41=1,G41,0)</f>
        <v>0</v>
      </c>
      <c r="BB41" s="228">
        <f aca="true" t="shared" si="4" ref="BB41:BB46">IF(AZ41=2,G41,0)</f>
        <v>0</v>
      </c>
      <c r="BC41" s="228">
        <f aca="true" t="shared" si="5" ref="BC41:BC46">IF(AZ41=3,G41,0)</f>
        <v>0</v>
      </c>
      <c r="BD41" s="228">
        <f aca="true" t="shared" si="6" ref="BD41:BD46">IF(AZ41=4,G41,0)</f>
        <v>0</v>
      </c>
      <c r="BE41" s="228">
        <f aca="true" t="shared" si="7" ref="BE41:BE46">IF(AZ41=5,G41,0)</f>
        <v>0</v>
      </c>
      <c r="CA41" s="255">
        <v>8</v>
      </c>
      <c r="CB41" s="255">
        <v>0</v>
      </c>
    </row>
    <row r="42" spans="1:80" ht="12.75">
      <c r="A42" s="256">
        <v>13</v>
      </c>
      <c r="B42" s="257" t="s">
        <v>1844</v>
      </c>
      <c r="C42" s="258" t="s">
        <v>1845</v>
      </c>
      <c r="D42" s="259" t="s">
        <v>382</v>
      </c>
      <c r="E42" s="260">
        <v>11055.627</v>
      </c>
      <c r="F42" s="260"/>
      <c r="G42" s="261">
        <f t="shared" si="0"/>
        <v>0</v>
      </c>
      <c r="H42" s="262">
        <v>0</v>
      </c>
      <c r="I42" s="263">
        <f t="shared" si="1"/>
        <v>0</v>
      </c>
      <c r="J42" s="262"/>
      <c r="K42" s="263">
        <f t="shared" si="2"/>
        <v>0</v>
      </c>
      <c r="O42" s="255">
        <v>2</v>
      </c>
      <c r="AA42" s="228">
        <v>8</v>
      </c>
      <c r="AB42" s="228">
        <v>0</v>
      </c>
      <c r="AC42" s="228">
        <v>3</v>
      </c>
      <c r="AZ42" s="228">
        <v>1</v>
      </c>
      <c r="BA42" s="228">
        <f t="shared" si="3"/>
        <v>0</v>
      </c>
      <c r="BB42" s="228">
        <f t="shared" si="4"/>
        <v>0</v>
      </c>
      <c r="BC42" s="228">
        <f t="shared" si="5"/>
        <v>0</v>
      </c>
      <c r="BD42" s="228">
        <f t="shared" si="6"/>
        <v>0</v>
      </c>
      <c r="BE42" s="228">
        <f t="shared" si="7"/>
        <v>0</v>
      </c>
      <c r="CA42" s="255">
        <v>8</v>
      </c>
      <c r="CB42" s="255">
        <v>0</v>
      </c>
    </row>
    <row r="43" spans="1:80" ht="12.75">
      <c r="A43" s="256">
        <v>14</v>
      </c>
      <c r="B43" s="257" t="s">
        <v>1846</v>
      </c>
      <c r="C43" s="258" t="s">
        <v>1847</v>
      </c>
      <c r="D43" s="259" t="s">
        <v>382</v>
      </c>
      <c r="E43" s="260">
        <v>1228.403</v>
      </c>
      <c r="F43" s="260"/>
      <c r="G43" s="261">
        <f t="shared" si="0"/>
        <v>0</v>
      </c>
      <c r="H43" s="262">
        <v>0</v>
      </c>
      <c r="I43" s="263">
        <f t="shared" si="1"/>
        <v>0</v>
      </c>
      <c r="J43" s="262"/>
      <c r="K43" s="263">
        <f t="shared" si="2"/>
        <v>0</v>
      </c>
      <c r="O43" s="255">
        <v>2</v>
      </c>
      <c r="AA43" s="228">
        <v>8</v>
      </c>
      <c r="AB43" s="228">
        <v>0</v>
      </c>
      <c r="AC43" s="228">
        <v>3</v>
      </c>
      <c r="AZ43" s="228">
        <v>1</v>
      </c>
      <c r="BA43" s="228">
        <f t="shared" si="3"/>
        <v>0</v>
      </c>
      <c r="BB43" s="228">
        <f t="shared" si="4"/>
        <v>0</v>
      </c>
      <c r="BC43" s="228">
        <f t="shared" si="5"/>
        <v>0</v>
      </c>
      <c r="BD43" s="228">
        <f t="shared" si="6"/>
        <v>0</v>
      </c>
      <c r="BE43" s="228">
        <f t="shared" si="7"/>
        <v>0</v>
      </c>
      <c r="CA43" s="255">
        <v>8</v>
      </c>
      <c r="CB43" s="255">
        <v>0</v>
      </c>
    </row>
    <row r="44" spans="1:80" ht="12.75">
      <c r="A44" s="256">
        <v>15</v>
      </c>
      <c r="B44" s="257" t="s">
        <v>1848</v>
      </c>
      <c r="C44" s="258" t="s">
        <v>1849</v>
      </c>
      <c r="D44" s="259" t="s">
        <v>382</v>
      </c>
      <c r="E44" s="260">
        <v>1228.403</v>
      </c>
      <c r="F44" s="260"/>
      <c r="G44" s="261">
        <f t="shared" si="0"/>
        <v>0</v>
      </c>
      <c r="H44" s="262">
        <v>0</v>
      </c>
      <c r="I44" s="263">
        <f t="shared" si="1"/>
        <v>0</v>
      </c>
      <c r="J44" s="262"/>
      <c r="K44" s="263">
        <f t="shared" si="2"/>
        <v>0</v>
      </c>
      <c r="O44" s="255">
        <v>2</v>
      </c>
      <c r="AA44" s="228">
        <v>8</v>
      </c>
      <c r="AB44" s="228">
        <v>0</v>
      </c>
      <c r="AC44" s="228">
        <v>3</v>
      </c>
      <c r="AZ44" s="228">
        <v>1</v>
      </c>
      <c r="BA44" s="228">
        <f t="shared" si="3"/>
        <v>0</v>
      </c>
      <c r="BB44" s="228">
        <f t="shared" si="4"/>
        <v>0</v>
      </c>
      <c r="BC44" s="228">
        <f t="shared" si="5"/>
        <v>0</v>
      </c>
      <c r="BD44" s="228">
        <f t="shared" si="6"/>
        <v>0</v>
      </c>
      <c r="BE44" s="228">
        <f t="shared" si="7"/>
        <v>0</v>
      </c>
      <c r="CA44" s="255">
        <v>8</v>
      </c>
      <c r="CB44" s="255">
        <v>0</v>
      </c>
    </row>
    <row r="45" spans="1:80" ht="12.75">
      <c r="A45" s="256">
        <v>16</v>
      </c>
      <c r="B45" s="257" t="s">
        <v>1850</v>
      </c>
      <c r="C45" s="258" t="s">
        <v>1851</v>
      </c>
      <c r="D45" s="259" t="s">
        <v>382</v>
      </c>
      <c r="E45" s="260">
        <v>903.2447259</v>
      </c>
      <c r="F45" s="260"/>
      <c r="G45" s="261">
        <f t="shared" si="0"/>
        <v>0</v>
      </c>
      <c r="H45" s="262">
        <v>0</v>
      </c>
      <c r="I45" s="263">
        <f t="shared" si="1"/>
        <v>0</v>
      </c>
      <c r="J45" s="262"/>
      <c r="K45" s="263">
        <f t="shared" si="2"/>
        <v>0</v>
      </c>
      <c r="O45" s="255">
        <v>2</v>
      </c>
      <c r="AA45" s="228">
        <v>8</v>
      </c>
      <c r="AB45" s="228">
        <v>0</v>
      </c>
      <c r="AC45" s="228">
        <v>3</v>
      </c>
      <c r="AZ45" s="228">
        <v>1</v>
      </c>
      <c r="BA45" s="228">
        <f t="shared" si="3"/>
        <v>0</v>
      </c>
      <c r="BB45" s="228">
        <f t="shared" si="4"/>
        <v>0</v>
      </c>
      <c r="BC45" s="228">
        <f t="shared" si="5"/>
        <v>0</v>
      </c>
      <c r="BD45" s="228">
        <f t="shared" si="6"/>
        <v>0</v>
      </c>
      <c r="BE45" s="228">
        <f t="shared" si="7"/>
        <v>0</v>
      </c>
      <c r="CA45" s="255">
        <v>8</v>
      </c>
      <c r="CB45" s="255">
        <v>0</v>
      </c>
    </row>
    <row r="46" spans="1:80" ht="12.75">
      <c r="A46" s="256">
        <v>17</v>
      </c>
      <c r="B46" s="257" t="s">
        <v>1852</v>
      </c>
      <c r="C46" s="258" t="s">
        <v>1853</v>
      </c>
      <c r="D46" s="259" t="s">
        <v>382</v>
      </c>
      <c r="E46" s="260">
        <v>325.1582741</v>
      </c>
      <c r="F46" s="260"/>
      <c r="G46" s="261">
        <f t="shared" si="0"/>
        <v>0</v>
      </c>
      <c r="H46" s="262">
        <v>0</v>
      </c>
      <c r="I46" s="263">
        <f t="shared" si="1"/>
        <v>0</v>
      </c>
      <c r="J46" s="262"/>
      <c r="K46" s="263">
        <f t="shared" si="2"/>
        <v>0</v>
      </c>
      <c r="O46" s="255">
        <v>2</v>
      </c>
      <c r="AA46" s="228">
        <v>8</v>
      </c>
      <c r="AB46" s="228">
        <v>0</v>
      </c>
      <c r="AC46" s="228">
        <v>3</v>
      </c>
      <c r="AZ46" s="228">
        <v>1</v>
      </c>
      <c r="BA46" s="228">
        <f t="shared" si="3"/>
        <v>0</v>
      </c>
      <c r="BB46" s="228">
        <f t="shared" si="4"/>
        <v>0</v>
      </c>
      <c r="BC46" s="228">
        <f t="shared" si="5"/>
        <v>0</v>
      </c>
      <c r="BD46" s="228">
        <f t="shared" si="6"/>
        <v>0</v>
      </c>
      <c r="BE46" s="228">
        <f t="shared" si="7"/>
        <v>0</v>
      </c>
      <c r="CA46" s="255">
        <v>8</v>
      </c>
      <c r="CB46" s="255">
        <v>0</v>
      </c>
    </row>
    <row r="47" spans="1:57" ht="12.75">
      <c r="A47" s="274"/>
      <c r="B47" s="275" t="s">
        <v>103</v>
      </c>
      <c r="C47" s="276" t="s">
        <v>1841</v>
      </c>
      <c r="D47" s="277"/>
      <c r="E47" s="278"/>
      <c r="F47" s="279"/>
      <c r="G47" s="280">
        <f>SUM(G40:G46)</f>
        <v>0</v>
      </c>
      <c r="H47" s="281"/>
      <c r="I47" s="282">
        <f>SUM(I40:I46)</f>
        <v>0</v>
      </c>
      <c r="J47" s="281"/>
      <c r="K47" s="282">
        <f>SUM(K40:K46)</f>
        <v>0</v>
      </c>
      <c r="O47" s="255">
        <v>4</v>
      </c>
      <c r="BA47" s="283">
        <f>SUM(BA40:BA46)</f>
        <v>0</v>
      </c>
      <c r="BB47" s="283">
        <f>SUM(BB40:BB46)</f>
        <v>0</v>
      </c>
      <c r="BC47" s="283">
        <f>SUM(BC40:BC46)</f>
        <v>0</v>
      </c>
      <c r="BD47" s="283">
        <f>SUM(BD40:BD46)</f>
        <v>0</v>
      </c>
      <c r="BE47" s="283">
        <f>SUM(BE40:BE46)</f>
        <v>0</v>
      </c>
    </row>
    <row r="48" ht="12.75">
      <c r="E48" s="228"/>
    </row>
    <row r="49" ht="12.75">
      <c r="E49" s="228"/>
    </row>
    <row r="50" ht="12.75">
      <c r="E50" s="228"/>
    </row>
    <row r="51" ht="12.75">
      <c r="E51" s="228"/>
    </row>
    <row r="52" ht="12.75">
      <c r="E52" s="228"/>
    </row>
    <row r="53" ht="12.75">
      <c r="E53" s="228"/>
    </row>
    <row r="54" ht="12.75">
      <c r="E54" s="228"/>
    </row>
    <row r="55" ht="12.75">
      <c r="E55" s="228"/>
    </row>
    <row r="56" ht="12.75">
      <c r="E56" s="228"/>
    </row>
    <row r="57" ht="12.75">
      <c r="E57" s="228"/>
    </row>
    <row r="58" ht="12.75">
      <c r="E58" s="228"/>
    </row>
    <row r="59" ht="12.75">
      <c r="E59" s="228"/>
    </row>
    <row r="60" ht="12.75">
      <c r="E60" s="228"/>
    </row>
    <row r="61" ht="12.75">
      <c r="E61" s="228"/>
    </row>
    <row r="62" ht="12.75">
      <c r="E62" s="228"/>
    </row>
    <row r="63" ht="12.75">
      <c r="E63" s="228"/>
    </row>
    <row r="64" ht="12.75">
      <c r="E64" s="228"/>
    </row>
    <row r="65" ht="12.75">
      <c r="E65" s="228"/>
    </row>
    <row r="66" ht="12.75">
      <c r="E66" s="228"/>
    </row>
    <row r="67" ht="12.75">
      <c r="E67" s="228"/>
    </row>
    <row r="68" ht="12.75">
      <c r="E68" s="228"/>
    </row>
    <row r="69" ht="12.75">
      <c r="E69" s="228"/>
    </row>
    <row r="70" ht="12.75">
      <c r="E70" s="228"/>
    </row>
    <row r="71" spans="1:7" ht="12.75">
      <c r="A71" s="273"/>
      <c r="B71" s="273"/>
      <c r="C71" s="273"/>
      <c r="D71" s="273"/>
      <c r="E71" s="273"/>
      <c r="F71" s="273"/>
      <c r="G71" s="273"/>
    </row>
    <row r="72" spans="1:7" ht="12.75">
      <c r="A72" s="273"/>
      <c r="B72" s="273"/>
      <c r="C72" s="273"/>
      <c r="D72" s="273"/>
      <c r="E72" s="273"/>
      <c r="F72" s="273"/>
      <c r="G72" s="273"/>
    </row>
    <row r="73" spans="1:7" ht="12.75">
      <c r="A73" s="273"/>
      <c r="B73" s="273"/>
      <c r="C73" s="273"/>
      <c r="D73" s="273"/>
      <c r="E73" s="273"/>
      <c r="F73" s="273"/>
      <c r="G73" s="273"/>
    </row>
    <row r="74" spans="1:7" ht="12.75">
      <c r="A74" s="273"/>
      <c r="B74" s="273"/>
      <c r="C74" s="273"/>
      <c r="D74" s="273"/>
      <c r="E74" s="273"/>
      <c r="F74" s="273"/>
      <c r="G74" s="273"/>
    </row>
    <row r="75" ht="12.75">
      <c r="E75" s="228"/>
    </row>
    <row r="76" ht="12.75">
      <c r="E76" s="228"/>
    </row>
    <row r="77" ht="12.75">
      <c r="E77" s="228"/>
    </row>
    <row r="78" ht="12.75">
      <c r="E78" s="228"/>
    </row>
    <row r="79" ht="12.75">
      <c r="E79" s="228"/>
    </row>
    <row r="80" ht="12.75">
      <c r="E80" s="228"/>
    </row>
    <row r="81" ht="12.75">
      <c r="E81" s="228"/>
    </row>
    <row r="82" ht="12.75">
      <c r="E82" s="228"/>
    </row>
    <row r="83" ht="12.75">
      <c r="E83" s="228"/>
    </row>
    <row r="84" ht="12.75">
      <c r="E84" s="228"/>
    </row>
    <row r="85" ht="12.75">
      <c r="E85" s="228"/>
    </row>
    <row r="86" ht="12.75">
      <c r="E86" s="228"/>
    </row>
    <row r="87" ht="12.75">
      <c r="E87" s="228"/>
    </row>
    <row r="88" ht="12.75">
      <c r="E88" s="228"/>
    </row>
    <row r="89" ht="12.75">
      <c r="E89" s="228"/>
    </row>
    <row r="90" ht="12.75">
      <c r="E90" s="228"/>
    </row>
    <row r="91" ht="12.75">
      <c r="E91" s="228"/>
    </row>
    <row r="92" ht="12.75">
      <c r="E92" s="228"/>
    </row>
    <row r="93" ht="12.75">
      <c r="E93" s="228"/>
    </row>
    <row r="94" ht="12.75">
      <c r="E94" s="228"/>
    </row>
    <row r="95" ht="12.75">
      <c r="E95" s="228"/>
    </row>
    <row r="96" ht="12.75">
      <c r="E96" s="228"/>
    </row>
    <row r="97" ht="12.75">
      <c r="E97" s="228"/>
    </row>
    <row r="98" ht="12.75">
      <c r="E98" s="228"/>
    </row>
    <row r="99" ht="12.75">
      <c r="E99" s="228"/>
    </row>
    <row r="100" ht="12.75">
      <c r="E100" s="228"/>
    </row>
    <row r="101" ht="12.75">
      <c r="E101" s="228"/>
    </row>
    <row r="102" ht="12.75">
      <c r="E102" s="228"/>
    </row>
    <row r="103" ht="12.75">
      <c r="E103" s="228"/>
    </row>
    <row r="104" ht="12.75">
      <c r="E104" s="228"/>
    </row>
    <row r="105" ht="12.75">
      <c r="E105" s="228"/>
    </row>
    <row r="106" spans="1:2" ht="12.75">
      <c r="A106" s="284"/>
      <c r="B106" s="284"/>
    </row>
    <row r="107" spans="1:7" ht="12.75">
      <c r="A107" s="273"/>
      <c r="B107" s="273"/>
      <c r="C107" s="285"/>
      <c r="D107" s="285"/>
      <c r="E107" s="286"/>
      <c r="F107" s="285"/>
      <c r="G107" s="287"/>
    </row>
    <row r="108" spans="1:7" ht="12.75">
      <c r="A108" s="288"/>
      <c r="B108" s="288"/>
      <c r="C108" s="273"/>
      <c r="D108" s="273"/>
      <c r="E108" s="289"/>
      <c r="F108" s="273"/>
      <c r="G108" s="273"/>
    </row>
    <row r="109" spans="1:7" ht="12.75">
      <c r="A109" s="273"/>
      <c r="B109" s="273"/>
      <c r="C109" s="273"/>
      <c r="D109" s="273"/>
      <c r="E109" s="289"/>
      <c r="F109" s="273"/>
      <c r="G109" s="273"/>
    </row>
    <row r="110" spans="1:7" ht="12.75">
      <c r="A110" s="273"/>
      <c r="B110" s="273"/>
      <c r="C110" s="273"/>
      <c r="D110" s="273"/>
      <c r="E110" s="289"/>
      <c r="F110" s="273"/>
      <c r="G110" s="273"/>
    </row>
    <row r="111" spans="1:7" ht="12.75">
      <c r="A111" s="273"/>
      <c r="B111" s="273"/>
      <c r="C111" s="273"/>
      <c r="D111" s="273"/>
      <c r="E111" s="289"/>
      <c r="F111" s="273"/>
      <c r="G111" s="273"/>
    </row>
    <row r="112" spans="1:7" ht="12.75">
      <c r="A112" s="273"/>
      <c r="B112" s="273"/>
      <c r="C112" s="273"/>
      <c r="D112" s="273"/>
      <c r="E112" s="289"/>
      <c r="F112" s="273"/>
      <c r="G112" s="273"/>
    </row>
    <row r="113" spans="1:7" ht="12.75">
      <c r="A113" s="273"/>
      <c r="B113" s="273"/>
      <c r="C113" s="273"/>
      <c r="D113" s="273"/>
      <c r="E113" s="289"/>
      <c r="F113" s="273"/>
      <c r="G113" s="273"/>
    </row>
    <row r="114" spans="1:7" ht="12.75">
      <c r="A114" s="273"/>
      <c r="B114" s="273"/>
      <c r="C114" s="273"/>
      <c r="D114" s="273"/>
      <c r="E114" s="289"/>
      <c r="F114" s="273"/>
      <c r="G114" s="273"/>
    </row>
    <row r="115" spans="1:7" ht="12.75">
      <c r="A115" s="273"/>
      <c r="B115" s="273"/>
      <c r="C115" s="273"/>
      <c r="D115" s="273"/>
      <c r="E115" s="289"/>
      <c r="F115" s="273"/>
      <c r="G115" s="273"/>
    </row>
    <row r="116" spans="1:7" ht="12.75">
      <c r="A116" s="273"/>
      <c r="B116" s="273"/>
      <c r="C116" s="273"/>
      <c r="D116" s="273"/>
      <c r="E116" s="289"/>
      <c r="F116" s="273"/>
      <c r="G116" s="273"/>
    </row>
    <row r="117" spans="1:7" ht="12.75">
      <c r="A117" s="273"/>
      <c r="B117" s="273"/>
      <c r="C117" s="273"/>
      <c r="D117" s="273"/>
      <c r="E117" s="289"/>
      <c r="F117" s="273"/>
      <c r="G117" s="273"/>
    </row>
    <row r="118" spans="1:7" ht="12.75">
      <c r="A118" s="273"/>
      <c r="B118" s="273"/>
      <c r="C118" s="273"/>
      <c r="D118" s="273"/>
      <c r="E118" s="289"/>
      <c r="F118" s="273"/>
      <c r="G118" s="273"/>
    </row>
    <row r="119" spans="1:7" ht="12.75">
      <c r="A119" s="273"/>
      <c r="B119" s="273"/>
      <c r="C119" s="273"/>
      <c r="D119" s="273"/>
      <c r="E119" s="289"/>
      <c r="F119" s="273"/>
      <c r="G119" s="273"/>
    </row>
    <row r="120" spans="1:7" ht="12.75">
      <c r="A120" s="273"/>
      <c r="B120" s="273"/>
      <c r="C120" s="273"/>
      <c r="D120" s="273"/>
      <c r="E120" s="289"/>
      <c r="F120" s="273"/>
      <c r="G120" s="273"/>
    </row>
  </sheetData>
  <mergeCells count="16">
    <mergeCell ref="C28:D28"/>
    <mergeCell ref="C29:D29"/>
    <mergeCell ref="C33:D33"/>
    <mergeCell ref="C34:D34"/>
    <mergeCell ref="C35:D35"/>
    <mergeCell ref="C17:D17"/>
    <mergeCell ref="C18:D18"/>
    <mergeCell ref="C20:D20"/>
    <mergeCell ref="C24:D24"/>
    <mergeCell ref="A1:G1"/>
    <mergeCell ref="A3:B3"/>
    <mergeCell ref="A4:B4"/>
    <mergeCell ref="E4:G4"/>
    <mergeCell ref="C9:D9"/>
    <mergeCell ref="C10:D10"/>
    <mergeCell ref="C12:D12"/>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4"/>
  <sheetViews>
    <sheetView zoomScale="125" zoomScaleNormal="125" workbookViewId="0" topLeftCell="A1">
      <selection activeCell="F6" sqref="F6"/>
    </sheetView>
  </sheetViews>
  <sheetFormatPr defaultColWidth="10.00390625" defaultRowHeight="12.75"/>
  <cols>
    <col min="1" max="1" width="8.00390625" style="298" customWidth="1"/>
    <col min="2" max="2" width="18.00390625" style="298" customWidth="1"/>
    <col min="3" max="3" width="42.00390625" style="298" customWidth="1"/>
    <col min="4" max="4" width="4.00390625" style="298" customWidth="1"/>
    <col min="5" max="6" width="11.00390625" style="298" customWidth="1"/>
    <col min="7" max="8" width="16.00390625" style="298" customWidth="1"/>
    <col min="9" max="16384" width="10.00390625" style="298" customWidth="1"/>
  </cols>
  <sheetData>
    <row r="1" spans="1:8" ht="12.75">
      <c r="A1" s="296"/>
      <c r="B1" s="296"/>
      <c r="C1" s="297" t="s">
        <v>1860</v>
      </c>
      <c r="D1" s="296"/>
      <c r="E1" s="296"/>
      <c r="F1" s="296"/>
      <c r="G1" s="296"/>
      <c r="H1" s="296"/>
    </row>
    <row r="2" spans="1:8" ht="12.75">
      <c r="A2" s="296"/>
      <c r="B2" s="296"/>
      <c r="C2" s="297" t="s">
        <v>1861</v>
      </c>
      <c r="D2" s="296"/>
      <c r="E2" s="296"/>
      <c r="F2" s="296"/>
      <c r="G2" s="296"/>
      <c r="H2" s="296"/>
    </row>
    <row r="3" spans="1:8" ht="12.75">
      <c r="A3" s="296"/>
      <c r="B3" s="296"/>
      <c r="C3" s="299" t="s">
        <v>1862</v>
      </c>
      <c r="D3" s="296"/>
      <c r="E3" s="296"/>
      <c r="F3" s="296"/>
      <c r="G3" s="296"/>
      <c r="H3" s="296"/>
    </row>
    <row r="4" spans="1:8" ht="12.75">
      <c r="A4" s="296"/>
      <c r="B4" s="296"/>
      <c r="C4" s="299"/>
      <c r="D4" s="296"/>
      <c r="E4" s="296"/>
      <c r="F4" s="296"/>
      <c r="G4" s="296"/>
      <c r="H4" s="296"/>
    </row>
    <row r="5" spans="1:8" ht="12.75">
      <c r="A5" s="296"/>
      <c r="B5" s="296" t="s">
        <v>1863</v>
      </c>
      <c r="C5" s="296" t="s">
        <v>1864</v>
      </c>
      <c r="D5" s="296" t="s">
        <v>82</v>
      </c>
      <c r="E5" s="296"/>
      <c r="F5" s="296"/>
      <c r="G5" s="296"/>
      <c r="H5" s="300">
        <f>H44</f>
        <v>0</v>
      </c>
    </row>
    <row r="6" spans="1:8" ht="12.75">
      <c r="A6" s="296"/>
      <c r="B6" s="296"/>
      <c r="C6" s="296" t="s">
        <v>1865</v>
      </c>
      <c r="D6" s="296" t="s">
        <v>82</v>
      </c>
      <c r="E6" s="296"/>
      <c r="F6" s="296"/>
      <c r="G6" s="296"/>
      <c r="H6" s="300">
        <f>H60</f>
        <v>0</v>
      </c>
    </row>
    <row r="7" spans="1:8" ht="12.75">
      <c r="A7" s="296"/>
      <c r="B7" s="296"/>
      <c r="C7" s="296" t="s">
        <v>1866</v>
      </c>
      <c r="D7" s="296" t="s">
        <v>82</v>
      </c>
      <c r="E7" s="296"/>
      <c r="F7" s="296"/>
      <c r="G7" s="300">
        <f>G77</f>
        <v>0</v>
      </c>
      <c r="H7" s="300"/>
    </row>
    <row r="8" spans="1:8" ht="12.75">
      <c r="A8" s="301"/>
      <c r="B8" s="301" t="s">
        <v>1867</v>
      </c>
      <c r="C8" s="301" t="s">
        <v>1868</v>
      </c>
      <c r="D8" s="301" t="s">
        <v>82</v>
      </c>
      <c r="E8" s="301"/>
      <c r="F8" s="301"/>
      <c r="G8" s="301"/>
      <c r="H8" s="302">
        <f>H96</f>
        <v>0</v>
      </c>
    </row>
    <row r="9" spans="1:8" ht="12.75">
      <c r="A9" s="296"/>
      <c r="B9" s="296"/>
      <c r="C9" s="296" t="s">
        <v>1869</v>
      </c>
      <c r="D9" s="296"/>
      <c r="E9" s="296"/>
      <c r="F9" s="296"/>
      <c r="G9" s="300">
        <f>SUM(G7:G8)</f>
        <v>0</v>
      </c>
      <c r="H9" s="300">
        <f>SUM(H5:H8)</f>
        <v>0</v>
      </c>
    </row>
    <row r="10" spans="1:8" ht="12.75">
      <c r="A10" s="296"/>
      <c r="B10" s="296"/>
      <c r="C10" s="299" t="s">
        <v>1870</v>
      </c>
      <c r="D10" s="296"/>
      <c r="E10" s="296"/>
      <c r="F10" s="296"/>
      <c r="G10" s="296"/>
      <c r="H10" s="303">
        <f>SUM(G9:H9)</f>
        <v>0</v>
      </c>
    </row>
    <row r="11" spans="1:8" ht="12.75">
      <c r="A11" s="296"/>
      <c r="B11" s="296"/>
      <c r="C11" s="296"/>
      <c r="D11" s="296"/>
      <c r="E11" s="296"/>
      <c r="F11" s="296"/>
      <c r="G11" s="296"/>
      <c r="H11" s="296"/>
    </row>
    <row r="12" spans="1:8" ht="12.75">
      <c r="A12" s="296"/>
      <c r="B12" s="296"/>
      <c r="C12" s="296"/>
      <c r="D12" s="296"/>
      <c r="E12" s="296"/>
      <c r="F12" s="296"/>
      <c r="G12" s="296"/>
      <c r="H12" s="296"/>
    </row>
    <row r="13" spans="1:8" ht="12.75">
      <c r="A13" s="296"/>
      <c r="B13" s="296"/>
      <c r="C13" s="304"/>
      <c r="D13" s="296"/>
      <c r="E13" s="296"/>
      <c r="F13" s="296"/>
      <c r="G13" s="296"/>
      <c r="H13" s="296"/>
    </row>
    <row r="14" spans="1:8" ht="12.75">
      <c r="A14" s="296"/>
      <c r="B14" s="296"/>
      <c r="C14" s="299" t="s">
        <v>1871</v>
      </c>
      <c r="D14" s="296"/>
      <c r="E14" s="300"/>
      <c r="F14" s="305"/>
      <c r="G14" s="300"/>
      <c r="H14" s="300"/>
    </row>
    <row r="15" spans="1:8" ht="12.75">
      <c r="A15" s="296"/>
      <c r="B15" s="296" t="s">
        <v>1872</v>
      </c>
      <c r="C15" s="296" t="s">
        <v>1873</v>
      </c>
      <c r="D15" s="296" t="s">
        <v>1874</v>
      </c>
      <c r="E15" s="296">
        <v>8</v>
      </c>
      <c r="F15" s="300"/>
      <c r="G15" s="300"/>
      <c r="H15" s="300">
        <f>E15*F15</f>
        <v>0</v>
      </c>
    </row>
    <row r="16" spans="1:8" ht="12.75">
      <c r="A16" s="296"/>
      <c r="B16" s="296"/>
      <c r="C16" s="296" t="s">
        <v>1875</v>
      </c>
      <c r="D16" s="296" t="s">
        <v>1874</v>
      </c>
      <c r="E16" s="296">
        <v>16</v>
      </c>
      <c r="F16" s="300"/>
      <c r="G16" s="300"/>
      <c r="H16" s="300">
        <f>E16*F16</f>
        <v>0</v>
      </c>
    </row>
    <row r="17" spans="1:8" ht="12.75">
      <c r="A17" s="296"/>
      <c r="B17" s="296"/>
      <c r="C17" s="297"/>
      <c r="D17" s="296"/>
      <c r="E17" s="296"/>
      <c r="F17" s="296"/>
      <c r="G17" s="306"/>
      <c r="H17" s="303"/>
    </row>
    <row r="18" spans="1:8" ht="12.75">
      <c r="A18" s="296"/>
      <c r="B18" s="296"/>
      <c r="C18" s="296"/>
      <c r="D18" s="296"/>
      <c r="E18" s="296"/>
      <c r="F18" s="296"/>
      <c r="G18" s="306"/>
      <c r="H18" s="307"/>
    </row>
    <row r="19" spans="1:8" ht="12.75">
      <c r="A19" s="296"/>
      <c r="B19" s="296"/>
      <c r="C19" s="296"/>
      <c r="D19" s="296"/>
      <c r="E19" s="296"/>
      <c r="F19" s="296"/>
      <c r="G19" s="306"/>
      <c r="H19" s="296"/>
    </row>
    <row r="20" spans="1:8" ht="12.75">
      <c r="A20" s="296"/>
      <c r="B20" s="296"/>
      <c r="C20" s="296"/>
      <c r="D20" s="296"/>
      <c r="E20" s="296"/>
      <c r="F20" s="296"/>
      <c r="G20" s="306"/>
      <c r="H20" s="296"/>
    </row>
    <row r="21" spans="1:8" ht="12.75">
      <c r="A21" s="296"/>
      <c r="B21" s="296"/>
      <c r="C21" s="296"/>
      <c r="D21" s="296"/>
      <c r="E21" s="296"/>
      <c r="F21" s="296"/>
      <c r="G21" s="306"/>
      <c r="H21" s="296"/>
    </row>
    <row r="22" spans="1:8" ht="12.75">
      <c r="A22" s="296" t="s">
        <v>1876</v>
      </c>
      <c r="B22" s="296" t="s">
        <v>1877</v>
      </c>
      <c r="C22" s="296" t="s">
        <v>102</v>
      </c>
      <c r="D22" s="296" t="s">
        <v>1878</v>
      </c>
      <c r="E22" s="296" t="s">
        <v>1879</v>
      </c>
      <c r="F22" s="296" t="s">
        <v>1880</v>
      </c>
      <c r="G22" s="308" t="s">
        <v>1881</v>
      </c>
      <c r="H22" s="308" t="s">
        <v>1882</v>
      </c>
    </row>
    <row r="23" spans="1:8" ht="12.75">
      <c r="A23" s="296"/>
      <c r="B23" s="296"/>
      <c r="C23" s="304" t="s">
        <v>1864</v>
      </c>
      <c r="D23" s="296"/>
      <c r="E23" s="296"/>
      <c r="F23" s="296"/>
      <c r="G23" s="296"/>
      <c r="H23" s="303"/>
    </row>
    <row r="24" spans="1:8" ht="12.75">
      <c r="A24" s="296"/>
      <c r="B24" s="296" t="s">
        <v>1863</v>
      </c>
      <c r="C24" s="296"/>
      <c r="D24" s="296"/>
      <c r="E24" s="296"/>
      <c r="F24" s="296"/>
      <c r="G24" s="296"/>
      <c r="H24" s="296"/>
    </row>
    <row r="25" spans="1:8" ht="12.75">
      <c r="A25" s="296">
        <v>1</v>
      </c>
      <c r="B25" s="296">
        <v>210810005</v>
      </c>
      <c r="C25" s="296" t="s">
        <v>1883</v>
      </c>
      <c r="D25" s="296" t="s">
        <v>110</v>
      </c>
      <c r="E25" s="296">
        <v>216</v>
      </c>
      <c r="F25" s="300"/>
      <c r="G25" s="296"/>
      <c r="H25" s="300">
        <f aca="true" t="shared" si="0" ref="H25:H40">ROUND(E25*F25,0)</f>
        <v>0</v>
      </c>
    </row>
    <row r="26" spans="1:8" ht="12.75">
      <c r="A26" s="296">
        <v>2</v>
      </c>
      <c r="B26" s="308">
        <v>210810013</v>
      </c>
      <c r="C26" s="296" t="s">
        <v>1884</v>
      </c>
      <c r="D26" s="296" t="s">
        <v>110</v>
      </c>
      <c r="E26" s="296">
        <v>825</v>
      </c>
      <c r="F26" s="300"/>
      <c r="G26" s="309"/>
      <c r="H26" s="300">
        <f t="shared" si="0"/>
        <v>0</v>
      </c>
    </row>
    <row r="27" spans="1:8" ht="12.75">
      <c r="A27" s="296">
        <v>3</v>
      </c>
      <c r="B27" s="296">
        <v>210100001</v>
      </c>
      <c r="C27" s="296" t="s">
        <v>1885</v>
      </c>
      <c r="D27" s="296" t="s">
        <v>101</v>
      </c>
      <c r="E27" s="296">
        <v>204</v>
      </c>
      <c r="F27" s="300"/>
      <c r="G27" s="309"/>
      <c r="H27" s="300">
        <f t="shared" si="0"/>
        <v>0</v>
      </c>
    </row>
    <row r="28" spans="1:8" ht="12.75">
      <c r="A28" s="296">
        <v>4</v>
      </c>
      <c r="B28" s="296">
        <v>210100014</v>
      </c>
      <c r="C28" s="296" t="s">
        <v>1886</v>
      </c>
      <c r="D28" s="296" t="s">
        <v>101</v>
      </c>
      <c r="E28" s="296">
        <v>276</v>
      </c>
      <c r="F28" s="300"/>
      <c r="G28" s="296"/>
      <c r="H28" s="300">
        <f t="shared" si="0"/>
        <v>0</v>
      </c>
    </row>
    <row r="29" spans="1:8" ht="12.75">
      <c r="A29" s="296">
        <v>5</v>
      </c>
      <c r="B29" s="296">
        <v>210100173</v>
      </c>
      <c r="C29" s="296" t="s">
        <v>1887</v>
      </c>
      <c r="D29" s="296" t="s">
        <v>101</v>
      </c>
      <c r="E29" s="296">
        <v>68</v>
      </c>
      <c r="F29" s="300"/>
      <c r="G29" s="296"/>
      <c r="H29" s="300">
        <f t="shared" si="0"/>
        <v>0</v>
      </c>
    </row>
    <row r="30" spans="1:8" ht="12.75">
      <c r="A30" s="296">
        <v>6</v>
      </c>
      <c r="B30" s="296">
        <v>210100251</v>
      </c>
      <c r="C30" s="296" t="s">
        <v>1888</v>
      </c>
      <c r="D30" s="296" t="s">
        <v>101</v>
      </c>
      <c r="E30" s="296">
        <v>72</v>
      </c>
      <c r="F30" s="300"/>
      <c r="G30" s="296"/>
      <c r="H30" s="300">
        <f t="shared" si="0"/>
        <v>0</v>
      </c>
    </row>
    <row r="31" spans="1:8" ht="12.75">
      <c r="A31" s="296">
        <v>7</v>
      </c>
      <c r="B31" s="296">
        <v>210101233</v>
      </c>
      <c r="C31" s="296" t="s">
        <v>1889</v>
      </c>
      <c r="D31" s="296" t="s">
        <v>101</v>
      </c>
      <c r="E31" s="296">
        <v>1</v>
      </c>
      <c r="F31" s="300"/>
      <c r="G31" s="296"/>
      <c r="H31" s="300">
        <f t="shared" si="0"/>
        <v>0</v>
      </c>
    </row>
    <row r="32" spans="1:8" ht="12.75">
      <c r="A32" s="296">
        <v>8</v>
      </c>
      <c r="B32" s="296">
        <v>210190121</v>
      </c>
      <c r="C32" s="296" t="s">
        <v>1890</v>
      </c>
      <c r="D32" s="296" t="s">
        <v>101</v>
      </c>
      <c r="E32" s="296">
        <v>1</v>
      </c>
      <c r="F32" s="300"/>
      <c r="G32" s="309"/>
      <c r="H32" s="300">
        <f t="shared" si="0"/>
        <v>0</v>
      </c>
    </row>
    <row r="33" spans="1:8" ht="12.75">
      <c r="A33" s="296">
        <v>9</v>
      </c>
      <c r="B33" s="296">
        <v>210202016</v>
      </c>
      <c r="C33" s="296" t="s">
        <v>1891</v>
      </c>
      <c r="D33" s="296" t="s">
        <v>101</v>
      </c>
      <c r="E33" s="296">
        <v>34</v>
      </c>
      <c r="F33" s="300"/>
      <c r="G33" s="309"/>
      <c r="H33" s="300">
        <f t="shared" si="0"/>
        <v>0</v>
      </c>
    </row>
    <row r="34" spans="1:8" ht="12.75">
      <c r="A34" s="296">
        <v>10</v>
      </c>
      <c r="B34" s="296">
        <v>210204002</v>
      </c>
      <c r="C34" s="296" t="s">
        <v>1892</v>
      </c>
      <c r="D34" s="296" t="s">
        <v>101</v>
      </c>
      <c r="E34" s="296">
        <v>34</v>
      </c>
      <c r="F34" s="300"/>
      <c r="G34" s="309"/>
      <c r="H34" s="300">
        <f t="shared" si="0"/>
        <v>0</v>
      </c>
    </row>
    <row r="35" spans="1:8" ht="12.75">
      <c r="A35" s="296">
        <v>11</v>
      </c>
      <c r="B35" s="296">
        <v>210204201</v>
      </c>
      <c r="C35" s="296" t="s">
        <v>1893</v>
      </c>
      <c r="D35" s="296" t="s">
        <v>101</v>
      </c>
      <c r="E35" s="296">
        <v>32</v>
      </c>
      <c r="F35" s="300"/>
      <c r="G35" s="309"/>
      <c r="H35" s="300">
        <f t="shared" si="0"/>
        <v>0</v>
      </c>
    </row>
    <row r="36" spans="1:8" ht="12.75">
      <c r="A36" s="296">
        <v>12</v>
      </c>
      <c r="B36" s="296">
        <v>210204202</v>
      </c>
      <c r="C36" s="296" t="s">
        <v>1894</v>
      </c>
      <c r="D36" s="296" t="s">
        <v>101</v>
      </c>
      <c r="E36" s="296">
        <v>2</v>
      </c>
      <c r="F36" s="300"/>
      <c r="G36" s="309"/>
      <c r="H36" s="300">
        <f t="shared" si="0"/>
        <v>0</v>
      </c>
    </row>
    <row r="37" spans="1:8" ht="12.75">
      <c r="A37" s="296">
        <v>13</v>
      </c>
      <c r="B37" s="296">
        <v>210220101</v>
      </c>
      <c r="C37" s="296" t="s">
        <v>1895</v>
      </c>
      <c r="D37" s="296" t="s">
        <v>101</v>
      </c>
      <c r="E37" s="296">
        <v>54</v>
      </c>
      <c r="F37" s="300"/>
      <c r="G37" s="296"/>
      <c r="H37" s="300">
        <f t="shared" si="0"/>
        <v>0</v>
      </c>
    </row>
    <row r="38" spans="1:8" ht="12.75">
      <c r="A38" s="296">
        <v>14</v>
      </c>
      <c r="B38" s="310">
        <v>210220020</v>
      </c>
      <c r="C38" s="310" t="s">
        <v>1896</v>
      </c>
      <c r="D38" s="310" t="s">
        <v>110</v>
      </c>
      <c r="E38" s="310">
        <v>725</v>
      </c>
      <c r="F38" s="311"/>
      <c r="G38" s="312"/>
      <c r="H38" s="311">
        <f t="shared" si="0"/>
        <v>0</v>
      </c>
    </row>
    <row r="39" spans="1:8" ht="12.75">
      <c r="A39" s="296">
        <v>15</v>
      </c>
      <c r="B39" s="296">
        <v>210220301</v>
      </c>
      <c r="C39" s="296" t="s">
        <v>1897</v>
      </c>
      <c r="D39" s="296" t="s">
        <v>101</v>
      </c>
      <c r="E39" s="296">
        <v>36</v>
      </c>
      <c r="F39" s="300"/>
      <c r="G39" s="296"/>
      <c r="H39" s="300">
        <f t="shared" si="0"/>
        <v>0</v>
      </c>
    </row>
    <row r="40" spans="1:8" ht="12.75">
      <c r="A40" s="301">
        <v>16</v>
      </c>
      <c r="B40" s="301">
        <v>210220302</v>
      </c>
      <c r="C40" s="301" t="s">
        <v>1898</v>
      </c>
      <c r="D40" s="301" t="s">
        <v>101</v>
      </c>
      <c r="E40" s="301">
        <v>36</v>
      </c>
      <c r="F40" s="313"/>
      <c r="G40" s="314"/>
      <c r="H40" s="302">
        <f t="shared" si="0"/>
        <v>0</v>
      </c>
    </row>
    <row r="41" spans="1:8" ht="12.75">
      <c r="A41" s="296"/>
      <c r="B41" s="296"/>
      <c r="C41" s="299"/>
      <c r="D41" s="296"/>
      <c r="E41" s="296"/>
      <c r="F41" s="296"/>
      <c r="G41" s="296"/>
      <c r="H41" s="300">
        <f>SUM(H25:H40)</f>
        <v>0</v>
      </c>
    </row>
    <row r="42" spans="1:8" ht="12.75">
      <c r="A42" s="296"/>
      <c r="B42" s="296" t="s">
        <v>1899</v>
      </c>
      <c r="C42" s="296" t="s">
        <v>1900</v>
      </c>
      <c r="D42" s="296" t="s">
        <v>82</v>
      </c>
      <c r="E42" s="300">
        <f>H41</f>
        <v>0</v>
      </c>
      <c r="F42" s="315">
        <v>0.01</v>
      </c>
      <c r="G42" s="296"/>
      <c r="H42" s="300">
        <f>ROUND(E42*F42,0)</f>
        <v>0</v>
      </c>
    </row>
    <row r="43" spans="1:8" ht="12.75">
      <c r="A43" s="301"/>
      <c r="B43" s="301" t="s">
        <v>1901</v>
      </c>
      <c r="C43" s="301" t="s">
        <v>1902</v>
      </c>
      <c r="D43" s="301" t="s">
        <v>82</v>
      </c>
      <c r="E43" s="302">
        <f>H41</f>
        <v>0</v>
      </c>
      <c r="F43" s="316">
        <v>0.01</v>
      </c>
      <c r="G43" s="301"/>
      <c r="H43" s="302">
        <f>ROUND(E43*F43,0)</f>
        <v>0</v>
      </c>
    </row>
    <row r="44" spans="1:8" ht="12.75">
      <c r="A44" s="296"/>
      <c r="B44" s="296"/>
      <c r="C44" s="317" t="s">
        <v>1903</v>
      </c>
      <c r="D44" s="296"/>
      <c r="E44" s="300"/>
      <c r="F44" s="296"/>
      <c r="G44" s="296"/>
      <c r="H44" s="303">
        <f>SUM(H41:H43)</f>
        <v>0</v>
      </c>
    </row>
    <row r="45" spans="1:8" ht="12.75">
      <c r="A45" s="296"/>
      <c r="B45" s="296"/>
      <c r="C45" s="296"/>
      <c r="D45" s="296"/>
      <c r="E45" s="296"/>
      <c r="F45" s="296"/>
      <c r="G45" s="296"/>
      <c r="H45" s="296"/>
    </row>
    <row r="46" spans="1:8" ht="12.75">
      <c r="A46" s="296"/>
      <c r="B46" s="296"/>
      <c r="C46" s="296"/>
      <c r="D46" s="296"/>
      <c r="E46" s="296"/>
      <c r="F46" s="300"/>
      <c r="G46" s="296"/>
      <c r="H46" s="300"/>
    </row>
    <row r="47" spans="1:8" ht="12.75">
      <c r="A47" s="296"/>
      <c r="B47" s="296"/>
      <c r="C47" s="304" t="s">
        <v>1865</v>
      </c>
      <c r="D47" s="296"/>
      <c r="E47" s="296"/>
      <c r="F47" s="300"/>
      <c r="G47" s="296"/>
      <c r="H47" s="300"/>
    </row>
    <row r="48" spans="1:8" ht="12.75">
      <c r="A48" s="296"/>
      <c r="B48" s="296"/>
      <c r="C48" s="296"/>
      <c r="D48" s="296"/>
      <c r="E48" s="296"/>
      <c r="F48" s="300"/>
      <c r="G48" s="296"/>
      <c r="H48" s="300"/>
    </row>
    <row r="49" spans="1:8" ht="12.75">
      <c r="A49" s="296">
        <v>1</v>
      </c>
      <c r="B49" s="296"/>
      <c r="C49" s="296" t="s">
        <v>1904</v>
      </c>
      <c r="D49" s="296" t="s">
        <v>110</v>
      </c>
      <c r="E49" s="296">
        <v>216</v>
      </c>
      <c r="F49" s="300"/>
      <c r="G49" s="296"/>
      <c r="H49" s="300">
        <f aca="true" t="shared" si="1" ref="H49:H56">ROUND(E49*F49,0)</f>
        <v>0</v>
      </c>
    </row>
    <row r="50" spans="1:8" ht="12.75">
      <c r="A50" s="296">
        <v>2</v>
      </c>
      <c r="B50" s="296"/>
      <c r="C50" s="296" t="s">
        <v>1905</v>
      </c>
      <c r="D50" s="296" t="s">
        <v>110</v>
      </c>
      <c r="E50" s="296">
        <v>825</v>
      </c>
      <c r="F50" s="300"/>
      <c r="G50" s="296"/>
      <c r="H50" s="300">
        <f t="shared" si="1"/>
        <v>0</v>
      </c>
    </row>
    <row r="51" spans="1:8" ht="12.75">
      <c r="A51" s="296">
        <v>3</v>
      </c>
      <c r="B51" s="296"/>
      <c r="C51" s="296" t="s">
        <v>1906</v>
      </c>
      <c r="D51" s="296" t="s">
        <v>110</v>
      </c>
      <c r="E51" s="296">
        <v>54</v>
      </c>
      <c r="F51" s="300"/>
      <c r="G51" s="296"/>
      <c r="H51" s="300">
        <f t="shared" si="1"/>
        <v>0</v>
      </c>
    </row>
    <row r="52" spans="1:8" ht="12.75">
      <c r="A52" s="296">
        <v>4</v>
      </c>
      <c r="B52" s="296"/>
      <c r="C52" s="296" t="s">
        <v>1907</v>
      </c>
      <c r="D52" s="296" t="s">
        <v>110</v>
      </c>
      <c r="E52" s="296">
        <v>725</v>
      </c>
      <c r="F52" s="300"/>
      <c r="G52" s="296"/>
      <c r="H52" s="300">
        <f t="shared" si="1"/>
        <v>0</v>
      </c>
    </row>
    <row r="53" spans="1:8" ht="12.75">
      <c r="A53" s="296">
        <v>5</v>
      </c>
      <c r="B53" s="296"/>
      <c r="C53" s="296" t="s">
        <v>1908</v>
      </c>
      <c r="D53" s="296" t="s">
        <v>110</v>
      </c>
      <c r="E53" s="296">
        <v>41</v>
      </c>
      <c r="F53" s="300"/>
      <c r="G53" s="296"/>
      <c r="H53" s="300">
        <f t="shared" si="1"/>
        <v>0</v>
      </c>
    </row>
    <row r="54" spans="1:8" ht="12.75">
      <c r="A54" s="296">
        <v>6</v>
      </c>
      <c r="B54" s="296"/>
      <c r="C54" s="296" t="s">
        <v>1909</v>
      </c>
      <c r="D54" s="296" t="s">
        <v>110</v>
      </c>
      <c r="E54" s="296">
        <v>34</v>
      </c>
      <c r="F54" s="300"/>
      <c r="G54" s="296"/>
      <c r="H54" s="300">
        <f t="shared" si="1"/>
        <v>0</v>
      </c>
    </row>
    <row r="55" spans="1:8" ht="12.75">
      <c r="A55" s="296">
        <v>7</v>
      </c>
      <c r="B55" s="296"/>
      <c r="C55" s="296" t="s">
        <v>1910</v>
      </c>
      <c r="D55" s="296" t="s">
        <v>110</v>
      </c>
      <c r="E55" s="296">
        <v>34</v>
      </c>
      <c r="F55" s="300"/>
      <c r="G55" s="296"/>
      <c r="H55" s="300">
        <f t="shared" si="1"/>
        <v>0</v>
      </c>
    </row>
    <row r="56" spans="1:8" ht="12.75">
      <c r="A56" s="301">
        <v>8</v>
      </c>
      <c r="B56" s="301"/>
      <c r="C56" s="301" t="s">
        <v>1911</v>
      </c>
      <c r="D56" s="301" t="s">
        <v>110</v>
      </c>
      <c r="E56" s="301">
        <v>675</v>
      </c>
      <c r="F56" s="302"/>
      <c r="G56" s="301"/>
      <c r="H56" s="302">
        <f t="shared" si="1"/>
        <v>0</v>
      </c>
    </row>
    <row r="57" spans="1:8" ht="12.75">
      <c r="A57" s="296"/>
      <c r="B57" s="296"/>
      <c r="C57" s="299"/>
      <c r="D57" s="296"/>
      <c r="E57" s="296"/>
      <c r="F57" s="296"/>
      <c r="G57" s="296"/>
      <c r="H57" s="300">
        <f>SUM(H49:H56)</f>
        <v>0</v>
      </c>
    </row>
    <row r="58" spans="1:8" ht="12.75">
      <c r="A58" s="296"/>
      <c r="B58" s="296"/>
      <c r="C58" s="296" t="s">
        <v>1912</v>
      </c>
      <c r="D58" s="296" t="s">
        <v>82</v>
      </c>
      <c r="E58" s="300">
        <f>H57</f>
        <v>0</v>
      </c>
      <c r="F58" s="315">
        <v>0.03</v>
      </c>
      <c r="G58" s="296"/>
      <c r="H58" s="300">
        <f>ROUND(E58*F58,0)</f>
        <v>0</v>
      </c>
    </row>
    <row r="59" spans="1:8" ht="12.75">
      <c r="A59" s="301"/>
      <c r="B59" s="301"/>
      <c r="C59" s="301" t="s">
        <v>1913</v>
      </c>
      <c r="D59" s="301" t="s">
        <v>82</v>
      </c>
      <c r="E59" s="302">
        <f>H57</f>
        <v>0</v>
      </c>
      <c r="F59" s="316">
        <v>0.05</v>
      </c>
      <c r="G59" s="301"/>
      <c r="H59" s="302">
        <f>ROUND(E59*F59,0)</f>
        <v>0</v>
      </c>
    </row>
    <row r="60" spans="1:8" ht="12.75">
      <c r="A60" s="296"/>
      <c r="B60" s="296"/>
      <c r="C60" s="299" t="s">
        <v>1914</v>
      </c>
      <c r="D60" s="296"/>
      <c r="E60" s="296"/>
      <c r="F60" s="296"/>
      <c r="G60" s="296"/>
      <c r="H60" s="303">
        <f>SUM(H57:H59)</f>
        <v>0</v>
      </c>
    </row>
    <row r="61" spans="1:8" ht="12.75">
      <c r="A61" s="296"/>
      <c r="B61" s="296"/>
      <c r="C61" s="296"/>
      <c r="D61" s="296"/>
      <c r="E61" s="296"/>
      <c r="F61" s="296"/>
      <c r="G61" s="296"/>
      <c r="H61" s="296"/>
    </row>
    <row r="62" spans="1:8" ht="12.75">
      <c r="A62" s="296"/>
      <c r="B62" s="296"/>
      <c r="C62" s="296"/>
      <c r="D62" s="296"/>
      <c r="E62" s="296"/>
      <c r="F62" s="300"/>
      <c r="G62" s="296"/>
      <c r="H62" s="300"/>
    </row>
    <row r="63" spans="1:8" ht="12.75">
      <c r="A63" s="296" t="s">
        <v>1876</v>
      </c>
      <c r="B63" s="296" t="s">
        <v>1877</v>
      </c>
      <c r="C63" s="296" t="s">
        <v>102</v>
      </c>
      <c r="D63" s="296" t="s">
        <v>1878</v>
      </c>
      <c r="E63" s="296" t="s">
        <v>1879</v>
      </c>
      <c r="F63" s="296" t="s">
        <v>1880</v>
      </c>
      <c r="G63" s="308" t="s">
        <v>1881</v>
      </c>
      <c r="H63" s="308" t="s">
        <v>1882</v>
      </c>
    </row>
    <row r="64" spans="1:8" ht="12.75">
      <c r="A64" s="296"/>
      <c r="B64" s="296"/>
      <c r="C64" s="304" t="s">
        <v>1866</v>
      </c>
      <c r="D64" s="296"/>
      <c r="E64" s="296"/>
      <c r="F64" s="296"/>
      <c r="G64" s="296"/>
      <c r="H64" s="296"/>
    </row>
    <row r="65" spans="1:8" ht="12.75">
      <c r="A65" s="296"/>
      <c r="B65" s="296"/>
      <c r="C65" s="296"/>
      <c r="D65" s="296"/>
      <c r="E65" s="296"/>
      <c r="F65" s="296"/>
      <c r="G65" s="296"/>
      <c r="H65" s="296"/>
    </row>
    <row r="66" spans="1:8" ht="12.75">
      <c r="A66" s="296">
        <v>1</v>
      </c>
      <c r="B66" s="296"/>
      <c r="C66" s="296" t="s">
        <v>1915</v>
      </c>
      <c r="D66" s="300" t="s">
        <v>101</v>
      </c>
      <c r="E66" s="296">
        <v>1</v>
      </c>
      <c r="F66" s="300"/>
      <c r="G66" s="300">
        <f aca="true" t="shared" si="2" ref="G66:G73">ROUND(E66*F66,0)</f>
        <v>0</v>
      </c>
      <c r="H66" s="296"/>
    </row>
    <row r="67" spans="1:8" ht="12.75">
      <c r="A67" s="296">
        <v>2</v>
      </c>
      <c r="B67" s="308"/>
      <c r="C67" s="296" t="s">
        <v>1916</v>
      </c>
      <c r="D67" s="296" t="s">
        <v>101</v>
      </c>
      <c r="E67" s="296">
        <v>34</v>
      </c>
      <c r="F67" s="300"/>
      <c r="G67" s="300">
        <f t="shared" si="2"/>
        <v>0</v>
      </c>
      <c r="H67" s="296"/>
    </row>
    <row r="68" spans="1:8" ht="12.75">
      <c r="A68" s="296">
        <v>3</v>
      </c>
      <c r="B68" s="308"/>
      <c r="C68" s="296" t="s">
        <v>1917</v>
      </c>
      <c r="D68" s="296" t="s">
        <v>101</v>
      </c>
      <c r="E68" s="296">
        <v>34</v>
      </c>
      <c r="F68" s="300"/>
      <c r="G68" s="300">
        <f t="shared" si="2"/>
        <v>0</v>
      </c>
      <c r="H68" s="300"/>
    </row>
    <row r="69" spans="1:8" ht="12.75">
      <c r="A69" s="296">
        <v>4</v>
      </c>
      <c r="B69" s="308"/>
      <c r="C69" s="296" t="s">
        <v>1918</v>
      </c>
      <c r="D69" s="296" t="s">
        <v>101</v>
      </c>
      <c r="E69" s="296">
        <v>34</v>
      </c>
      <c r="F69" s="300"/>
      <c r="G69" s="300">
        <f t="shared" si="2"/>
        <v>0</v>
      </c>
      <c r="H69" s="300"/>
    </row>
    <row r="70" spans="1:8" ht="12.75">
      <c r="A70" s="296">
        <v>5</v>
      </c>
      <c r="B70" s="308"/>
      <c r="C70" s="296" t="s">
        <v>1919</v>
      </c>
      <c r="D70" s="296" t="s">
        <v>101</v>
      </c>
      <c r="E70" s="296">
        <v>34</v>
      </c>
      <c r="F70" s="300"/>
      <c r="G70" s="300">
        <f t="shared" si="2"/>
        <v>0</v>
      </c>
      <c r="H70" s="300"/>
    </row>
    <row r="71" spans="1:8" ht="12.75">
      <c r="A71" s="296">
        <v>6</v>
      </c>
      <c r="B71" s="308"/>
      <c r="C71" s="296" t="s">
        <v>1920</v>
      </c>
      <c r="D71" s="296" t="s">
        <v>101</v>
      </c>
      <c r="E71" s="296">
        <v>1</v>
      </c>
      <c r="F71" s="300"/>
      <c r="G71" s="300">
        <f t="shared" si="2"/>
        <v>0</v>
      </c>
      <c r="H71" s="300"/>
    </row>
    <row r="72" spans="1:8" ht="12.75">
      <c r="A72" s="296">
        <v>7</v>
      </c>
      <c r="B72" s="308"/>
      <c r="C72" s="296" t="s">
        <v>1921</v>
      </c>
      <c r="D72" s="296" t="s">
        <v>101</v>
      </c>
      <c r="E72" s="296">
        <v>36</v>
      </c>
      <c r="F72" s="300"/>
      <c r="G72" s="300">
        <f t="shared" si="2"/>
        <v>0</v>
      </c>
      <c r="H72" s="300"/>
    </row>
    <row r="73" spans="1:8" ht="12.75">
      <c r="A73" s="301">
        <v>8</v>
      </c>
      <c r="B73" s="318"/>
      <c r="C73" s="301" t="s">
        <v>1922</v>
      </c>
      <c r="D73" s="301" t="s">
        <v>101</v>
      </c>
      <c r="E73" s="301">
        <v>36</v>
      </c>
      <c r="F73" s="302"/>
      <c r="G73" s="302">
        <f t="shared" si="2"/>
        <v>0</v>
      </c>
      <c r="H73" s="302"/>
    </row>
    <row r="74" spans="1:8" ht="12.75">
      <c r="A74" s="296"/>
      <c r="B74" s="296"/>
      <c r="C74" s="299"/>
      <c r="D74" s="296"/>
      <c r="E74" s="296"/>
      <c r="F74" s="308"/>
      <c r="G74" s="319">
        <f>SUM(G66:G73)</f>
        <v>0</v>
      </c>
      <c r="H74" s="296"/>
    </row>
    <row r="75" spans="1:8" ht="12.75">
      <c r="A75" s="296"/>
      <c r="B75" s="296" t="s">
        <v>1923</v>
      </c>
      <c r="C75" s="296" t="s">
        <v>1924</v>
      </c>
      <c r="D75" s="296" t="s">
        <v>82</v>
      </c>
      <c r="E75" s="300">
        <f>G74</f>
        <v>0</v>
      </c>
      <c r="F75" s="320">
        <v>0.036</v>
      </c>
      <c r="G75" s="300">
        <f>ROUND(E75*F75,0)</f>
        <v>0</v>
      </c>
      <c r="H75" s="296"/>
    </row>
    <row r="76" spans="1:8" ht="12.75">
      <c r="A76" s="301"/>
      <c r="B76" s="301" t="s">
        <v>1899</v>
      </c>
      <c r="C76" s="301" t="s">
        <v>1925</v>
      </c>
      <c r="D76" s="301" t="s">
        <v>82</v>
      </c>
      <c r="E76" s="302">
        <f>G74</f>
        <v>0</v>
      </c>
      <c r="F76" s="321">
        <v>0.01</v>
      </c>
      <c r="G76" s="302">
        <f>ROUND(E76*F76,0)</f>
        <v>0</v>
      </c>
      <c r="H76" s="301"/>
    </row>
    <row r="77" spans="1:8" ht="12.75">
      <c r="A77" s="296"/>
      <c r="B77" s="296"/>
      <c r="C77" s="299" t="s">
        <v>1926</v>
      </c>
      <c r="D77" s="296"/>
      <c r="E77" s="296"/>
      <c r="F77" s="308"/>
      <c r="G77" s="322">
        <f>SUM(G74:G76)</f>
        <v>0</v>
      </c>
      <c r="H77" s="296"/>
    </row>
    <row r="78" spans="1:8" ht="12.75">
      <c r="A78" s="296"/>
      <c r="B78" s="296"/>
      <c r="C78" s="296"/>
      <c r="D78" s="296"/>
      <c r="E78" s="296"/>
      <c r="F78" s="296"/>
      <c r="G78" s="296"/>
      <c r="H78" s="296"/>
    </row>
    <row r="79" spans="1:8" ht="12.75">
      <c r="A79" s="296"/>
      <c r="B79" s="296"/>
      <c r="C79" s="296"/>
      <c r="D79" s="296"/>
      <c r="E79" s="296"/>
      <c r="F79" s="296"/>
      <c r="G79" s="296"/>
      <c r="H79" s="296"/>
    </row>
    <row r="80" spans="1:8" ht="12.75">
      <c r="A80" s="296"/>
      <c r="B80" s="296"/>
      <c r="C80" s="304" t="s">
        <v>1868</v>
      </c>
      <c r="D80" s="296"/>
      <c r="E80" s="296"/>
      <c r="F80" s="296"/>
      <c r="G80" s="296"/>
      <c r="H80" s="296"/>
    </row>
    <row r="81" spans="1:8" ht="12.75">
      <c r="A81" s="296"/>
      <c r="B81" s="296" t="s">
        <v>1867</v>
      </c>
      <c r="C81" s="296"/>
      <c r="D81" s="296"/>
      <c r="E81" s="296"/>
      <c r="F81" s="296"/>
      <c r="G81" s="296"/>
      <c r="H81" s="296"/>
    </row>
    <row r="82" spans="1:8" ht="12.75">
      <c r="A82" s="296">
        <v>1</v>
      </c>
      <c r="B82" s="323" t="s">
        <v>1927</v>
      </c>
      <c r="C82" s="296" t="s">
        <v>1928</v>
      </c>
      <c r="D82" s="296" t="s">
        <v>1929</v>
      </c>
      <c r="E82" s="296">
        <v>0.716</v>
      </c>
      <c r="F82" s="324"/>
      <c r="G82" s="296"/>
      <c r="H82" s="300">
        <f aca="true" t="shared" si="3" ref="H82:H95">ROUND(E82*F82,0)</f>
        <v>0</v>
      </c>
    </row>
    <row r="83" spans="1:8" ht="12.75">
      <c r="A83" s="296">
        <v>2</v>
      </c>
      <c r="B83" s="323" t="s">
        <v>1930</v>
      </c>
      <c r="C83" s="296" t="s">
        <v>1931</v>
      </c>
      <c r="D83" s="296" t="s">
        <v>122</v>
      </c>
      <c r="E83" s="296">
        <v>3</v>
      </c>
      <c r="F83" s="300"/>
      <c r="G83" s="296"/>
      <c r="H83" s="300">
        <f t="shared" si="3"/>
        <v>0</v>
      </c>
    </row>
    <row r="84" spans="1:8" ht="12.75">
      <c r="A84" s="296">
        <v>3</v>
      </c>
      <c r="B84" s="323" t="s">
        <v>1932</v>
      </c>
      <c r="C84" s="296" t="s">
        <v>1933</v>
      </c>
      <c r="D84" s="296" t="s">
        <v>110</v>
      </c>
      <c r="E84" s="296">
        <v>675</v>
      </c>
      <c r="F84" s="300"/>
      <c r="G84" s="296"/>
      <c r="H84" s="300">
        <f t="shared" si="3"/>
        <v>0</v>
      </c>
    </row>
    <row r="85" spans="1:8" ht="12.75">
      <c r="A85" s="296">
        <v>4</v>
      </c>
      <c r="B85" s="323" t="s">
        <v>1934</v>
      </c>
      <c r="C85" s="296" t="s">
        <v>1935</v>
      </c>
      <c r="D85" s="296" t="s">
        <v>110</v>
      </c>
      <c r="E85" s="296">
        <v>41</v>
      </c>
      <c r="F85" s="300"/>
      <c r="G85" s="296"/>
      <c r="H85" s="300">
        <f t="shared" si="3"/>
        <v>0</v>
      </c>
    </row>
    <row r="86" spans="1:8" ht="12.75">
      <c r="A86" s="296">
        <v>5</v>
      </c>
      <c r="B86" s="323" t="s">
        <v>1936</v>
      </c>
      <c r="C86" s="296" t="s">
        <v>1937</v>
      </c>
      <c r="D86" s="296" t="s">
        <v>110</v>
      </c>
      <c r="E86" s="296">
        <v>675</v>
      </c>
      <c r="F86" s="300"/>
      <c r="G86" s="296"/>
      <c r="H86" s="300">
        <f t="shared" si="3"/>
        <v>0</v>
      </c>
    </row>
    <row r="87" spans="1:8" ht="12.75">
      <c r="A87" s="296">
        <v>6</v>
      </c>
      <c r="B87" s="323" t="s">
        <v>1938</v>
      </c>
      <c r="C87" s="296" t="s">
        <v>1939</v>
      </c>
      <c r="D87" s="296" t="s">
        <v>110</v>
      </c>
      <c r="E87" s="296">
        <v>41</v>
      </c>
      <c r="F87" s="300"/>
      <c r="G87" s="296"/>
      <c r="H87" s="300">
        <f t="shared" si="3"/>
        <v>0</v>
      </c>
    </row>
    <row r="88" spans="1:8" ht="12.75">
      <c r="A88" s="296">
        <v>7</v>
      </c>
      <c r="B88" s="325" t="s">
        <v>1940</v>
      </c>
      <c r="C88" s="326" t="s">
        <v>1941</v>
      </c>
      <c r="D88" s="326" t="s">
        <v>110</v>
      </c>
      <c r="E88" s="326">
        <v>716</v>
      </c>
      <c r="F88" s="324"/>
      <c r="G88" s="326"/>
      <c r="H88" s="324">
        <f t="shared" si="3"/>
        <v>0</v>
      </c>
    </row>
    <row r="89" spans="1:8" ht="12.75">
      <c r="A89" s="296">
        <v>8</v>
      </c>
      <c r="B89" s="323" t="s">
        <v>1942</v>
      </c>
      <c r="C89" s="296" t="s">
        <v>1943</v>
      </c>
      <c r="D89" s="296" t="s">
        <v>122</v>
      </c>
      <c r="E89" s="296">
        <v>34</v>
      </c>
      <c r="F89" s="300"/>
      <c r="G89" s="296"/>
      <c r="H89" s="300">
        <f t="shared" si="3"/>
        <v>0</v>
      </c>
    </row>
    <row r="90" spans="1:8" ht="12.75">
      <c r="A90" s="296">
        <v>9</v>
      </c>
      <c r="B90" s="327" t="s">
        <v>1944</v>
      </c>
      <c r="C90" s="296" t="s">
        <v>1945</v>
      </c>
      <c r="D90" s="296" t="s">
        <v>101</v>
      </c>
      <c r="E90" s="296">
        <v>34</v>
      </c>
      <c r="F90" s="300"/>
      <c r="G90" s="296"/>
      <c r="H90" s="300">
        <f t="shared" si="3"/>
        <v>0</v>
      </c>
    </row>
    <row r="91" spans="1:8" ht="12.75">
      <c r="A91" s="296">
        <v>10</v>
      </c>
      <c r="B91" s="328" t="s">
        <v>1946</v>
      </c>
      <c r="C91" s="310" t="s">
        <v>1947</v>
      </c>
      <c r="D91" s="310" t="s">
        <v>110</v>
      </c>
      <c r="E91" s="310">
        <v>675</v>
      </c>
      <c r="F91" s="311"/>
      <c r="G91" s="310"/>
      <c r="H91" s="311">
        <f t="shared" si="3"/>
        <v>0</v>
      </c>
    </row>
    <row r="92" spans="1:8" ht="12.75">
      <c r="A92" s="296">
        <v>11</v>
      </c>
      <c r="B92" s="323" t="s">
        <v>1948</v>
      </c>
      <c r="C92" s="296" t="s">
        <v>1949</v>
      </c>
      <c r="D92" s="296" t="s">
        <v>110</v>
      </c>
      <c r="E92" s="296">
        <v>41</v>
      </c>
      <c r="F92" s="300"/>
      <c r="G92" s="296"/>
      <c r="H92" s="300">
        <f t="shared" si="3"/>
        <v>0</v>
      </c>
    </row>
    <row r="93" spans="1:8" ht="12.75">
      <c r="A93" s="296">
        <v>12</v>
      </c>
      <c r="B93" s="323" t="s">
        <v>1950</v>
      </c>
      <c r="C93" s="296" t="s">
        <v>1951</v>
      </c>
      <c r="D93" s="296" t="s">
        <v>110</v>
      </c>
      <c r="E93" s="296">
        <v>34</v>
      </c>
      <c r="F93" s="300"/>
      <c r="G93" s="296"/>
      <c r="H93" s="300">
        <f t="shared" si="3"/>
        <v>0</v>
      </c>
    </row>
    <row r="94" spans="1:8" ht="12.75">
      <c r="A94" s="296">
        <v>13</v>
      </c>
      <c r="B94" s="329" t="s">
        <v>1952</v>
      </c>
      <c r="C94" s="307" t="s">
        <v>1953</v>
      </c>
      <c r="D94" s="307" t="s">
        <v>199</v>
      </c>
      <c r="E94" s="307">
        <v>21</v>
      </c>
      <c r="F94" s="330"/>
      <c r="G94" s="307"/>
      <c r="H94" s="330">
        <f t="shared" si="3"/>
        <v>0</v>
      </c>
    </row>
    <row r="95" spans="1:8" ht="12.75">
      <c r="A95" s="301">
        <v>14</v>
      </c>
      <c r="B95" s="318" t="s">
        <v>1954</v>
      </c>
      <c r="C95" s="301" t="s">
        <v>1955</v>
      </c>
      <c r="D95" s="301" t="s">
        <v>199</v>
      </c>
      <c r="E95" s="301">
        <v>21</v>
      </c>
      <c r="F95" s="302"/>
      <c r="G95" s="301"/>
      <c r="H95" s="302">
        <f t="shared" si="3"/>
        <v>0</v>
      </c>
    </row>
    <row r="96" spans="1:8" ht="12.75">
      <c r="A96" s="310"/>
      <c r="B96" s="331"/>
      <c r="C96" s="332" t="s">
        <v>1956</v>
      </c>
      <c r="D96" s="310"/>
      <c r="E96" s="310"/>
      <c r="F96" s="310"/>
      <c r="G96" s="310"/>
      <c r="H96" s="333">
        <f>SUM(H82:H95)</f>
        <v>0</v>
      </c>
    </row>
    <row r="97" spans="1:8" ht="12.75">
      <c r="A97" s="296"/>
      <c r="B97" s="296"/>
      <c r="C97" s="296"/>
      <c r="D97" s="296"/>
      <c r="E97" s="296"/>
      <c r="F97" s="296"/>
      <c r="G97" s="296"/>
      <c r="H97" s="296"/>
    </row>
    <row r="98" spans="3:7" ht="12.75">
      <c r="C98" s="334"/>
      <c r="D98" s="335"/>
      <c r="F98" s="335"/>
      <c r="G98" s="335"/>
    </row>
    <row r="99" spans="4:7" ht="12.75">
      <c r="D99" s="335"/>
      <c r="F99" s="335"/>
      <c r="G99" s="335"/>
    </row>
    <row r="100" spans="2:8" ht="12.75">
      <c r="B100" s="336"/>
      <c r="C100" s="337"/>
      <c r="D100" s="338"/>
      <c r="E100" s="339"/>
      <c r="F100" s="340"/>
      <c r="G100" s="341"/>
      <c r="H100" s="341"/>
    </row>
    <row r="101" spans="2:8" ht="12.75">
      <c r="B101" s="336"/>
      <c r="C101" s="337"/>
      <c r="D101" s="338"/>
      <c r="E101" s="339"/>
      <c r="F101" s="340"/>
      <c r="G101" s="341"/>
      <c r="H101" s="341"/>
    </row>
    <row r="103" spans="2:8" ht="12.75">
      <c r="B103" s="342"/>
      <c r="F103" s="335"/>
      <c r="H103" s="335"/>
    </row>
    <row r="104" spans="3:8" ht="12.75">
      <c r="C104" s="343"/>
      <c r="H104" s="344"/>
    </row>
    <row r="105" spans="4:7" ht="12.75">
      <c r="D105" s="335"/>
      <c r="F105" s="335"/>
      <c r="G105" s="335"/>
    </row>
    <row r="106" spans="4:7" ht="12.75">
      <c r="D106" s="335"/>
      <c r="F106" s="335"/>
      <c r="G106" s="335"/>
    </row>
    <row r="107" spans="2:9" ht="12.75">
      <c r="B107" s="336"/>
      <c r="C107" s="337"/>
      <c r="D107" s="338"/>
      <c r="E107" s="339"/>
      <c r="F107" s="340"/>
      <c r="G107" s="341"/>
      <c r="H107" s="341"/>
      <c r="I107" s="341"/>
    </row>
    <row r="108" spans="2:9" ht="12.75">
      <c r="B108" s="336"/>
      <c r="C108" s="337"/>
      <c r="D108" s="338"/>
      <c r="E108" s="339"/>
      <c r="F108" s="340"/>
      <c r="G108" s="341"/>
      <c r="H108" s="341"/>
      <c r="I108" s="341"/>
    </row>
    <row r="113" spans="3:7" ht="12.75">
      <c r="C113" s="343"/>
      <c r="F113" s="345"/>
      <c r="G113" s="346"/>
    </row>
    <row r="114" spans="6:8" ht="12.75">
      <c r="F114" s="335"/>
      <c r="H114" s="335"/>
    </row>
    <row r="115" ht="12.75">
      <c r="C115" s="334"/>
    </row>
    <row r="117" spans="2:8" ht="12.75">
      <c r="B117" s="342"/>
      <c r="F117" s="335"/>
      <c r="H117" s="335"/>
    </row>
    <row r="118" spans="2:8" ht="12.75">
      <c r="B118" s="342"/>
      <c r="F118" s="335"/>
      <c r="H118" s="335"/>
    </row>
    <row r="119" spans="2:8" ht="12.75">
      <c r="B119" s="342"/>
      <c r="F119" s="335"/>
      <c r="H119" s="335"/>
    </row>
    <row r="120" spans="2:8" ht="12.75">
      <c r="B120" s="342"/>
      <c r="F120" s="335"/>
      <c r="H120" s="335"/>
    </row>
    <row r="121" spans="2:8" ht="12.75">
      <c r="B121" s="342"/>
      <c r="F121" s="335"/>
      <c r="H121" s="335"/>
    </row>
    <row r="122" spans="2:8" ht="12.75">
      <c r="B122" s="342"/>
      <c r="F122" s="335"/>
      <c r="H122" s="335"/>
    </row>
    <row r="123" spans="2:8" ht="12.75">
      <c r="B123" s="342"/>
      <c r="F123" s="335"/>
      <c r="H123" s="335"/>
    </row>
    <row r="124" spans="2:8" ht="12.75">
      <c r="B124" s="342"/>
      <c r="F124" s="335"/>
      <c r="H124" s="335"/>
    </row>
    <row r="125" spans="2:8" ht="12.75">
      <c r="B125" s="342"/>
      <c r="F125" s="335"/>
      <c r="H125" s="335"/>
    </row>
    <row r="126" spans="2:8" ht="12.75">
      <c r="B126" s="342"/>
      <c r="C126" s="347"/>
      <c r="F126" s="335"/>
      <c r="H126" s="335"/>
    </row>
    <row r="127" spans="2:8" ht="12.75">
      <c r="B127" s="342"/>
      <c r="F127" s="335"/>
      <c r="H127" s="335"/>
    </row>
    <row r="128" ht="12.75">
      <c r="C128" s="334"/>
    </row>
    <row r="130" spans="2:8" ht="12.75">
      <c r="B130" s="342"/>
      <c r="F130" s="335"/>
      <c r="H130" s="335"/>
    </row>
    <row r="131" spans="2:8" ht="12.75">
      <c r="B131" s="342"/>
      <c r="F131" s="335"/>
      <c r="H131" s="335"/>
    </row>
    <row r="132" spans="2:8" ht="12.75">
      <c r="B132" s="348"/>
      <c r="H132" s="335"/>
    </row>
    <row r="133" spans="2:8" ht="12.75">
      <c r="B133" s="348"/>
      <c r="C133" s="343"/>
      <c r="H133" s="344"/>
    </row>
    <row r="134" spans="2:8" ht="12.75">
      <c r="B134" s="348"/>
      <c r="H134" s="335"/>
    </row>
    <row r="135" spans="2:8" ht="12.75">
      <c r="B135" s="348"/>
      <c r="H135" s="335"/>
    </row>
    <row r="141" spans="7:8" ht="12.75">
      <c r="G141" s="345"/>
      <c r="H141" s="345"/>
    </row>
    <row r="142" ht="12.75">
      <c r="C142" s="334"/>
    </row>
    <row r="143" spans="7:8" ht="12.75">
      <c r="G143" s="345"/>
      <c r="H143" s="345"/>
    </row>
    <row r="144" spans="6:7" ht="12.75">
      <c r="F144" s="335"/>
      <c r="G144" s="335"/>
    </row>
    <row r="145" spans="6:7" ht="12.75">
      <c r="F145" s="335"/>
      <c r="G145" s="335"/>
    </row>
    <row r="146" spans="6:7" ht="12.75">
      <c r="F146" s="335"/>
      <c r="G146" s="335"/>
    </row>
    <row r="147" spans="6:7" ht="12.75">
      <c r="F147" s="335"/>
      <c r="G147" s="335"/>
    </row>
    <row r="148" spans="6:7" ht="12.75">
      <c r="F148" s="335"/>
      <c r="G148" s="335"/>
    </row>
    <row r="149" spans="6:7" ht="12.75">
      <c r="F149" s="335"/>
      <c r="G149" s="335"/>
    </row>
    <row r="150" spans="6:7" ht="12.75">
      <c r="F150" s="335"/>
      <c r="G150" s="335"/>
    </row>
    <row r="151" spans="6:7" ht="12.75">
      <c r="F151" s="335"/>
      <c r="G151" s="335"/>
    </row>
    <row r="152" spans="6:7" ht="12.75">
      <c r="F152" s="335"/>
      <c r="G152" s="335"/>
    </row>
    <row r="153" spans="6:7" ht="12.75">
      <c r="F153" s="335"/>
      <c r="G153" s="335"/>
    </row>
    <row r="154" spans="6:7" ht="12.75">
      <c r="F154" s="335"/>
      <c r="G154" s="335"/>
    </row>
    <row r="155" spans="6:7" ht="12.75">
      <c r="F155" s="335"/>
      <c r="G155" s="335"/>
    </row>
    <row r="156" spans="6:7" ht="12.75">
      <c r="F156" s="335"/>
      <c r="G156" s="335"/>
    </row>
    <row r="157" spans="6:7" ht="12.75">
      <c r="F157" s="335"/>
      <c r="G157" s="335"/>
    </row>
    <row r="158" spans="6:7" ht="12.75">
      <c r="F158" s="335"/>
      <c r="G158" s="335"/>
    </row>
    <row r="159" spans="6:7" ht="12.75">
      <c r="F159" s="335"/>
      <c r="G159" s="335"/>
    </row>
    <row r="160" spans="6:7" ht="12.75">
      <c r="F160" s="335"/>
      <c r="G160" s="335"/>
    </row>
    <row r="161" spans="6:7" ht="12.75">
      <c r="F161" s="335"/>
      <c r="G161" s="335"/>
    </row>
    <row r="162" spans="6:7" ht="12.75">
      <c r="F162" s="335"/>
      <c r="G162" s="335"/>
    </row>
    <row r="163" spans="6:7" ht="12.75">
      <c r="F163" s="335"/>
      <c r="G163" s="335"/>
    </row>
    <row r="164" spans="6:7" ht="12.75">
      <c r="F164" s="335"/>
      <c r="G164" s="335"/>
    </row>
    <row r="165" spans="6:7" ht="12.75">
      <c r="F165" s="335"/>
      <c r="G165" s="335"/>
    </row>
    <row r="166" spans="6:7" ht="12.75">
      <c r="F166" s="335"/>
      <c r="G166" s="335"/>
    </row>
    <row r="167" spans="6:7" ht="12.75">
      <c r="F167" s="335"/>
      <c r="G167" s="335"/>
    </row>
    <row r="168" spans="6:7" ht="12.75">
      <c r="F168" s="335"/>
      <c r="G168" s="335"/>
    </row>
    <row r="169" spans="6:7" ht="12.75">
      <c r="F169" s="335"/>
      <c r="G169" s="335"/>
    </row>
    <row r="170" spans="6:7" ht="12.75">
      <c r="F170" s="335"/>
      <c r="G170" s="335"/>
    </row>
    <row r="171" spans="6:7" ht="12.75">
      <c r="F171" s="335"/>
      <c r="G171" s="335"/>
    </row>
    <row r="172" spans="6:7" ht="12.75">
      <c r="F172" s="335"/>
      <c r="G172" s="335"/>
    </row>
    <row r="173" spans="6:7" ht="12.75">
      <c r="F173" s="335"/>
      <c r="G173" s="335"/>
    </row>
    <row r="174" ht="12.75">
      <c r="G174" s="335"/>
    </row>
    <row r="175" spans="2:7" ht="12.75">
      <c r="B175" s="349"/>
      <c r="E175" s="335"/>
      <c r="F175" s="350"/>
      <c r="G175" s="335"/>
    </row>
    <row r="176" spans="3:7" ht="12.75">
      <c r="C176" s="343"/>
      <c r="G176" s="344"/>
    </row>
    <row r="177" ht="12.75">
      <c r="G177" s="335"/>
    </row>
    <row r="178" ht="12.75">
      <c r="G178" s="335"/>
    </row>
    <row r="179" spans="7:8" ht="12.75">
      <c r="G179" s="345"/>
      <c r="H179" s="345"/>
    </row>
    <row r="180" ht="12.75">
      <c r="C180" s="334"/>
    </row>
    <row r="181" ht="12.75">
      <c r="B181" s="351"/>
    </row>
    <row r="182" spans="6:8" ht="12.75">
      <c r="F182" s="335"/>
      <c r="G182" s="335"/>
      <c r="H182" s="335"/>
    </row>
    <row r="183" spans="6:8" ht="12.75">
      <c r="F183" s="335"/>
      <c r="G183" s="335"/>
      <c r="H183" s="335"/>
    </row>
    <row r="184" spans="6:8" ht="12.75">
      <c r="F184" s="335"/>
      <c r="G184" s="335"/>
      <c r="H184" s="335"/>
    </row>
    <row r="185" spans="6:8" ht="12.75">
      <c r="F185" s="335"/>
      <c r="G185" s="335"/>
      <c r="H185" s="335"/>
    </row>
    <row r="186" spans="6:8" ht="12.75">
      <c r="F186" s="335"/>
      <c r="G186" s="335"/>
      <c r="H186" s="335"/>
    </row>
    <row r="187" spans="6:8" ht="12.75">
      <c r="F187" s="335"/>
      <c r="G187" s="335"/>
      <c r="H187" s="335"/>
    </row>
    <row r="188" spans="6:8" ht="12.75">
      <c r="F188" s="335"/>
      <c r="G188" s="335"/>
      <c r="H188" s="335"/>
    </row>
    <row r="189" spans="6:8" ht="12.75">
      <c r="F189" s="335"/>
      <c r="G189" s="335"/>
      <c r="H189" s="335"/>
    </row>
    <row r="190" ht="12.75">
      <c r="H190" s="335"/>
    </row>
    <row r="191" spans="5:8" ht="12.75">
      <c r="E191" s="335"/>
      <c r="F191" s="352"/>
      <c r="H191" s="335"/>
    </row>
    <row r="192" spans="5:8" ht="12.75">
      <c r="E192" s="335"/>
      <c r="F192" s="352"/>
      <c r="H192" s="335"/>
    </row>
    <row r="193" spans="5:8" ht="12.75">
      <c r="E193" s="335"/>
      <c r="F193" s="352"/>
      <c r="H193" s="335"/>
    </row>
    <row r="194" spans="5:8" ht="12.75">
      <c r="E194" s="335"/>
      <c r="H194" s="335"/>
    </row>
    <row r="195" spans="3:8" ht="12.75">
      <c r="C195" s="343"/>
      <c r="E195" s="335"/>
      <c r="H195" s="344"/>
    </row>
    <row r="198" ht="12.75">
      <c r="C198" s="334"/>
    </row>
    <row r="200" spans="6:8" ht="12.75">
      <c r="F200" s="335"/>
      <c r="G200" s="335"/>
      <c r="H200" s="335"/>
    </row>
    <row r="201" spans="6:8" ht="12.75">
      <c r="F201" s="335"/>
      <c r="G201" s="335"/>
      <c r="H201" s="335"/>
    </row>
    <row r="202" spans="6:8" ht="12.75">
      <c r="F202" s="335"/>
      <c r="G202" s="335"/>
      <c r="H202" s="335"/>
    </row>
    <row r="203" spans="5:8" ht="12.75">
      <c r="E203" s="335"/>
      <c r="F203" s="352"/>
      <c r="H203" s="335"/>
    </row>
    <row r="204" spans="5:8" ht="12.75">
      <c r="E204" s="335"/>
      <c r="F204" s="352"/>
      <c r="H204" s="335"/>
    </row>
    <row r="205" spans="3:8" ht="12.75">
      <c r="C205" s="343"/>
      <c r="E205" s="335"/>
      <c r="F205" s="352"/>
      <c r="H205" s="344"/>
    </row>
    <row r="208" ht="12.75">
      <c r="C208" s="334"/>
    </row>
    <row r="210" spans="6:7" ht="12.75">
      <c r="F210" s="335"/>
      <c r="G210" s="335"/>
    </row>
    <row r="211" spans="6:7" ht="12.75">
      <c r="F211" s="335"/>
      <c r="G211" s="335"/>
    </row>
    <row r="212" spans="6:7" ht="12.75">
      <c r="F212" s="335"/>
      <c r="G212" s="335"/>
    </row>
    <row r="213" spans="6:7" ht="12.75">
      <c r="F213" s="335"/>
      <c r="G213" s="335"/>
    </row>
    <row r="214" spans="6:7" ht="12.75">
      <c r="F214" s="335"/>
      <c r="G214" s="335"/>
    </row>
    <row r="215" spans="6:7" ht="12.75">
      <c r="F215" s="335"/>
      <c r="G215" s="335"/>
    </row>
    <row r="216" spans="7:8" ht="12.75">
      <c r="G216" s="345"/>
      <c r="H216" s="345"/>
    </row>
    <row r="217" spans="6:7" ht="12.75">
      <c r="F217" s="335"/>
      <c r="G217" s="335"/>
    </row>
    <row r="218" spans="6:7" ht="12.75">
      <c r="F218" s="335"/>
      <c r="G218" s="335"/>
    </row>
    <row r="219" spans="6:7" ht="12.75">
      <c r="F219" s="335"/>
      <c r="G219" s="335"/>
    </row>
    <row r="220" spans="6:7" ht="12.75">
      <c r="F220" s="335"/>
      <c r="G220" s="335"/>
    </row>
    <row r="221" spans="6:7" ht="12.75">
      <c r="F221" s="335"/>
      <c r="G221" s="335"/>
    </row>
    <row r="222" spans="2:7" ht="12.75">
      <c r="B222" s="349"/>
      <c r="E222" s="335"/>
      <c r="F222" s="350"/>
      <c r="G222" s="335"/>
    </row>
    <row r="223" spans="3:7" ht="12.75">
      <c r="C223" s="343"/>
      <c r="G223" s="353"/>
    </row>
    <row r="235" ht="12.75">
      <c r="C235" s="334"/>
    </row>
    <row r="237" spans="6:8" ht="12.75">
      <c r="F237" s="335"/>
      <c r="G237" s="335"/>
      <c r="H237" s="335"/>
    </row>
    <row r="238" spans="6:8" ht="12.75">
      <c r="F238" s="335"/>
      <c r="G238" s="335"/>
      <c r="H238" s="335"/>
    </row>
    <row r="239" spans="6:8" ht="12.75">
      <c r="F239" s="335"/>
      <c r="G239" s="335"/>
      <c r="H239" s="335"/>
    </row>
    <row r="240" ht="12.75">
      <c r="H240" s="335"/>
    </row>
    <row r="241" spans="5:8" ht="12.75">
      <c r="E241" s="335"/>
      <c r="F241" s="352"/>
      <c r="H241" s="335"/>
    </row>
    <row r="242" spans="5:8" ht="12.75">
      <c r="E242" s="335"/>
      <c r="F242" s="352"/>
      <c r="H242" s="335"/>
    </row>
    <row r="243" spans="5:8" ht="12.75">
      <c r="E243" s="335"/>
      <c r="F243" s="352"/>
      <c r="H243" s="335"/>
    </row>
    <row r="244" spans="5:8" ht="12.75">
      <c r="E244" s="335"/>
      <c r="H244" s="335"/>
    </row>
    <row r="245" spans="3:8" ht="12.75">
      <c r="C245" s="343"/>
      <c r="E245" s="335"/>
      <c r="H245" s="344"/>
    </row>
    <row r="248" spans="7:8" ht="12.75">
      <c r="G248" s="345"/>
      <c r="H248" s="345"/>
    </row>
    <row r="249" ht="12.75">
      <c r="C249" s="334"/>
    </row>
    <row r="251" spans="2:8" ht="12.75">
      <c r="B251" s="345"/>
      <c r="F251" s="335"/>
      <c r="G251" s="335"/>
      <c r="H251" s="335"/>
    </row>
    <row r="252" spans="2:8" ht="12.75">
      <c r="B252" s="345"/>
      <c r="F252" s="335"/>
      <c r="G252" s="335"/>
      <c r="H252" s="335"/>
    </row>
    <row r="253" spans="2:8" ht="12.75">
      <c r="B253" s="349"/>
      <c r="F253" s="335"/>
      <c r="G253" s="335"/>
      <c r="H253" s="335"/>
    </row>
    <row r="254" spans="2:8" ht="12.75">
      <c r="B254" s="345"/>
      <c r="F254" s="335"/>
      <c r="G254" s="335"/>
      <c r="H254" s="335"/>
    </row>
    <row r="255" spans="2:8" ht="12.75">
      <c r="B255" s="349"/>
      <c r="F255" s="335"/>
      <c r="G255" s="335"/>
      <c r="H255" s="335"/>
    </row>
    <row r="256" spans="2:8" ht="12.75">
      <c r="B256" s="345"/>
      <c r="F256" s="335"/>
      <c r="G256" s="335"/>
      <c r="H256" s="335"/>
    </row>
    <row r="257" spans="3:8" ht="12.75">
      <c r="C257" s="343"/>
      <c r="E257" s="335"/>
      <c r="H257" s="344"/>
    </row>
    <row r="260" spans="3:8" ht="12.75">
      <c r="C260" s="334"/>
      <c r="F260" s="335"/>
      <c r="H260" s="335"/>
    </row>
    <row r="261" spans="6:8" ht="12.75">
      <c r="F261" s="335"/>
      <c r="H261" s="335"/>
    </row>
    <row r="262" spans="6:8" ht="12.75">
      <c r="F262" s="335"/>
      <c r="G262" s="335"/>
      <c r="H262" s="335"/>
    </row>
    <row r="263" spans="6:8" ht="12.75">
      <c r="F263" s="335"/>
      <c r="H263" s="335"/>
    </row>
    <row r="264" spans="6:8" ht="12.75">
      <c r="F264" s="335"/>
      <c r="H264" s="335"/>
    </row>
    <row r="265" spans="6:8" ht="12.75">
      <c r="F265" s="335"/>
      <c r="H265" s="335"/>
    </row>
    <row r="266" spans="6:8" ht="12.75">
      <c r="F266" s="335"/>
      <c r="H266" s="335"/>
    </row>
    <row r="267" ht="12.75">
      <c r="H267" s="335"/>
    </row>
    <row r="268" spans="5:8" ht="12.75">
      <c r="E268" s="335"/>
      <c r="F268" s="352"/>
      <c r="H268" s="335"/>
    </row>
    <row r="269" spans="3:8" ht="12.75">
      <c r="C269" s="343"/>
      <c r="F269" s="335"/>
      <c r="H269" s="353"/>
    </row>
    <row r="271" ht="12.75">
      <c r="H271" s="335"/>
    </row>
    <row r="272" ht="12.75">
      <c r="H272" s="335"/>
    </row>
    <row r="273" spans="3:8" ht="12.75">
      <c r="C273" s="343"/>
      <c r="H273" s="344"/>
    </row>
    <row r="274" spans="7:8" ht="12.75">
      <c r="G274" s="345"/>
      <c r="H274" s="345"/>
    </row>
    <row r="275" spans="2:8" ht="12.75">
      <c r="B275" s="349"/>
      <c r="C275" s="334"/>
      <c r="E275" s="335"/>
      <c r="F275" s="352"/>
      <c r="H275" s="335"/>
    </row>
    <row r="276" spans="2:8" ht="12.75">
      <c r="B276" s="349"/>
      <c r="E276" s="335"/>
      <c r="F276" s="335"/>
      <c r="G276" s="335"/>
      <c r="H276" s="335"/>
    </row>
    <row r="277" spans="2:8" ht="12.75">
      <c r="B277" s="349"/>
      <c r="F277" s="335"/>
      <c r="G277" s="335"/>
      <c r="H277" s="335"/>
    </row>
    <row r="278" spans="2:8" ht="12.75">
      <c r="B278" s="349"/>
      <c r="F278" s="335"/>
      <c r="G278" s="335"/>
      <c r="H278" s="335"/>
    </row>
    <row r="279" spans="2:8" ht="12.75">
      <c r="B279" s="345"/>
      <c r="F279" s="335"/>
      <c r="G279" s="354"/>
      <c r="H279" s="354"/>
    </row>
    <row r="280" spans="2:8" ht="12.75">
      <c r="B280" s="345"/>
      <c r="F280" s="335"/>
      <c r="G280" s="354"/>
      <c r="H280" s="354"/>
    </row>
    <row r="281" spans="2:8" ht="12.75">
      <c r="B281" s="345"/>
      <c r="F281" s="335"/>
      <c r="G281" s="335"/>
      <c r="H281" s="335"/>
    </row>
    <row r="282" spans="2:8" ht="12.75">
      <c r="B282" s="345"/>
      <c r="F282" s="335"/>
      <c r="G282" s="354"/>
      <c r="H282" s="354"/>
    </row>
    <row r="283" spans="2:8" ht="12.75">
      <c r="B283" s="349"/>
      <c r="F283" s="335"/>
      <c r="G283" s="335"/>
      <c r="H283" s="335"/>
    </row>
    <row r="284" spans="2:8" ht="12.75">
      <c r="B284" s="345"/>
      <c r="F284" s="335"/>
      <c r="G284" s="354"/>
      <c r="H284" s="354"/>
    </row>
    <row r="285" spans="2:8" ht="12.75">
      <c r="B285" s="349"/>
      <c r="F285" s="335"/>
      <c r="G285" s="335"/>
      <c r="H285" s="335"/>
    </row>
    <row r="286" spans="2:8" ht="12.75">
      <c r="B286" s="349"/>
      <c r="F286" s="335"/>
      <c r="G286" s="335"/>
      <c r="H286" s="335"/>
    </row>
    <row r="287" spans="6:8" ht="12.75">
      <c r="F287" s="335"/>
      <c r="H287" s="335"/>
    </row>
    <row r="288" spans="3:8" ht="12.75">
      <c r="C288" s="343"/>
      <c r="E288" s="335"/>
      <c r="H288" s="344"/>
    </row>
    <row r="291" spans="3:8" ht="12.75">
      <c r="C291" s="334"/>
      <c r="F291" s="335"/>
      <c r="H291" s="335"/>
    </row>
    <row r="293" spans="6:8" ht="12.75">
      <c r="F293" s="335"/>
      <c r="G293" s="335"/>
      <c r="H293" s="335"/>
    </row>
    <row r="294" spans="6:8" ht="12.75">
      <c r="F294" s="335"/>
      <c r="G294" s="335"/>
      <c r="H294" s="335"/>
    </row>
    <row r="295" spans="6:8" ht="12.75">
      <c r="F295" s="335"/>
      <c r="G295" s="335"/>
      <c r="H295" s="335"/>
    </row>
    <row r="296" spans="6:8" ht="12.75">
      <c r="F296" s="335"/>
      <c r="G296" s="335"/>
      <c r="H296" s="335"/>
    </row>
    <row r="297" spans="6:8" ht="12.75">
      <c r="F297" s="335"/>
      <c r="G297" s="335"/>
      <c r="H297" s="335"/>
    </row>
    <row r="298" spans="6:8" ht="12.75">
      <c r="F298" s="335"/>
      <c r="G298" s="335"/>
      <c r="H298" s="335"/>
    </row>
    <row r="299" spans="6:8" ht="12.75">
      <c r="F299" s="335"/>
      <c r="G299" s="335"/>
      <c r="H299" s="335"/>
    </row>
    <row r="300" spans="6:8" ht="12.75">
      <c r="F300" s="335"/>
      <c r="G300" s="335"/>
      <c r="H300" s="335"/>
    </row>
    <row r="301" spans="6:8" ht="12.75">
      <c r="F301" s="335"/>
      <c r="G301" s="335"/>
      <c r="H301" s="335"/>
    </row>
    <row r="302" spans="6:8" ht="12.75">
      <c r="F302" s="335"/>
      <c r="G302" s="335"/>
      <c r="H302" s="335"/>
    </row>
    <row r="303" spans="6:8" ht="12.75">
      <c r="F303" s="335"/>
      <c r="G303" s="335"/>
      <c r="H303" s="335"/>
    </row>
    <row r="304" spans="6:8" ht="12.75">
      <c r="F304" s="335"/>
      <c r="G304" s="335"/>
      <c r="H304" s="335"/>
    </row>
    <row r="305" spans="6:8" ht="12.75">
      <c r="F305" s="335"/>
      <c r="G305" s="335"/>
      <c r="H305" s="335"/>
    </row>
    <row r="306" spans="6:8" ht="12.75">
      <c r="F306" s="335"/>
      <c r="G306" s="335"/>
      <c r="H306" s="335"/>
    </row>
    <row r="307" spans="6:8" ht="12.75">
      <c r="F307" s="335"/>
      <c r="G307" s="335"/>
      <c r="H307" s="335"/>
    </row>
    <row r="308" spans="4:8" ht="12.75">
      <c r="D308" s="335"/>
      <c r="F308" s="335"/>
      <c r="G308" s="335"/>
      <c r="H308" s="335"/>
    </row>
    <row r="309" ht="12.75">
      <c r="H309" s="335"/>
    </row>
    <row r="310" spans="5:8" ht="12.75">
      <c r="E310" s="335"/>
      <c r="F310" s="352"/>
      <c r="H310" s="335"/>
    </row>
    <row r="311" spans="3:8" ht="12.75">
      <c r="C311" s="343"/>
      <c r="E311" s="335"/>
      <c r="F311" s="335"/>
      <c r="H311" s="344"/>
    </row>
    <row r="312" spans="7:8" ht="12.75">
      <c r="G312" s="345"/>
      <c r="H312" s="345"/>
    </row>
    <row r="313" spans="5:8" ht="12.75">
      <c r="E313" s="335"/>
      <c r="F313" s="335"/>
      <c r="H313" s="335"/>
    </row>
    <row r="314" spans="5:8" ht="12.75">
      <c r="E314" s="335"/>
      <c r="F314" s="335"/>
      <c r="H314" s="335"/>
    </row>
    <row r="315" spans="3:8" ht="12.75">
      <c r="C315" s="343"/>
      <c r="F315" s="335"/>
      <c r="H315" s="344"/>
    </row>
    <row r="318" spans="3:8" ht="12.75">
      <c r="C318" s="334"/>
      <c r="E318" s="335"/>
      <c r="H318" s="344"/>
    </row>
    <row r="319" spans="2:8" ht="12.75">
      <c r="B319" s="349"/>
      <c r="F319" s="335"/>
      <c r="G319" s="335"/>
      <c r="H319" s="335"/>
    </row>
    <row r="320" spans="2:8" ht="12.75">
      <c r="B320" s="349"/>
      <c r="F320" s="335"/>
      <c r="G320" s="335"/>
      <c r="H320" s="335"/>
    </row>
    <row r="321" spans="2:8" ht="12.75">
      <c r="B321" s="345"/>
      <c r="F321" s="335"/>
      <c r="G321" s="354"/>
      <c r="H321" s="354"/>
    </row>
    <row r="322" spans="2:8" ht="12.75">
      <c r="B322" s="345"/>
      <c r="F322" s="335"/>
      <c r="G322" s="354"/>
      <c r="H322" s="354"/>
    </row>
    <row r="323" spans="4:8" ht="12.75">
      <c r="D323" s="335"/>
      <c r="F323" s="335"/>
      <c r="G323" s="335"/>
      <c r="H323" s="335"/>
    </row>
    <row r="324" spans="6:8" ht="12.75">
      <c r="F324" s="335"/>
      <c r="H324" s="335"/>
    </row>
    <row r="325" spans="3:8" ht="12.75">
      <c r="C325" s="343"/>
      <c r="E325" s="335"/>
      <c r="H325" s="344"/>
    </row>
    <row r="326" spans="3:8" ht="12.75">
      <c r="C326" s="343"/>
      <c r="E326" s="335"/>
      <c r="F326" s="335"/>
      <c r="H326" s="344"/>
    </row>
    <row r="328" spans="3:8" ht="12.75">
      <c r="C328" s="334"/>
      <c r="F328" s="335"/>
      <c r="H328" s="335"/>
    </row>
    <row r="330" spans="6:8" ht="12.75">
      <c r="F330" s="335"/>
      <c r="G330" s="335"/>
      <c r="H330" s="335"/>
    </row>
    <row r="331" spans="6:8" ht="12.75">
      <c r="F331" s="335"/>
      <c r="G331" s="335"/>
      <c r="H331" s="335"/>
    </row>
    <row r="332" spans="6:8" ht="12.75">
      <c r="F332" s="335"/>
      <c r="G332" s="335"/>
      <c r="H332" s="335"/>
    </row>
    <row r="333" spans="6:8" ht="12.75">
      <c r="F333" s="335"/>
      <c r="G333" s="335"/>
      <c r="H333" s="335"/>
    </row>
    <row r="334" spans="6:8" ht="12.75">
      <c r="F334" s="335"/>
      <c r="G334" s="335"/>
      <c r="H334" s="335"/>
    </row>
    <row r="335" spans="6:8" ht="12.75">
      <c r="F335" s="335"/>
      <c r="G335" s="335"/>
      <c r="H335" s="335"/>
    </row>
    <row r="336" spans="6:8" ht="12.75">
      <c r="F336" s="335"/>
      <c r="G336" s="335"/>
      <c r="H336" s="335"/>
    </row>
    <row r="337" spans="4:8" ht="12.75">
      <c r="D337" s="335"/>
      <c r="F337" s="335"/>
      <c r="G337" s="335"/>
      <c r="H337" s="335"/>
    </row>
    <row r="338" spans="4:8" ht="12.75">
      <c r="D338" s="335"/>
      <c r="F338" s="335"/>
      <c r="G338" s="335"/>
      <c r="H338" s="335"/>
    </row>
    <row r="339" spans="5:8" ht="12.75">
      <c r="E339" s="335"/>
      <c r="F339" s="352"/>
      <c r="H339" s="335"/>
    </row>
    <row r="340" spans="3:8" ht="12.75">
      <c r="C340" s="343"/>
      <c r="E340" s="335"/>
      <c r="F340" s="335"/>
      <c r="H340" s="344"/>
    </row>
    <row r="341" spans="6:8" ht="12.75">
      <c r="F341" s="335"/>
      <c r="H341" s="335"/>
    </row>
    <row r="342" spans="5:8" ht="12.75">
      <c r="E342" s="335"/>
      <c r="F342" s="335"/>
      <c r="H342" s="335"/>
    </row>
    <row r="343" spans="5:8" ht="12.75">
      <c r="E343" s="335"/>
      <c r="F343" s="335"/>
      <c r="H343" s="335"/>
    </row>
    <row r="344" spans="3:8" ht="12.75">
      <c r="C344" s="343"/>
      <c r="F344" s="335"/>
      <c r="H344" s="344"/>
    </row>
    <row r="349" spans="2:8" ht="12.75">
      <c r="B349" s="345"/>
      <c r="F349" s="335"/>
      <c r="G349" s="354"/>
      <c r="H349" s="354"/>
    </row>
    <row r="350" spans="2:8" ht="12.75">
      <c r="B350" s="349"/>
      <c r="F350" s="335"/>
      <c r="G350" s="335"/>
      <c r="H350" s="335"/>
    </row>
    <row r="351" spans="2:8" ht="12.75">
      <c r="B351" s="349"/>
      <c r="F351" s="335"/>
      <c r="G351" s="354"/>
      <c r="H351" s="354"/>
    </row>
    <row r="352" spans="2:8" ht="12.75">
      <c r="B352" s="349"/>
      <c r="F352" s="335"/>
      <c r="G352" s="335"/>
      <c r="H352" s="335"/>
    </row>
    <row r="353" spans="2:8" ht="12.75">
      <c r="B353" s="345"/>
      <c r="F353" s="335"/>
      <c r="G353" s="335"/>
      <c r="H353" s="335"/>
    </row>
    <row r="354" spans="6:8" ht="12.75">
      <c r="F354" s="335"/>
      <c r="H354" s="335"/>
    </row>
    <row r="355" spans="3:8" ht="12.75">
      <c r="C355" s="343"/>
      <c r="E355" s="335"/>
      <c r="H355" s="344"/>
    </row>
    <row r="356" spans="6:8" ht="12.75">
      <c r="F356" s="335"/>
      <c r="H356" s="335"/>
    </row>
    <row r="357" spans="6:8" ht="12.75">
      <c r="F357" s="335"/>
      <c r="H357" s="335"/>
    </row>
    <row r="379" spans="7:8" ht="12.75">
      <c r="G379" s="345"/>
      <c r="H379" s="345"/>
    </row>
    <row r="380" ht="12.75">
      <c r="C380" s="334"/>
    </row>
    <row r="382" spans="2:8" ht="12.75">
      <c r="B382" s="349"/>
      <c r="F382" s="335"/>
      <c r="G382" s="335"/>
      <c r="H382" s="335"/>
    </row>
    <row r="383" spans="2:8" ht="12.75">
      <c r="B383" s="345"/>
      <c r="F383" s="335"/>
      <c r="G383" s="354"/>
      <c r="H383" s="354"/>
    </row>
    <row r="384" spans="2:8" ht="12.75">
      <c r="B384" s="345"/>
      <c r="C384" s="351"/>
      <c r="F384" s="335"/>
      <c r="G384" s="335"/>
      <c r="H384" s="335"/>
    </row>
    <row r="385" spans="2:8" ht="12.75">
      <c r="B385" s="349"/>
      <c r="F385" s="335"/>
      <c r="G385" s="335"/>
      <c r="H385" s="335"/>
    </row>
    <row r="386" spans="2:8" ht="12.75">
      <c r="B386" s="349"/>
      <c r="F386" s="335"/>
      <c r="G386" s="354"/>
      <c r="H386" s="354"/>
    </row>
    <row r="387" spans="2:8" ht="12.75">
      <c r="B387" s="349"/>
      <c r="F387" s="335"/>
      <c r="G387" s="335"/>
      <c r="H387" s="335"/>
    </row>
    <row r="388" spans="2:8" ht="12.75">
      <c r="B388" s="345"/>
      <c r="F388" s="335"/>
      <c r="G388" s="335"/>
      <c r="H388" s="335"/>
    </row>
    <row r="389" spans="6:8" ht="12.75">
      <c r="F389" s="335"/>
      <c r="H389" s="335"/>
    </row>
    <row r="390" spans="3:8" ht="12.75">
      <c r="C390" s="343"/>
      <c r="E390" s="335"/>
      <c r="H390" s="344"/>
    </row>
    <row r="393" spans="3:8" ht="12.75">
      <c r="C393" s="334"/>
      <c r="F393" s="335"/>
      <c r="H393" s="335"/>
    </row>
    <row r="395" spans="6:8" ht="12.75">
      <c r="F395" s="335"/>
      <c r="G395" s="335"/>
      <c r="H395" s="335"/>
    </row>
    <row r="396" spans="6:8" ht="12.75">
      <c r="F396" s="335"/>
      <c r="G396" s="335"/>
      <c r="H396" s="335"/>
    </row>
    <row r="397" spans="6:8" ht="12.75">
      <c r="F397" s="335"/>
      <c r="G397" s="335"/>
      <c r="H397" s="335"/>
    </row>
    <row r="398" spans="6:8" ht="12.75">
      <c r="F398" s="335"/>
      <c r="G398" s="335"/>
      <c r="H398" s="335"/>
    </row>
    <row r="399" spans="6:8" ht="12.75">
      <c r="F399" s="335"/>
      <c r="G399" s="335"/>
      <c r="H399" s="335"/>
    </row>
    <row r="400" spans="6:8" ht="12.75">
      <c r="F400" s="335"/>
      <c r="G400" s="335"/>
      <c r="H400" s="335"/>
    </row>
    <row r="401" spans="6:8" ht="12.75">
      <c r="F401" s="335"/>
      <c r="G401" s="335"/>
      <c r="H401" s="335"/>
    </row>
    <row r="402" spans="6:8" ht="12.75">
      <c r="F402" s="335"/>
      <c r="G402" s="335"/>
      <c r="H402" s="335"/>
    </row>
    <row r="403" spans="4:8" ht="12.75">
      <c r="D403" s="335"/>
      <c r="F403" s="335"/>
      <c r="G403" s="335"/>
      <c r="H403" s="335"/>
    </row>
    <row r="404" spans="4:8" ht="12.75">
      <c r="D404" s="335"/>
      <c r="F404" s="335"/>
      <c r="G404" s="335"/>
      <c r="H404" s="335"/>
    </row>
    <row r="405" spans="5:8" ht="12.75">
      <c r="E405" s="335"/>
      <c r="F405" s="352"/>
      <c r="H405" s="335"/>
    </row>
    <row r="406" spans="3:8" ht="12.75">
      <c r="C406" s="343"/>
      <c r="E406" s="335"/>
      <c r="F406" s="335"/>
      <c r="H406" s="344"/>
    </row>
    <row r="407" spans="6:8" ht="12.75">
      <c r="F407" s="335"/>
      <c r="H407" s="335"/>
    </row>
    <row r="408" spans="5:8" ht="12.75">
      <c r="E408" s="335"/>
      <c r="F408" s="335"/>
      <c r="H408" s="335"/>
    </row>
    <row r="409" spans="5:8" ht="12.75">
      <c r="E409" s="335"/>
      <c r="F409" s="335"/>
      <c r="H409" s="335"/>
    </row>
    <row r="410" spans="3:8" ht="12.75">
      <c r="C410" s="343"/>
      <c r="F410" s="335"/>
      <c r="H410" s="344"/>
    </row>
    <row r="411" spans="6:8" ht="12.75">
      <c r="F411" s="335"/>
      <c r="H411" s="335"/>
    </row>
    <row r="412" spans="3:8" ht="12.75">
      <c r="C412" s="334"/>
      <c r="F412" s="335"/>
      <c r="H412" s="335"/>
    </row>
    <row r="414" spans="6:8" ht="12.75">
      <c r="F414" s="335"/>
      <c r="G414" s="335"/>
      <c r="H414" s="335"/>
    </row>
    <row r="415" spans="6:8" ht="12.75">
      <c r="F415" s="335"/>
      <c r="G415" s="335"/>
      <c r="H415" s="335"/>
    </row>
    <row r="416" spans="6:8" ht="12.75">
      <c r="F416" s="335"/>
      <c r="G416" s="335"/>
      <c r="H416" s="335"/>
    </row>
    <row r="417" spans="6:8" ht="12.75">
      <c r="F417" s="335"/>
      <c r="G417" s="335"/>
      <c r="H417" s="335"/>
    </row>
    <row r="418" spans="6:8" ht="12.75">
      <c r="F418" s="335"/>
      <c r="G418" s="335"/>
      <c r="H418" s="335"/>
    </row>
    <row r="419" spans="6:8" ht="12.75">
      <c r="F419" s="335"/>
      <c r="G419" s="335"/>
      <c r="H419" s="335"/>
    </row>
    <row r="420" spans="6:8" ht="12.75">
      <c r="F420" s="335"/>
      <c r="G420" s="335"/>
      <c r="H420" s="335"/>
    </row>
    <row r="421" spans="6:8" ht="12.75">
      <c r="F421" s="335"/>
      <c r="G421" s="335"/>
      <c r="H421" s="335"/>
    </row>
    <row r="422" spans="6:8" ht="12.75">
      <c r="F422" s="335"/>
      <c r="G422" s="335"/>
      <c r="H422" s="335"/>
    </row>
    <row r="423" spans="6:8" ht="12.75">
      <c r="F423" s="335"/>
      <c r="G423" s="335"/>
      <c r="H423" s="335"/>
    </row>
    <row r="424" spans="4:8" ht="12.75">
      <c r="D424" s="335"/>
      <c r="F424" s="335"/>
      <c r="G424" s="335"/>
      <c r="H424" s="335"/>
    </row>
    <row r="425" spans="4:8" ht="12.75">
      <c r="D425" s="335"/>
      <c r="F425" s="335"/>
      <c r="G425" s="335"/>
      <c r="H425" s="335"/>
    </row>
    <row r="426" spans="5:8" ht="12.75">
      <c r="E426" s="335"/>
      <c r="F426" s="352"/>
      <c r="H426" s="335"/>
    </row>
    <row r="427" spans="3:8" ht="12.75">
      <c r="C427" s="343"/>
      <c r="E427" s="335"/>
      <c r="F427" s="335"/>
      <c r="H427" s="344"/>
    </row>
    <row r="428" spans="6:8" ht="12.75">
      <c r="F428" s="335"/>
      <c r="H428" s="335"/>
    </row>
    <row r="429" spans="5:8" ht="12.75">
      <c r="E429" s="335"/>
      <c r="F429" s="335"/>
      <c r="H429" s="335"/>
    </row>
    <row r="430" spans="5:8" ht="12.75">
      <c r="E430" s="335"/>
      <c r="F430" s="335"/>
      <c r="H430" s="335"/>
    </row>
    <row r="431" spans="3:8" ht="12.75">
      <c r="C431" s="343"/>
      <c r="F431" s="335"/>
      <c r="H431" s="344"/>
    </row>
    <row r="433" spans="7:8" ht="12.75">
      <c r="G433" s="345"/>
      <c r="H433" s="345"/>
    </row>
    <row r="434" ht="12.75">
      <c r="C434" s="334"/>
    </row>
    <row r="436" spans="2:8" ht="12.75">
      <c r="B436" s="349"/>
      <c r="F436" s="335"/>
      <c r="G436" s="335"/>
      <c r="H436" s="335"/>
    </row>
    <row r="437" spans="2:8" ht="12.75">
      <c r="B437" s="345"/>
      <c r="F437" s="335"/>
      <c r="G437" s="354"/>
      <c r="H437" s="354"/>
    </row>
    <row r="438" spans="2:8" ht="12.75">
      <c r="B438" s="345"/>
      <c r="C438" s="351"/>
      <c r="F438" s="335"/>
      <c r="G438" s="335"/>
      <c r="H438" s="335"/>
    </row>
    <row r="439" spans="2:8" ht="12.75">
      <c r="B439" s="349"/>
      <c r="F439" s="335"/>
      <c r="G439" s="335"/>
      <c r="H439" s="335"/>
    </row>
    <row r="440" spans="2:8" ht="12.75">
      <c r="B440" s="349"/>
      <c r="F440" s="335"/>
      <c r="G440" s="354"/>
      <c r="H440" s="354"/>
    </row>
    <row r="441" spans="2:8" ht="12.75">
      <c r="B441" s="349"/>
      <c r="F441" s="335"/>
      <c r="G441" s="335"/>
      <c r="H441" s="335"/>
    </row>
    <row r="442" spans="2:8" ht="12.75">
      <c r="B442" s="345"/>
      <c r="F442" s="335"/>
      <c r="G442" s="335"/>
      <c r="H442" s="335"/>
    </row>
    <row r="443" spans="6:8" ht="12.75">
      <c r="F443" s="335"/>
      <c r="H443" s="335"/>
    </row>
    <row r="444" spans="3:8" ht="12.75">
      <c r="C444" s="343"/>
      <c r="E444" s="335"/>
      <c r="H444" s="344"/>
    </row>
    <row r="447" spans="3:8" ht="12.75">
      <c r="C447" s="334"/>
      <c r="F447" s="335"/>
      <c r="H447" s="335"/>
    </row>
    <row r="449" spans="6:8" ht="12.75">
      <c r="F449" s="335"/>
      <c r="G449" s="335"/>
      <c r="H449" s="335"/>
    </row>
    <row r="450" spans="6:8" ht="12.75">
      <c r="F450" s="335"/>
      <c r="G450" s="335"/>
      <c r="H450" s="335"/>
    </row>
    <row r="451" spans="6:8" ht="12.75">
      <c r="F451" s="335"/>
      <c r="G451" s="335"/>
      <c r="H451" s="335"/>
    </row>
    <row r="452" spans="6:8" ht="12.75">
      <c r="F452" s="335"/>
      <c r="G452" s="335"/>
      <c r="H452" s="335"/>
    </row>
    <row r="453" spans="6:8" ht="12.75">
      <c r="F453" s="335"/>
      <c r="G453" s="335"/>
      <c r="H453" s="335"/>
    </row>
    <row r="454" spans="6:8" ht="12.75">
      <c r="F454" s="335"/>
      <c r="G454" s="335"/>
      <c r="H454" s="335"/>
    </row>
    <row r="455" spans="6:8" ht="12.75">
      <c r="F455" s="335"/>
      <c r="G455" s="335"/>
      <c r="H455" s="335"/>
    </row>
    <row r="456" spans="6:8" ht="12.75">
      <c r="F456" s="335"/>
      <c r="G456" s="335"/>
      <c r="H456" s="335"/>
    </row>
    <row r="457" spans="4:8" ht="12.75">
      <c r="D457" s="335"/>
      <c r="F457" s="335"/>
      <c r="G457" s="335"/>
      <c r="H457" s="335"/>
    </row>
    <row r="458" spans="4:8" ht="12.75">
      <c r="D458" s="335"/>
      <c r="F458" s="335"/>
      <c r="G458" s="335"/>
      <c r="H458" s="335"/>
    </row>
    <row r="459" spans="5:8" ht="12.75">
      <c r="E459" s="335"/>
      <c r="F459" s="352"/>
      <c r="H459" s="335"/>
    </row>
    <row r="460" spans="3:8" ht="12.75">
      <c r="C460" s="343"/>
      <c r="E460" s="335"/>
      <c r="F460" s="335"/>
      <c r="H460" s="344"/>
    </row>
    <row r="461" spans="6:8" ht="12.75">
      <c r="F461" s="335"/>
      <c r="H461" s="335"/>
    </row>
    <row r="462" spans="5:8" ht="12.75">
      <c r="E462" s="335"/>
      <c r="F462" s="335"/>
      <c r="H462" s="335"/>
    </row>
    <row r="463" spans="5:8" ht="12.75">
      <c r="E463" s="335"/>
      <c r="F463" s="335"/>
      <c r="H463" s="335"/>
    </row>
    <row r="464" spans="3:8" ht="12.75">
      <c r="C464" s="343"/>
      <c r="F464" s="335"/>
      <c r="H464" s="344"/>
    </row>
  </sheetData>
  <printOptions/>
  <pageMargins left="0.8661417322834646" right="0.984251968503937" top="0.5905511811023623" bottom="0.5905511811023623" header="0.5118110236220472" footer="0.5118110236220472"/>
  <pageSetup horizontalDpi="600" verticalDpi="600" orientation="landscape" paperSize="9" r:id="rId1"/>
  <headerFooter alignWithMargins="0">
    <oddHeader>&amp;R&amp;P</oddHeader>
  </headerFooter>
  <rowBreaks count="4" manualBreakCount="4">
    <brk id="21" max="16383" man="1"/>
    <brk id="248" min="1" max="16383" man="1"/>
    <brk id="274" min="1" max="16383" man="1"/>
    <brk id="312" min="1"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4"/>
  <sheetViews>
    <sheetView zoomScale="125" zoomScaleNormal="125" workbookViewId="0" topLeftCell="A1">
      <selection activeCell="F14" sqref="F14"/>
    </sheetView>
  </sheetViews>
  <sheetFormatPr defaultColWidth="10.00390625" defaultRowHeight="12.75"/>
  <cols>
    <col min="1" max="1" width="5.00390625" style="298" customWidth="1"/>
    <col min="2" max="2" width="18.00390625" style="298" customWidth="1"/>
    <col min="3" max="3" width="42.00390625" style="298" customWidth="1"/>
    <col min="4" max="4" width="4.00390625" style="298" customWidth="1"/>
    <col min="5" max="6" width="11.00390625" style="298" customWidth="1"/>
    <col min="7" max="8" width="16.00390625" style="298" customWidth="1"/>
    <col min="9" max="16384" width="10.00390625" style="298" customWidth="1"/>
  </cols>
  <sheetData>
    <row r="1" spans="1:8" ht="12.75">
      <c r="A1" s="296" t="s">
        <v>1876</v>
      </c>
      <c r="B1" s="296" t="s">
        <v>1877</v>
      </c>
      <c r="C1" s="296" t="s">
        <v>102</v>
      </c>
      <c r="D1" s="296" t="s">
        <v>1878</v>
      </c>
      <c r="E1" s="296" t="s">
        <v>1879</v>
      </c>
      <c r="F1" s="296" t="s">
        <v>1880</v>
      </c>
      <c r="G1" s="308" t="s">
        <v>1881</v>
      </c>
      <c r="H1" s="308" t="s">
        <v>1882</v>
      </c>
    </row>
    <row r="2" spans="1:8" ht="12.75">
      <c r="A2" s="296"/>
      <c r="B2" s="296"/>
      <c r="C2" s="297" t="s">
        <v>1860</v>
      </c>
      <c r="D2" s="296"/>
      <c r="E2" s="296"/>
      <c r="F2" s="296"/>
      <c r="G2" s="308"/>
      <c r="H2" s="308"/>
    </row>
    <row r="3" spans="1:8" ht="12.75">
      <c r="A3" s="296"/>
      <c r="B3" s="296"/>
      <c r="C3" s="297" t="s">
        <v>1059</v>
      </c>
      <c r="D3" s="296"/>
      <c r="E3" s="296"/>
      <c r="F3" s="296"/>
      <c r="G3" s="296"/>
      <c r="H3" s="296"/>
    </row>
    <row r="4" spans="1:8" ht="12.75">
      <c r="A4" s="296"/>
      <c r="B4" s="296"/>
      <c r="C4" s="299" t="s">
        <v>1862</v>
      </c>
      <c r="D4" s="296"/>
      <c r="E4" s="296"/>
      <c r="F4" s="296"/>
      <c r="G4" s="296"/>
      <c r="H4" s="296"/>
    </row>
    <row r="5" spans="1:8" ht="12.75">
      <c r="A5" s="296"/>
      <c r="B5" s="296"/>
      <c r="C5" s="299"/>
      <c r="D5" s="296"/>
      <c r="E5" s="296"/>
      <c r="F5" s="296"/>
      <c r="G5" s="296"/>
      <c r="H5" s="296"/>
    </row>
    <row r="6" spans="1:8" ht="12.75">
      <c r="A6" s="296"/>
      <c r="B6" s="296" t="s">
        <v>1863</v>
      </c>
      <c r="C6" s="296" t="s">
        <v>1864</v>
      </c>
      <c r="D6" s="296" t="s">
        <v>82</v>
      </c>
      <c r="E6" s="296"/>
      <c r="F6" s="296"/>
      <c r="G6" s="296"/>
      <c r="H6" s="300">
        <f>H34</f>
        <v>0</v>
      </c>
    </row>
    <row r="7" spans="1:8" ht="12.75">
      <c r="A7" s="310"/>
      <c r="B7" s="310"/>
      <c r="C7" s="310" t="s">
        <v>1865</v>
      </c>
      <c r="D7" s="310" t="s">
        <v>82</v>
      </c>
      <c r="E7" s="310"/>
      <c r="F7" s="310"/>
      <c r="G7" s="310"/>
      <c r="H7" s="311">
        <f>H47</f>
        <v>0</v>
      </c>
    </row>
    <row r="8" spans="1:8" ht="12.75">
      <c r="A8" s="296"/>
      <c r="B8" s="296"/>
      <c r="C8" s="296" t="s">
        <v>1866</v>
      </c>
      <c r="D8" s="296" t="s">
        <v>82</v>
      </c>
      <c r="E8" s="296"/>
      <c r="F8" s="296"/>
      <c r="G8" s="300">
        <f>G61</f>
        <v>0</v>
      </c>
      <c r="H8" s="300"/>
    </row>
    <row r="9" spans="1:8" ht="12.75">
      <c r="A9" s="384"/>
      <c r="B9" s="384" t="s">
        <v>1867</v>
      </c>
      <c r="C9" s="384" t="s">
        <v>1868</v>
      </c>
      <c r="D9" s="384" t="s">
        <v>82</v>
      </c>
      <c r="E9" s="384"/>
      <c r="F9" s="384"/>
      <c r="G9" s="384"/>
      <c r="H9" s="313">
        <f>H77</f>
        <v>0</v>
      </c>
    </row>
    <row r="10" spans="1:8" ht="12.75">
      <c r="A10" s="296"/>
      <c r="B10" s="296"/>
      <c r="C10" s="296" t="s">
        <v>1869</v>
      </c>
      <c r="D10" s="296"/>
      <c r="E10" s="296"/>
      <c r="F10" s="296"/>
      <c r="G10" s="300">
        <f>SUM(G7:G9)</f>
        <v>0</v>
      </c>
      <c r="H10" s="300">
        <f>SUM(H5:H9)</f>
        <v>0</v>
      </c>
    </row>
    <row r="11" spans="1:8" ht="12.75">
      <c r="A11" s="296"/>
      <c r="B11" s="296"/>
      <c r="C11" s="299" t="s">
        <v>1870</v>
      </c>
      <c r="D11" s="296"/>
      <c r="E11" s="296"/>
      <c r="F11" s="296"/>
      <c r="G11" s="296"/>
      <c r="H11" s="303">
        <f>SUM(G10:H10)</f>
        <v>0</v>
      </c>
    </row>
    <row r="12" spans="1:8" ht="12.75">
      <c r="A12" s="296"/>
      <c r="B12" s="296"/>
      <c r="C12" s="299"/>
      <c r="D12" s="296"/>
      <c r="E12" s="296"/>
      <c r="F12" s="296"/>
      <c r="G12" s="296"/>
      <c r="H12" s="303"/>
    </row>
    <row r="13" spans="1:8" ht="12.75">
      <c r="A13" s="296"/>
      <c r="B13" s="296"/>
      <c r="C13" s="299" t="s">
        <v>1871</v>
      </c>
      <c r="D13" s="296"/>
      <c r="E13" s="300"/>
      <c r="F13" s="305"/>
      <c r="G13" s="300"/>
      <c r="H13" s="300"/>
    </row>
    <row r="14" spans="1:8" ht="12.75">
      <c r="A14" s="296"/>
      <c r="B14" s="296" t="s">
        <v>1872</v>
      </c>
      <c r="C14" s="296" t="s">
        <v>1873</v>
      </c>
      <c r="D14" s="296" t="s">
        <v>1874</v>
      </c>
      <c r="E14" s="296">
        <v>5</v>
      </c>
      <c r="F14" s="300"/>
      <c r="G14" s="300"/>
      <c r="H14" s="300">
        <f>E14*F14</f>
        <v>0</v>
      </c>
    </row>
    <row r="15" spans="1:8" ht="12.75">
      <c r="A15" s="296"/>
      <c r="B15" s="296"/>
      <c r="C15" s="296"/>
      <c r="D15" s="296"/>
      <c r="E15" s="296"/>
      <c r="F15" s="296"/>
      <c r="G15" s="296"/>
      <c r="H15" s="296"/>
    </row>
    <row r="16" spans="1:8" ht="12.75">
      <c r="A16" s="296"/>
      <c r="B16" s="296"/>
      <c r="C16" s="296"/>
      <c r="D16" s="296"/>
      <c r="E16" s="296"/>
      <c r="F16" s="296"/>
      <c r="G16" s="296"/>
      <c r="H16" s="296"/>
    </row>
    <row r="17" spans="1:8" ht="12.75">
      <c r="A17" s="296"/>
      <c r="B17" s="296"/>
      <c r="C17" s="296"/>
      <c r="D17" s="296"/>
      <c r="E17" s="296"/>
      <c r="F17" s="296"/>
      <c r="G17" s="296"/>
      <c r="H17" s="296"/>
    </row>
    <row r="18" spans="1:8" ht="12.75">
      <c r="A18" s="296" t="s">
        <v>1876</v>
      </c>
      <c r="B18" s="296" t="s">
        <v>1877</v>
      </c>
      <c r="C18" s="296" t="s">
        <v>102</v>
      </c>
      <c r="D18" s="296" t="s">
        <v>1878</v>
      </c>
      <c r="E18" s="296" t="s">
        <v>1879</v>
      </c>
      <c r="F18" s="296" t="s">
        <v>1880</v>
      </c>
      <c r="G18" s="308" t="s">
        <v>1881</v>
      </c>
      <c r="H18" s="308" t="s">
        <v>1882</v>
      </c>
    </row>
    <row r="19" spans="1:8" ht="12.75">
      <c r="A19" s="296"/>
      <c r="B19" s="296"/>
      <c r="C19" s="304" t="s">
        <v>1976</v>
      </c>
      <c r="D19" s="296"/>
      <c r="E19" s="296"/>
      <c r="F19" s="296"/>
      <c r="G19" s="296"/>
      <c r="H19" s="303"/>
    </row>
    <row r="20" spans="1:8" ht="12.75">
      <c r="A20" s="296"/>
      <c r="B20" s="296" t="s">
        <v>1863</v>
      </c>
      <c r="C20" s="296"/>
      <c r="D20" s="296"/>
      <c r="E20" s="296"/>
      <c r="F20" s="296"/>
      <c r="G20" s="296"/>
      <c r="H20" s="296"/>
    </row>
    <row r="21" spans="1:8" ht="12.75">
      <c r="A21" s="296">
        <v>1</v>
      </c>
      <c r="B21" s="308">
        <v>210810013</v>
      </c>
      <c r="C21" s="296" t="s">
        <v>1884</v>
      </c>
      <c r="D21" s="296" t="s">
        <v>110</v>
      </c>
      <c r="E21" s="296">
        <v>17</v>
      </c>
      <c r="F21" s="300"/>
      <c r="G21" s="309"/>
      <c r="H21" s="300">
        <f aca="true" t="shared" si="0" ref="H21:H30">ROUND(E21*F21,0)</f>
        <v>0</v>
      </c>
    </row>
    <row r="22" spans="1:8" ht="12.75">
      <c r="A22" s="296">
        <v>2</v>
      </c>
      <c r="B22" s="296">
        <v>210100014</v>
      </c>
      <c r="C22" s="296" t="s">
        <v>1977</v>
      </c>
      <c r="D22" s="296" t="s">
        <v>101</v>
      </c>
      <c r="E22" s="296">
        <v>16</v>
      </c>
      <c r="F22" s="300"/>
      <c r="G22" s="309"/>
      <c r="H22" s="300">
        <f t="shared" si="0"/>
        <v>0</v>
      </c>
    </row>
    <row r="23" spans="1:8" ht="12.75">
      <c r="A23" s="296">
        <v>3</v>
      </c>
      <c r="B23" s="296">
        <v>210100551</v>
      </c>
      <c r="C23" s="296" t="s">
        <v>1888</v>
      </c>
      <c r="D23" s="296" t="s">
        <v>101</v>
      </c>
      <c r="E23" s="296">
        <v>4</v>
      </c>
      <c r="F23" s="300"/>
      <c r="G23" s="296"/>
      <c r="H23" s="300">
        <f t="shared" si="0"/>
        <v>0</v>
      </c>
    </row>
    <row r="24" spans="1:8" ht="12.75">
      <c r="A24" s="296">
        <v>4</v>
      </c>
      <c r="B24" s="296">
        <v>210190121</v>
      </c>
      <c r="C24" s="296" t="s">
        <v>1890</v>
      </c>
      <c r="D24" s="296" t="s">
        <v>101</v>
      </c>
      <c r="E24" s="296">
        <v>1</v>
      </c>
      <c r="F24" s="300"/>
      <c r="G24" s="309"/>
      <c r="H24" s="300">
        <f t="shared" si="0"/>
        <v>0</v>
      </c>
    </row>
    <row r="25" spans="1:8" ht="12.75">
      <c r="A25" s="296">
        <v>5</v>
      </c>
      <c r="B25" s="385">
        <v>210120102</v>
      </c>
      <c r="C25" s="326" t="s">
        <v>1978</v>
      </c>
      <c r="D25" s="326" t="s">
        <v>101</v>
      </c>
      <c r="E25" s="326">
        <v>3</v>
      </c>
      <c r="F25" s="324"/>
      <c r="G25" s="326"/>
      <c r="H25" s="324">
        <f t="shared" si="0"/>
        <v>0</v>
      </c>
    </row>
    <row r="26" spans="1:8" ht="12.75">
      <c r="A26" s="296">
        <v>6</v>
      </c>
      <c r="B26" s="385">
        <v>210120451</v>
      </c>
      <c r="C26" s="326" t="s">
        <v>1979</v>
      </c>
      <c r="D26" s="326" t="s">
        <v>101</v>
      </c>
      <c r="E26" s="326">
        <v>1</v>
      </c>
      <c r="F26" s="324"/>
      <c r="G26" s="386"/>
      <c r="H26" s="324">
        <f t="shared" si="0"/>
        <v>0</v>
      </c>
    </row>
    <row r="27" spans="1:8" ht="12.75">
      <c r="A27" s="296">
        <v>7</v>
      </c>
      <c r="B27" s="296">
        <v>210220101</v>
      </c>
      <c r="C27" s="296" t="s">
        <v>1895</v>
      </c>
      <c r="D27" s="296" t="s">
        <v>101</v>
      </c>
      <c r="E27" s="296">
        <v>4</v>
      </c>
      <c r="F27" s="300"/>
      <c r="G27" s="296"/>
      <c r="H27" s="300">
        <f t="shared" si="0"/>
        <v>0</v>
      </c>
    </row>
    <row r="28" spans="1:8" ht="12.75">
      <c r="A28" s="296">
        <v>8</v>
      </c>
      <c r="B28" s="310">
        <v>210220020</v>
      </c>
      <c r="C28" s="310" t="s">
        <v>1896</v>
      </c>
      <c r="D28" s="310" t="s">
        <v>110</v>
      </c>
      <c r="E28" s="310">
        <v>20</v>
      </c>
      <c r="F28" s="311"/>
      <c r="G28" s="312"/>
      <c r="H28" s="311">
        <f t="shared" si="0"/>
        <v>0</v>
      </c>
    </row>
    <row r="29" spans="1:8" ht="12.75">
      <c r="A29" s="296">
        <v>9</v>
      </c>
      <c r="B29" s="296">
        <v>210220301</v>
      </c>
      <c r="C29" s="296" t="s">
        <v>1980</v>
      </c>
      <c r="D29" s="296" t="s">
        <v>101</v>
      </c>
      <c r="E29" s="296">
        <v>2</v>
      </c>
      <c r="F29" s="300"/>
      <c r="G29" s="296"/>
      <c r="H29" s="300">
        <f t="shared" si="0"/>
        <v>0</v>
      </c>
    </row>
    <row r="30" spans="1:8" ht="12.75">
      <c r="A30" s="384">
        <v>10</v>
      </c>
      <c r="B30" s="384">
        <v>210220302</v>
      </c>
      <c r="C30" s="384" t="s">
        <v>1981</v>
      </c>
      <c r="D30" s="384" t="s">
        <v>101</v>
      </c>
      <c r="E30" s="384">
        <v>2</v>
      </c>
      <c r="F30" s="313"/>
      <c r="G30" s="384"/>
      <c r="H30" s="313">
        <f t="shared" si="0"/>
        <v>0</v>
      </c>
    </row>
    <row r="31" spans="1:8" ht="12.75">
      <c r="A31" s="307"/>
      <c r="B31" s="307"/>
      <c r="C31" s="307"/>
      <c r="D31" s="307"/>
      <c r="E31" s="307"/>
      <c r="F31" s="307"/>
      <c r="G31" s="307"/>
      <c r="H31" s="330">
        <f>SUM(H21:H30)</f>
        <v>0</v>
      </c>
    </row>
    <row r="32" spans="1:8" ht="12.75">
      <c r="A32" s="296"/>
      <c r="B32" s="296" t="s">
        <v>1899</v>
      </c>
      <c r="C32" s="296" t="s">
        <v>1900</v>
      </c>
      <c r="D32" s="296" t="s">
        <v>82</v>
      </c>
      <c r="E32" s="300">
        <f>H31</f>
        <v>0</v>
      </c>
      <c r="F32" s="315">
        <v>0.01</v>
      </c>
      <c r="G32" s="296"/>
      <c r="H32" s="300">
        <f>ROUND(E32*F32,0)</f>
        <v>0</v>
      </c>
    </row>
    <row r="33" spans="1:8" ht="12.75">
      <c r="A33" s="301"/>
      <c r="B33" s="301" t="s">
        <v>1901</v>
      </c>
      <c r="C33" s="301" t="s">
        <v>1902</v>
      </c>
      <c r="D33" s="301" t="s">
        <v>82</v>
      </c>
      <c r="E33" s="302">
        <f>H31</f>
        <v>0</v>
      </c>
      <c r="F33" s="316">
        <v>0.01</v>
      </c>
      <c r="G33" s="301"/>
      <c r="H33" s="302">
        <f>ROUND(E33*F33,0)</f>
        <v>0</v>
      </c>
    </row>
    <row r="34" spans="1:8" ht="12.75">
      <c r="A34" s="296"/>
      <c r="B34" s="296"/>
      <c r="C34" s="299"/>
      <c r="D34" s="296"/>
      <c r="E34" s="300"/>
      <c r="F34" s="296"/>
      <c r="G34" s="296"/>
      <c r="H34" s="303">
        <f>SUM(H31:H33)</f>
        <v>0</v>
      </c>
    </row>
    <row r="35" spans="1:8" ht="12.75">
      <c r="A35" s="296"/>
      <c r="B35" s="296"/>
      <c r="C35" s="299"/>
      <c r="D35" s="296"/>
      <c r="E35" s="300"/>
      <c r="F35" s="296"/>
      <c r="G35" s="296"/>
      <c r="H35" s="303"/>
    </row>
    <row r="36" spans="1:8" ht="12.75">
      <c r="A36" s="296"/>
      <c r="B36" s="296"/>
      <c r="C36" s="299"/>
      <c r="D36" s="296"/>
      <c r="E36" s="300"/>
      <c r="F36" s="296"/>
      <c r="G36" s="296"/>
      <c r="H36" s="303"/>
    </row>
    <row r="37" spans="1:8" ht="12.75">
      <c r="A37" s="296"/>
      <c r="B37" s="296"/>
      <c r="C37" s="304" t="s">
        <v>1982</v>
      </c>
      <c r="D37" s="296"/>
      <c r="E37" s="296"/>
      <c r="F37" s="300"/>
      <c r="G37" s="296"/>
      <c r="H37" s="300"/>
    </row>
    <row r="38" spans="1:8" ht="12.75">
      <c r="A38" s="296"/>
      <c r="B38" s="296"/>
      <c r="C38" s="296"/>
      <c r="D38" s="296"/>
      <c r="E38" s="296"/>
      <c r="F38" s="300"/>
      <c r="G38" s="296"/>
      <c r="H38" s="300"/>
    </row>
    <row r="39" spans="1:8" ht="12.75">
      <c r="A39" s="296">
        <v>1</v>
      </c>
      <c r="B39" s="296"/>
      <c r="C39" s="296" t="s">
        <v>1905</v>
      </c>
      <c r="D39" s="296" t="s">
        <v>110</v>
      </c>
      <c r="E39" s="296">
        <v>17</v>
      </c>
      <c r="F39" s="300"/>
      <c r="G39" s="296"/>
      <c r="H39" s="300">
        <f>ROUND(E39*F39,0)</f>
        <v>0</v>
      </c>
    </row>
    <row r="40" spans="1:8" ht="12.75">
      <c r="A40" s="310">
        <v>2</v>
      </c>
      <c r="B40" s="308"/>
      <c r="C40" s="296" t="s">
        <v>1983</v>
      </c>
      <c r="D40" s="296" t="s">
        <v>110</v>
      </c>
      <c r="E40" s="296">
        <v>4</v>
      </c>
      <c r="F40" s="300"/>
      <c r="G40" s="296"/>
      <c r="H40" s="300">
        <f>ROUND(E40*F40,0)</f>
        <v>0</v>
      </c>
    </row>
    <row r="41" spans="1:8" ht="12.75">
      <c r="A41" s="326">
        <v>3</v>
      </c>
      <c r="B41" s="325"/>
      <c r="C41" s="326" t="s">
        <v>1984</v>
      </c>
      <c r="D41" s="326" t="s">
        <v>110</v>
      </c>
      <c r="E41" s="326">
        <v>4</v>
      </c>
      <c r="F41" s="324"/>
      <c r="G41" s="326"/>
      <c r="H41" s="324">
        <f>ROUND(E41*F41,0)</f>
        <v>0</v>
      </c>
    </row>
    <row r="42" spans="1:8" ht="12.75">
      <c r="A42" s="296">
        <v>4</v>
      </c>
      <c r="B42" s="296"/>
      <c r="C42" s="296" t="s">
        <v>1907</v>
      </c>
      <c r="D42" s="296" t="s">
        <v>110</v>
      </c>
      <c r="E42" s="296">
        <v>20</v>
      </c>
      <c r="F42" s="300"/>
      <c r="G42" s="296"/>
      <c r="H42" s="300">
        <f>ROUND(E42*F42,0)</f>
        <v>0</v>
      </c>
    </row>
    <row r="43" spans="1:8" ht="12.75">
      <c r="A43" s="301">
        <v>5</v>
      </c>
      <c r="B43" s="301"/>
      <c r="C43" s="301" t="s">
        <v>1911</v>
      </c>
      <c r="D43" s="301" t="s">
        <v>110</v>
      </c>
      <c r="E43" s="301">
        <v>5</v>
      </c>
      <c r="F43" s="302"/>
      <c r="G43" s="301"/>
      <c r="H43" s="302">
        <f>ROUND(E43*F43,0)</f>
        <v>0</v>
      </c>
    </row>
    <row r="44" spans="1:8" ht="12.75">
      <c r="A44" s="296"/>
      <c r="B44" s="296"/>
      <c r="C44" s="296"/>
      <c r="D44" s="296"/>
      <c r="E44" s="296"/>
      <c r="F44" s="296"/>
      <c r="G44" s="296"/>
      <c r="H44" s="300">
        <f>SUM(H39:H43)</f>
        <v>0</v>
      </c>
    </row>
    <row r="45" spans="1:8" ht="12.75">
      <c r="A45" s="296"/>
      <c r="B45" s="296"/>
      <c r="C45" s="296" t="s">
        <v>1912</v>
      </c>
      <c r="D45" s="296" t="s">
        <v>82</v>
      </c>
      <c r="E45" s="300">
        <f>H44</f>
        <v>0</v>
      </c>
      <c r="F45" s="315">
        <v>0.03</v>
      </c>
      <c r="G45" s="296"/>
      <c r="H45" s="300">
        <f>ROUND(E45*F45,0)</f>
        <v>0</v>
      </c>
    </row>
    <row r="46" spans="1:8" ht="12.75">
      <c r="A46" s="301"/>
      <c r="B46" s="301"/>
      <c r="C46" s="301" t="s">
        <v>1913</v>
      </c>
      <c r="D46" s="301" t="s">
        <v>82</v>
      </c>
      <c r="E46" s="302">
        <f>H44</f>
        <v>0</v>
      </c>
      <c r="F46" s="316">
        <v>0.05</v>
      </c>
      <c r="G46" s="301"/>
      <c r="H46" s="302">
        <f>ROUND(E46*F46,0)</f>
        <v>0</v>
      </c>
    </row>
    <row r="47" spans="1:8" ht="12.75">
      <c r="A47" s="296"/>
      <c r="B47" s="296"/>
      <c r="C47" s="299" t="s">
        <v>1914</v>
      </c>
      <c r="D47" s="296"/>
      <c r="E47" s="296"/>
      <c r="F47" s="296"/>
      <c r="G47" s="296"/>
      <c r="H47" s="303">
        <f>SUM(H44:H46)</f>
        <v>0</v>
      </c>
    </row>
    <row r="48" spans="1:8" ht="12.75">
      <c r="A48" s="296"/>
      <c r="B48" s="296"/>
      <c r="C48" s="299"/>
      <c r="D48" s="296"/>
      <c r="E48" s="296"/>
      <c r="F48" s="296"/>
      <c r="G48" s="296"/>
      <c r="H48" s="303"/>
    </row>
    <row r="49" spans="1:8" ht="12.75">
      <c r="A49" s="296"/>
      <c r="B49" s="296"/>
      <c r="C49" s="296"/>
      <c r="D49" s="296"/>
      <c r="E49" s="296"/>
      <c r="F49" s="296"/>
      <c r="G49" s="296"/>
      <c r="H49" s="296"/>
    </row>
    <row r="50" spans="1:8" ht="12.75">
      <c r="A50" s="296"/>
      <c r="B50" s="296"/>
      <c r="C50" s="304" t="s">
        <v>1985</v>
      </c>
      <c r="D50" s="296"/>
      <c r="E50" s="296"/>
      <c r="F50" s="296"/>
      <c r="G50" s="296"/>
      <c r="H50" s="296"/>
    </row>
    <row r="51" spans="1:8" ht="12.75">
      <c r="A51" s="296"/>
      <c r="B51" s="296"/>
      <c r="C51" s="296"/>
      <c r="D51" s="296"/>
      <c r="E51" s="296"/>
      <c r="F51" s="296"/>
      <c r="G51" s="296"/>
      <c r="H51" s="296"/>
    </row>
    <row r="52" spans="1:8" ht="12.75">
      <c r="A52" s="296">
        <v>1</v>
      </c>
      <c r="B52" s="296"/>
      <c r="C52" s="296" t="s">
        <v>1986</v>
      </c>
      <c r="D52" s="300" t="s">
        <v>101</v>
      </c>
      <c r="E52" s="296">
        <v>1</v>
      </c>
      <c r="F52" s="300"/>
      <c r="G52" s="300">
        <f>ROUND(E52*F52,0)</f>
        <v>0</v>
      </c>
      <c r="H52" s="296"/>
    </row>
    <row r="53" spans="1:8" ht="12.75">
      <c r="A53" s="296">
        <v>2</v>
      </c>
      <c r="B53" s="296"/>
      <c r="C53" s="296" t="s">
        <v>1987</v>
      </c>
      <c r="D53" s="300" t="s">
        <v>101</v>
      </c>
      <c r="E53" s="296">
        <v>3</v>
      </c>
      <c r="F53" s="300"/>
      <c r="G53" s="300">
        <f>ROUND(E53*F53,0)</f>
        <v>0</v>
      </c>
      <c r="H53" s="296"/>
    </row>
    <row r="54" spans="1:8" ht="12.75">
      <c r="A54" s="310">
        <v>3</v>
      </c>
      <c r="B54" s="310"/>
      <c r="C54" s="310" t="s">
        <v>1988</v>
      </c>
      <c r="D54" s="311" t="s">
        <v>101</v>
      </c>
      <c r="E54" s="310">
        <v>1</v>
      </c>
      <c r="F54" s="311"/>
      <c r="G54" s="311">
        <f>ROUND(E54*F54,0)</f>
        <v>0</v>
      </c>
      <c r="H54" s="310"/>
    </row>
    <row r="55" spans="1:8" ht="12.75">
      <c r="A55" s="296">
        <v>4</v>
      </c>
      <c r="B55" s="296"/>
      <c r="C55" s="296" t="s">
        <v>1989</v>
      </c>
      <c r="D55" s="300" t="s">
        <v>101</v>
      </c>
      <c r="E55" s="296">
        <v>2</v>
      </c>
      <c r="F55" s="300"/>
      <c r="G55" s="300">
        <f>ROUND(E55*F55,0)</f>
        <v>0</v>
      </c>
      <c r="H55" s="296"/>
    </row>
    <row r="56" spans="1:8" ht="12.75">
      <c r="A56" s="384">
        <v>5</v>
      </c>
      <c r="B56" s="384"/>
      <c r="C56" s="384" t="s">
        <v>1922</v>
      </c>
      <c r="D56" s="313" t="s">
        <v>101</v>
      </c>
      <c r="E56" s="384">
        <v>2</v>
      </c>
      <c r="F56" s="313"/>
      <c r="G56" s="313">
        <f>ROUND(E56*F56,0)</f>
        <v>0</v>
      </c>
      <c r="H56" s="384"/>
    </row>
    <row r="57" spans="1:8" ht="12.75">
      <c r="A57" s="296"/>
      <c r="B57" s="296"/>
      <c r="C57" s="296"/>
      <c r="D57" s="296"/>
      <c r="E57" s="296"/>
      <c r="F57" s="296"/>
      <c r="G57" s="300">
        <f>SUM(G52:G56)</f>
        <v>0</v>
      </c>
      <c r="H57" s="296"/>
    </row>
    <row r="58" spans="1:8" ht="12.75">
      <c r="A58" s="296"/>
      <c r="B58" s="296" t="s">
        <v>1923</v>
      </c>
      <c r="C58" s="296" t="s">
        <v>1924</v>
      </c>
      <c r="D58" s="296" t="s">
        <v>82</v>
      </c>
      <c r="E58" s="300">
        <f>G57</f>
        <v>0</v>
      </c>
      <c r="F58" s="320">
        <v>0.036</v>
      </c>
      <c r="G58" s="300">
        <f>ROUND(E58*F58,0)</f>
        <v>0</v>
      </c>
      <c r="H58" s="296"/>
    </row>
    <row r="59" spans="1:8" ht="12.75">
      <c r="A59" s="296" t="s">
        <v>1876</v>
      </c>
      <c r="B59" s="296" t="s">
        <v>1877</v>
      </c>
      <c r="C59" s="296" t="s">
        <v>102</v>
      </c>
      <c r="D59" s="296" t="s">
        <v>1878</v>
      </c>
      <c r="E59" s="296" t="s">
        <v>1879</v>
      </c>
      <c r="F59" s="296" t="s">
        <v>1880</v>
      </c>
      <c r="G59" s="308" t="s">
        <v>1881</v>
      </c>
      <c r="H59" s="308" t="s">
        <v>1882</v>
      </c>
    </row>
    <row r="60" spans="1:8" ht="12.75">
      <c r="A60" s="301"/>
      <c r="B60" s="301" t="s">
        <v>1899</v>
      </c>
      <c r="C60" s="301" t="s">
        <v>1925</v>
      </c>
      <c r="D60" s="301" t="s">
        <v>82</v>
      </c>
      <c r="E60" s="302">
        <f>G57</f>
        <v>0</v>
      </c>
      <c r="F60" s="321">
        <v>0.01</v>
      </c>
      <c r="G60" s="302">
        <f>ROUND(E60*F60,0)</f>
        <v>0</v>
      </c>
      <c r="H60" s="301"/>
    </row>
    <row r="61" spans="1:8" ht="12.75">
      <c r="A61" s="387"/>
      <c r="B61" s="296"/>
      <c r="C61" s="299" t="s">
        <v>1926</v>
      </c>
      <c r="D61" s="296"/>
      <c r="E61" s="296"/>
      <c r="F61" s="308"/>
      <c r="G61" s="322">
        <f>SUM(G57:G60)</f>
        <v>0</v>
      </c>
      <c r="H61" s="296"/>
    </row>
    <row r="62" spans="1:8" ht="12.75">
      <c r="A62" s="296"/>
      <c r="B62" s="296"/>
      <c r="C62" s="296"/>
      <c r="D62" s="296"/>
      <c r="E62" s="296"/>
      <c r="F62" s="296"/>
      <c r="G62" s="296"/>
      <c r="H62" s="296"/>
    </row>
    <row r="63" spans="1:8" ht="12.75">
      <c r="A63" s="296"/>
      <c r="B63" s="296"/>
      <c r="C63" s="296"/>
      <c r="D63" s="296"/>
      <c r="E63" s="296"/>
      <c r="F63" s="296"/>
      <c r="G63" s="296"/>
      <c r="H63" s="296"/>
    </row>
    <row r="64" spans="1:8" ht="12.75">
      <c r="A64" s="296"/>
      <c r="B64" s="296"/>
      <c r="C64" s="304" t="s">
        <v>1990</v>
      </c>
      <c r="D64" s="296"/>
      <c r="E64" s="296"/>
      <c r="F64" s="296"/>
      <c r="G64" s="296"/>
      <c r="H64" s="296"/>
    </row>
    <row r="65" spans="1:8" ht="12.75">
      <c r="A65" s="296"/>
      <c r="B65" s="296" t="s">
        <v>1867</v>
      </c>
      <c r="C65" s="296"/>
      <c r="D65" s="296"/>
      <c r="E65" s="296"/>
      <c r="F65" s="296"/>
      <c r="G65" s="296"/>
      <c r="H65" s="296"/>
    </row>
    <row r="66" spans="1:8" ht="12.75">
      <c r="A66" s="326">
        <v>1</v>
      </c>
      <c r="B66" s="325" t="s">
        <v>1991</v>
      </c>
      <c r="C66" s="326" t="s">
        <v>1992</v>
      </c>
      <c r="D66" s="326" t="s">
        <v>1929</v>
      </c>
      <c r="E66" s="326">
        <v>0.017</v>
      </c>
      <c r="F66" s="324"/>
      <c r="G66" s="326"/>
      <c r="H66" s="324">
        <f aca="true" t="shared" si="1" ref="H66:H76">ROUND(E66*F66,0)</f>
        <v>0</v>
      </c>
    </row>
    <row r="67" spans="1:8" ht="12.75">
      <c r="A67" s="296">
        <v>2</v>
      </c>
      <c r="B67" s="308" t="s">
        <v>1993</v>
      </c>
      <c r="C67" s="296" t="s">
        <v>1931</v>
      </c>
      <c r="D67" s="296" t="s">
        <v>122</v>
      </c>
      <c r="E67" s="296">
        <v>0.215</v>
      </c>
      <c r="F67" s="300"/>
      <c r="G67" s="296"/>
      <c r="H67" s="300">
        <f t="shared" si="1"/>
        <v>0</v>
      </c>
    </row>
    <row r="68" spans="1:8" ht="12.75">
      <c r="A68" s="296">
        <v>3</v>
      </c>
      <c r="B68" s="308" t="s">
        <v>1932</v>
      </c>
      <c r="C68" s="296" t="s">
        <v>1933</v>
      </c>
      <c r="D68" s="296" t="s">
        <v>110</v>
      </c>
      <c r="E68" s="296">
        <v>5</v>
      </c>
      <c r="F68" s="300"/>
      <c r="G68" s="296"/>
      <c r="H68" s="300">
        <f t="shared" si="1"/>
        <v>0</v>
      </c>
    </row>
    <row r="69" spans="1:8" ht="12.75">
      <c r="A69" s="296">
        <v>4</v>
      </c>
      <c r="B69" s="308" t="s">
        <v>1934</v>
      </c>
      <c r="C69" s="296" t="s">
        <v>1935</v>
      </c>
      <c r="D69" s="296" t="s">
        <v>110</v>
      </c>
      <c r="E69" s="296">
        <v>4</v>
      </c>
      <c r="F69" s="300"/>
      <c r="G69" s="296"/>
      <c r="H69" s="300">
        <f t="shared" si="1"/>
        <v>0</v>
      </c>
    </row>
    <row r="70" spans="1:8" ht="12.75">
      <c r="A70" s="296">
        <v>5</v>
      </c>
      <c r="B70" s="308" t="s">
        <v>1936</v>
      </c>
      <c r="C70" s="296" t="s">
        <v>1937</v>
      </c>
      <c r="D70" s="296" t="s">
        <v>110</v>
      </c>
      <c r="E70" s="296">
        <v>5</v>
      </c>
      <c r="F70" s="300"/>
      <c r="G70" s="296"/>
      <c r="H70" s="300">
        <f t="shared" si="1"/>
        <v>0</v>
      </c>
    </row>
    <row r="71" spans="1:8" ht="12.75">
      <c r="A71" s="296">
        <v>6</v>
      </c>
      <c r="B71" s="308" t="s">
        <v>1938</v>
      </c>
      <c r="C71" s="296" t="s">
        <v>1939</v>
      </c>
      <c r="D71" s="296" t="s">
        <v>110</v>
      </c>
      <c r="E71" s="296">
        <v>4</v>
      </c>
      <c r="F71" s="300"/>
      <c r="G71" s="296"/>
      <c r="H71" s="300">
        <f t="shared" si="1"/>
        <v>0</v>
      </c>
    </row>
    <row r="72" spans="1:8" ht="12.75">
      <c r="A72" s="296">
        <v>7</v>
      </c>
      <c r="B72" s="325" t="s">
        <v>1940</v>
      </c>
      <c r="C72" s="326" t="s">
        <v>1941</v>
      </c>
      <c r="D72" s="326" t="s">
        <v>110</v>
      </c>
      <c r="E72" s="326">
        <v>9</v>
      </c>
      <c r="F72" s="324"/>
      <c r="G72" s="326"/>
      <c r="H72" s="324">
        <f t="shared" si="1"/>
        <v>0</v>
      </c>
    </row>
    <row r="73" spans="1:8" ht="12.75">
      <c r="A73" s="388">
        <v>8</v>
      </c>
      <c r="B73" s="328" t="s">
        <v>1946</v>
      </c>
      <c r="C73" s="310" t="s">
        <v>1947</v>
      </c>
      <c r="D73" s="310" t="s">
        <v>110</v>
      </c>
      <c r="E73" s="310">
        <v>5</v>
      </c>
      <c r="F73" s="311"/>
      <c r="G73" s="310"/>
      <c r="H73" s="311">
        <f t="shared" si="1"/>
        <v>0</v>
      </c>
    </row>
    <row r="74" spans="1:8" ht="12.75">
      <c r="A74" s="296">
        <v>9</v>
      </c>
      <c r="B74" s="308" t="s">
        <v>1948</v>
      </c>
      <c r="C74" s="296" t="s">
        <v>1994</v>
      </c>
      <c r="D74" s="296" t="s">
        <v>110</v>
      </c>
      <c r="E74" s="296">
        <v>4</v>
      </c>
      <c r="F74" s="300"/>
      <c r="G74" s="296"/>
      <c r="H74" s="300">
        <f t="shared" si="1"/>
        <v>0</v>
      </c>
    </row>
    <row r="75" spans="1:8" ht="12.75">
      <c r="A75" s="307">
        <v>10</v>
      </c>
      <c r="B75" s="329" t="s">
        <v>1952</v>
      </c>
      <c r="C75" s="307" t="s">
        <v>1953</v>
      </c>
      <c r="D75" s="307" t="s">
        <v>199</v>
      </c>
      <c r="E75" s="307">
        <v>2</v>
      </c>
      <c r="F75" s="330"/>
      <c r="G75" s="307"/>
      <c r="H75" s="330">
        <f t="shared" si="1"/>
        <v>0</v>
      </c>
    </row>
    <row r="76" spans="1:8" ht="12.75">
      <c r="A76" s="301">
        <v>11</v>
      </c>
      <c r="B76" s="318" t="s">
        <v>1954</v>
      </c>
      <c r="C76" s="301" t="s">
        <v>1955</v>
      </c>
      <c r="D76" s="301" t="s">
        <v>199</v>
      </c>
      <c r="E76" s="301">
        <v>2</v>
      </c>
      <c r="F76" s="302"/>
      <c r="G76" s="301"/>
      <c r="H76" s="302">
        <f t="shared" si="1"/>
        <v>0</v>
      </c>
    </row>
    <row r="77" spans="1:8" ht="12.75">
      <c r="A77" s="296"/>
      <c r="B77" s="296"/>
      <c r="C77" s="299"/>
      <c r="D77" s="296"/>
      <c r="E77" s="296"/>
      <c r="F77" s="296"/>
      <c r="G77" s="296"/>
      <c r="H77" s="303">
        <f>SUM(H66:H76)</f>
        <v>0</v>
      </c>
    </row>
    <row r="159" spans="2:8" ht="12.75">
      <c r="B159" s="345"/>
      <c r="F159" s="335"/>
      <c r="H159" s="335"/>
    </row>
    <row r="160" spans="2:8" ht="12.75">
      <c r="B160" s="349"/>
      <c r="F160" s="335"/>
      <c r="H160" s="335"/>
    </row>
    <row r="161" spans="2:8" ht="12.75">
      <c r="B161" s="342"/>
      <c r="F161" s="335"/>
      <c r="H161" s="335"/>
    </row>
    <row r="162" spans="2:8" ht="12.75">
      <c r="B162" s="342"/>
      <c r="F162" s="335"/>
      <c r="H162" s="335"/>
    </row>
    <row r="163" spans="2:8" ht="12.75">
      <c r="B163" s="345"/>
      <c r="F163" s="335"/>
      <c r="H163" s="335"/>
    </row>
    <row r="164" spans="2:8" ht="12.75">
      <c r="B164" s="349"/>
      <c r="F164" s="335"/>
      <c r="H164" s="335"/>
    </row>
    <row r="165" spans="5:8" ht="12.75">
      <c r="E165" s="335"/>
      <c r="H165" s="335"/>
    </row>
    <row r="166" spans="5:8" ht="12.75">
      <c r="E166" s="335"/>
      <c r="F166" s="352"/>
      <c r="H166" s="335"/>
    </row>
    <row r="167" spans="2:8" ht="12.75">
      <c r="B167" s="351"/>
      <c r="C167" s="343"/>
      <c r="H167" s="344"/>
    </row>
    <row r="169" spans="6:8" ht="12.75">
      <c r="F169" s="335"/>
      <c r="G169" s="335"/>
      <c r="H169" s="335"/>
    </row>
    <row r="170" spans="6:8" ht="12.75">
      <c r="F170" s="335"/>
      <c r="H170" s="335"/>
    </row>
    <row r="171" spans="6:8" ht="12.75">
      <c r="F171" s="335"/>
      <c r="H171" s="335"/>
    </row>
    <row r="179" spans="2:8" ht="12.75">
      <c r="B179" s="345"/>
      <c r="F179" s="335"/>
      <c r="G179" s="354"/>
      <c r="H179" s="354"/>
    </row>
    <row r="180" spans="2:8" ht="12.75">
      <c r="B180" s="345"/>
      <c r="F180" s="335"/>
      <c r="G180" s="354"/>
      <c r="H180" s="354"/>
    </row>
    <row r="181" spans="2:8" ht="12.75">
      <c r="B181" s="345"/>
      <c r="F181" s="335"/>
      <c r="G181" s="335"/>
      <c r="H181" s="335"/>
    </row>
    <row r="182" spans="2:8" ht="12.75">
      <c r="B182" s="345"/>
      <c r="F182" s="335"/>
      <c r="G182" s="354"/>
      <c r="H182" s="354"/>
    </row>
    <row r="183" spans="2:8" ht="12.75">
      <c r="B183" s="349"/>
      <c r="F183" s="335"/>
      <c r="G183" s="335"/>
      <c r="H183" s="335"/>
    </row>
    <row r="184" spans="2:8" ht="12.75">
      <c r="B184" s="345"/>
      <c r="F184" s="335"/>
      <c r="G184" s="354"/>
      <c r="H184" s="354"/>
    </row>
    <row r="185" spans="2:8" ht="12.75">
      <c r="B185" s="349"/>
      <c r="F185" s="335"/>
      <c r="G185" s="335"/>
      <c r="H185" s="335"/>
    </row>
    <row r="186" spans="2:8" ht="12.75">
      <c r="B186" s="349"/>
      <c r="F186" s="335"/>
      <c r="G186" s="335"/>
      <c r="H186" s="335"/>
    </row>
    <row r="187" spans="6:8" ht="12.75">
      <c r="F187" s="335"/>
      <c r="H187" s="335"/>
    </row>
    <row r="188" spans="3:8" ht="12.75">
      <c r="C188" s="343"/>
      <c r="E188" s="335"/>
      <c r="H188" s="344"/>
    </row>
    <row r="191" spans="3:8" ht="12.75">
      <c r="C191" s="334"/>
      <c r="F191" s="335"/>
      <c r="H191" s="335"/>
    </row>
    <row r="193" spans="6:8" ht="12.75">
      <c r="F193" s="335"/>
      <c r="G193" s="335"/>
      <c r="H193" s="335"/>
    </row>
    <row r="194" spans="6:8" ht="12.75">
      <c r="F194" s="335"/>
      <c r="G194" s="335"/>
      <c r="H194" s="335"/>
    </row>
    <row r="195" spans="6:8" ht="12.75">
      <c r="F195" s="335"/>
      <c r="G195" s="335"/>
      <c r="H195" s="335"/>
    </row>
    <row r="196" spans="6:8" ht="12.75">
      <c r="F196" s="335"/>
      <c r="G196" s="335"/>
      <c r="H196" s="335"/>
    </row>
    <row r="197" spans="6:8" ht="12.75">
      <c r="F197" s="335"/>
      <c r="G197" s="335"/>
      <c r="H197" s="335"/>
    </row>
    <row r="198" spans="6:8" ht="12.75">
      <c r="F198" s="335"/>
      <c r="G198" s="335"/>
      <c r="H198" s="335"/>
    </row>
    <row r="199" spans="6:8" ht="12.75">
      <c r="F199" s="335"/>
      <c r="G199" s="335"/>
      <c r="H199" s="335"/>
    </row>
    <row r="200" spans="6:8" ht="12.75">
      <c r="F200" s="335"/>
      <c r="G200" s="335"/>
      <c r="H200" s="335"/>
    </row>
    <row r="201" spans="6:8" ht="12.75">
      <c r="F201" s="335"/>
      <c r="G201" s="335"/>
      <c r="H201" s="335"/>
    </row>
    <row r="202" spans="6:8" ht="12.75">
      <c r="F202" s="335"/>
      <c r="G202" s="335"/>
      <c r="H202" s="335"/>
    </row>
    <row r="203" spans="6:8" ht="12.75">
      <c r="F203" s="335"/>
      <c r="G203" s="335"/>
      <c r="H203" s="335"/>
    </row>
    <row r="204" spans="6:8" ht="12.75">
      <c r="F204" s="335"/>
      <c r="G204" s="335"/>
      <c r="H204" s="335"/>
    </row>
    <row r="205" spans="6:8" ht="12.75">
      <c r="F205" s="335"/>
      <c r="G205" s="335"/>
      <c r="H205" s="335"/>
    </row>
    <row r="206" spans="6:8" ht="12.75">
      <c r="F206" s="335"/>
      <c r="G206" s="335"/>
      <c r="H206" s="335"/>
    </row>
    <row r="207" spans="6:8" ht="12.75">
      <c r="F207" s="335"/>
      <c r="G207" s="335"/>
      <c r="H207" s="335"/>
    </row>
    <row r="208" spans="4:8" ht="12.75">
      <c r="D208" s="335"/>
      <c r="F208" s="335"/>
      <c r="G208" s="335"/>
      <c r="H208" s="335"/>
    </row>
    <row r="209" ht="12.75">
      <c r="H209" s="335"/>
    </row>
    <row r="210" spans="5:8" ht="12.75">
      <c r="E210" s="335"/>
      <c r="F210" s="352"/>
      <c r="H210" s="335"/>
    </row>
    <row r="211" spans="3:8" ht="12.75">
      <c r="C211" s="343"/>
      <c r="E211" s="335"/>
      <c r="F211" s="335"/>
      <c r="H211" s="344"/>
    </row>
    <row r="212" spans="7:8" ht="12.75">
      <c r="G212" s="345"/>
      <c r="H212" s="345"/>
    </row>
    <row r="213" spans="5:8" ht="12.75">
      <c r="E213" s="335"/>
      <c r="F213" s="335"/>
      <c r="H213" s="335"/>
    </row>
    <row r="214" spans="5:8" ht="12.75">
      <c r="E214" s="335"/>
      <c r="F214" s="335"/>
      <c r="H214" s="335"/>
    </row>
    <row r="215" spans="3:8" ht="12.75">
      <c r="C215" s="343"/>
      <c r="F215" s="335"/>
      <c r="H215" s="344"/>
    </row>
    <row r="218" spans="3:8" ht="12.75">
      <c r="C218" s="334"/>
      <c r="E218" s="335"/>
      <c r="H218" s="344"/>
    </row>
    <row r="219" spans="2:8" ht="12.75">
      <c r="B219" s="349"/>
      <c r="F219" s="335"/>
      <c r="G219" s="335"/>
      <c r="H219" s="335"/>
    </row>
    <row r="220" spans="2:8" ht="12.75">
      <c r="B220" s="349"/>
      <c r="F220" s="335"/>
      <c r="G220" s="335"/>
      <c r="H220" s="335"/>
    </row>
    <row r="221" spans="2:8" ht="12.75">
      <c r="B221" s="345"/>
      <c r="F221" s="335"/>
      <c r="G221" s="354"/>
      <c r="H221" s="354"/>
    </row>
    <row r="222" spans="2:8" ht="12.75">
      <c r="B222" s="345"/>
      <c r="F222" s="335"/>
      <c r="G222" s="354"/>
      <c r="H222" s="354"/>
    </row>
    <row r="223" spans="4:8" ht="12.75">
      <c r="D223" s="335"/>
      <c r="F223" s="335"/>
      <c r="G223" s="335"/>
      <c r="H223" s="335"/>
    </row>
    <row r="224" spans="6:8" ht="12.75">
      <c r="F224" s="335"/>
      <c r="H224" s="335"/>
    </row>
    <row r="225" spans="3:8" ht="12.75">
      <c r="C225" s="343"/>
      <c r="E225" s="335"/>
      <c r="H225" s="344"/>
    </row>
    <row r="226" spans="3:8" ht="12.75">
      <c r="C226" s="343"/>
      <c r="E226" s="335"/>
      <c r="F226" s="335"/>
      <c r="H226" s="344"/>
    </row>
    <row r="228" spans="3:8" ht="12.75">
      <c r="C228" s="334"/>
      <c r="F228" s="335"/>
      <c r="H228" s="335"/>
    </row>
    <row r="230" spans="6:8" ht="12.75">
      <c r="F230" s="335"/>
      <c r="G230" s="335"/>
      <c r="H230" s="335"/>
    </row>
    <row r="231" spans="6:8" ht="12.75">
      <c r="F231" s="335"/>
      <c r="G231" s="335"/>
      <c r="H231" s="335"/>
    </row>
    <row r="232" spans="6:8" ht="12.75">
      <c r="F232" s="335"/>
      <c r="G232" s="335"/>
      <c r="H232" s="335"/>
    </row>
    <row r="233" spans="6:8" ht="12.75">
      <c r="F233" s="335"/>
      <c r="G233" s="335"/>
      <c r="H233" s="335"/>
    </row>
    <row r="234" spans="6:8" ht="12.75">
      <c r="F234" s="335"/>
      <c r="G234" s="335"/>
      <c r="H234" s="335"/>
    </row>
    <row r="235" spans="6:8" ht="12.75">
      <c r="F235" s="335"/>
      <c r="G235" s="335"/>
      <c r="H235" s="335"/>
    </row>
    <row r="236" spans="6:8" ht="12.75">
      <c r="F236" s="335"/>
      <c r="G236" s="335"/>
      <c r="H236" s="335"/>
    </row>
    <row r="237" spans="4:8" ht="12.75">
      <c r="D237" s="335"/>
      <c r="F237" s="335"/>
      <c r="G237" s="335"/>
      <c r="H237" s="335"/>
    </row>
    <row r="238" spans="4:8" ht="12.75">
      <c r="D238" s="335"/>
      <c r="F238" s="335"/>
      <c r="G238" s="335"/>
      <c r="H238" s="335"/>
    </row>
    <row r="239" spans="5:8" ht="12.75">
      <c r="E239" s="335"/>
      <c r="F239" s="352"/>
      <c r="H239" s="335"/>
    </row>
    <row r="240" spans="3:8" ht="12.75">
      <c r="C240" s="343"/>
      <c r="E240" s="335"/>
      <c r="F240" s="335"/>
      <c r="H240" s="344"/>
    </row>
    <row r="241" spans="6:8" ht="12.75">
      <c r="F241" s="335"/>
      <c r="H241" s="335"/>
    </row>
    <row r="242" spans="5:8" ht="12.75">
      <c r="E242" s="335"/>
      <c r="F242" s="335"/>
      <c r="H242" s="335"/>
    </row>
    <row r="243" spans="5:8" ht="12.75">
      <c r="E243" s="335"/>
      <c r="F243" s="335"/>
      <c r="H243" s="335"/>
    </row>
    <row r="244" spans="3:8" ht="12.75">
      <c r="C244" s="343"/>
      <c r="F244" s="335"/>
      <c r="H244" s="344"/>
    </row>
    <row r="249" spans="2:8" ht="12.75">
      <c r="B249" s="345"/>
      <c r="F249" s="335"/>
      <c r="G249" s="354"/>
      <c r="H249" s="354"/>
    </row>
    <row r="250" spans="2:8" ht="12.75">
      <c r="B250" s="349"/>
      <c r="F250" s="335"/>
      <c r="G250" s="335"/>
      <c r="H250" s="335"/>
    </row>
    <row r="251" spans="2:8" ht="12.75">
      <c r="B251" s="349"/>
      <c r="F251" s="335"/>
      <c r="G251" s="354"/>
      <c r="H251" s="354"/>
    </row>
    <row r="252" spans="2:8" ht="12.75">
      <c r="B252" s="349"/>
      <c r="F252" s="335"/>
      <c r="G252" s="335"/>
      <c r="H252" s="335"/>
    </row>
    <row r="253" spans="2:8" ht="12.75">
      <c r="B253" s="345"/>
      <c r="F253" s="335"/>
      <c r="G253" s="335"/>
      <c r="H253" s="335"/>
    </row>
    <row r="254" spans="6:8" ht="12.75">
      <c r="F254" s="335"/>
      <c r="H254" s="335"/>
    </row>
    <row r="255" spans="3:8" ht="12.75">
      <c r="C255" s="343"/>
      <c r="E255" s="335"/>
      <c r="H255" s="344"/>
    </row>
    <row r="256" spans="6:8" ht="12.75">
      <c r="F256" s="335"/>
      <c r="H256" s="335"/>
    </row>
    <row r="257" spans="6:8" ht="12.75">
      <c r="F257" s="335"/>
      <c r="H257" s="335"/>
    </row>
    <row r="279" spans="7:8" ht="12.75">
      <c r="G279" s="345"/>
      <c r="H279" s="345"/>
    </row>
    <row r="280" ht="12.75">
      <c r="C280" s="334"/>
    </row>
    <row r="282" spans="2:8" ht="12.75">
      <c r="B282" s="349"/>
      <c r="F282" s="335"/>
      <c r="G282" s="335"/>
      <c r="H282" s="335"/>
    </row>
    <row r="283" spans="2:8" ht="12.75">
      <c r="B283" s="345"/>
      <c r="F283" s="335"/>
      <c r="G283" s="354"/>
      <c r="H283" s="354"/>
    </row>
    <row r="284" spans="2:8" ht="12.75">
      <c r="B284" s="345"/>
      <c r="C284" s="351"/>
      <c r="F284" s="335"/>
      <c r="G284" s="335"/>
      <c r="H284" s="335"/>
    </row>
    <row r="285" spans="2:8" ht="12.75">
      <c r="B285" s="349"/>
      <c r="F285" s="335"/>
      <c r="G285" s="335"/>
      <c r="H285" s="335"/>
    </row>
    <row r="286" spans="2:8" ht="12.75">
      <c r="B286" s="349"/>
      <c r="F286" s="335"/>
      <c r="G286" s="354"/>
      <c r="H286" s="354"/>
    </row>
    <row r="287" spans="2:8" ht="12.75">
      <c r="B287" s="349"/>
      <c r="F287" s="335"/>
      <c r="G287" s="335"/>
      <c r="H287" s="335"/>
    </row>
    <row r="288" spans="2:8" ht="12.75">
      <c r="B288" s="345"/>
      <c r="F288" s="335"/>
      <c r="G288" s="335"/>
      <c r="H288" s="335"/>
    </row>
    <row r="289" spans="6:8" ht="12.75">
      <c r="F289" s="335"/>
      <c r="H289" s="335"/>
    </row>
    <row r="290" spans="3:8" ht="12.75">
      <c r="C290" s="343"/>
      <c r="E290" s="335"/>
      <c r="H290" s="344"/>
    </row>
    <row r="293" spans="3:8" ht="12.75">
      <c r="C293" s="334"/>
      <c r="F293" s="335"/>
      <c r="H293" s="335"/>
    </row>
    <row r="295" spans="6:8" ht="12.75">
      <c r="F295" s="335"/>
      <c r="G295" s="335"/>
      <c r="H295" s="335"/>
    </row>
    <row r="296" spans="6:8" ht="12.75">
      <c r="F296" s="335"/>
      <c r="G296" s="335"/>
      <c r="H296" s="335"/>
    </row>
    <row r="297" spans="6:8" ht="12.75">
      <c r="F297" s="335"/>
      <c r="G297" s="335"/>
      <c r="H297" s="335"/>
    </row>
    <row r="298" spans="6:8" ht="12.75">
      <c r="F298" s="335"/>
      <c r="G298" s="335"/>
      <c r="H298" s="335"/>
    </row>
    <row r="299" spans="6:8" ht="12.75">
      <c r="F299" s="335"/>
      <c r="G299" s="335"/>
      <c r="H299" s="335"/>
    </row>
    <row r="300" spans="6:8" ht="12.75">
      <c r="F300" s="335"/>
      <c r="G300" s="335"/>
      <c r="H300" s="335"/>
    </row>
    <row r="301" spans="6:8" ht="12.75">
      <c r="F301" s="335"/>
      <c r="G301" s="335"/>
      <c r="H301" s="335"/>
    </row>
    <row r="302" spans="6:8" ht="12.75">
      <c r="F302" s="335"/>
      <c r="G302" s="335"/>
      <c r="H302" s="335"/>
    </row>
    <row r="303" spans="4:8" ht="12.75">
      <c r="D303" s="335"/>
      <c r="F303" s="335"/>
      <c r="G303" s="335"/>
      <c r="H303" s="335"/>
    </row>
    <row r="304" spans="4:8" ht="12.75">
      <c r="D304" s="335"/>
      <c r="F304" s="335"/>
      <c r="G304" s="335"/>
      <c r="H304" s="335"/>
    </row>
    <row r="305" spans="5:8" ht="12.75">
      <c r="E305" s="335"/>
      <c r="F305" s="352"/>
      <c r="H305" s="335"/>
    </row>
    <row r="306" spans="3:8" ht="12.75">
      <c r="C306" s="343"/>
      <c r="E306" s="335"/>
      <c r="F306" s="335"/>
      <c r="H306" s="344"/>
    </row>
    <row r="307" spans="6:8" ht="12.75">
      <c r="F307" s="335"/>
      <c r="H307" s="335"/>
    </row>
    <row r="308" spans="5:8" ht="12.75">
      <c r="E308" s="335"/>
      <c r="F308" s="335"/>
      <c r="H308" s="335"/>
    </row>
    <row r="309" spans="5:8" ht="12.75">
      <c r="E309" s="335"/>
      <c r="F309" s="335"/>
      <c r="H309" s="335"/>
    </row>
    <row r="310" spans="3:8" ht="12.75">
      <c r="C310" s="343"/>
      <c r="F310" s="335"/>
      <c r="H310" s="344"/>
    </row>
    <row r="311" spans="6:8" ht="12.75">
      <c r="F311" s="335"/>
      <c r="H311" s="335"/>
    </row>
    <row r="312" spans="3:8" ht="12.75">
      <c r="C312" s="334"/>
      <c r="F312" s="335"/>
      <c r="H312" s="335"/>
    </row>
    <row r="314" spans="6:8" ht="12.75">
      <c r="F314" s="335"/>
      <c r="G314" s="335"/>
      <c r="H314" s="335"/>
    </row>
    <row r="315" spans="6:8" ht="12.75">
      <c r="F315" s="335"/>
      <c r="G315" s="335"/>
      <c r="H315" s="335"/>
    </row>
    <row r="316" spans="6:8" ht="12.75">
      <c r="F316" s="335"/>
      <c r="G316" s="335"/>
      <c r="H316" s="335"/>
    </row>
    <row r="317" spans="6:8" ht="12.75">
      <c r="F317" s="335"/>
      <c r="G317" s="335"/>
      <c r="H317" s="335"/>
    </row>
    <row r="318" spans="6:8" ht="12.75">
      <c r="F318" s="335"/>
      <c r="G318" s="335"/>
      <c r="H318" s="335"/>
    </row>
    <row r="319" spans="6:8" ht="12.75">
      <c r="F319" s="335"/>
      <c r="G319" s="335"/>
      <c r="H319" s="335"/>
    </row>
    <row r="320" spans="6:8" ht="12.75">
      <c r="F320" s="335"/>
      <c r="G320" s="335"/>
      <c r="H320" s="335"/>
    </row>
    <row r="321" spans="6:8" ht="12.75">
      <c r="F321" s="335"/>
      <c r="G321" s="335"/>
      <c r="H321" s="335"/>
    </row>
    <row r="322" spans="6:8" ht="12.75">
      <c r="F322" s="335"/>
      <c r="G322" s="335"/>
      <c r="H322" s="335"/>
    </row>
    <row r="323" spans="6:8" ht="12.75">
      <c r="F323" s="335"/>
      <c r="G323" s="335"/>
      <c r="H323" s="335"/>
    </row>
    <row r="324" spans="4:8" ht="12.75">
      <c r="D324" s="335"/>
      <c r="F324" s="335"/>
      <c r="G324" s="335"/>
      <c r="H324" s="335"/>
    </row>
    <row r="325" spans="4:8" ht="12.75">
      <c r="D325" s="335"/>
      <c r="F325" s="335"/>
      <c r="G325" s="335"/>
      <c r="H325" s="335"/>
    </row>
    <row r="326" spans="5:8" ht="12.75">
      <c r="E326" s="335"/>
      <c r="F326" s="352"/>
      <c r="H326" s="335"/>
    </row>
    <row r="327" spans="3:8" ht="12.75">
      <c r="C327" s="343"/>
      <c r="E327" s="335"/>
      <c r="F327" s="335"/>
      <c r="H327" s="344"/>
    </row>
    <row r="328" spans="6:8" ht="12.75">
      <c r="F328" s="335"/>
      <c r="H328" s="335"/>
    </row>
    <row r="329" spans="5:8" ht="12.75">
      <c r="E329" s="335"/>
      <c r="F329" s="335"/>
      <c r="H329" s="335"/>
    </row>
    <row r="330" spans="5:8" ht="12.75">
      <c r="E330" s="335"/>
      <c r="F330" s="335"/>
      <c r="H330" s="335"/>
    </row>
    <row r="331" spans="3:8" ht="12.75">
      <c r="C331" s="343"/>
      <c r="F331" s="335"/>
      <c r="H331" s="344"/>
    </row>
    <row r="333" spans="7:8" ht="12.75">
      <c r="G333" s="345"/>
      <c r="H333" s="345"/>
    </row>
    <row r="334" ht="12.75">
      <c r="C334" s="334"/>
    </row>
    <row r="336" spans="2:8" ht="12.75">
      <c r="B336" s="349"/>
      <c r="F336" s="335"/>
      <c r="G336" s="335"/>
      <c r="H336" s="335"/>
    </row>
    <row r="337" spans="2:8" ht="12.75">
      <c r="B337" s="345"/>
      <c r="F337" s="335"/>
      <c r="G337" s="354"/>
      <c r="H337" s="354"/>
    </row>
    <row r="338" spans="2:8" ht="12.75">
      <c r="B338" s="345"/>
      <c r="C338" s="351"/>
      <c r="F338" s="335"/>
      <c r="G338" s="335"/>
      <c r="H338" s="335"/>
    </row>
    <row r="339" spans="2:8" ht="12.75">
      <c r="B339" s="349"/>
      <c r="F339" s="335"/>
      <c r="G339" s="335"/>
      <c r="H339" s="335"/>
    </row>
    <row r="340" spans="2:8" ht="12.75">
      <c r="B340" s="349"/>
      <c r="F340" s="335"/>
      <c r="G340" s="354"/>
      <c r="H340" s="354"/>
    </row>
    <row r="341" spans="2:8" ht="12.75">
      <c r="B341" s="349"/>
      <c r="F341" s="335"/>
      <c r="G341" s="335"/>
      <c r="H341" s="335"/>
    </row>
    <row r="342" spans="2:8" ht="12.75">
      <c r="B342" s="345"/>
      <c r="F342" s="335"/>
      <c r="G342" s="335"/>
      <c r="H342" s="335"/>
    </row>
    <row r="343" spans="6:8" ht="12.75">
      <c r="F343" s="335"/>
      <c r="H343" s="335"/>
    </row>
    <row r="344" spans="3:8" ht="12.75">
      <c r="C344" s="343"/>
      <c r="E344" s="335"/>
      <c r="H344" s="344"/>
    </row>
    <row r="347" spans="3:8" ht="12.75">
      <c r="C347" s="334"/>
      <c r="F347" s="335"/>
      <c r="H347" s="335"/>
    </row>
    <row r="349" spans="6:8" ht="12.75">
      <c r="F349" s="335"/>
      <c r="G349" s="335"/>
      <c r="H349" s="335"/>
    </row>
    <row r="350" spans="6:8" ht="12.75">
      <c r="F350" s="335"/>
      <c r="G350" s="335"/>
      <c r="H350" s="335"/>
    </row>
    <row r="351" spans="6:8" ht="12.75">
      <c r="F351" s="335"/>
      <c r="G351" s="335"/>
      <c r="H351" s="335"/>
    </row>
    <row r="352" spans="6:8" ht="12.75">
      <c r="F352" s="335"/>
      <c r="G352" s="335"/>
      <c r="H352" s="335"/>
    </row>
    <row r="353" spans="6:8" ht="12.75">
      <c r="F353" s="335"/>
      <c r="G353" s="335"/>
      <c r="H353" s="335"/>
    </row>
    <row r="354" spans="6:8" ht="12.75">
      <c r="F354" s="335"/>
      <c r="G354" s="335"/>
      <c r="H354" s="335"/>
    </row>
    <row r="355" spans="6:8" ht="12.75">
      <c r="F355" s="335"/>
      <c r="G355" s="335"/>
      <c r="H355" s="335"/>
    </row>
    <row r="356" spans="6:8" ht="12.75">
      <c r="F356" s="335"/>
      <c r="G356" s="335"/>
      <c r="H356" s="335"/>
    </row>
    <row r="357" spans="4:8" ht="12.75">
      <c r="D357" s="335"/>
      <c r="F357" s="335"/>
      <c r="G357" s="335"/>
      <c r="H357" s="335"/>
    </row>
    <row r="358" spans="4:8" ht="12.75">
      <c r="D358" s="335"/>
      <c r="F358" s="335"/>
      <c r="G358" s="335"/>
      <c r="H358" s="335"/>
    </row>
    <row r="359" spans="5:8" ht="12.75">
      <c r="E359" s="335"/>
      <c r="F359" s="352"/>
      <c r="H359" s="335"/>
    </row>
    <row r="360" spans="3:8" ht="12.75">
      <c r="C360" s="343"/>
      <c r="E360" s="335"/>
      <c r="F360" s="335"/>
      <c r="H360" s="344"/>
    </row>
    <row r="361" spans="6:8" ht="12.75">
      <c r="F361" s="335"/>
      <c r="H361" s="335"/>
    </row>
    <row r="362" spans="5:8" ht="12.75">
      <c r="E362" s="335"/>
      <c r="F362" s="335"/>
      <c r="H362" s="335"/>
    </row>
    <row r="363" spans="5:8" ht="12.75">
      <c r="E363" s="335"/>
      <c r="F363" s="335"/>
      <c r="H363" s="335"/>
    </row>
    <row r="364" spans="3:8" ht="12.75">
      <c r="C364" s="343"/>
      <c r="F364" s="335"/>
      <c r="H364" s="344"/>
    </row>
  </sheetData>
  <printOptions/>
  <pageMargins left="0.984251968503937" right="0.984251968503937" top="0.5905511811023623" bottom="0.5905511811023623" header="0.5118110236220472" footer="0.5118110236220472"/>
  <pageSetup horizontalDpi="600" verticalDpi="600" orientation="landscape" paperSize="9" r:id="rId1"/>
  <headerFooter alignWithMargins="0">
    <oddHeader>&amp;R&amp;P</oddHeader>
  </headerFooter>
  <rowBreaks count="2" manualBreakCount="2">
    <brk id="17" max="16383" man="1"/>
    <brk id="212" min="1"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5"/>
  <sheetViews>
    <sheetView zoomScale="125" zoomScaleNormal="125" workbookViewId="0" topLeftCell="A1">
      <selection activeCell="E20" sqref="E20"/>
    </sheetView>
  </sheetViews>
  <sheetFormatPr defaultColWidth="10.00390625" defaultRowHeight="12.75"/>
  <cols>
    <col min="1" max="1" width="5.00390625" style="298" customWidth="1"/>
    <col min="2" max="2" width="18.00390625" style="298" customWidth="1"/>
    <col min="3" max="3" width="42.00390625" style="298" customWidth="1"/>
    <col min="4" max="4" width="4.00390625" style="298" customWidth="1"/>
    <col min="5" max="6" width="11.00390625" style="298" customWidth="1"/>
    <col min="7" max="8" width="16.00390625" style="298" customWidth="1"/>
    <col min="9" max="16384" width="10.00390625" style="298" customWidth="1"/>
  </cols>
  <sheetData>
    <row r="1" spans="1:8" ht="12.75">
      <c r="A1" s="296" t="s">
        <v>1876</v>
      </c>
      <c r="B1" s="296" t="s">
        <v>1877</v>
      </c>
      <c r="C1" s="296" t="s">
        <v>102</v>
      </c>
      <c r="D1" s="296" t="s">
        <v>1878</v>
      </c>
      <c r="E1" s="296" t="s">
        <v>1879</v>
      </c>
      <c r="F1" s="296" t="s">
        <v>1880</v>
      </c>
      <c r="G1" s="308" t="s">
        <v>1881</v>
      </c>
      <c r="H1" s="308" t="s">
        <v>1882</v>
      </c>
    </row>
    <row r="2" spans="1:8" ht="12.75">
      <c r="A2" s="296"/>
      <c r="B2" s="296"/>
      <c r="C2" s="297" t="s">
        <v>1860</v>
      </c>
      <c r="D2" s="296"/>
      <c r="E2" s="296"/>
      <c r="F2" s="296"/>
      <c r="G2" s="308"/>
      <c r="H2" s="308"/>
    </row>
    <row r="3" spans="1:8" ht="12.75">
      <c r="A3" s="296"/>
      <c r="B3" s="296"/>
      <c r="C3" s="297" t="s">
        <v>1997</v>
      </c>
      <c r="D3" s="296"/>
      <c r="E3" s="296"/>
      <c r="F3" s="296"/>
      <c r="G3" s="296"/>
      <c r="H3" s="296"/>
    </row>
    <row r="4" spans="1:8" ht="12.75">
      <c r="A4" s="296"/>
      <c r="B4" s="296"/>
      <c r="C4" s="299" t="s">
        <v>1862</v>
      </c>
      <c r="D4" s="296"/>
      <c r="E4" s="296"/>
      <c r="F4" s="296"/>
      <c r="G4" s="296"/>
      <c r="H4" s="296"/>
    </row>
    <row r="5" spans="1:8" ht="12.75">
      <c r="A5" s="296"/>
      <c r="B5" s="296"/>
      <c r="C5" s="299"/>
      <c r="D5" s="296"/>
      <c r="E5" s="296"/>
      <c r="F5" s="296"/>
      <c r="G5" s="296"/>
      <c r="H5" s="296"/>
    </row>
    <row r="6" spans="1:8" ht="12.75">
      <c r="A6" s="296"/>
      <c r="B6" s="296" t="s">
        <v>1863</v>
      </c>
      <c r="C6" s="296" t="s">
        <v>1864</v>
      </c>
      <c r="D6" s="296" t="s">
        <v>82</v>
      </c>
      <c r="E6" s="296"/>
      <c r="F6" s="296"/>
      <c r="G6" s="296"/>
      <c r="H6" s="300">
        <f>H40</f>
        <v>0</v>
      </c>
    </row>
    <row r="7" spans="1:8" ht="12.75">
      <c r="A7" s="296"/>
      <c r="B7" s="296"/>
      <c r="C7" s="296" t="s">
        <v>1865</v>
      </c>
      <c r="D7" s="296" t="s">
        <v>82</v>
      </c>
      <c r="E7" s="296"/>
      <c r="F7" s="296"/>
      <c r="G7" s="296"/>
      <c r="H7" s="300">
        <f>H51</f>
        <v>0</v>
      </c>
    </row>
    <row r="8" spans="1:8" ht="12.75">
      <c r="A8" s="301"/>
      <c r="B8" s="301"/>
      <c r="C8" s="301" t="s">
        <v>1866</v>
      </c>
      <c r="D8" s="301" t="s">
        <v>82</v>
      </c>
      <c r="E8" s="301"/>
      <c r="F8" s="301"/>
      <c r="G8" s="302">
        <f>G66</f>
        <v>0</v>
      </c>
      <c r="H8" s="302"/>
    </row>
    <row r="9" spans="1:8" ht="12.75">
      <c r="A9" s="296"/>
      <c r="B9" s="296"/>
      <c r="C9" s="296" t="s">
        <v>1869</v>
      </c>
      <c r="D9" s="296"/>
      <c r="E9" s="296"/>
      <c r="F9" s="296"/>
      <c r="G9" s="300">
        <f>SUM(G6:G8)</f>
        <v>0</v>
      </c>
      <c r="H9" s="300">
        <f>SUM(H4:H8)</f>
        <v>0</v>
      </c>
    </row>
    <row r="10" spans="1:8" ht="12.75">
      <c r="A10" s="296"/>
      <c r="B10" s="296"/>
      <c r="C10" s="299" t="s">
        <v>1870</v>
      </c>
      <c r="D10" s="296"/>
      <c r="E10" s="296"/>
      <c r="F10" s="296"/>
      <c r="G10" s="296"/>
      <c r="H10" s="303">
        <f>SUM(G9:H9)</f>
        <v>0</v>
      </c>
    </row>
    <row r="11" spans="1:8" ht="12.75">
      <c r="A11" s="296"/>
      <c r="B11" s="296"/>
      <c r="C11" s="299"/>
      <c r="D11" s="296"/>
      <c r="E11" s="296"/>
      <c r="F11" s="296"/>
      <c r="G11" s="296"/>
      <c r="H11" s="303"/>
    </row>
    <row r="12" spans="1:8" ht="12.75">
      <c r="A12" s="296"/>
      <c r="B12" s="296"/>
      <c r="C12" s="299"/>
      <c r="D12" s="296"/>
      <c r="E12" s="296"/>
      <c r="F12" s="296"/>
      <c r="G12" s="296"/>
      <c r="H12" s="303"/>
    </row>
    <row r="13" spans="1:8" ht="12.75">
      <c r="A13" s="296"/>
      <c r="B13" s="296"/>
      <c r="C13" s="299" t="s">
        <v>1871</v>
      </c>
      <c r="D13" s="296"/>
      <c r="E13" s="300"/>
      <c r="F13" s="305"/>
      <c r="G13" s="300"/>
      <c r="H13" s="300"/>
    </row>
    <row r="14" spans="1:8" ht="12.75">
      <c r="A14" s="296"/>
      <c r="B14" s="296" t="s">
        <v>1872</v>
      </c>
      <c r="C14" s="296" t="s">
        <v>1873</v>
      </c>
      <c r="D14" s="296" t="s">
        <v>1874</v>
      </c>
      <c r="E14" s="296">
        <v>10</v>
      </c>
      <c r="F14" s="300"/>
      <c r="G14" s="300"/>
      <c r="H14" s="300">
        <f>E14*F14</f>
        <v>0</v>
      </c>
    </row>
    <row r="15" spans="1:8" ht="12.75">
      <c r="A15" s="296"/>
      <c r="B15" s="296" t="s">
        <v>28</v>
      </c>
      <c r="C15" s="296" t="s">
        <v>1998</v>
      </c>
      <c r="D15" s="296" t="s">
        <v>1874</v>
      </c>
      <c r="E15" s="296">
        <v>50</v>
      </c>
      <c r="F15" s="300"/>
      <c r="G15" s="300"/>
      <c r="H15" s="300">
        <f>E15*F15</f>
        <v>0</v>
      </c>
    </row>
    <row r="16" spans="1:8" ht="12.75">
      <c r="A16" s="296"/>
      <c r="B16" s="296" t="s">
        <v>28</v>
      </c>
      <c r="C16" s="296" t="s">
        <v>1999</v>
      </c>
      <c r="D16" s="296" t="s">
        <v>1874</v>
      </c>
      <c r="E16" s="296">
        <v>8</v>
      </c>
      <c r="F16" s="300"/>
      <c r="G16" s="300"/>
      <c r="H16" s="300">
        <f>E16*F16</f>
        <v>0</v>
      </c>
    </row>
    <row r="17" spans="1:8" ht="12.75">
      <c r="A17" s="296"/>
      <c r="B17" s="296" t="s">
        <v>28</v>
      </c>
      <c r="C17" s="296" t="s">
        <v>2000</v>
      </c>
      <c r="D17" s="296" t="s">
        <v>1874</v>
      </c>
      <c r="E17" s="296">
        <v>72</v>
      </c>
      <c r="F17" s="300"/>
      <c r="G17" s="300"/>
      <c r="H17" s="300">
        <f>E17*F17</f>
        <v>0</v>
      </c>
    </row>
    <row r="18" spans="1:8" ht="12.75">
      <c r="A18" s="296" t="s">
        <v>1876</v>
      </c>
      <c r="B18" s="296" t="s">
        <v>1877</v>
      </c>
      <c r="C18" s="296" t="s">
        <v>102</v>
      </c>
      <c r="D18" s="296" t="s">
        <v>1878</v>
      </c>
      <c r="E18" s="296" t="s">
        <v>1879</v>
      </c>
      <c r="F18" s="296" t="s">
        <v>1880</v>
      </c>
      <c r="G18" s="308" t="s">
        <v>1881</v>
      </c>
      <c r="H18" s="308" t="s">
        <v>1882</v>
      </c>
    </row>
    <row r="19" spans="1:8" ht="12.75">
      <c r="A19" s="296"/>
      <c r="B19" s="296"/>
      <c r="C19" s="304" t="s">
        <v>1864</v>
      </c>
      <c r="D19" s="296"/>
      <c r="E19" s="296"/>
      <c r="F19" s="296"/>
      <c r="G19" s="296"/>
      <c r="H19" s="303"/>
    </row>
    <row r="20" spans="1:8" ht="12.75">
      <c r="A20" s="296"/>
      <c r="B20" s="296"/>
      <c r="C20" s="296"/>
      <c r="D20" s="296"/>
      <c r="E20" s="296"/>
      <c r="F20" s="296"/>
      <c r="G20" s="296"/>
      <c r="H20" s="296"/>
    </row>
    <row r="21" spans="1:8" ht="12.75">
      <c r="A21" s="296"/>
      <c r="B21" s="296" t="s">
        <v>1863</v>
      </c>
      <c r="C21" s="296"/>
      <c r="D21" s="296"/>
      <c r="E21" s="296"/>
      <c r="F21" s="296"/>
      <c r="G21" s="296"/>
      <c r="H21" s="296"/>
    </row>
    <row r="22" spans="1:8" ht="12.75">
      <c r="A22" s="296">
        <v>1</v>
      </c>
      <c r="B22" s="308">
        <v>210810005</v>
      </c>
      <c r="C22" s="296" t="s">
        <v>1883</v>
      </c>
      <c r="D22" s="296" t="s">
        <v>110</v>
      </c>
      <c r="E22" s="296">
        <v>20</v>
      </c>
      <c r="F22" s="300"/>
      <c r="G22" s="309"/>
      <c r="H22" s="300">
        <f aca="true" t="shared" si="0" ref="H22:H35">ROUND(E22*F22,0)</f>
        <v>0</v>
      </c>
    </row>
    <row r="23" spans="1:8" ht="12.75">
      <c r="A23" s="296">
        <v>2</v>
      </c>
      <c r="B23" s="296">
        <v>210860202</v>
      </c>
      <c r="C23" s="296" t="s">
        <v>2001</v>
      </c>
      <c r="D23" s="296" t="s">
        <v>110</v>
      </c>
      <c r="E23" s="296">
        <v>10</v>
      </c>
      <c r="F23" s="300"/>
      <c r="G23" s="296"/>
      <c r="H23" s="300">
        <f t="shared" si="0"/>
        <v>0</v>
      </c>
    </row>
    <row r="24" spans="1:8" ht="12.75">
      <c r="A24" s="296">
        <v>3</v>
      </c>
      <c r="B24" s="296">
        <v>210010107</v>
      </c>
      <c r="C24" s="296" t="s">
        <v>2002</v>
      </c>
      <c r="D24" s="296" t="s">
        <v>110</v>
      </c>
      <c r="E24" s="296">
        <v>4</v>
      </c>
      <c r="F24" s="300"/>
      <c r="G24" s="296"/>
      <c r="H24" s="300">
        <f t="shared" si="0"/>
        <v>0</v>
      </c>
    </row>
    <row r="25" spans="1:8" ht="12.75">
      <c r="A25" s="296">
        <v>4</v>
      </c>
      <c r="B25" s="296">
        <v>210100001</v>
      </c>
      <c r="C25" s="296" t="s">
        <v>2003</v>
      </c>
      <c r="D25" s="296" t="s">
        <v>101</v>
      </c>
      <c r="E25" s="296">
        <v>16</v>
      </c>
      <c r="F25" s="300"/>
      <c r="G25" s="296"/>
      <c r="H25" s="300">
        <f t="shared" si="0"/>
        <v>0</v>
      </c>
    </row>
    <row r="26" spans="1:8" ht="12.75">
      <c r="A26" s="296">
        <v>5</v>
      </c>
      <c r="B26" s="296">
        <v>210100014</v>
      </c>
      <c r="C26" s="296" t="s">
        <v>1886</v>
      </c>
      <c r="D26" s="296" t="s">
        <v>101</v>
      </c>
      <c r="E26" s="296">
        <v>4</v>
      </c>
      <c r="F26" s="300"/>
      <c r="G26" s="296"/>
      <c r="H26" s="300">
        <f t="shared" si="0"/>
        <v>0</v>
      </c>
    </row>
    <row r="27" spans="1:8" ht="12.75">
      <c r="A27" s="296">
        <v>6</v>
      </c>
      <c r="B27" s="296">
        <v>210100173</v>
      </c>
      <c r="C27" s="296" t="s">
        <v>2004</v>
      </c>
      <c r="D27" s="296" t="s">
        <v>101</v>
      </c>
      <c r="E27" s="296">
        <v>2</v>
      </c>
      <c r="F27" s="300"/>
      <c r="G27" s="296"/>
      <c r="H27" s="300">
        <f t="shared" si="0"/>
        <v>0</v>
      </c>
    </row>
    <row r="28" spans="1:8" ht="12.75">
      <c r="A28" s="296">
        <v>7</v>
      </c>
      <c r="B28" s="296">
        <v>210100194</v>
      </c>
      <c r="C28" s="296" t="s">
        <v>2005</v>
      </c>
      <c r="D28" s="296" t="s">
        <v>101</v>
      </c>
      <c r="E28" s="296">
        <v>1</v>
      </c>
      <c r="F28" s="300"/>
      <c r="G28" s="309"/>
      <c r="H28" s="300">
        <f t="shared" si="0"/>
        <v>0</v>
      </c>
    </row>
    <row r="29" spans="1:8" ht="12.75">
      <c r="A29" s="296">
        <v>8</v>
      </c>
      <c r="B29" s="296">
        <v>210100251</v>
      </c>
      <c r="C29" s="296" t="s">
        <v>1888</v>
      </c>
      <c r="D29" s="296" t="s">
        <v>101</v>
      </c>
      <c r="E29" s="296">
        <v>1</v>
      </c>
      <c r="F29" s="300"/>
      <c r="G29" s="296"/>
      <c r="H29" s="300">
        <f t="shared" si="0"/>
        <v>0</v>
      </c>
    </row>
    <row r="30" spans="1:8" ht="12.75">
      <c r="A30" s="296">
        <v>9</v>
      </c>
      <c r="B30" s="296">
        <v>210190003</v>
      </c>
      <c r="C30" s="296" t="s">
        <v>2006</v>
      </c>
      <c r="D30" s="296" t="s">
        <v>101</v>
      </c>
      <c r="E30" s="296">
        <v>1</v>
      </c>
      <c r="F30" s="300"/>
      <c r="G30" s="309"/>
      <c r="H30" s="300">
        <f t="shared" si="0"/>
        <v>0</v>
      </c>
    </row>
    <row r="31" spans="1:8" ht="12.75">
      <c r="A31" s="296">
        <v>10</v>
      </c>
      <c r="B31" s="296">
        <v>210220452</v>
      </c>
      <c r="C31" s="296" t="s">
        <v>2007</v>
      </c>
      <c r="D31" s="296" t="s">
        <v>110</v>
      </c>
      <c r="E31" s="296">
        <v>5</v>
      </c>
      <c r="F31" s="300"/>
      <c r="G31" s="309"/>
      <c r="H31" s="300">
        <f t="shared" si="0"/>
        <v>0</v>
      </c>
    </row>
    <row r="32" spans="1:8" ht="12.75">
      <c r="A32" s="296">
        <v>11</v>
      </c>
      <c r="B32" s="296">
        <v>210220301</v>
      </c>
      <c r="C32" s="296" t="s">
        <v>1980</v>
      </c>
      <c r="D32" s="296" t="s">
        <v>101</v>
      </c>
      <c r="E32" s="296">
        <v>4</v>
      </c>
      <c r="F32" s="300"/>
      <c r="G32" s="296"/>
      <c r="H32" s="300">
        <f t="shared" si="0"/>
        <v>0</v>
      </c>
    </row>
    <row r="33" spans="1:8" ht="12.75">
      <c r="A33" s="296">
        <v>12</v>
      </c>
      <c r="B33" s="389" t="s">
        <v>1944</v>
      </c>
      <c r="C33" s="296" t="s">
        <v>2008</v>
      </c>
      <c r="D33" s="296" t="s">
        <v>101</v>
      </c>
      <c r="E33" s="296">
        <v>2</v>
      </c>
      <c r="F33" s="300"/>
      <c r="G33" s="296"/>
      <c r="H33" s="300">
        <f t="shared" si="0"/>
        <v>0</v>
      </c>
    </row>
    <row r="34" spans="1:8" ht="12.75">
      <c r="A34" s="296">
        <v>13</v>
      </c>
      <c r="B34" s="296">
        <v>210010351</v>
      </c>
      <c r="C34" s="296" t="s">
        <v>2009</v>
      </c>
      <c r="D34" s="296" t="s">
        <v>101</v>
      </c>
      <c r="E34" s="296">
        <v>1</v>
      </c>
      <c r="F34" s="300"/>
      <c r="G34" s="309"/>
      <c r="H34" s="300">
        <f t="shared" si="0"/>
        <v>0</v>
      </c>
    </row>
    <row r="35" spans="1:8" ht="12.75">
      <c r="A35" s="301">
        <v>14</v>
      </c>
      <c r="B35" s="390" t="s">
        <v>1944</v>
      </c>
      <c r="C35" s="301" t="s">
        <v>2010</v>
      </c>
      <c r="D35" s="301" t="s">
        <v>101</v>
      </c>
      <c r="E35" s="301">
        <v>1</v>
      </c>
      <c r="F35" s="302"/>
      <c r="G35" s="301"/>
      <c r="H35" s="302">
        <f t="shared" si="0"/>
        <v>0</v>
      </c>
    </row>
    <row r="36" spans="1:8" ht="12.75">
      <c r="A36" s="296"/>
      <c r="B36" s="296"/>
      <c r="C36" s="296"/>
      <c r="D36" s="296"/>
      <c r="E36" s="296"/>
      <c r="F36" s="296"/>
      <c r="G36" s="296"/>
      <c r="H36" s="300">
        <f>SUM(H22:H35)</f>
        <v>0</v>
      </c>
    </row>
    <row r="37" spans="1:8" ht="12.75">
      <c r="A37" s="296"/>
      <c r="B37" s="296" t="s">
        <v>1899</v>
      </c>
      <c r="C37" s="296" t="s">
        <v>1900</v>
      </c>
      <c r="D37" s="296" t="s">
        <v>82</v>
      </c>
      <c r="E37" s="300">
        <f>H36</f>
        <v>0</v>
      </c>
      <c r="F37" s="315">
        <v>0.01</v>
      </c>
      <c r="G37" s="296"/>
      <c r="H37" s="300">
        <f>ROUND(E37*F37,0)</f>
        <v>0</v>
      </c>
    </row>
    <row r="38" spans="1:8" ht="12.75">
      <c r="A38" s="301"/>
      <c r="B38" s="301" t="s">
        <v>1901</v>
      </c>
      <c r="C38" s="301" t="s">
        <v>1902</v>
      </c>
      <c r="D38" s="301" t="s">
        <v>82</v>
      </c>
      <c r="E38" s="302">
        <f>H36</f>
        <v>0</v>
      </c>
      <c r="F38" s="316">
        <v>0.01</v>
      </c>
      <c r="G38" s="301"/>
      <c r="H38" s="302">
        <f>ROUND(E38*F38,0)</f>
        <v>0</v>
      </c>
    </row>
    <row r="39" spans="1:8" ht="12.75">
      <c r="A39" s="296"/>
      <c r="B39" s="296"/>
      <c r="C39" s="299"/>
      <c r="D39" s="296"/>
      <c r="E39" s="300"/>
      <c r="F39" s="296"/>
      <c r="G39" s="296"/>
      <c r="H39" s="300">
        <f>SUM(H36:H38)</f>
        <v>0</v>
      </c>
    </row>
    <row r="40" spans="1:8" ht="12.75">
      <c r="A40" s="326"/>
      <c r="B40" s="326"/>
      <c r="C40" s="391" t="s">
        <v>2011</v>
      </c>
      <c r="D40" s="326"/>
      <c r="E40" s="324">
        <f>H39</f>
        <v>0</v>
      </c>
      <c r="F40" s="324">
        <v>1.17</v>
      </c>
      <c r="G40" s="326"/>
      <c r="H40" s="392">
        <f>ROUND(E40*F40,0)</f>
        <v>0</v>
      </c>
    </row>
    <row r="41" spans="1:8" ht="12.75">
      <c r="A41" s="296"/>
      <c r="B41" s="296"/>
      <c r="C41" s="296"/>
      <c r="D41" s="296"/>
      <c r="E41" s="296"/>
      <c r="F41" s="296"/>
      <c r="G41" s="296"/>
      <c r="H41" s="296"/>
    </row>
    <row r="42" spans="1:8" ht="12.75">
      <c r="A42" s="296"/>
      <c r="B42" s="296"/>
      <c r="C42" s="296"/>
      <c r="D42" s="296"/>
      <c r="E42" s="296"/>
      <c r="F42" s="296"/>
      <c r="G42" s="296"/>
      <c r="H42" s="296"/>
    </row>
    <row r="43" spans="1:8" ht="12.75">
      <c r="A43" s="296"/>
      <c r="B43" s="296"/>
      <c r="C43" s="304" t="s">
        <v>1865</v>
      </c>
      <c r="D43" s="296"/>
      <c r="E43" s="296"/>
      <c r="F43" s="300"/>
      <c r="G43" s="296"/>
      <c r="H43" s="300"/>
    </row>
    <row r="44" spans="1:8" ht="12.75">
      <c r="A44" s="296"/>
      <c r="B44" s="296"/>
      <c r="C44" s="296"/>
      <c r="D44" s="296"/>
      <c r="E44" s="296"/>
      <c r="F44" s="300"/>
      <c r="G44" s="309"/>
      <c r="H44" s="300"/>
    </row>
    <row r="45" spans="1:8" ht="12.75">
      <c r="A45" s="310">
        <v>1</v>
      </c>
      <c r="B45" s="310"/>
      <c r="C45" s="310" t="s">
        <v>2012</v>
      </c>
      <c r="D45" s="310" t="s">
        <v>110</v>
      </c>
      <c r="E45" s="310">
        <v>10</v>
      </c>
      <c r="F45" s="311"/>
      <c r="G45" s="312"/>
      <c r="H45" s="311">
        <f>ROUND(E45*F45,0)</f>
        <v>0</v>
      </c>
    </row>
    <row r="46" spans="1:8" ht="12.75">
      <c r="A46" s="296">
        <v>2</v>
      </c>
      <c r="B46" s="308"/>
      <c r="C46" s="296" t="s">
        <v>2013</v>
      </c>
      <c r="D46" s="296" t="s">
        <v>110</v>
      </c>
      <c r="E46" s="296">
        <v>4</v>
      </c>
      <c r="F46" s="300"/>
      <c r="G46" s="296"/>
      <c r="H46" s="300">
        <f>ROUND(E46*F46,0)</f>
        <v>0</v>
      </c>
    </row>
    <row r="47" spans="1:8" ht="12.75">
      <c r="A47" s="301">
        <v>3</v>
      </c>
      <c r="B47" s="301"/>
      <c r="C47" s="301" t="s">
        <v>2014</v>
      </c>
      <c r="D47" s="301" t="s">
        <v>110</v>
      </c>
      <c r="E47" s="301">
        <v>5</v>
      </c>
      <c r="F47" s="302"/>
      <c r="G47" s="314"/>
      <c r="H47" s="302">
        <f>ROUND(E47*F47,0)</f>
        <v>0</v>
      </c>
    </row>
    <row r="48" spans="1:8" ht="12.75">
      <c r="A48" s="307"/>
      <c r="B48" s="307"/>
      <c r="C48" s="307"/>
      <c r="D48" s="307"/>
      <c r="E48" s="307"/>
      <c r="F48" s="307"/>
      <c r="G48" s="307"/>
      <c r="H48" s="330">
        <f>SUM(H45:H47)</f>
        <v>0</v>
      </c>
    </row>
    <row r="49" spans="1:8" ht="12.75">
      <c r="A49" s="296"/>
      <c r="B49" s="296"/>
      <c r="C49" s="296" t="s">
        <v>1912</v>
      </c>
      <c r="D49" s="296" t="s">
        <v>82</v>
      </c>
      <c r="E49" s="300">
        <f>H48</f>
        <v>0</v>
      </c>
      <c r="F49" s="315">
        <v>0.03</v>
      </c>
      <c r="G49" s="296"/>
      <c r="H49" s="300">
        <f>ROUND(E49*F49,0)</f>
        <v>0</v>
      </c>
    </row>
    <row r="50" spans="1:8" ht="12.75">
      <c r="A50" s="301"/>
      <c r="B50" s="301"/>
      <c r="C50" s="301" t="s">
        <v>1913</v>
      </c>
      <c r="D50" s="301" t="s">
        <v>82</v>
      </c>
      <c r="E50" s="302">
        <f>H48</f>
        <v>0</v>
      </c>
      <c r="F50" s="316">
        <v>0.05</v>
      </c>
      <c r="G50" s="301"/>
      <c r="H50" s="302">
        <f>ROUND(E50*F50,0)</f>
        <v>0</v>
      </c>
    </row>
    <row r="51" spans="1:8" ht="12.75">
      <c r="A51" s="296"/>
      <c r="B51" s="296"/>
      <c r="C51" s="299" t="s">
        <v>1914</v>
      </c>
      <c r="D51" s="296"/>
      <c r="E51" s="296"/>
      <c r="F51" s="296"/>
      <c r="G51" s="296"/>
      <c r="H51" s="303">
        <f>SUM(H48:H50)</f>
        <v>0</v>
      </c>
    </row>
    <row r="52" spans="1:8" ht="12.75">
      <c r="A52" s="296"/>
      <c r="B52" s="296"/>
      <c r="C52" s="296"/>
      <c r="D52" s="296"/>
      <c r="E52" s="296"/>
      <c r="F52" s="296"/>
      <c r="G52" s="296"/>
      <c r="H52" s="296"/>
    </row>
    <row r="53" spans="1:8" ht="12.75">
      <c r="A53" s="296"/>
      <c r="B53" s="296"/>
      <c r="C53" s="296"/>
      <c r="D53" s="296"/>
      <c r="E53" s="296"/>
      <c r="F53" s="296"/>
      <c r="G53" s="296"/>
      <c r="H53" s="296"/>
    </row>
    <row r="54" spans="1:8" ht="12.75">
      <c r="A54" s="296"/>
      <c r="B54" s="296"/>
      <c r="C54" s="304" t="s">
        <v>1866</v>
      </c>
      <c r="D54" s="296"/>
      <c r="E54" s="296"/>
      <c r="F54" s="296"/>
      <c r="G54" s="296"/>
      <c r="H54" s="296"/>
    </row>
    <row r="55" spans="1:8" ht="12.75">
      <c r="A55" s="296"/>
      <c r="B55" s="296"/>
      <c r="C55" s="296"/>
      <c r="D55" s="296"/>
      <c r="E55" s="296"/>
      <c r="F55" s="296"/>
      <c r="G55" s="296"/>
      <c r="H55" s="296"/>
    </row>
    <row r="56" spans="1:8" ht="12.75">
      <c r="A56" s="296">
        <v>1</v>
      </c>
      <c r="B56" s="296"/>
      <c r="C56" s="296" t="s">
        <v>2015</v>
      </c>
      <c r="D56" s="300" t="s">
        <v>101</v>
      </c>
      <c r="E56" s="296">
        <v>1</v>
      </c>
      <c r="F56" s="300"/>
      <c r="G56" s="300">
        <f>ROUND(E56*F56,0)</f>
        <v>0</v>
      </c>
      <c r="H56" s="296"/>
    </row>
    <row r="57" spans="1:8" ht="12.75">
      <c r="A57" s="296">
        <v>2</v>
      </c>
      <c r="B57" s="296"/>
      <c r="C57" s="296" t="s">
        <v>1989</v>
      </c>
      <c r="D57" s="300" t="s">
        <v>101</v>
      </c>
      <c r="E57" s="296">
        <v>2</v>
      </c>
      <c r="F57" s="300"/>
      <c r="G57" s="300">
        <f>ROUND(E57*F57,0)</f>
        <v>0</v>
      </c>
      <c r="H57" s="296"/>
    </row>
    <row r="58" spans="1:8" ht="12.75">
      <c r="A58" s="296">
        <v>3</v>
      </c>
      <c r="B58" s="296"/>
      <c r="C58" s="296" t="s">
        <v>2016</v>
      </c>
      <c r="D58" s="300" t="s">
        <v>101</v>
      </c>
      <c r="E58" s="296">
        <v>2</v>
      </c>
      <c r="F58" s="300"/>
      <c r="G58" s="300">
        <f>ROUND(E58*F58,0)</f>
        <v>0</v>
      </c>
      <c r="H58" s="296"/>
    </row>
    <row r="59" spans="1:8" ht="12.75">
      <c r="A59" s="296" t="s">
        <v>1876</v>
      </c>
      <c r="B59" s="296" t="s">
        <v>1877</v>
      </c>
      <c r="C59" s="296" t="s">
        <v>102</v>
      </c>
      <c r="D59" s="296" t="s">
        <v>1878</v>
      </c>
      <c r="E59" s="296" t="s">
        <v>1879</v>
      </c>
      <c r="F59" s="296" t="s">
        <v>2017</v>
      </c>
      <c r="G59" s="308" t="s">
        <v>1881</v>
      </c>
      <c r="H59" s="308" t="s">
        <v>1882</v>
      </c>
    </row>
    <row r="60" spans="1:8" ht="12.75">
      <c r="A60" s="296">
        <v>4</v>
      </c>
      <c r="B60" s="296"/>
      <c r="C60" s="296" t="s">
        <v>2018</v>
      </c>
      <c r="D60" s="300" t="s">
        <v>101</v>
      </c>
      <c r="E60" s="296">
        <v>2</v>
      </c>
      <c r="F60" s="300"/>
      <c r="G60" s="300">
        <f>ROUND(E60*F60,0)</f>
        <v>0</v>
      </c>
      <c r="H60" s="296"/>
    </row>
    <row r="61" spans="1:8" ht="12.75">
      <c r="A61" s="296">
        <v>5</v>
      </c>
      <c r="B61" s="296"/>
      <c r="C61" s="296" t="s">
        <v>2019</v>
      </c>
      <c r="D61" s="300" t="s">
        <v>101</v>
      </c>
      <c r="E61" s="296">
        <v>1</v>
      </c>
      <c r="F61" s="300"/>
      <c r="G61" s="300">
        <f>ROUND(E61*F61,0)</f>
        <v>0</v>
      </c>
      <c r="H61" s="296"/>
    </row>
    <row r="62" spans="1:8" ht="12.75">
      <c r="A62" s="301">
        <v>6</v>
      </c>
      <c r="B62" s="301"/>
      <c r="C62" s="301" t="s">
        <v>2020</v>
      </c>
      <c r="D62" s="302" t="s">
        <v>101</v>
      </c>
      <c r="E62" s="301">
        <v>1</v>
      </c>
      <c r="F62" s="302"/>
      <c r="G62" s="302">
        <f>ROUND(E62*F62,0)</f>
        <v>0</v>
      </c>
      <c r="H62" s="301"/>
    </row>
    <row r="63" spans="1:8" ht="12.75">
      <c r="A63" s="296"/>
      <c r="B63" s="296"/>
      <c r="C63" s="296"/>
      <c r="D63" s="296"/>
      <c r="E63" s="296"/>
      <c r="F63" s="296"/>
      <c r="G63" s="300">
        <f>SUM(G56:G62)</f>
        <v>0</v>
      </c>
      <c r="H63" s="296"/>
    </row>
    <row r="64" spans="1:8" ht="12.75">
      <c r="A64" s="296"/>
      <c r="B64" s="296" t="s">
        <v>1923</v>
      </c>
      <c r="C64" s="296" t="s">
        <v>1924</v>
      </c>
      <c r="D64" s="296" t="s">
        <v>82</v>
      </c>
      <c r="E64" s="300">
        <f>G63</f>
        <v>0</v>
      </c>
      <c r="F64" s="320">
        <v>0.036</v>
      </c>
      <c r="G64" s="300">
        <f>ROUND(E64*F64,0)</f>
        <v>0</v>
      </c>
      <c r="H64" s="296"/>
    </row>
    <row r="65" spans="1:8" ht="12.75">
      <c r="A65" s="301"/>
      <c r="B65" s="301" t="s">
        <v>1899</v>
      </c>
      <c r="C65" s="301" t="s">
        <v>1925</v>
      </c>
      <c r="D65" s="301" t="s">
        <v>82</v>
      </c>
      <c r="E65" s="302">
        <f>G63</f>
        <v>0</v>
      </c>
      <c r="F65" s="321">
        <v>0.01</v>
      </c>
      <c r="G65" s="302">
        <f>ROUND(E65*F65,0)</f>
        <v>0</v>
      </c>
      <c r="H65" s="296"/>
    </row>
    <row r="66" spans="1:8" ht="12.75">
      <c r="A66" s="296"/>
      <c r="B66" s="296"/>
      <c r="C66" s="299" t="s">
        <v>1926</v>
      </c>
      <c r="D66" s="296"/>
      <c r="E66" s="296"/>
      <c r="F66" s="308"/>
      <c r="G66" s="322">
        <f>SUM(G63:G65)</f>
        <v>0</v>
      </c>
      <c r="H66" s="296"/>
    </row>
    <row r="67" spans="1:8" ht="12.75">
      <c r="A67" s="296"/>
      <c r="B67" s="296"/>
      <c r="C67" s="296"/>
      <c r="D67" s="296"/>
      <c r="E67" s="296"/>
      <c r="F67" s="296"/>
      <c r="G67" s="296"/>
      <c r="H67" s="296"/>
    </row>
    <row r="68" spans="1:8" ht="12.75">
      <c r="A68" s="296"/>
      <c r="B68" s="296"/>
      <c r="C68" s="296"/>
      <c r="D68" s="296"/>
      <c r="E68" s="296"/>
      <c r="F68" s="296"/>
      <c r="G68" s="296"/>
      <c r="H68" s="296"/>
    </row>
    <row r="69" spans="1:8" ht="12.75">
      <c r="A69" s="296"/>
      <c r="B69" s="296"/>
      <c r="C69" s="304" t="s">
        <v>2021</v>
      </c>
      <c r="D69" s="296"/>
      <c r="E69" s="296"/>
      <c r="F69" s="296"/>
      <c r="G69" s="296"/>
      <c r="H69" s="296"/>
    </row>
    <row r="70" spans="1:8" ht="12.75">
      <c r="A70" s="296"/>
      <c r="B70" s="296"/>
      <c r="C70" s="296"/>
      <c r="D70" s="296"/>
      <c r="E70" s="296"/>
      <c r="F70" s="296"/>
      <c r="G70" s="296"/>
      <c r="H70" s="296"/>
    </row>
    <row r="71" spans="1:8" ht="12.75">
      <c r="A71" s="296">
        <v>1</v>
      </c>
      <c r="B71" s="308" t="s">
        <v>2022</v>
      </c>
      <c r="C71" s="296" t="s">
        <v>2023</v>
      </c>
      <c r="D71" s="296" t="s">
        <v>101</v>
      </c>
      <c r="E71" s="296">
        <v>1</v>
      </c>
      <c r="F71" s="300"/>
      <c r="G71" s="309"/>
      <c r="H71" s="300">
        <f aca="true" t="shared" si="1" ref="H71:H99">ROUND(E71*F71,0)</f>
        <v>0</v>
      </c>
    </row>
    <row r="72" spans="1:8" ht="12.75">
      <c r="A72" s="296">
        <v>2</v>
      </c>
      <c r="B72" s="308" t="s">
        <v>2024</v>
      </c>
      <c r="C72" s="296" t="s">
        <v>2025</v>
      </c>
      <c r="D72" s="296" t="s">
        <v>101</v>
      </c>
      <c r="E72" s="296">
        <v>2</v>
      </c>
      <c r="F72" s="300"/>
      <c r="G72" s="296"/>
      <c r="H72" s="300">
        <f t="shared" si="1"/>
        <v>0</v>
      </c>
    </row>
    <row r="73" spans="1:8" ht="12.75">
      <c r="A73" s="296">
        <v>3</v>
      </c>
      <c r="B73" s="308" t="s">
        <v>2026</v>
      </c>
      <c r="C73" s="296" t="s">
        <v>2027</v>
      </c>
      <c r="D73" s="296" t="s">
        <v>101</v>
      </c>
      <c r="E73" s="296">
        <v>2</v>
      </c>
      <c r="F73" s="300"/>
      <c r="G73" s="309"/>
      <c r="H73" s="300">
        <f t="shared" si="1"/>
        <v>0</v>
      </c>
    </row>
    <row r="74" spans="1:8" ht="12.75">
      <c r="A74" s="296">
        <v>4</v>
      </c>
      <c r="B74" s="389" t="s">
        <v>1944</v>
      </c>
      <c r="C74" s="296" t="s">
        <v>2028</v>
      </c>
      <c r="D74" s="296" t="s">
        <v>101</v>
      </c>
      <c r="E74" s="296">
        <v>1</v>
      </c>
      <c r="F74" s="300"/>
      <c r="G74" s="296"/>
      <c r="H74" s="300">
        <f t="shared" si="1"/>
        <v>0</v>
      </c>
    </row>
    <row r="75" spans="1:8" ht="12.75">
      <c r="A75" s="296">
        <v>5</v>
      </c>
      <c r="B75" s="308" t="s">
        <v>2029</v>
      </c>
      <c r="C75" s="296" t="s">
        <v>2030</v>
      </c>
      <c r="D75" s="296" t="s">
        <v>101</v>
      </c>
      <c r="E75" s="296">
        <v>4</v>
      </c>
      <c r="F75" s="300"/>
      <c r="G75" s="309"/>
      <c r="H75" s="300">
        <f t="shared" si="1"/>
        <v>0</v>
      </c>
    </row>
    <row r="76" spans="1:8" ht="12.75">
      <c r="A76" s="296">
        <v>6</v>
      </c>
      <c r="B76" s="308" t="s">
        <v>2026</v>
      </c>
      <c r="C76" s="296" t="s">
        <v>2031</v>
      </c>
      <c r="D76" s="296" t="s">
        <v>101</v>
      </c>
      <c r="E76" s="296">
        <v>1</v>
      </c>
      <c r="F76" s="300"/>
      <c r="G76" s="309"/>
      <c r="H76" s="300">
        <f t="shared" si="1"/>
        <v>0</v>
      </c>
    </row>
    <row r="77" spans="1:8" ht="12.75">
      <c r="A77" s="296">
        <v>7</v>
      </c>
      <c r="B77" s="308" t="s">
        <v>2032</v>
      </c>
      <c r="C77" s="296" t="s">
        <v>2033</v>
      </c>
      <c r="D77" s="296" t="s">
        <v>101</v>
      </c>
      <c r="E77" s="296">
        <v>3</v>
      </c>
      <c r="F77" s="300"/>
      <c r="G77" s="309"/>
      <c r="H77" s="300">
        <f t="shared" si="1"/>
        <v>0</v>
      </c>
    </row>
    <row r="78" spans="1:8" ht="12.75">
      <c r="A78" s="296">
        <v>8</v>
      </c>
      <c r="B78" s="308" t="s">
        <v>2034</v>
      </c>
      <c r="C78" s="296" t="s">
        <v>2035</v>
      </c>
      <c r="D78" s="296" t="s">
        <v>101</v>
      </c>
      <c r="E78" s="296">
        <v>12</v>
      </c>
      <c r="F78" s="300"/>
      <c r="G78" s="296"/>
      <c r="H78" s="300">
        <f t="shared" si="1"/>
        <v>0</v>
      </c>
    </row>
    <row r="79" spans="1:8" ht="12.75">
      <c r="A79" s="296">
        <v>9</v>
      </c>
      <c r="B79" s="389" t="s">
        <v>1944</v>
      </c>
      <c r="C79" s="296" t="s">
        <v>2036</v>
      </c>
      <c r="D79" s="296" t="s">
        <v>101</v>
      </c>
      <c r="E79" s="296">
        <v>1</v>
      </c>
      <c r="F79" s="300"/>
      <c r="G79" s="296"/>
      <c r="H79" s="300">
        <f t="shared" si="1"/>
        <v>0</v>
      </c>
    </row>
    <row r="80" spans="1:8" ht="12.75">
      <c r="A80" s="296">
        <v>10</v>
      </c>
      <c r="B80" s="389" t="s">
        <v>1944</v>
      </c>
      <c r="C80" s="296" t="s">
        <v>2037</v>
      </c>
      <c r="D80" s="296" t="s">
        <v>101</v>
      </c>
      <c r="E80" s="296">
        <v>2</v>
      </c>
      <c r="F80" s="300"/>
      <c r="G80" s="309"/>
      <c r="H80" s="300">
        <f t="shared" si="1"/>
        <v>0</v>
      </c>
    </row>
    <row r="81" spans="1:8" ht="12.75">
      <c r="A81" s="296">
        <v>11</v>
      </c>
      <c r="B81" s="389" t="s">
        <v>1944</v>
      </c>
      <c r="C81" s="296" t="s">
        <v>2038</v>
      </c>
      <c r="D81" s="296" t="s">
        <v>101</v>
      </c>
      <c r="E81" s="296">
        <v>1</v>
      </c>
      <c r="F81" s="300"/>
      <c r="G81" s="296"/>
      <c r="H81" s="300">
        <f t="shared" si="1"/>
        <v>0</v>
      </c>
    </row>
    <row r="82" spans="1:8" ht="12.75">
      <c r="A82" s="296">
        <v>12</v>
      </c>
      <c r="B82" s="308" t="s">
        <v>2039</v>
      </c>
      <c r="C82" s="296" t="s">
        <v>2040</v>
      </c>
      <c r="D82" s="296" t="s">
        <v>101</v>
      </c>
      <c r="E82" s="296">
        <v>1</v>
      </c>
      <c r="F82" s="300"/>
      <c r="G82" s="309"/>
      <c r="H82" s="300">
        <f t="shared" si="1"/>
        <v>0</v>
      </c>
    </row>
    <row r="83" spans="1:8" ht="12.75">
      <c r="A83" s="296">
        <v>13</v>
      </c>
      <c r="B83" s="308" t="s">
        <v>2041</v>
      </c>
      <c r="C83" s="296" t="s">
        <v>2042</v>
      </c>
      <c r="D83" s="296" t="s">
        <v>101</v>
      </c>
      <c r="E83" s="296">
        <v>4</v>
      </c>
      <c r="F83" s="300"/>
      <c r="G83" s="309"/>
      <c r="H83" s="300">
        <f t="shared" si="1"/>
        <v>0</v>
      </c>
    </row>
    <row r="84" spans="1:8" ht="12.75">
      <c r="A84" s="296">
        <v>14</v>
      </c>
      <c r="B84" s="308" t="s">
        <v>2043</v>
      </c>
      <c r="C84" s="296" t="s">
        <v>2044</v>
      </c>
      <c r="D84" s="296" t="s">
        <v>101</v>
      </c>
      <c r="E84" s="296">
        <v>2</v>
      </c>
      <c r="F84" s="300"/>
      <c r="G84" s="296"/>
      <c r="H84" s="300">
        <f t="shared" si="1"/>
        <v>0</v>
      </c>
    </row>
    <row r="85" spans="1:8" ht="12.75">
      <c r="A85" s="296">
        <v>15</v>
      </c>
      <c r="B85" s="328" t="s">
        <v>2045</v>
      </c>
      <c r="C85" s="310" t="s">
        <v>2046</v>
      </c>
      <c r="D85" s="310" t="s">
        <v>101</v>
      </c>
      <c r="E85" s="310">
        <v>5</v>
      </c>
      <c r="F85" s="311"/>
      <c r="G85" s="312"/>
      <c r="H85" s="311">
        <f t="shared" si="1"/>
        <v>0</v>
      </c>
    </row>
    <row r="86" spans="1:8" ht="12.75">
      <c r="A86" s="296">
        <v>16</v>
      </c>
      <c r="B86" s="308" t="s">
        <v>2047</v>
      </c>
      <c r="C86" s="296" t="s">
        <v>2048</v>
      </c>
      <c r="D86" s="296" t="s">
        <v>101</v>
      </c>
      <c r="E86" s="296">
        <v>1</v>
      </c>
      <c r="F86" s="300"/>
      <c r="G86" s="296"/>
      <c r="H86" s="300">
        <f t="shared" si="1"/>
        <v>0</v>
      </c>
    </row>
    <row r="87" spans="1:8" ht="12.75">
      <c r="A87" s="296">
        <v>17</v>
      </c>
      <c r="B87" s="308" t="s">
        <v>2049</v>
      </c>
      <c r="C87" s="296" t="s">
        <v>2050</v>
      </c>
      <c r="D87" s="296" t="s">
        <v>101</v>
      </c>
      <c r="E87" s="296">
        <v>1</v>
      </c>
      <c r="F87" s="300"/>
      <c r="G87" s="309"/>
      <c r="H87" s="300">
        <f t="shared" si="1"/>
        <v>0</v>
      </c>
    </row>
    <row r="88" spans="1:8" ht="12.75">
      <c r="A88" s="296">
        <v>18</v>
      </c>
      <c r="B88" s="308" t="s">
        <v>2051</v>
      </c>
      <c r="C88" s="296" t="s">
        <v>2052</v>
      </c>
      <c r="D88" s="296" t="s">
        <v>101</v>
      </c>
      <c r="E88" s="296">
        <v>1</v>
      </c>
      <c r="F88" s="300"/>
      <c r="G88" s="296"/>
      <c r="H88" s="300">
        <f t="shared" si="1"/>
        <v>0</v>
      </c>
    </row>
    <row r="89" spans="1:8" ht="12.75">
      <c r="A89" s="296">
        <v>19</v>
      </c>
      <c r="B89" s="308" t="s">
        <v>2053</v>
      </c>
      <c r="C89" s="296" t="s">
        <v>2054</v>
      </c>
      <c r="D89" s="296" t="s">
        <v>101</v>
      </c>
      <c r="E89" s="296">
        <v>3</v>
      </c>
      <c r="F89" s="300"/>
      <c r="G89" s="309"/>
      <c r="H89" s="300">
        <f t="shared" si="1"/>
        <v>0</v>
      </c>
    </row>
    <row r="90" spans="1:8" ht="12.75">
      <c r="A90" s="296">
        <v>20</v>
      </c>
      <c r="B90" s="329" t="s">
        <v>2055</v>
      </c>
      <c r="C90" s="307" t="s">
        <v>2056</v>
      </c>
      <c r="D90" s="307" t="s">
        <v>101</v>
      </c>
      <c r="E90" s="307">
        <v>1</v>
      </c>
      <c r="F90" s="330"/>
      <c r="G90" s="307"/>
      <c r="H90" s="330">
        <f t="shared" si="1"/>
        <v>0</v>
      </c>
    </row>
    <row r="91" spans="1:8" ht="12.75">
      <c r="A91" s="296">
        <v>21</v>
      </c>
      <c r="B91" s="308" t="s">
        <v>2057</v>
      </c>
      <c r="C91" s="296" t="s">
        <v>2058</v>
      </c>
      <c r="D91" s="296" t="s">
        <v>101</v>
      </c>
      <c r="E91" s="296">
        <v>2</v>
      </c>
      <c r="F91" s="300"/>
      <c r="G91" s="296"/>
      <c r="H91" s="300">
        <f t="shared" si="1"/>
        <v>0</v>
      </c>
    </row>
    <row r="92" spans="1:8" ht="12.75">
      <c r="A92" s="296">
        <v>22</v>
      </c>
      <c r="B92" s="308" t="s">
        <v>2059</v>
      </c>
      <c r="C92" s="296" t="s">
        <v>2060</v>
      </c>
      <c r="D92" s="296" t="s">
        <v>101</v>
      </c>
      <c r="E92" s="296">
        <v>1</v>
      </c>
      <c r="F92" s="300"/>
      <c r="G92" s="296"/>
      <c r="H92" s="300">
        <f t="shared" si="1"/>
        <v>0</v>
      </c>
    </row>
    <row r="93" spans="1:8" ht="12.75">
      <c r="A93" s="296">
        <v>23</v>
      </c>
      <c r="B93" s="328" t="s">
        <v>2061</v>
      </c>
      <c r="C93" s="310" t="s">
        <v>2062</v>
      </c>
      <c r="D93" s="310" t="s">
        <v>101</v>
      </c>
      <c r="E93" s="310">
        <v>1</v>
      </c>
      <c r="F93" s="311"/>
      <c r="G93" s="312"/>
      <c r="H93" s="311">
        <f t="shared" si="1"/>
        <v>0</v>
      </c>
    </row>
    <row r="94" spans="1:8" ht="12.75">
      <c r="A94" s="296">
        <v>24</v>
      </c>
      <c r="B94" s="308" t="s">
        <v>2063</v>
      </c>
      <c r="C94" s="296" t="s">
        <v>2064</v>
      </c>
      <c r="D94" s="296" t="s">
        <v>101</v>
      </c>
      <c r="E94" s="296">
        <v>2</v>
      </c>
      <c r="F94" s="300"/>
      <c r="G94" s="309"/>
      <c r="H94" s="300">
        <f t="shared" si="1"/>
        <v>0</v>
      </c>
    </row>
    <row r="95" spans="1:8" ht="12.75">
      <c r="A95" s="296">
        <v>25</v>
      </c>
      <c r="B95" s="393" t="s">
        <v>2065</v>
      </c>
      <c r="C95" s="307" t="s">
        <v>2066</v>
      </c>
      <c r="D95" s="307" t="s">
        <v>101</v>
      </c>
      <c r="E95" s="307">
        <v>1</v>
      </c>
      <c r="F95" s="330"/>
      <c r="G95" s="307"/>
      <c r="H95" s="330">
        <f t="shared" si="1"/>
        <v>0</v>
      </c>
    </row>
    <row r="96" spans="1:8" ht="12.75">
      <c r="A96" s="296">
        <v>26</v>
      </c>
      <c r="B96" s="323" t="s">
        <v>2067</v>
      </c>
      <c r="C96" s="296" t="s">
        <v>2068</v>
      </c>
      <c r="D96" s="296" t="s">
        <v>101</v>
      </c>
      <c r="E96" s="296">
        <v>1</v>
      </c>
      <c r="F96" s="300"/>
      <c r="G96" s="296"/>
      <c r="H96" s="300">
        <f t="shared" si="1"/>
        <v>0</v>
      </c>
    </row>
    <row r="97" spans="1:8" ht="12.75">
      <c r="A97" s="296">
        <v>27</v>
      </c>
      <c r="B97" s="308" t="s">
        <v>2069</v>
      </c>
      <c r="C97" s="296" t="s">
        <v>2070</v>
      </c>
      <c r="D97" s="296" t="s">
        <v>101</v>
      </c>
      <c r="E97" s="296">
        <v>1</v>
      </c>
      <c r="F97" s="300"/>
      <c r="G97" s="296"/>
      <c r="H97" s="300">
        <f t="shared" si="1"/>
        <v>0</v>
      </c>
    </row>
    <row r="98" spans="1:8" ht="12.75">
      <c r="A98" s="296">
        <v>28</v>
      </c>
      <c r="B98" s="323" t="s">
        <v>2071</v>
      </c>
      <c r="C98" s="296" t="s">
        <v>2072</v>
      </c>
      <c r="D98" s="296" t="s">
        <v>101</v>
      </c>
      <c r="E98" s="296">
        <v>1</v>
      </c>
      <c r="F98" s="300"/>
      <c r="G98" s="296"/>
      <c r="H98" s="300">
        <f t="shared" si="1"/>
        <v>0</v>
      </c>
    </row>
    <row r="99" spans="1:8" ht="12.75">
      <c r="A99" s="296">
        <v>29</v>
      </c>
      <c r="B99" s="327" t="s">
        <v>1944</v>
      </c>
      <c r="C99" s="296" t="s">
        <v>2073</v>
      </c>
      <c r="D99" s="296" t="s">
        <v>101</v>
      </c>
      <c r="E99" s="296">
        <v>1</v>
      </c>
      <c r="F99" s="300"/>
      <c r="G99" s="296"/>
      <c r="H99" s="300">
        <f t="shared" si="1"/>
        <v>0</v>
      </c>
    </row>
    <row r="100" spans="1:8" ht="12.75">
      <c r="A100" s="296" t="s">
        <v>1876</v>
      </c>
      <c r="B100" s="296" t="s">
        <v>1877</v>
      </c>
      <c r="C100" s="296" t="s">
        <v>102</v>
      </c>
      <c r="D100" s="296" t="s">
        <v>1878</v>
      </c>
      <c r="E100" s="296" t="s">
        <v>1879</v>
      </c>
      <c r="F100" s="296" t="s">
        <v>2017</v>
      </c>
      <c r="G100" s="308" t="s">
        <v>1881</v>
      </c>
      <c r="H100" s="308" t="s">
        <v>1882</v>
      </c>
    </row>
    <row r="101" spans="1:8" ht="12.75">
      <c r="A101" s="296">
        <v>30</v>
      </c>
      <c r="B101" s="389" t="s">
        <v>1944</v>
      </c>
      <c r="C101" s="296" t="s">
        <v>2074</v>
      </c>
      <c r="D101" s="296" t="s">
        <v>101</v>
      </c>
      <c r="E101" s="296">
        <v>1</v>
      </c>
      <c r="F101" s="300"/>
      <c r="G101" s="296"/>
      <c r="H101" s="300">
        <f aca="true" t="shared" si="2" ref="H101:H108">ROUND(E101*F101,0)</f>
        <v>0</v>
      </c>
    </row>
    <row r="102" spans="1:8" ht="12.75">
      <c r="A102" s="296">
        <v>31</v>
      </c>
      <c r="B102" s="327" t="s">
        <v>1944</v>
      </c>
      <c r="C102" s="296" t="s">
        <v>2075</v>
      </c>
      <c r="D102" s="296" t="s">
        <v>101</v>
      </c>
      <c r="E102" s="296">
        <v>1</v>
      </c>
      <c r="F102" s="300"/>
      <c r="G102" s="296"/>
      <c r="H102" s="300">
        <f t="shared" si="2"/>
        <v>0</v>
      </c>
    </row>
    <row r="103" spans="1:8" ht="12.75">
      <c r="A103" s="296">
        <v>32</v>
      </c>
      <c r="B103" s="327" t="s">
        <v>1944</v>
      </c>
      <c r="C103" s="296" t="s">
        <v>2076</v>
      </c>
      <c r="D103" s="296" t="s">
        <v>101</v>
      </c>
      <c r="E103" s="296">
        <v>1</v>
      </c>
      <c r="F103" s="300"/>
      <c r="G103" s="296"/>
      <c r="H103" s="300">
        <f t="shared" si="2"/>
        <v>0</v>
      </c>
    </row>
    <row r="104" spans="1:8" ht="12.75">
      <c r="A104" s="296">
        <v>33</v>
      </c>
      <c r="B104" s="327" t="s">
        <v>1944</v>
      </c>
      <c r="C104" s="296" t="s">
        <v>2077</v>
      </c>
      <c r="D104" s="296" t="s">
        <v>101</v>
      </c>
      <c r="E104" s="296">
        <v>1</v>
      </c>
      <c r="F104" s="300"/>
      <c r="G104" s="296"/>
      <c r="H104" s="300">
        <f t="shared" si="2"/>
        <v>0</v>
      </c>
    </row>
    <row r="105" spans="1:8" ht="12.75">
      <c r="A105" s="296">
        <v>34</v>
      </c>
      <c r="B105" s="323" t="s">
        <v>2078</v>
      </c>
      <c r="C105" s="296" t="s">
        <v>2079</v>
      </c>
      <c r="D105" s="296" t="s">
        <v>101</v>
      </c>
      <c r="E105" s="296">
        <v>11</v>
      </c>
      <c r="F105" s="300"/>
      <c r="G105" s="296"/>
      <c r="H105" s="300">
        <f t="shared" si="2"/>
        <v>0</v>
      </c>
    </row>
    <row r="106" spans="1:8" ht="12.75">
      <c r="A106" s="296">
        <v>35</v>
      </c>
      <c r="B106" s="323" t="s">
        <v>2080</v>
      </c>
      <c r="C106" s="296" t="s">
        <v>2081</v>
      </c>
      <c r="D106" s="296" t="s">
        <v>101</v>
      </c>
      <c r="E106" s="296">
        <v>41</v>
      </c>
      <c r="F106" s="300"/>
      <c r="G106" s="296"/>
      <c r="H106" s="300">
        <f t="shared" si="2"/>
        <v>0</v>
      </c>
    </row>
    <row r="107" spans="1:8" ht="12.75">
      <c r="A107" s="296">
        <v>36</v>
      </c>
      <c r="B107" s="323" t="s">
        <v>2082</v>
      </c>
      <c r="C107" s="296" t="s">
        <v>2083</v>
      </c>
      <c r="D107" s="296" t="s">
        <v>101</v>
      </c>
      <c r="E107" s="296">
        <v>2</v>
      </c>
      <c r="F107" s="300"/>
      <c r="G107" s="296"/>
      <c r="H107" s="300">
        <f t="shared" si="2"/>
        <v>0</v>
      </c>
    </row>
    <row r="108" spans="1:8" ht="12.75">
      <c r="A108" s="301">
        <v>37</v>
      </c>
      <c r="B108" s="394" t="s">
        <v>1944</v>
      </c>
      <c r="C108" s="301" t="s">
        <v>2084</v>
      </c>
      <c r="D108" s="301" t="s">
        <v>101</v>
      </c>
      <c r="E108" s="301">
        <v>1</v>
      </c>
      <c r="F108" s="302"/>
      <c r="G108" s="301"/>
      <c r="H108" s="302">
        <f t="shared" si="2"/>
        <v>0</v>
      </c>
    </row>
    <row r="109" spans="1:8" ht="12.75">
      <c r="A109" s="296"/>
      <c r="B109" s="296"/>
      <c r="C109" s="296" t="s">
        <v>2085</v>
      </c>
      <c r="D109" s="296"/>
      <c r="E109" s="300"/>
      <c r="F109" s="296"/>
      <c r="G109" s="296"/>
      <c r="H109" s="300">
        <f>SUM(H71:H108)</f>
        <v>0</v>
      </c>
    </row>
    <row r="110" spans="1:8" ht="12.75">
      <c r="A110" s="296"/>
      <c r="B110" s="296"/>
      <c r="C110" s="299" t="s">
        <v>2011</v>
      </c>
      <c r="D110" s="296" t="s">
        <v>82</v>
      </c>
      <c r="E110" s="300">
        <f>H109</f>
        <v>0</v>
      </c>
      <c r="F110" s="296">
        <v>3</v>
      </c>
      <c r="G110" s="296"/>
      <c r="H110" s="303">
        <f>E110*F110</f>
        <v>0</v>
      </c>
    </row>
    <row r="111" spans="1:8" ht="12.75">
      <c r="A111" s="296"/>
      <c r="B111" s="296"/>
      <c r="C111" s="296"/>
      <c r="D111" s="296"/>
      <c r="E111" s="296"/>
      <c r="F111" s="296"/>
      <c r="G111" s="296"/>
      <c r="H111" s="296"/>
    </row>
    <row r="112" spans="1:8" ht="12.75">
      <c r="A112" s="296"/>
      <c r="B112" s="327"/>
      <c r="C112" s="296"/>
      <c r="D112" s="296"/>
      <c r="E112" s="296"/>
      <c r="F112" s="300"/>
      <c r="G112" s="296"/>
      <c r="H112" s="300"/>
    </row>
    <row r="113" spans="1:8" ht="12.75">
      <c r="A113" s="296"/>
      <c r="B113" s="296"/>
      <c r="C113" s="304" t="s">
        <v>2086</v>
      </c>
      <c r="D113" s="296"/>
      <c r="E113" s="296"/>
      <c r="F113" s="296"/>
      <c r="G113" s="296"/>
      <c r="H113" s="296"/>
    </row>
    <row r="114" spans="1:8" ht="12.75">
      <c r="A114" s="296"/>
      <c r="B114" s="296"/>
      <c r="C114" s="296"/>
      <c r="D114" s="296"/>
      <c r="E114" s="296"/>
      <c r="F114" s="296"/>
      <c r="G114" s="296"/>
      <c r="H114" s="296"/>
    </row>
    <row r="115" spans="1:8" ht="12.75">
      <c r="A115" s="296">
        <v>1</v>
      </c>
      <c r="B115" s="308"/>
      <c r="C115" s="296" t="s">
        <v>2087</v>
      </c>
      <c r="D115" s="296" t="s">
        <v>101</v>
      </c>
      <c r="E115" s="296">
        <v>1</v>
      </c>
      <c r="F115" s="300"/>
      <c r="G115" s="309"/>
      <c r="H115" s="300">
        <f aca="true" t="shared" si="3" ref="H115:H140">ROUND(E115*F115,0)</f>
        <v>0</v>
      </c>
    </row>
    <row r="116" spans="1:8" ht="12.75">
      <c r="A116" s="296">
        <v>2</v>
      </c>
      <c r="B116" s="308"/>
      <c r="C116" s="296" t="s">
        <v>2088</v>
      </c>
      <c r="D116" s="296" t="s">
        <v>101</v>
      </c>
      <c r="E116" s="296">
        <v>1</v>
      </c>
      <c r="F116" s="300"/>
      <c r="G116" s="309"/>
      <c r="H116" s="300">
        <f t="shared" si="3"/>
        <v>0</v>
      </c>
    </row>
    <row r="117" spans="1:8" ht="12.75">
      <c r="A117" s="296">
        <v>3</v>
      </c>
      <c r="B117" s="308"/>
      <c r="C117" s="296" t="s">
        <v>2089</v>
      </c>
      <c r="D117" s="296" t="s">
        <v>101</v>
      </c>
      <c r="E117" s="296">
        <v>2</v>
      </c>
      <c r="F117" s="300"/>
      <c r="G117" s="296"/>
      <c r="H117" s="300">
        <f t="shared" si="3"/>
        <v>0</v>
      </c>
    </row>
    <row r="118" spans="1:8" ht="12.75">
      <c r="A118" s="296">
        <v>4</v>
      </c>
      <c r="B118" s="308"/>
      <c r="C118" s="296" t="s">
        <v>2090</v>
      </c>
      <c r="D118" s="296" t="s">
        <v>101</v>
      </c>
      <c r="E118" s="296">
        <v>4</v>
      </c>
      <c r="F118" s="300"/>
      <c r="G118" s="309"/>
      <c r="H118" s="300">
        <f t="shared" si="3"/>
        <v>0</v>
      </c>
    </row>
    <row r="119" spans="1:8" ht="12.75">
      <c r="A119" s="296">
        <v>5</v>
      </c>
      <c r="B119" s="308"/>
      <c r="C119" s="296" t="s">
        <v>2091</v>
      </c>
      <c r="D119" s="296" t="s">
        <v>101</v>
      </c>
      <c r="E119" s="296">
        <v>4</v>
      </c>
      <c r="F119" s="300"/>
      <c r="G119" s="309"/>
      <c r="H119" s="300">
        <f t="shared" si="3"/>
        <v>0</v>
      </c>
    </row>
    <row r="120" spans="1:8" ht="12.75">
      <c r="A120" s="296">
        <v>6</v>
      </c>
      <c r="B120" s="308"/>
      <c r="C120" s="296" t="s">
        <v>2092</v>
      </c>
      <c r="D120" s="296" t="s">
        <v>101</v>
      </c>
      <c r="E120" s="296">
        <v>2</v>
      </c>
      <c r="F120" s="300"/>
      <c r="G120" s="309"/>
      <c r="H120" s="300">
        <f t="shared" si="3"/>
        <v>0</v>
      </c>
    </row>
    <row r="121" spans="1:8" ht="12.75">
      <c r="A121" s="296">
        <v>7</v>
      </c>
      <c r="B121" s="389"/>
      <c r="C121" s="296" t="s">
        <v>2093</v>
      </c>
      <c r="D121" s="296" t="s">
        <v>101</v>
      </c>
      <c r="E121" s="296">
        <v>1</v>
      </c>
      <c r="F121" s="300"/>
      <c r="G121" s="296"/>
      <c r="H121" s="300">
        <f t="shared" si="3"/>
        <v>0</v>
      </c>
    </row>
    <row r="122" spans="1:8" ht="12.75">
      <c r="A122" s="296">
        <v>8</v>
      </c>
      <c r="B122" s="389"/>
      <c r="C122" s="296" t="s">
        <v>2094</v>
      </c>
      <c r="D122" s="296" t="s">
        <v>101</v>
      </c>
      <c r="E122" s="296">
        <v>3</v>
      </c>
      <c r="F122" s="300"/>
      <c r="G122" s="296"/>
      <c r="H122" s="300">
        <f t="shared" si="3"/>
        <v>0</v>
      </c>
    </row>
    <row r="123" spans="1:8" ht="12.75">
      <c r="A123" s="296">
        <v>9</v>
      </c>
      <c r="B123" s="308"/>
      <c r="C123" s="296" t="s">
        <v>2095</v>
      </c>
      <c r="D123" s="296" t="s">
        <v>101</v>
      </c>
      <c r="E123" s="296">
        <v>1</v>
      </c>
      <c r="F123" s="300"/>
      <c r="G123" s="296"/>
      <c r="H123" s="300">
        <f t="shared" si="3"/>
        <v>0</v>
      </c>
    </row>
    <row r="124" spans="1:8" ht="12.75">
      <c r="A124" s="296">
        <v>10</v>
      </c>
      <c r="B124" s="308"/>
      <c r="C124" s="296" t="s">
        <v>2096</v>
      </c>
      <c r="D124" s="296" t="s">
        <v>101</v>
      </c>
      <c r="E124" s="296">
        <v>1</v>
      </c>
      <c r="F124" s="300"/>
      <c r="G124" s="309"/>
      <c r="H124" s="300">
        <f t="shared" si="3"/>
        <v>0</v>
      </c>
    </row>
    <row r="125" spans="1:8" ht="12.75">
      <c r="A125" s="296">
        <v>11</v>
      </c>
      <c r="B125" s="389"/>
      <c r="C125" s="296" t="s">
        <v>2097</v>
      </c>
      <c r="D125" s="296" t="s">
        <v>101</v>
      </c>
      <c r="E125" s="296">
        <v>1</v>
      </c>
      <c r="F125" s="300"/>
      <c r="G125" s="296"/>
      <c r="H125" s="300">
        <f t="shared" si="3"/>
        <v>0</v>
      </c>
    </row>
    <row r="126" spans="1:8" ht="12.75">
      <c r="A126" s="296">
        <v>12</v>
      </c>
      <c r="B126" s="389"/>
      <c r="C126" s="296" t="s">
        <v>2098</v>
      </c>
      <c r="D126" s="296" t="s">
        <v>101</v>
      </c>
      <c r="E126" s="296">
        <v>2</v>
      </c>
      <c r="F126" s="300"/>
      <c r="G126" s="309"/>
      <c r="H126" s="300">
        <f t="shared" si="3"/>
        <v>0</v>
      </c>
    </row>
    <row r="127" spans="1:8" ht="12.75">
      <c r="A127" s="296">
        <v>13</v>
      </c>
      <c r="B127" s="389"/>
      <c r="C127" s="296" t="s">
        <v>2099</v>
      </c>
      <c r="D127" s="296" t="s">
        <v>101</v>
      </c>
      <c r="E127" s="296">
        <v>12</v>
      </c>
      <c r="F127" s="300"/>
      <c r="G127" s="296"/>
      <c r="H127" s="300">
        <f t="shared" si="3"/>
        <v>0</v>
      </c>
    </row>
    <row r="128" spans="1:8" ht="12.75">
      <c r="A128" s="296">
        <v>14</v>
      </c>
      <c r="B128" s="308"/>
      <c r="C128" s="296" t="s">
        <v>2100</v>
      </c>
      <c r="D128" s="296" t="s">
        <v>101</v>
      </c>
      <c r="E128" s="296">
        <v>3</v>
      </c>
      <c r="F128" s="300"/>
      <c r="G128" s="309"/>
      <c r="H128" s="300">
        <f t="shared" si="3"/>
        <v>0</v>
      </c>
    </row>
    <row r="129" spans="1:8" ht="12.75">
      <c r="A129" s="296">
        <v>15</v>
      </c>
      <c r="B129" s="308"/>
      <c r="C129" s="296" t="s">
        <v>2101</v>
      </c>
      <c r="D129" s="296" t="s">
        <v>101</v>
      </c>
      <c r="E129" s="296">
        <v>1</v>
      </c>
      <c r="F129" s="300"/>
      <c r="G129" s="309"/>
      <c r="H129" s="300">
        <f t="shared" si="3"/>
        <v>0</v>
      </c>
    </row>
    <row r="130" spans="1:8" ht="12.75">
      <c r="A130" s="296">
        <v>16</v>
      </c>
      <c r="B130" s="308"/>
      <c r="C130" s="296" t="s">
        <v>2102</v>
      </c>
      <c r="D130" s="296" t="s">
        <v>101</v>
      </c>
      <c r="E130" s="296">
        <v>1</v>
      </c>
      <c r="F130" s="300"/>
      <c r="G130" s="296"/>
      <c r="H130" s="300">
        <f t="shared" si="3"/>
        <v>0</v>
      </c>
    </row>
    <row r="131" spans="1:8" ht="12.75">
      <c r="A131" s="296">
        <v>17</v>
      </c>
      <c r="B131" s="308"/>
      <c r="C131" s="296" t="s">
        <v>2103</v>
      </c>
      <c r="D131" s="296" t="s">
        <v>101</v>
      </c>
      <c r="E131" s="296">
        <v>1</v>
      </c>
      <c r="F131" s="300"/>
      <c r="G131" s="296"/>
      <c r="H131" s="300">
        <f t="shared" si="3"/>
        <v>0</v>
      </c>
    </row>
    <row r="132" spans="1:8" ht="12.75">
      <c r="A132" s="296">
        <v>18</v>
      </c>
      <c r="B132" s="308"/>
      <c r="C132" s="296" t="s">
        <v>2104</v>
      </c>
      <c r="D132" s="296" t="s">
        <v>101</v>
      </c>
      <c r="E132" s="296">
        <v>1</v>
      </c>
      <c r="F132" s="300"/>
      <c r="G132" s="309"/>
      <c r="H132" s="300">
        <f t="shared" si="3"/>
        <v>0</v>
      </c>
    </row>
    <row r="133" spans="1:8" ht="12.75">
      <c r="A133" s="296">
        <v>19</v>
      </c>
      <c r="B133" s="389"/>
      <c r="C133" s="296" t="s">
        <v>2105</v>
      </c>
      <c r="D133" s="296" t="s">
        <v>101</v>
      </c>
      <c r="E133" s="296">
        <v>1</v>
      </c>
      <c r="F133" s="300"/>
      <c r="G133" s="296"/>
      <c r="H133" s="300">
        <f t="shared" si="3"/>
        <v>0</v>
      </c>
    </row>
    <row r="134" spans="1:8" ht="12.75">
      <c r="A134" s="296">
        <v>20</v>
      </c>
      <c r="B134" s="308"/>
      <c r="C134" s="296" t="s">
        <v>2106</v>
      </c>
      <c r="D134" s="296" t="s">
        <v>101</v>
      </c>
      <c r="E134" s="296">
        <v>1</v>
      </c>
      <c r="F134" s="300"/>
      <c r="G134" s="296"/>
      <c r="H134" s="300">
        <f t="shared" si="3"/>
        <v>0</v>
      </c>
    </row>
    <row r="135" spans="1:8" ht="12.75">
      <c r="A135" s="296">
        <v>21</v>
      </c>
      <c r="B135" s="308"/>
      <c r="C135" s="296" t="s">
        <v>2107</v>
      </c>
      <c r="D135" s="296" t="s">
        <v>101</v>
      </c>
      <c r="E135" s="296">
        <v>1</v>
      </c>
      <c r="F135" s="300"/>
      <c r="G135" s="309"/>
      <c r="H135" s="300">
        <f t="shared" si="3"/>
        <v>0</v>
      </c>
    </row>
    <row r="136" spans="1:8" ht="12.75">
      <c r="A136" s="296">
        <v>22</v>
      </c>
      <c r="B136" s="308"/>
      <c r="C136" s="296" t="s">
        <v>2108</v>
      </c>
      <c r="D136" s="296" t="s">
        <v>101</v>
      </c>
      <c r="E136" s="296">
        <v>1</v>
      </c>
      <c r="F136" s="300"/>
      <c r="G136" s="309"/>
      <c r="H136" s="300">
        <f t="shared" si="3"/>
        <v>0</v>
      </c>
    </row>
    <row r="137" spans="1:8" ht="12.75">
      <c r="A137" s="296">
        <v>23</v>
      </c>
      <c r="B137" s="308"/>
      <c r="C137" s="296" t="s">
        <v>2109</v>
      </c>
      <c r="D137" s="296" t="s">
        <v>101</v>
      </c>
      <c r="E137" s="296">
        <v>1</v>
      </c>
      <c r="F137" s="300"/>
      <c r="G137" s="296"/>
      <c r="H137" s="300">
        <f t="shared" si="3"/>
        <v>0</v>
      </c>
    </row>
    <row r="138" spans="1:8" ht="12.75">
      <c r="A138" s="296">
        <v>24</v>
      </c>
      <c r="B138" s="308"/>
      <c r="C138" s="296" t="s">
        <v>2110</v>
      </c>
      <c r="D138" s="296" t="s">
        <v>101</v>
      </c>
      <c r="E138" s="296">
        <v>1</v>
      </c>
      <c r="F138" s="300"/>
      <c r="G138" s="296"/>
      <c r="H138" s="300">
        <f t="shared" si="3"/>
        <v>0</v>
      </c>
    </row>
    <row r="139" spans="1:8" ht="12.75">
      <c r="A139" s="296">
        <v>25</v>
      </c>
      <c r="B139" s="308"/>
      <c r="C139" s="296" t="s">
        <v>2111</v>
      </c>
      <c r="D139" s="296" t="s">
        <v>101</v>
      </c>
      <c r="E139" s="296">
        <v>1</v>
      </c>
      <c r="F139" s="300"/>
      <c r="G139" s="309"/>
      <c r="H139" s="300">
        <f t="shared" si="3"/>
        <v>0</v>
      </c>
    </row>
    <row r="140" spans="1:8" ht="12.75">
      <c r="A140" s="296">
        <v>26</v>
      </c>
      <c r="B140" s="308"/>
      <c r="C140" s="296" t="s">
        <v>2112</v>
      </c>
      <c r="D140" s="296" t="s">
        <v>101</v>
      </c>
      <c r="E140" s="296">
        <v>2</v>
      </c>
      <c r="F140" s="300"/>
      <c r="G140" s="309"/>
      <c r="H140" s="300">
        <f t="shared" si="3"/>
        <v>0</v>
      </c>
    </row>
    <row r="141" spans="1:8" ht="12.75">
      <c r="A141" s="296" t="s">
        <v>1876</v>
      </c>
      <c r="B141" s="296" t="s">
        <v>1877</v>
      </c>
      <c r="C141" s="296" t="s">
        <v>102</v>
      </c>
      <c r="D141" s="296" t="s">
        <v>1878</v>
      </c>
      <c r="E141" s="296" t="s">
        <v>1879</v>
      </c>
      <c r="F141" s="296" t="s">
        <v>2017</v>
      </c>
      <c r="G141" s="308" t="s">
        <v>1881</v>
      </c>
      <c r="H141" s="308" t="s">
        <v>1882</v>
      </c>
    </row>
    <row r="142" spans="1:8" ht="12.75">
      <c r="A142" s="296">
        <v>27</v>
      </c>
      <c r="B142" s="323"/>
      <c r="C142" s="296" t="s">
        <v>2113</v>
      </c>
      <c r="D142" s="296" t="s">
        <v>101</v>
      </c>
      <c r="E142" s="296">
        <v>1</v>
      </c>
      <c r="F142" s="300"/>
      <c r="G142" s="296"/>
      <c r="H142" s="300">
        <f aca="true" t="shared" si="4" ref="H142:H155">ROUND(E142*F142,0)</f>
        <v>0</v>
      </c>
    </row>
    <row r="143" spans="1:8" ht="12.75">
      <c r="A143" s="296">
        <v>28</v>
      </c>
      <c r="B143" s="308"/>
      <c r="C143" s="296" t="s">
        <v>2114</v>
      </c>
      <c r="D143" s="296" t="s">
        <v>101</v>
      </c>
      <c r="E143" s="296">
        <v>2</v>
      </c>
      <c r="F143" s="300"/>
      <c r="G143" s="296"/>
      <c r="H143" s="300">
        <f t="shared" si="4"/>
        <v>0</v>
      </c>
    </row>
    <row r="144" spans="1:8" ht="12.75">
      <c r="A144" s="296">
        <v>29</v>
      </c>
      <c r="B144" s="323"/>
      <c r="C144" s="296" t="s">
        <v>2115</v>
      </c>
      <c r="D144" s="296" t="s">
        <v>101</v>
      </c>
      <c r="E144" s="296">
        <v>1</v>
      </c>
      <c r="F144" s="300"/>
      <c r="G144" s="296"/>
      <c r="H144" s="300">
        <f t="shared" si="4"/>
        <v>0</v>
      </c>
    </row>
    <row r="145" spans="1:8" ht="12.75">
      <c r="A145" s="296">
        <v>30</v>
      </c>
      <c r="B145" s="323"/>
      <c r="C145" s="296" t="s">
        <v>2116</v>
      </c>
      <c r="D145" s="296" t="s">
        <v>101</v>
      </c>
      <c r="E145" s="296">
        <v>1</v>
      </c>
      <c r="F145" s="300"/>
      <c r="G145" s="296"/>
      <c r="H145" s="300">
        <f t="shared" si="4"/>
        <v>0</v>
      </c>
    </row>
    <row r="146" spans="1:8" ht="12.75">
      <c r="A146" s="296">
        <v>31</v>
      </c>
      <c r="B146" s="393"/>
      <c r="C146" s="307" t="s">
        <v>2117</v>
      </c>
      <c r="D146" s="307" t="s">
        <v>101</v>
      </c>
      <c r="E146" s="307">
        <v>1</v>
      </c>
      <c r="F146" s="330"/>
      <c r="G146" s="307"/>
      <c r="H146" s="330">
        <f t="shared" si="4"/>
        <v>0</v>
      </c>
    </row>
    <row r="147" spans="1:8" ht="12.75">
      <c r="A147" s="296">
        <v>32</v>
      </c>
      <c r="B147" s="327"/>
      <c r="C147" s="296" t="s">
        <v>2118</v>
      </c>
      <c r="D147" s="296" t="s">
        <v>101</v>
      </c>
      <c r="E147" s="296">
        <v>1</v>
      </c>
      <c r="F147" s="300"/>
      <c r="G147" s="296"/>
      <c r="H147" s="300">
        <f t="shared" si="4"/>
        <v>0</v>
      </c>
    </row>
    <row r="148" spans="1:8" ht="12.75">
      <c r="A148" s="296">
        <v>33</v>
      </c>
      <c r="B148" s="327"/>
      <c r="C148" s="296" t="s">
        <v>2119</v>
      </c>
      <c r="D148" s="296" t="s">
        <v>101</v>
      </c>
      <c r="E148" s="296">
        <v>1</v>
      </c>
      <c r="F148" s="300"/>
      <c r="G148" s="296"/>
      <c r="H148" s="300">
        <f t="shared" si="4"/>
        <v>0</v>
      </c>
    </row>
    <row r="149" spans="1:8" ht="12.75">
      <c r="A149" s="296">
        <v>34</v>
      </c>
      <c r="B149" s="389"/>
      <c r="C149" s="296" t="s">
        <v>2120</v>
      </c>
      <c r="D149" s="296" t="s">
        <v>101</v>
      </c>
      <c r="E149" s="296">
        <v>1</v>
      </c>
      <c r="F149" s="300"/>
      <c r="G149" s="296"/>
      <c r="H149" s="300">
        <f t="shared" si="4"/>
        <v>0</v>
      </c>
    </row>
    <row r="150" spans="1:8" ht="12.75">
      <c r="A150" s="296">
        <v>35</v>
      </c>
      <c r="B150" s="308"/>
      <c r="C150" s="296" t="s">
        <v>2121</v>
      </c>
      <c r="D150" s="296" t="s">
        <v>101</v>
      </c>
      <c r="E150" s="296">
        <v>1</v>
      </c>
      <c r="F150" s="300"/>
      <c r="G150" s="296"/>
      <c r="H150" s="300">
        <f t="shared" si="4"/>
        <v>0</v>
      </c>
    </row>
    <row r="151" spans="1:8" ht="12.75">
      <c r="A151" s="296">
        <v>36</v>
      </c>
      <c r="B151" s="389"/>
      <c r="C151" s="296" t="s">
        <v>2122</v>
      </c>
      <c r="D151" s="296" t="s">
        <v>101</v>
      </c>
      <c r="E151" s="296">
        <v>2</v>
      </c>
      <c r="F151" s="300"/>
      <c r="G151" s="296"/>
      <c r="H151" s="300">
        <f t="shared" si="4"/>
        <v>0</v>
      </c>
    </row>
    <row r="152" spans="1:8" ht="12.75">
      <c r="A152" s="296">
        <v>37</v>
      </c>
      <c r="B152" s="323"/>
      <c r="C152" s="296" t="s">
        <v>2123</v>
      </c>
      <c r="D152" s="296" t="s">
        <v>101</v>
      </c>
      <c r="E152" s="296">
        <v>1</v>
      </c>
      <c r="F152" s="300"/>
      <c r="G152" s="296"/>
      <c r="H152" s="300">
        <f t="shared" si="4"/>
        <v>0</v>
      </c>
    </row>
    <row r="153" spans="1:8" ht="12.75">
      <c r="A153" s="296">
        <v>38</v>
      </c>
      <c r="B153" s="323"/>
      <c r="C153" s="296" t="s">
        <v>2124</v>
      </c>
      <c r="D153" s="296" t="s">
        <v>101</v>
      </c>
      <c r="E153" s="296">
        <v>2</v>
      </c>
      <c r="F153" s="300"/>
      <c r="G153" s="296"/>
      <c r="H153" s="300">
        <f t="shared" si="4"/>
        <v>0</v>
      </c>
    </row>
    <row r="154" spans="1:8" ht="12.75">
      <c r="A154" s="296">
        <v>39</v>
      </c>
      <c r="B154" s="308"/>
      <c r="C154" s="296" t="s">
        <v>2125</v>
      </c>
      <c r="D154" s="296" t="s">
        <v>101</v>
      </c>
      <c r="E154" s="296">
        <v>41</v>
      </c>
      <c r="F154" s="300"/>
      <c r="G154" s="296"/>
      <c r="H154" s="300">
        <f t="shared" si="4"/>
        <v>0</v>
      </c>
    </row>
    <row r="155" spans="1:8" ht="12.75">
      <c r="A155" s="301">
        <v>40</v>
      </c>
      <c r="B155" s="390"/>
      <c r="C155" s="301" t="s">
        <v>2126</v>
      </c>
      <c r="D155" s="301" t="s">
        <v>101</v>
      </c>
      <c r="E155" s="301">
        <v>11</v>
      </c>
      <c r="F155" s="302"/>
      <c r="G155" s="301"/>
      <c r="H155" s="302">
        <f t="shared" si="4"/>
        <v>0</v>
      </c>
    </row>
    <row r="156" spans="1:8" ht="12.75">
      <c r="A156" s="296"/>
      <c r="B156" s="296"/>
      <c r="C156" s="296"/>
      <c r="D156" s="296"/>
      <c r="E156" s="300"/>
      <c r="F156" s="296"/>
      <c r="G156" s="296"/>
      <c r="H156" s="300">
        <f>SUM(H115:H155)</f>
        <v>0</v>
      </c>
    </row>
    <row r="157" spans="1:8" ht="12.75">
      <c r="A157" s="301"/>
      <c r="B157" s="301"/>
      <c r="C157" s="301" t="s">
        <v>1912</v>
      </c>
      <c r="D157" s="301" t="s">
        <v>82</v>
      </c>
      <c r="E157" s="302">
        <f>H156</f>
        <v>0</v>
      </c>
      <c r="F157" s="316">
        <v>0.1</v>
      </c>
      <c r="G157" s="301"/>
      <c r="H157" s="302">
        <f>ROUND(E157*F157,0)</f>
        <v>0</v>
      </c>
    </row>
    <row r="158" spans="1:8" ht="12.75">
      <c r="A158" s="296"/>
      <c r="B158" s="395"/>
      <c r="C158" s="299" t="s">
        <v>1914</v>
      </c>
      <c r="D158" s="296"/>
      <c r="E158" s="296"/>
      <c r="F158" s="296"/>
      <c r="G158" s="296"/>
      <c r="H158" s="303">
        <f>SUM(H156:H157)</f>
        <v>0</v>
      </c>
    </row>
    <row r="159" spans="1:8" ht="12.75">
      <c r="A159" s="296"/>
      <c r="B159" s="296"/>
      <c r="C159" s="296"/>
      <c r="D159" s="296"/>
      <c r="E159" s="296"/>
      <c r="F159" s="296"/>
      <c r="G159" s="296"/>
      <c r="H159" s="296"/>
    </row>
    <row r="160" spans="1:8" ht="12.75">
      <c r="A160" s="296"/>
      <c r="B160" s="296"/>
      <c r="C160" s="296"/>
      <c r="D160" s="296"/>
      <c r="E160" s="296"/>
      <c r="F160" s="300"/>
      <c r="G160" s="300"/>
      <c r="H160" s="300"/>
    </row>
    <row r="161" spans="1:8" ht="12.75">
      <c r="A161" s="296"/>
      <c r="B161" s="296"/>
      <c r="C161" s="296" t="s">
        <v>2127</v>
      </c>
      <c r="D161" s="296" t="s">
        <v>82</v>
      </c>
      <c r="E161" s="296"/>
      <c r="F161" s="300"/>
      <c r="G161" s="296"/>
      <c r="H161" s="300">
        <f>H110</f>
        <v>0</v>
      </c>
    </row>
    <row r="162" spans="1:8" ht="12.75">
      <c r="A162" s="296"/>
      <c r="B162" s="296"/>
      <c r="C162" s="296" t="s">
        <v>2128</v>
      </c>
      <c r="D162" s="296" t="s">
        <v>82</v>
      </c>
      <c r="E162" s="296"/>
      <c r="F162" s="300"/>
      <c r="G162" s="296"/>
      <c r="H162" s="300">
        <f>H158</f>
        <v>0</v>
      </c>
    </row>
    <row r="163" spans="1:8" ht="12.75">
      <c r="A163" s="296"/>
      <c r="B163" s="296"/>
      <c r="C163" s="299" t="s">
        <v>2129</v>
      </c>
      <c r="D163" s="296"/>
      <c r="E163" s="296"/>
      <c r="F163" s="300"/>
      <c r="G163" s="300"/>
      <c r="H163" s="303">
        <f>SUM(H161:H162)</f>
        <v>0</v>
      </c>
    </row>
    <row r="164" spans="3:8" ht="12.75">
      <c r="C164" s="343"/>
      <c r="H164" s="344"/>
    </row>
    <row r="165" spans="7:8" ht="12.75">
      <c r="G165" s="345"/>
      <c r="H165" s="345"/>
    </row>
    <row r="166" spans="2:8" ht="12.75">
      <c r="B166" s="349"/>
      <c r="C166" s="334"/>
      <c r="E166" s="335"/>
      <c r="F166" s="352"/>
      <c r="H166" s="335"/>
    </row>
    <row r="167" spans="2:8" ht="12.75">
      <c r="B167" s="349"/>
      <c r="E167" s="335"/>
      <c r="F167" s="335"/>
      <c r="G167" s="335"/>
      <c r="H167" s="335"/>
    </row>
    <row r="168" spans="2:8" ht="12.75">
      <c r="B168" s="349"/>
      <c r="F168" s="335"/>
      <c r="G168" s="335"/>
      <c r="H168" s="335"/>
    </row>
    <row r="169" spans="2:8" ht="12.75">
      <c r="B169" s="349"/>
      <c r="F169" s="335"/>
      <c r="G169" s="335"/>
      <c r="H169" s="335"/>
    </row>
    <row r="170" spans="2:8" ht="12.75">
      <c r="B170" s="345"/>
      <c r="F170" s="335"/>
      <c r="G170" s="354"/>
      <c r="H170" s="354"/>
    </row>
    <row r="171" spans="2:8" ht="12.75">
      <c r="B171" s="345"/>
      <c r="F171" s="335"/>
      <c r="G171" s="354"/>
      <c r="H171" s="354"/>
    </row>
    <row r="172" spans="2:8" ht="12.75">
      <c r="B172" s="345"/>
      <c r="F172" s="335"/>
      <c r="G172" s="335"/>
      <c r="H172" s="335"/>
    </row>
    <row r="173" spans="2:8" ht="12.75">
      <c r="B173" s="345"/>
      <c r="F173" s="335"/>
      <c r="G173" s="354"/>
      <c r="H173" s="354"/>
    </row>
    <row r="174" spans="2:8" ht="12.75">
      <c r="B174" s="349"/>
      <c r="F174" s="335"/>
      <c r="G174" s="335"/>
      <c r="H174" s="335"/>
    </row>
    <row r="175" spans="2:8" ht="12.75">
      <c r="B175" s="345"/>
      <c r="F175" s="335"/>
      <c r="G175" s="354"/>
      <c r="H175" s="354"/>
    </row>
    <row r="176" spans="2:8" ht="12.75">
      <c r="B176" s="349"/>
      <c r="F176" s="335"/>
      <c r="G176" s="335"/>
      <c r="H176" s="335"/>
    </row>
    <row r="177" spans="2:8" ht="12.75">
      <c r="B177" s="349"/>
      <c r="F177" s="335"/>
      <c r="G177" s="335"/>
      <c r="H177" s="335"/>
    </row>
    <row r="178" spans="6:8" ht="12.75">
      <c r="F178" s="335"/>
      <c r="H178" s="335"/>
    </row>
    <row r="179" spans="3:8" ht="12.75">
      <c r="C179" s="343"/>
      <c r="E179" s="335"/>
      <c r="H179" s="344"/>
    </row>
    <row r="182" spans="3:8" ht="12.75">
      <c r="C182" s="334"/>
      <c r="F182" s="335"/>
      <c r="H182" s="335"/>
    </row>
    <row r="184" spans="6:8" ht="12.75">
      <c r="F184" s="335"/>
      <c r="G184" s="335"/>
      <c r="H184" s="335"/>
    </row>
    <row r="185" spans="6:8" ht="12.75">
      <c r="F185" s="335"/>
      <c r="G185" s="335"/>
      <c r="H185" s="335"/>
    </row>
    <row r="186" spans="6:8" ht="12.75">
      <c r="F186" s="335"/>
      <c r="G186" s="335"/>
      <c r="H186" s="335"/>
    </row>
    <row r="187" spans="6:8" ht="12.75">
      <c r="F187" s="335"/>
      <c r="G187" s="335"/>
      <c r="H187" s="335"/>
    </row>
    <row r="188" spans="6:8" ht="12.75">
      <c r="F188" s="335"/>
      <c r="G188" s="335"/>
      <c r="H188" s="335"/>
    </row>
    <row r="189" spans="6:8" ht="12.75">
      <c r="F189" s="335"/>
      <c r="G189" s="335"/>
      <c r="H189" s="335"/>
    </row>
    <row r="190" spans="6:8" ht="12.75">
      <c r="F190" s="335"/>
      <c r="G190" s="335"/>
      <c r="H190" s="335"/>
    </row>
    <row r="191" spans="6:8" ht="12.75">
      <c r="F191" s="335"/>
      <c r="G191" s="335"/>
      <c r="H191" s="335"/>
    </row>
    <row r="192" spans="6:8" ht="12.75">
      <c r="F192" s="335"/>
      <c r="G192" s="335"/>
      <c r="H192" s="335"/>
    </row>
    <row r="193" spans="6:8" ht="12.75">
      <c r="F193" s="335"/>
      <c r="G193" s="335"/>
      <c r="H193" s="335"/>
    </row>
    <row r="194" spans="6:8" ht="12.75">
      <c r="F194" s="335"/>
      <c r="G194" s="335"/>
      <c r="H194" s="335"/>
    </row>
    <row r="195" spans="6:8" ht="12.75">
      <c r="F195" s="335"/>
      <c r="G195" s="335"/>
      <c r="H195" s="335"/>
    </row>
    <row r="196" spans="6:8" ht="12.75">
      <c r="F196" s="335"/>
      <c r="G196" s="335"/>
      <c r="H196" s="335"/>
    </row>
    <row r="197" spans="6:8" ht="12.75">
      <c r="F197" s="335"/>
      <c r="G197" s="335"/>
      <c r="H197" s="335"/>
    </row>
    <row r="198" spans="6:8" ht="12.75">
      <c r="F198" s="335"/>
      <c r="G198" s="335"/>
      <c r="H198" s="335"/>
    </row>
    <row r="199" spans="4:8" ht="12.75">
      <c r="D199" s="335"/>
      <c r="F199" s="335"/>
      <c r="G199" s="335"/>
      <c r="H199" s="335"/>
    </row>
    <row r="200" ht="12.75">
      <c r="H200" s="335"/>
    </row>
    <row r="201" spans="5:8" ht="12.75">
      <c r="E201" s="335"/>
      <c r="F201" s="352"/>
      <c r="H201" s="335"/>
    </row>
    <row r="202" spans="3:8" ht="12.75">
      <c r="C202" s="343"/>
      <c r="E202" s="335"/>
      <c r="F202" s="335"/>
      <c r="H202" s="344"/>
    </row>
    <row r="203" spans="7:8" ht="12.75">
      <c r="G203" s="345"/>
      <c r="H203" s="345"/>
    </row>
    <row r="204" spans="5:8" ht="12.75">
      <c r="E204" s="335"/>
      <c r="F204" s="335"/>
      <c r="H204" s="335"/>
    </row>
    <row r="205" spans="5:8" ht="12.75">
      <c r="E205" s="335"/>
      <c r="F205" s="335"/>
      <c r="H205" s="335"/>
    </row>
    <row r="206" spans="3:8" ht="12.75">
      <c r="C206" s="343"/>
      <c r="F206" s="335"/>
      <c r="H206" s="344"/>
    </row>
    <row r="209" spans="3:8" ht="12.75">
      <c r="C209" s="334"/>
      <c r="E209" s="335"/>
      <c r="H209" s="344"/>
    </row>
    <row r="210" spans="2:8" ht="12.75">
      <c r="B210" s="349"/>
      <c r="F210" s="335"/>
      <c r="G210" s="335"/>
      <c r="H210" s="335"/>
    </row>
    <row r="211" spans="2:8" ht="12.75">
      <c r="B211" s="349"/>
      <c r="F211" s="335"/>
      <c r="G211" s="335"/>
      <c r="H211" s="335"/>
    </row>
    <row r="212" spans="2:8" ht="12.75">
      <c r="B212" s="345"/>
      <c r="F212" s="335"/>
      <c r="G212" s="354"/>
      <c r="H212" s="354"/>
    </row>
    <row r="213" spans="2:8" ht="12.75">
      <c r="B213" s="345"/>
      <c r="F213" s="335"/>
      <c r="G213" s="354"/>
      <c r="H213" s="354"/>
    </row>
    <row r="214" spans="4:8" ht="12.75">
      <c r="D214" s="335"/>
      <c r="F214" s="335"/>
      <c r="G214" s="335"/>
      <c r="H214" s="335"/>
    </row>
    <row r="215" spans="6:8" ht="12.75">
      <c r="F215" s="335"/>
      <c r="H215" s="335"/>
    </row>
    <row r="216" spans="3:8" ht="12.75">
      <c r="C216" s="343"/>
      <c r="E216" s="335"/>
      <c r="H216" s="344"/>
    </row>
    <row r="217" spans="3:8" ht="12.75">
      <c r="C217" s="343"/>
      <c r="E217" s="335"/>
      <c r="F217" s="335"/>
      <c r="H217" s="344"/>
    </row>
    <row r="219" spans="3:8" ht="12.75">
      <c r="C219" s="334"/>
      <c r="F219" s="335"/>
      <c r="H219" s="335"/>
    </row>
    <row r="221" spans="6:8" ht="12.75">
      <c r="F221" s="335"/>
      <c r="G221" s="335"/>
      <c r="H221" s="335"/>
    </row>
    <row r="222" spans="6:8" ht="12.75">
      <c r="F222" s="335"/>
      <c r="G222" s="335"/>
      <c r="H222" s="335"/>
    </row>
    <row r="223" spans="6:8" ht="12.75">
      <c r="F223" s="335"/>
      <c r="G223" s="335"/>
      <c r="H223" s="335"/>
    </row>
    <row r="224" spans="6:8" ht="12.75">
      <c r="F224" s="335"/>
      <c r="G224" s="335"/>
      <c r="H224" s="335"/>
    </row>
    <row r="225" spans="6:8" ht="12.75">
      <c r="F225" s="335"/>
      <c r="G225" s="335"/>
      <c r="H225" s="335"/>
    </row>
    <row r="226" spans="6:8" ht="12.75">
      <c r="F226" s="335"/>
      <c r="G226" s="335"/>
      <c r="H226" s="335"/>
    </row>
    <row r="227" spans="6:8" ht="12.75">
      <c r="F227" s="335"/>
      <c r="G227" s="335"/>
      <c r="H227" s="335"/>
    </row>
    <row r="228" spans="4:8" ht="12.75">
      <c r="D228" s="335"/>
      <c r="F228" s="335"/>
      <c r="G228" s="335"/>
      <c r="H228" s="335"/>
    </row>
    <row r="229" spans="4:8" ht="12.75">
      <c r="D229" s="335"/>
      <c r="F229" s="335"/>
      <c r="G229" s="335"/>
      <c r="H229" s="335"/>
    </row>
    <row r="230" spans="5:8" ht="12.75">
      <c r="E230" s="335"/>
      <c r="F230" s="352"/>
      <c r="H230" s="335"/>
    </row>
    <row r="231" spans="3:8" ht="12.75">
      <c r="C231" s="343"/>
      <c r="E231" s="335"/>
      <c r="F231" s="335"/>
      <c r="H231" s="344"/>
    </row>
    <row r="232" spans="6:8" ht="12.75">
      <c r="F232" s="335"/>
      <c r="H232" s="335"/>
    </row>
    <row r="233" spans="5:8" ht="12.75">
      <c r="E233" s="335"/>
      <c r="F233" s="335"/>
      <c r="H233" s="335"/>
    </row>
    <row r="234" spans="5:8" ht="12.75">
      <c r="E234" s="335"/>
      <c r="F234" s="335"/>
      <c r="H234" s="335"/>
    </row>
    <row r="235" spans="3:8" ht="12.75">
      <c r="C235" s="343"/>
      <c r="F235" s="335"/>
      <c r="H235" s="344"/>
    </row>
    <row r="240" spans="2:8" ht="12.75">
      <c r="B240" s="345"/>
      <c r="F240" s="335"/>
      <c r="G240" s="354"/>
      <c r="H240" s="354"/>
    </row>
    <row r="241" spans="2:8" ht="12.75">
      <c r="B241" s="349"/>
      <c r="F241" s="335"/>
      <c r="G241" s="335"/>
      <c r="H241" s="335"/>
    </row>
    <row r="242" spans="2:8" ht="12.75">
      <c r="B242" s="349"/>
      <c r="F242" s="335"/>
      <c r="G242" s="354"/>
      <c r="H242" s="354"/>
    </row>
    <row r="243" spans="2:8" ht="12.75">
      <c r="B243" s="349"/>
      <c r="F243" s="335"/>
      <c r="G243" s="335"/>
      <c r="H243" s="335"/>
    </row>
    <row r="244" spans="2:8" ht="12.75">
      <c r="B244" s="345"/>
      <c r="F244" s="335"/>
      <c r="G244" s="335"/>
      <c r="H244" s="335"/>
    </row>
    <row r="245" spans="6:8" ht="12.75">
      <c r="F245" s="335"/>
      <c r="H245" s="335"/>
    </row>
    <row r="246" spans="3:8" ht="12.75">
      <c r="C246" s="343"/>
      <c r="E246" s="335"/>
      <c r="H246" s="344"/>
    </row>
    <row r="247" spans="6:8" ht="12.75">
      <c r="F247" s="335"/>
      <c r="H247" s="335"/>
    </row>
    <row r="248" spans="6:8" ht="12.75">
      <c r="F248" s="335"/>
      <c r="H248" s="335"/>
    </row>
    <row r="270" spans="7:8" ht="12.75">
      <c r="G270" s="345"/>
      <c r="H270" s="345"/>
    </row>
    <row r="271" ht="12.75">
      <c r="C271" s="334"/>
    </row>
    <row r="273" spans="2:8" ht="12.75">
      <c r="B273" s="349"/>
      <c r="F273" s="335"/>
      <c r="G273" s="335"/>
      <c r="H273" s="335"/>
    </row>
    <row r="274" spans="2:8" ht="12.75">
      <c r="B274" s="345"/>
      <c r="F274" s="335"/>
      <c r="G274" s="354"/>
      <c r="H274" s="354"/>
    </row>
    <row r="275" spans="2:8" ht="12.75">
      <c r="B275" s="345"/>
      <c r="C275" s="351"/>
      <c r="F275" s="335"/>
      <c r="G275" s="335"/>
      <c r="H275" s="335"/>
    </row>
    <row r="276" spans="2:8" ht="12.75">
      <c r="B276" s="349"/>
      <c r="F276" s="335"/>
      <c r="G276" s="335"/>
      <c r="H276" s="335"/>
    </row>
    <row r="277" spans="2:8" ht="12.75">
      <c r="B277" s="349"/>
      <c r="F277" s="335"/>
      <c r="G277" s="354"/>
      <c r="H277" s="354"/>
    </row>
    <row r="278" spans="2:8" ht="12.75">
      <c r="B278" s="349"/>
      <c r="F278" s="335"/>
      <c r="G278" s="335"/>
      <c r="H278" s="335"/>
    </row>
    <row r="279" spans="2:8" ht="12.75">
      <c r="B279" s="345"/>
      <c r="F279" s="335"/>
      <c r="G279" s="335"/>
      <c r="H279" s="335"/>
    </row>
    <row r="280" spans="6:8" ht="12.75">
      <c r="F280" s="335"/>
      <c r="H280" s="335"/>
    </row>
    <row r="281" spans="3:8" ht="12.75">
      <c r="C281" s="343"/>
      <c r="E281" s="335"/>
      <c r="H281" s="344"/>
    </row>
    <row r="284" spans="3:8" ht="12.75">
      <c r="C284" s="334"/>
      <c r="F284" s="335"/>
      <c r="H284" s="335"/>
    </row>
    <row r="286" spans="6:8" ht="12.75">
      <c r="F286" s="335"/>
      <c r="G286" s="335"/>
      <c r="H286" s="335"/>
    </row>
    <row r="287" spans="6:8" ht="12.75">
      <c r="F287" s="335"/>
      <c r="G287" s="335"/>
      <c r="H287" s="335"/>
    </row>
    <row r="288" spans="6:8" ht="12.75">
      <c r="F288" s="335"/>
      <c r="G288" s="335"/>
      <c r="H288" s="335"/>
    </row>
    <row r="289" spans="6:8" ht="12.75">
      <c r="F289" s="335"/>
      <c r="G289" s="335"/>
      <c r="H289" s="335"/>
    </row>
    <row r="290" spans="6:8" ht="12.75">
      <c r="F290" s="335"/>
      <c r="G290" s="335"/>
      <c r="H290" s="335"/>
    </row>
    <row r="291" spans="6:8" ht="12.75">
      <c r="F291" s="335"/>
      <c r="G291" s="335"/>
      <c r="H291" s="335"/>
    </row>
    <row r="292" spans="6:8" ht="12.75">
      <c r="F292" s="335"/>
      <c r="G292" s="335"/>
      <c r="H292" s="335"/>
    </row>
    <row r="293" spans="6:8" ht="12.75">
      <c r="F293" s="335"/>
      <c r="G293" s="335"/>
      <c r="H293" s="335"/>
    </row>
    <row r="294" spans="4:8" ht="12.75">
      <c r="D294" s="335"/>
      <c r="F294" s="335"/>
      <c r="G294" s="335"/>
      <c r="H294" s="335"/>
    </row>
    <row r="295" spans="4:8" ht="12.75">
      <c r="D295" s="335"/>
      <c r="F295" s="335"/>
      <c r="G295" s="335"/>
      <c r="H295" s="335"/>
    </row>
    <row r="296" spans="5:8" ht="12.75">
      <c r="E296" s="335"/>
      <c r="F296" s="352"/>
      <c r="H296" s="335"/>
    </row>
    <row r="297" spans="3:8" ht="12.75">
      <c r="C297" s="343"/>
      <c r="E297" s="335"/>
      <c r="F297" s="335"/>
      <c r="H297" s="344"/>
    </row>
    <row r="298" spans="6:8" ht="12.75">
      <c r="F298" s="335"/>
      <c r="H298" s="335"/>
    </row>
    <row r="299" spans="5:8" ht="12.75">
      <c r="E299" s="335"/>
      <c r="F299" s="335"/>
      <c r="H299" s="335"/>
    </row>
    <row r="300" spans="5:8" ht="12.75">
      <c r="E300" s="335"/>
      <c r="F300" s="335"/>
      <c r="H300" s="335"/>
    </row>
    <row r="301" spans="3:8" ht="12.75">
      <c r="C301" s="343"/>
      <c r="F301" s="335"/>
      <c r="H301" s="344"/>
    </row>
    <row r="302" spans="6:8" ht="12.75">
      <c r="F302" s="335"/>
      <c r="H302" s="335"/>
    </row>
    <row r="303" spans="3:8" ht="12.75">
      <c r="C303" s="334"/>
      <c r="F303" s="335"/>
      <c r="H303" s="335"/>
    </row>
    <row r="305" spans="6:8" ht="12.75">
      <c r="F305" s="335"/>
      <c r="G305" s="335"/>
      <c r="H305" s="335"/>
    </row>
    <row r="306" spans="6:8" ht="12.75">
      <c r="F306" s="335"/>
      <c r="G306" s="335"/>
      <c r="H306" s="335"/>
    </row>
    <row r="307" spans="6:8" ht="12.75">
      <c r="F307" s="335"/>
      <c r="G307" s="335"/>
      <c r="H307" s="335"/>
    </row>
    <row r="308" spans="6:8" ht="12.75">
      <c r="F308" s="335"/>
      <c r="G308" s="335"/>
      <c r="H308" s="335"/>
    </row>
    <row r="309" spans="6:8" ht="12.75">
      <c r="F309" s="335"/>
      <c r="G309" s="335"/>
      <c r="H309" s="335"/>
    </row>
    <row r="310" spans="6:8" ht="12.75">
      <c r="F310" s="335"/>
      <c r="G310" s="335"/>
      <c r="H310" s="335"/>
    </row>
    <row r="311" spans="6:8" ht="12.75">
      <c r="F311" s="335"/>
      <c r="G311" s="335"/>
      <c r="H311" s="335"/>
    </row>
    <row r="312" spans="6:8" ht="12.75">
      <c r="F312" s="335"/>
      <c r="G312" s="335"/>
      <c r="H312" s="335"/>
    </row>
    <row r="313" spans="6:8" ht="12.75">
      <c r="F313" s="335"/>
      <c r="G313" s="335"/>
      <c r="H313" s="335"/>
    </row>
    <row r="314" spans="6:8" ht="12.75">
      <c r="F314" s="335"/>
      <c r="G314" s="335"/>
      <c r="H314" s="335"/>
    </row>
    <row r="315" spans="4:8" ht="12.75">
      <c r="D315" s="335"/>
      <c r="F315" s="335"/>
      <c r="G315" s="335"/>
      <c r="H315" s="335"/>
    </row>
    <row r="316" spans="4:8" ht="12.75">
      <c r="D316" s="335"/>
      <c r="F316" s="335"/>
      <c r="G316" s="335"/>
      <c r="H316" s="335"/>
    </row>
    <row r="317" spans="5:8" ht="12.75">
      <c r="E317" s="335"/>
      <c r="F317" s="352"/>
      <c r="H317" s="335"/>
    </row>
    <row r="318" spans="3:8" ht="12.75">
      <c r="C318" s="343"/>
      <c r="E318" s="335"/>
      <c r="F318" s="335"/>
      <c r="H318" s="344"/>
    </row>
    <row r="319" spans="6:8" ht="12.75">
      <c r="F319" s="335"/>
      <c r="H319" s="335"/>
    </row>
    <row r="320" spans="5:8" ht="12.75">
      <c r="E320" s="335"/>
      <c r="F320" s="335"/>
      <c r="H320" s="335"/>
    </row>
    <row r="321" spans="5:8" ht="12.75">
      <c r="E321" s="335"/>
      <c r="F321" s="335"/>
      <c r="H321" s="335"/>
    </row>
    <row r="322" spans="3:8" ht="12.75">
      <c r="C322" s="343"/>
      <c r="F322" s="335"/>
      <c r="H322" s="344"/>
    </row>
    <row r="324" spans="7:8" ht="12.75">
      <c r="G324" s="345"/>
      <c r="H324" s="345"/>
    </row>
    <row r="325" ht="12.75">
      <c r="C325" s="334"/>
    </row>
    <row r="327" spans="2:8" ht="12.75">
      <c r="B327" s="349"/>
      <c r="F327" s="335"/>
      <c r="G327" s="335"/>
      <c r="H327" s="335"/>
    </row>
    <row r="328" spans="2:8" ht="12.75">
      <c r="B328" s="345"/>
      <c r="F328" s="335"/>
      <c r="G328" s="354"/>
      <c r="H328" s="354"/>
    </row>
    <row r="329" spans="2:8" ht="12.75">
      <c r="B329" s="345"/>
      <c r="C329" s="351"/>
      <c r="F329" s="335"/>
      <c r="G329" s="335"/>
      <c r="H329" s="335"/>
    </row>
    <row r="330" spans="2:8" ht="12.75">
      <c r="B330" s="349"/>
      <c r="F330" s="335"/>
      <c r="G330" s="335"/>
      <c r="H330" s="335"/>
    </row>
    <row r="331" spans="2:8" ht="12.75">
      <c r="B331" s="349"/>
      <c r="F331" s="335"/>
      <c r="G331" s="354"/>
      <c r="H331" s="354"/>
    </row>
    <row r="332" spans="2:8" ht="12.75">
      <c r="B332" s="349"/>
      <c r="F332" s="335"/>
      <c r="G332" s="335"/>
      <c r="H332" s="335"/>
    </row>
    <row r="333" spans="2:8" ht="12.75">
      <c r="B333" s="345"/>
      <c r="F333" s="335"/>
      <c r="G333" s="335"/>
      <c r="H333" s="335"/>
    </row>
    <row r="334" spans="6:8" ht="12.75">
      <c r="F334" s="335"/>
      <c r="H334" s="335"/>
    </row>
    <row r="335" spans="3:8" ht="12.75">
      <c r="C335" s="343"/>
      <c r="E335" s="335"/>
      <c r="H335" s="344"/>
    </row>
    <row r="338" spans="3:8" ht="12.75">
      <c r="C338" s="334"/>
      <c r="F338" s="335"/>
      <c r="H338" s="335"/>
    </row>
    <row r="340" spans="6:8" ht="12.75">
      <c r="F340" s="335"/>
      <c r="G340" s="335"/>
      <c r="H340" s="335"/>
    </row>
    <row r="341" spans="6:8" ht="12.75">
      <c r="F341" s="335"/>
      <c r="G341" s="335"/>
      <c r="H341" s="335"/>
    </row>
    <row r="342" spans="6:8" ht="12.75">
      <c r="F342" s="335"/>
      <c r="G342" s="335"/>
      <c r="H342" s="335"/>
    </row>
    <row r="343" spans="6:8" ht="12.75">
      <c r="F343" s="335"/>
      <c r="G343" s="335"/>
      <c r="H343" s="335"/>
    </row>
    <row r="344" spans="6:8" ht="12.75">
      <c r="F344" s="335"/>
      <c r="G344" s="335"/>
      <c r="H344" s="335"/>
    </row>
    <row r="345" spans="6:8" ht="12.75">
      <c r="F345" s="335"/>
      <c r="G345" s="335"/>
      <c r="H345" s="335"/>
    </row>
    <row r="346" spans="6:8" ht="12.75">
      <c r="F346" s="335"/>
      <c r="G346" s="335"/>
      <c r="H346" s="335"/>
    </row>
    <row r="347" spans="6:8" ht="12.75">
      <c r="F347" s="335"/>
      <c r="G347" s="335"/>
      <c r="H347" s="335"/>
    </row>
    <row r="348" spans="4:8" ht="12.75">
      <c r="D348" s="335"/>
      <c r="F348" s="335"/>
      <c r="G348" s="335"/>
      <c r="H348" s="335"/>
    </row>
    <row r="349" spans="4:8" ht="12.75">
      <c r="D349" s="335"/>
      <c r="F349" s="335"/>
      <c r="G349" s="335"/>
      <c r="H349" s="335"/>
    </row>
    <row r="350" spans="5:8" ht="12.75">
      <c r="E350" s="335"/>
      <c r="F350" s="352"/>
      <c r="H350" s="335"/>
    </row>
    <row r="351" spans="3:8" ht="12.75">
      <c r="C351" s="343"/>
      <c r="E351" s="335"/>
      <c r="F351" s="335"/>
      <c r="H351" s="344"/>
    </row>
    <row r="352" spans="6:8" ht="12.75">
      <c r="F352" s="335"/>
      <c r="H352" s="335"/>
    </row>
    <row r="353" spans="5:8" ht="12.75">
      <c r="E353" s="335"/>
      <c r="F353" s="335"/>
      <c r="H353" s="335"/>
    </row>
    <row r="354" spans="5:8" ht="12.75">
      <c r="E354" s="335"/>
      <c r="F354" s="335"/>
      <c r="H354" s="335"/>
    </row>
    <row r="355" spans="3:8" ht="12.75">
      <c r="C355" s="343"/>
      <c r="F355" s="335"/>
      <c r="H355" s="344"/>
    </row>
  </sheetData>
  <printOptions/>
  <pageMargins left="0.984251968503937" right="0.984251968503937" top="0.5905511811023623" bottom="0.5905511811023623" header="0.5118110236220472" footer="0.5118110236220472"/>
  <pageSetup horizontalDpi="600" verticalDpi="600" orientation="landscape" paperSize="9" r:id="rId1"/>
  <headerFooter alignWithMargins="0">
    <oddHeader>&amp;R&amp;P</oddHeader>
  </headerFooter>
  <rowBreaks count="2" manualBreakCount="2">
    <brk id="17" max="16383" man="1"/>
    <brk id="203"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2"/>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1970</v>
      </c>
      <c r="I1" s="187"/>
    </row>
    <row r="2" spans="1:9" ht="13.5" thickBot="1">
      <c r="A2" s="428" t="s">
        <v>76</v>
      </c>
      <c r="B2" s="429"/>
      <c r="C2" s="188" t="s">
        <v>108</v>
      </c>
      <c r="D2" s="189"/>
      <c r="E2" s="190"/>
      <c r="F2" s="189"/>
      <c r="G2" s="430" t="s">
        <v>388</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10.1 SO 10.1.1.2 Pol'!B7</f>
        <v>1</v>
      </c>
      <c r="B7" s="62" t="str">
        <f>'SO 10.1 SO 10.1.1.2 Pol'!C7</f>
        <v>Zemní práce</v>
      </c>
      <c r="D7" s="200"/>
      <c r="E7" s="291">
        <f>'SO 10.1 SO 10.1.1.2 Pol'!BA219</f>
        <v>0</v>
      </c>
      <c r="F7" s="292">
        <f>'SO 10.1 SO 10.1.1.2 Pol'!BB219</f>
        <v>0</v>
      </c>
      <c r="G7" s="292">
        <f>'SO 10.1 SO 10.1.1.2 Pol'!BC219</f>
        <v>0</v>
      </c>
      <c r="H7" s="292">
        <f>'SO 10.1 SO 10.1.1.2 Pol'!BD219</f>
        <v>0</v>
      </c>
      <c r="I7" s="293">
        <f>'SO 10.1 SO 10.1.1.2 Pol'!BE219</f>
        <v>0</v>
      </c>
    </row>
    <row r="8" spans="1:9" s="123" customFormat="1" ht="12.75">
      <c r="A8" s="290" t="str">
        <f>'SO 10.1 SO 10.1.1.2 Pol'!B220</f>
        <v>4</v>
      </c>
      <c r="B8" s="62" t="str">
        <f>'SO 10.1 SO 10.1.1.2 Pol'!C220</f>
        <v>Vodorovné konstrukce</v>
      </c>
      <c r="D8" s="200"/>
      <c r="E8" s="291">
        <f>'SO 10.1 SO 10.1.1.2 Pol'!BA229</f>
        <v>0</v>
      </c>
      <c r="F8" s="292">
        <f>'SO 10.1 SO 10.1.1.2 Pol'!BB229</f>
        <v>0</v>
      </c>
      <c r="G8" s="292">
        <f>'SO 10.1 SO 10.1.1.2 Pol'!BC229</f>
        <v>0</v>
      </c>
      <c r="H8" s="292">
        <f>'SO 10.1 SO 10.1.1.2 Pol'!BD229</f>
        <v>0</v>
      </c>
      <c r="I8" s="293">
        <f>'SO 10.1 SO 10.1.1.2 Pol'!BE229</f>
        <v>0</v>
      </c>
    </row>
    <row r="9" spans="1:9" s="123" customFormat="1" ht="12.75">
      <c r="A9" s="290" t="str">
        <f>'SO 10.1 SO 10.1.1.2 Pol'!B230</f>
        <v>8</v>
      </c>
      <c r="B9" s="62" t="str">
        <f>'SO 10.1 SO 10.1.1.2 Pol'!C230</f>
        <v>Trubní vedení</v>
      </c>
      <c r="D9" s="200"/>
      <c r="E9" s="291">
        <f>'SO 10.1 SO 10.1.1.2 Pol'!BA355</f>
        <v>0</v>
      </c>
      <c r="F9" s="292">
        <f>'SO 10.1 SO 10.1.1.2 Pol'!BB355</f>
        <v>0</v>
      </c>
      <c r="G9" s="292">
        <f>'SO 10.1 SO 10.1.1.2 Pol'!BC355</f>
        <v>0</v>
      </c>
      <c r="H9" s="292">
        <f>'SO 10.1 SO 10.1.1.2 Pol'!BD355</f>
        <v>0</v>
      </c>
      <c r="I9" s="293">
        <f>'SO 10.1 SO 10.1.1.2 Pol'!BE355</f>
        <v>0</v>
      </c>
    </row>
    <row r="10" spans="1:9" s="123" customFormat="1" ht="12.75">
      <c r="A10" s="290" t="str">
        <f>'SO 10.1 SO 10.1.1.2 Pol'!B356</f>
        <v>93</v>
      </c>
      <c r="B10" s="62" t="str">
        <f>'SO 10.1 SO 10.1.1.2 Pol'!C356</f>
        <v>Dokončovací práce inženýrských staveb</v>
      </c>
      <c r="D10" s="200"/>
      <c r="E10" s="291">
        <f>'SO 10.1 SO 10.1.1.2 Pol'!BA360</f>
        <v>0</v>
      </c>
      <c r="F10" s="292">
        <f>'SO 10.1 SO 10.1.1.2 Pol'!BB360</f>
        <v>0</v>
      </c>
      <c r="G10" s="292">
        <f>'SO 10.1 SO 10.1.1.2 Pol'!BC360</f>
        <v>0</v>
      </c>
      <c r="H10" s="292">
        <f>'SO 10.1 SO 10.1.1.2 Pol'!BD360</f>
        <v>0</v>
      </c>
      <c r="I10" s="293">
        <f>'SO 10.1 SO 10.1.1.2 Pol'!BE360</f>
        <v>0</v>
      </c>
    </row>
    <row r="11" spans="1:9" s="123" customFormat="1" ht="12.75">
      <c r="A11" s="290" t="str">
        <f>'SO 10.1 SO 10.1.1.2 Pol'!B361</f>
        <v>97</v>
      </c>
      <c r="B11" s="62" t="str">
        <f>'SO 10.1 SO 10.1.1.2 Pol'!C361</f>
        <v>Prorážení otvorů</v>
      </c>
      <c r="D11" s="200"/>
      <c r="E11" s="291">
        <f>'SO 10.1 SO 10.1.1.2 Pol'!BA365</f>
        <v>0</v>
      </c>
      <c r="F11" s="292">
        <f>'SO 10.1 SO 10.1.1.2 Pol'!BB365</f>
        <v>0</v>
      </c>
      <c r="G11" s="292">
        <f>'SO 10.1 SO 10.1.1.2 Pol'!BC365</f>
        <v>0</v>
      </c>
      <c r="H11" s="292">
        <f>'SO 10.1 SO 10.1.1.2 Pol'!BD365</f>
        <v>0</v>
      </c>
      <c r="I11" s="293">
        <f>'SO 10.1 SO 10.1.1.2 Pol'!BE365</f>
        <v>0</v>
      </c>
    </row>
    <row r="12" spans="1:9" s="123" customFormat="1" ht="13.5" thickBot="1">
      <c r="A12" s="290" t="str">
        <f>'SO 10.1 SO 10.1.1.2 Pol'!B366</f>
        <v>99</v>
      </c>
      <c r="B12" s="62" t="str">
        <f>'SO 10.1 SO 10.1.1.2 Pol'!C366</f>
        <v>Staveništní přesun hmot</v>
      </c>
      <c r="D12" s="200"/>
      <c r="E12" s="291">
        <f>'SO 10.1 SO 10.1.1.2 Pol'!BA368</f>
        <v>0</v>
      </c>
      <c r="F12" s="292">
        <f>'SO 10.1 SO 10.1.1.2 Pol'!BB368</f>
        <v>0</v>
      </c>
      <c r="G12" s="292">
        <f>'SO 10.1 SO 10.1.1.2 Pol'!BC368</f>
        <v>0</v>
      </c>
      <c r="H12" s="292">
        <f>'SO 10.1 SO 10.1.1.2 Pol'!BD368</f>
        <v>0</v>
      </c>
      <c r="I12" s="293">
        <f>'SO 10.1 SO 10.1.1.2 Pol'!BE368</f>
        <v>0</v>
      </c>
    </row>
    <row r="13" spans="1:9" s="14" customFormat="1" ht="13.5" thickBot="1">
      <c r="A13" s="201"/>
      <c r="B13" s="202" t="s">
        <v>79</v>
      </c>
      <c r="C13" s="202"/>
      <c r="D13" s="203"/>
      <c r="E13" s="204">
        <f>SUM(E7:E12)</f>
        <v>0</v>
      </c>
      <c r="F13" s="205">
        <f>SUM(F7:F12)</f>
        <v>0</v>
      </c>
      <c r="G13" s="205">
        <f>SUM(G7:G12)</f>
        <v>0</v>
      </c>
      <c r="H13" s="205">
        <f>SUM(H7:H12)</f>
        <v>0</v>
      </c>
      <c r="I13" s="206">
        <f>SUM(I7:I12)</f>
        <v>0</v>
      </c>
    </row>
    <row r="14" spans="1:9" ht="12.75">
      <c r="A14" s="123"/>
      <c r="B14" s="123"/>
      <c r="C14" s="123"/>
      <c r="D14" s="123"/>
      <c r="E14" s="123"/>
      <c r="F14" s="123"/>
      <c r="G14" s="123"/>
      <c r="H14" s="123"/>
      <c r="I14" s="123"/>
    </row>
    <row r="15" spans="1:57" ht="19.5" customHeight="1">
      <c r="A15" s="192" t="s">
        <v>80</v>
      </c>
      <c r="B15" s="192"/>
      <c r="C15" s="192"/>
      <c r="D15" s="192"/>
      <c r="E15" s="192"/>
      <c r="F15" s="192"/>
      <c r="G15" s="207"/>
      <c r="H15" s="192"/>
      <c r="I15" s="192"/>
      <c r="BA15" s="129"/>
      <c r="BB15" s="129"/>
      <c r="BC15" s="129"/>
      <c r="BD15" s="129"/>
      <c r="BE15" s="129"/>
    </row>
    <row r="16" ht="13.5" thickBot="1"/>
    <row r="17" spans="1:9" ht="12.75">
      <c r="A17" s="158" t="s">
        <v>81</v>
      </c>
      <c r="B17" s="159"/>
      <c r="C17" s="159"/>
      <c r="D17" s="208"/>
      <c r="E17" s="209" t="s">
        <v>82</v>
      </c>
      <c r="F17" s="210" t="s">
        <v>13</v>
      </c>
      <c r="G17" s="211" t="s">
        <v>83</v>
      </c>
      <c r="H17" s="212"/>
      <c r="I17" s="213" t="s">
        <v>82</v>
      </c>
    </row>
    <row r="18" spans="1:53" ht="12.75">
      <c r="A18" s="152" t="s">
        <v>383</v>
      </c>
      <c r="B18" s="143"/>
      <c r="C18" s="143"/>
      <c r="D18" s="214"/>
      <c r="E18" s="215">
        <v>0</v>
      </c>
      <c r="F18" s="216">
        <v>0</v>
      </c>
      <c r="G18" s="217">
        <f>SUM(E13:I13)</f>
        <v>0</v>
      </c>
      <c r="H18" s="218"/>
      <c r="I18" s="219">
        <f aca="true" t="shared" si="0" ref="I18:I20">E18+F18*G18/100</f>
        <v>0</v>
      </c>
      <c r="BA18" s="1">
        <v>0</v>
      </c>
    </row>
    <row r="19" spans="1:53" ht="12.75">
      <c r="A19" s="152" t="s">
        <v>384</v>
      </c>
      <c r="B19" s="143"/>
      <c r="C19" s="143"/>
      <c r="D19" s="214"/>
      <c r="E19" s="215">
        <v>0</v>
      </c>
      <c r="F19" s="216">
        <v>0</v>
      </c>
      <c r="G19" s="217">
        <f>SUM(G18)</f>
        <v>0</v>
      </c>
      <c r="H19" s="218"/>
      <c r="I19" s="219">
        <f t="shared" si="0"/>
        <v>0</v>
      </c>
      <c r="BA19" s="1">
        <v>0</v>
      </c>
    </row>
    <row r="20" spans="1:53" ht="12.75">
      <c r="A20" s="152" t="s">
        <v>2151</v>
      </c>
      <c r="B20" s="143"/>
      <c r="C20" s="143"/>
      <c r="D20" s="214"/>
      <c r="E20" s="215">
        <v>0</v>
      </c>
      <c r="F20" s="216">
        <v>0</v>
      </c>
      <c r="G20" s="217">
        <f>SUM(G19)</f>
        <v>0</v>
      </c>
      <c r="H20" s="218"/>
      <c r="I20" s="219">
        <f t="shared" si="0"/>
        <v>0</v>
      </c>
      <c r="BA20" s="1">
        <v>2</v>
      </c>
    </row>
    <row r="21" spans="1:9" ht="13.5" thickBot="1">
      <c r="A21" s="220"/>
      <c r="B21" s="221" t="s">
        <v>84</v>
      </c>
      <c r="C21" s="222"/>
      <c r="D21" s="223"/>
      <c r="E21" s="224"/>
      <c r="F21" s="225"/>
      <c r="G21" s="225"/>
      <c r="H21" s="433">
        <f>SUM(I18:I20)</f>
        <v>0</v>
      </c>
      <c r="I21" s="434"/>
    </row>
    <row r="23" spans="2:9" ht="12.75">
      <c r="B23" s="14"/>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row r="71" spans="6:9" ht="12.75">
      <c r="F71" s="226"/>
      <c r="G71" s="227"/>
      <c r="H71" s="227"/>
      <c r="I71" s="46"/>
    </row>
    <row r="72" spans="6:9" ht="12.75">
      <c r="F72" s="226"/>
      <c r="G72" s="227"/>
      <c r="H72" s="227"/>
      <c r="I72" s="46"/>
    </row>
  </sheetData>
  <mergeCells count="4">
    <mergeCell ref="A1:B1"/>
    <mergeCell ref="A2:B2"/>
    <mergeCell ref="G2:I2"/>
    <mergeCell ref="H21:I2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41"/>
  <sheetViews>
    <sheetView showGridLines="0" showZeros="0" zoomScaleSheetLayoutView="100" workbookViewId="0" topLeftCell="A1">
      <selection activeCell="F8" sqref="F8"/>
    </sheetView>
  </sheetViews>
  <sheetFormatPr defaultColWidth="9.00390625" defaultRowHeight="12.75"/>
  <cols>
    <col min="1" max="1" width="4.375" style="228" customWidth="1"/>
    <col min="2" max="2" width="11.625" style="228" customWidth="1"/>
    <col min="3" max="3" width="40.375" style="228" customWidth="1"/>
    <col min="4" max="4" width="5.625" style="228" customWidth="1"/>
    <col min="5" max="5" width="8.625" style="238" customWidth="1"/>
    <col min="6" max="6" width="9.875" style="228" customWidth="1"/>
    <col min="7" max="7" width="13.875" style="228" customWidth="1"/>
    <col min="8" max="8" width="11.75390625" style="228" hidden="1" customWidth="1"/>
    <col min="9" max="9" width="11.625" style="228" hidden="1" customWidth="1"/>
    <col min="10" max="10" width="11.00390625" style="228" hidden="1" customWidth="1"/>
    <col min="11" max="11" width="10.375" style="228" hidden="1" customWidth="1"/>
    <col min="12" max="12" width="75.375" style="228" customWidth="1"/>
    <col min="13" max="13" width="45.25390625" style="228" customWidth="1"/>
    <col min="14" max="16384" width="9.125" style="228" customWidth="1"/>
  </cols>
  <sheetData>
    <row r="1" spans="1:7" ht="15.75">
      <c r="A1" s="435" t="s">
        <v>85</v>
      </c>
      <c r="B1" s="435"/>
      <c r="C1" s="435"/>
      <c r="D1" s="435"/>
      <c r="E1" s="435"/>
      <c r="F1" s="435"/>
      <c r="G1" s="435"/>
    </row>
    <row r="2" spans="2:7" ht="14.25" customHeight="1" thickBot="1">
      <c r="B2" s="229"/>
      <c r="C2" s="230"/>
      <c r="D2" s="230"/>
      <c r="E2" s="231"/>
      <c r="F2" s="230"/>
      <c r="G2" s="230"/>
    </row>
    <row r="3" spans="1:7" ht="13.5" thickTop="1">
      <c r="A3" s="426" t="s">
        <v>3</v>
      </c>
      <c r="B3" s="427"/>
      <c r="C3" s="182" t="s">
        <v>105</v>
      </c>
      <c r="D3" s="232"/>
      <c r="E3" s="233" t="s">
        <v>86</v>
      </c>
      <c r="F3" s="234" t="str">
        <f>'SO 10.1 SO 10.1.1.2 Rek'!H1</f>
        <v>SO 10.1.1.2</v>
      </c>
      <c r="G3" s="235"/>
    </row>
    <row r="4" spans="1:7" ht="13.5" thickBot="1">
      <c r="A4" s="436" t="s">
        <v>76</v>
      </c>
      <c r="B4" s="429"/>
      <c r="C4" s="188" t="s">
        <v>108</v>
      </c>
      <c r="D4" s="236"/>
      <c r="E4" s="437" t="str">
        <f>'SO 10.1 SO 10.1.1.2 Rek'!G2</f>
        <v>Splašková stoka SB</v>
      </c>
      <c r="F4" s="438"/>
      <c r="G4" s="439"/>
    </row>
    <row r="5" spans="1:7" ht="13.5" thickTop="1">
      <c r="A5" s="237"/>
      <c r="G5" s="239"/>
    </row>
    <row r="6" spans="1:11" ht="27" customHeight="1">
      <c r="A6" s="240" t="s">
        <v>87</v>
      </c>
      <c r="B6" s="241" t="s">
        <v>88</v>
      </c>
      <c r="C6" s="241" t="s">
        <v>89</v>
      </c>
      <c r="D6" s="241" t="s">
        <v>90</v>
      </c>
      <c r="E6" s="242" t="s">
        <v>91</v>
      </c>
      <c r="F6" s="241" t="s">
        <v>92</v>
      </c>
      <c r="G6" s="243" t="s">
        <v>93</v>
      </c>
      <c r="H6" s="244" t="s">
        <v>94</v>
      </c>
      <c r="I6" s="244" t="s">
        <v>95</v>
      </c>
      <c r="J6" s="244" t="s">
        <v>96</v>
      </c>
      <c r="K6" s="244" t="s">
        <v>97</v>
      </c>
    </row>
    <row r="7" spans="1:15" ht="12.75">
      <c r="A7" s="245" t="s">
        <v>98</v>
      </c>
      <c r="B7" s="246" t="s">
        <v>99</v>
      </c>
      <c r="C7" s="247" t="s">
        <v>100</v>
      </c>
      <c r="D7" s="248"/>
      <c r="E7" s="249"/>
      <c r="F7" s="249"/>
      <c r="G7" s="250"/>
      <c r="H7" s="251"/>
      <c r="I7" s="252"/>
      <c r="J7" s="253"/>
      <c r="K7" s="254"/>
      <c r="O7" s="255">
        <v>1</v>
      </c>
    </row>
    <row r="8" spans="1:80" ht="12.75">
      <c r="A8" s="256">
        <v>1</v>
      </c>
      <c r="B8" s="257" t="s">
        <v>113</v>
      </c>
      <c r="C8" s="258" t="s">
        <v>114</v>
      </c>
      <c r="D8" s="259" t="s">
        <v>115</v>
      </c>
      <c r="E8" s="260">
        <v>1128</v>
      </c>
      <c r="F8" s="260"/>
      <c r="G8" s="261">
        <f>E8*F8</f>
        <v>0</v>
      </c>
      <c r="H8" s="262">
        <v>0</v>
      </c>
      <c r="I8" s="263">
        <f>E8*H8</f>
        <v>0</v>
      </c>
      <c r="J8" s="262">
        <v>0</v>
      </c>
      <c r="K8" s="263">
        <f>E8*J8</f>
        <v>0</v>
      </c>
      <c r="O8" s="255">
        <v>2</v>
      </c>
      <c r="AA8" s="228">
        <v>1</v>
      </c>
      <c r="AB8" s="228">
        <v>1</v>
      </c>
      <c r="AC8" s="228">
        <v>1</v>
      </c>
      <c r="AZ8" s="228">
        <v>1</v>
      </c>
      <c r="BA8" s="228">
        <f>IF(AZ8=1,G8,0)</f>
        <v>0</v>
      </c>
      <c r="BB8" s="228">
        <f>IF(AZ8=2,G8,0)</f>
        <v>0</v>
      </c>
      <c r="BC8" s="228">
        <f>IF(AZ8=3,G8,0)</f>
        <v>0</v>
      </c>
      <c r="BD8" s="228">
        <f>IF(AZ8=4,G8,0)</f>
        <v>0</v>
      </c>
      <c r="BE8" s="228">
        <f>IF(AZ8=5,G8,0)</f>
        <v>0</v>
      </c>
      <c r="CA8" s="255">
        <v>1</v>
      </c>
      <c r="CB8" s="255">
        <v>1</v>
      </c>
    </row>
    <row r="9" spans="1:15" ht="12.75">
      <c r="A9" s="264"/>
      <c r="B9" s="268"/>
      <c r="C9" s="440" t="s">
        <v>389</v>
      </c>
      <c r="D9" s="441"/>
      <c r="E9" s="269">
        <v>1128</v>
      </c>
      <c r="F9" s="270"/>
      <c r="G9" s="271"/>
      <c r="H9" s="272"/>
      <c r="I9" s="266"/>
      <c r="J9" s="273"/>
      <c r="K9" s="266"/>
      <c r="M9" s="267" t="s">
        <v>389</v>
      </c>
      <c r="O9" s="255"/>
    </row>
    <row r="10" spans="1:80" ht="12.75">
      <c r="A10" s="256">
        <v>2</v>
      </c>
      <c r="B10" s="257" t="s">
        <v>117</v>
      </c>
      <c r="C10" s="258" t="s">
        <v>118</v>
      </c>
      <c r="D10" s="259" t="s">
        <v>119</v>
      </c>
      <c r="E10" s="260">
        <v>47</v>
      </c>
      <c r="F10" s="260"/>
      <c r="G10" s="261">
        <f>E10*F10</f>
        <v>0</v>
      </c>
      <c r="H10" s="262">
        <v>0</v>
      </c>
      <c r="I10" s="263">
        <f>E10*H10</f>
        <v>0</v>
      </c>
      <c r="J10" s="262">
        <v>0</v>
      </c>
      <c r="K10" s="263">
        <f>E10*J10</f>
        <v>0</v>
      </c>
      <c r="O10" s="255">
        <v>2</v>
      </c>
      <c r="AA10" s="228">
        <v>1</v>
      </c>
      <c r="AB10" s="228">
        <v>1</v>
      </c>
      <c r="AC10" s="228">
        <v>1</v>
      </c>
      <c r="AZ10" s="228">
        <v>1</v>
      </c>
      <c r="BA10" s="228">
        <f>IF(AZ10=1,G10,0)</f>
        <v>0</v>
      </c>
      <c r="BB10" s="228">
        <f>IF(AZ10=2,G10,0)</f>
        <v>0</v>
      </c>
      <c r="BC10" s="228">
        <f>IF(AZ10=3,G10,0)</f>
        <v>0</v>
      </c>
      <c r="BD10" s="228">
        <f>IF(AZ10=4,G10,0)</f>
        <v>0</v>
      </c>
      <c r="BE10" s="228">
        <f>IF(AZ10=5,G10,0)</f>
        <v>0</v>
      </c>
      <c r="CA10" s="255">
        <v>1</v>
      </c>
      <c r="CB10" s="255">
        <v>1</v>
      </c>
    </row>
    <row r="11" spans="1:80" ht="22.5">
      <c r="A11" s="256">
        <v>3</v>
      </c>
      <c r="B11" s="257" t="s">
        <v>390</v>
      </c>
      <c r="C11" s="258" t="s">
        <v>391</v>
      </c>
      <c r="D11" s="259" t="s">
        <v>122</v>
      </c>
      <c r="E11" s="260">
        <v>1180.2362</v>
      </c>
      <c r="F11" s="260"/>
      <c r="G11" s="261">
        <f>E11*F11</f>
        <v>0</v>
      </c>
      <c r="H11" s="262">
        <v>0</v>
      </c>
      <c r="I11" s="263">
        <f>E11*H11</f>
        <v>0</v>
      </c>
      <c r="J11" s="262">
        <v>0</v>
      </c>
      <c r="K11" s="263">
        <f>E11*J11</f>
        <v>0</v>
      </c>
      <c r="O11" s="255">
        <v>2</v>
      </c>
      <c r="AA11" s="228">
        <v>1</v>
      </c>
      <c r="AB11" s="228">
        <v>1</v>
      </c>
      <c r="AC11" s="228">
        <v>1</v>
      </c>
      <c r="AZ11" s="228">
        <v>1</v>
      </c>
      <c r="BA11" s="228">
        <f>IF(AZ11=1,G11,0)</f>
        <v>0</v>
      </c>
      <c r="BB11" s="228">
        <f>IF(AZ11=2,G11,0)</f>
        <v>0</v>
      </c>
      <c r="BC11" s="228">
        <f>IF(AZ11=3,G11,0)</f>
        <v>0</v>
      </c>
      <c r="BD11" s="228">
        <f>IF(AZ11=4,G11,0)</f>
        <v>0</v>
      </c>
      <c r="BE11" s="228">
        <f>IF(AZ11=5,G11,0)</f>
        <v>0</v>
      </c>
      <c r="CA11" s="255">
        <v>1</v>
      </c>
      <c r="CB11" s="255">
        <v>1</v>
      </c>
    </row>
    <row r="12" spans="1:15" ht="12.75">
      <c r="A12" s="264"/>
      <c r="B12" s="268"/>
      <c r="C12" s="440" t="s">
        <v>392</v>
      </c>
      <c r="D12" s="441"/>
      <c r="E12" s="269">
        <v>0</v>
      </c>
      <c r="F12" s="270"/>
      <c r="G12" s="271"/>
      <c r="H12" s="272"/>
      <c r="I12" s="266"/>
      <c r="J12" s="273"/>
      <c r="K12" s="266"/>
      <c r="M12" s="267" t="s">
        <v>392</v>
      </c>
      <c r="O12" s="255"/>
    </row>
    <row r="13" spans="1:15" ht="12.75">
      <c r="A13" s="264"/>
      <c r="B13" s="268"/>
      <c r="C13" s="440" t="s">
        <v>393</v>
      </c>
      <c r="D13" s="441"/>
      <c r="E13" s="269">
        <v>0</v>
      </c>
      <c r="F13" s="270"/>
      <c r="G13" s="271"/>
      <c r="H13" s="272"/>
      <c r="I13" s="266"/>
      <c r="J13" s="273"/>
      <c r="K13" s="266"/>
      <c r="M13" s="267" t="s">
        <v>393</v>
      </c>
      <c r="O13" s="255"/>
    </row>
    <row r="14" spans="1:15" ht="12.75">
      <c r="A14" s="264"/>
      <c r="B14" s="268"/>
      <c r="C14" s="442" t="s">
        <v>125</v>
      </c>
      <c r="D14" s="441"/>
      <c r="E14" s="294">
        <v>0</v>
      </c>
      <c r="F14" s="270"/>
      <c r="G14" s="271"/>
      <c r="H14" s="272"/>
      <c r="I14" s="266"/>
      <c r="J14" s="273"/>
      <c r="K14" s="266"/>
      <c r="M14" s="267" t="s">
        <v>125</v>
      </c>
      <c r="O14" s="255"/>
    </row>
    <row r="15" spans="1:15" ht="12.75">
      <c r="A15" s="264"/>
      <c r="B15" s="268"/>
      <c r="C15" s="442" t="s">
        <v>394</v>
      </c>
      <c r="D15" s="441"/>
      <c r="E15" s="294">
        <v>84</v>
      </c>
      <c r="F15" s="270"/>
      <c r="G15" s="271"/>
      <c r="H15" s="272"/>
      <c r="I15" s="266"/>
      <c r="J15" s="273"/>
      <c r="K15" s="266"/>
      <c r="M15" s="267" t="s">
        <v>394</v>
      </c>
      <c r="O15" s="255"/>
    </row>
    <row r="16" spans="1:15" ht="12.75">
      <c r="A16" s="264"/>
      <c r="B16" s="268"/>
      <c r="C16" s="442" t="s">
        <v>395</v>
      </c>
      <c r="D16" s="441"/>
      <c r="E16" s="294">
        <v>84.384</v>
      </c>
      <c r="F16" s="270"/>
      <c r="G16" s="271"/>
      <c r="H16" s="272"/>
      <c r="I16" s="266"/>
      <c r="J16" s="273"/>
      <c r="K16" s="266"/>
      <c r="M16" s="267" t="s">
        <v>395</v>
      </c>
      <c r="O16" s="255"/>
    </row>
    <row r="17" spans="1:15" ht="12.75">
      <c r="A17" s="264"/>
      <c r="B17" s="268"/>
      <c r="C17" s="442" t="s">
        <v>396</v>
      </c>
      <c r="D17" s="441"/>
      <c r="E17" s="294">
        <v>59</v>
      </c>
      <c r="F17" s="270"/>
      <c r="G17" s="271"/>
      <c r="H17" s="272"/>
      <c r="I17" s="266"/>
      <c r="J17" s="273"/>
      <c r="K17" s="266"/>
      <c r="M17" s="267" t="s">
        <v>396</v>
      </c>
      <c r="O17" s="255"/>
    </row>
    <row r="18" spans="1:15" ht="12.75">
      <c r="A18" s="264"/>
      <c r="B18" s="268"/>
      <c r="C18" s="442" t="s">
        <v>397</v>
      </c>
      <c r="D18" s="441"/>
      <c r="E18" s="294">
        <v>110.112</v>
      </c>
      <c r="F18" s="270"/>
      <c r="G18" s="271"/>
      <c r="H18" s="272"/>
      <c r="I18" s="266"/>
      <c r="J18" s="273"/>
      <c r="K18" s="266"/>
      <c r="M18" s="267" t="s">
        <v>397</v>
      </c>
      <c r="O18" s="255"/>
    </row>
    <row r="19" spans="1:15" ht="12.75">
      <c r="A19" s="264"/>
      <c r="B19" s="268"/>
      <c r="C19" s="442" t="s">
        <v>398</v>
      </c>
      <c r="D19" s="441"/>
      <c r="E19" s="294">
        <v>49.74</v>
      </c>
      <c r="F19" s="270"/>
      <c r="G19" s="271"/>
      <c r="H19" s="272"/>
      <c r="I19" s="266"/>
      <c r="J19" s="273"/>
      <c r="K19" s="266"/>
      <c r="M19" s="267" t="s">
        <v>398</v>
      </c>
      <c r="O19" s="255"/>
    </row>
    <row r="20" spans="1:15" ht="12.75">
      <c r="A20" s="264"/>
      <c r="B20" s="268"/>
      <c r="C20" s="442" t="s">
        <v>399</v>
      </c>
      <c r="D20" s="441"/>
      <c r="E20" s="294">
        <v>34.52</v>
      </c>
      <c r="F20" s="270"/>
      <c r="G20" s="271"/>
      <c r="H20" s="272"/>
      <c r="I20" s="266"/>
      <c r="J20" s="273"/>
      <c r="K20" s="266"/>
      <c r="M20" s="267" t="s">
        <v>399</v>
      </c>
      <c r="O20" s="255"/>
    </row>
    <row r="21" spans="1:15" ht="12.75">
      <c r="A21" s="264"/>
      <c r="B21" s="268"/>
      <c r="C21" s="442" t="s">
        <v>400</v>
      </c>
      <c r="D21" s="441"/>
      <c r="E21" s="294">
        <v>101.268</v>
      </c>
      <c r="F21" s="270"/>
      <c r="G21" s="271"/>
      <c r="H21" s="272"/>
      <c r="I21" s="266"/>
      <c r="J21" s="273"/>
      <c r="K21" s="266"/>
      <c r="M21" s="267" t="s">
        <v>400</v>
      </c>
      <c r="O21" s="255"/>
    </row>
    <row r="22" spans="1:15" ht="12.75">
      <c r="A22" s="264"/>
      <c r="B22" s="268"/>
      <c r="C22" s="442" t="s">
        <v>401</v>
      </c>
      <c r="D22" s="441"/>
      <c r="E22" s="294">
        <v>16.52</v>
      </c>
      <c r="F22" s="270"/>
      <c r="G22" s="271"/>
      <c r="H22" s="272"/>
      <c r="I22" s="266"/>
      <c r="J22" s="273"/>
      <c r="K22" s="266"/>
      <c r="M22" s="267" t="s">
        <v>401</v>
      </c>
      <c r="O22" s="255"/>
    </row>
    <row r="23" spans="1:15" ht="12.75">
      <c r="A23" s="264"/>
      <c r="B23" s="268"/>
      <c r="C23" s="442" t="s">
        <v>402</v>
      </c>
      <c r="D23" s="441"/>
      <c r="E23" s="294">
        <v>113.204</v>
      </c>
      <c r="F23" s="270"/>
      <c r="G23" s="271"/>
      <c r="H23" s="272"/>
      <c r="I23" s="266"/>
      <c r="J23" s="273"/>
      <c r="K23" s="266"/>
      <c r="M23" s="267" t="s">
        <v>402</v>
      </c>
      <c r="O23" s="255"/>
    </row>
    <row r="24" spans="1:15" ht="12.75">
      <c r="A24" s="264"/>
      <c r="B24" s="268"/>
      <c r="C24" s="443" t="s">
        <v>134</v>
      </c>
      <c r="D24" s="441"/>
      <c r="E24" s="295">
        <v>0</v>
      </c>
      <c r="F24" s="270"/>
      <c r="G24" s="271"/>
      <c r="H24" s="272"/>
      <c r="I24" s="266"/>
      <c r="J24" s="273"/>
      <c r="K24" s="266"/>
      <c r="M24" s="267" t="s">
        <v>134</v>
      </c>
      <c r="O24" s="255"/>
    </row>
    <row r="25" spans="1:15" ht="12.75">
      <c r="A25" s="264"/>
      <c r="B25" s="268"/>
      <c r="C25" s="442" t="s">
        <v>135</v>
      </c>
      <c r="D25" s="441"/>
      <c r="E25" s="294">
        <v>652.7479999999999</v>
      </c>
      <c r="F25" s="270"/>
      <c r="G25" s="271"/>
      <c r="H25" s="272"/>
      <c r="I25" s="266"/>
      <c r="J25" s="273"/>
      <c r="K25" s="266"/>
      <c r="M25" s="267" t="s">
        <v>135</v>
      </c>
      <c r="O25" s="255"/>
    </row>
    <row r="26" spans="1:15" ht="22.5">
      <c r="A26" s="264"/>
      <c r="B26" s="268"/>
      <c r="C26" s="440" t="s">
        <v>403</v>
      </c>
      <c r="D26" s="441"/>
      <c r="E26" s="269">
        <v>0</v>
      </c>
      <c r="F26" s="270"/>
      <c r="G26" s="271"/>
      <c r="H26" s="272"/>
      <c r="I26" s="266"/>
      <c r="J26" s="273"/>
      <c r="K26" s="266"/>
      <c r="M26" s="267" t="s">
        <v>403</v>
      </c>
      <c r="O26" s="255"/>
    </row>
    <row r="27" spans="1:15" ht="12.75">
      <c r="A27" s="264"/>
      <c r="B27" s="268"/>
      <c r="C27" s="440" t="s">
        <v>404</v>
      </c>
      <c r="D27" s="441"/>
      <c r="E27" s="269">
        <v>0</v>
      </c>
      <c r="F27" s="270"/>
      <c r="G27" s="271"/>
      <c r="H27" s="272"/>
      <c r="I27" s="266"/>
      <c r="J27" s="273"/>
      <c r="K27" s="266"/>
      <c r="M27" s="267" t="s">
        <v>404</v>
      </c>
      <c r="O27" s="255"/>
    </row>
    <row r="28" spans="1:15" ht="12.75">
      <c r="A28" s="264"/>
      <c r="B28" s="268"/>
      <c r="C28" s="442" t="s">
        <v>125</v>
      </c>
      <c r="D28" s="441"/>
      <c r="E28" s="294">
        <v>0</v>
      </c>
      <c r="F28" s="270"/>
      <c r="G28" s="271"/>
      <c r="H28" s="272"/>
      <c r="I28" s="266"/>
      <c r="J28" s="273"/>
      <c r="K28" s="266"/>
      <c r="M28" s="267" t="s">
        <v>125</v>
      </c>
      <c r="O28" s="255"/>
    </row>
    <row r="29" spans="1:15" ht="12.75">
      <c r="A29" s="264"/>
      <c r="B29" s="268"/>
      <c r="C29" s="442" t="s">
        <v>405</v>
      </c>
      <c r="D29" s="441"/>
      <c r="E29" s="294">
        <v>58.546</v>
      </c>
      <c r="F29" s="270"/>
      <c r="G29" s="271"/>
      <c r="H29" s="272"/>
      <c r="I29" s="266"/>
      <c r="J29" s="273"/>
      <c r="K29" s="266"/>
      <c r="M29" s="267" t="s">
        <v>405</v>
      </c>
      <c r="O29" s="255"/>
    </row>
    <row r="30" spans="1:15" ht="12.75">
      <c r="A30" s="264"/>
      <c r="B30" s="268"/>
      <c r="C30" s="442" t="s">
        <v>406</v>
      </c>
      <c r="D30" s="441"/>
      <c r="E30" s="294">
        <v>56.016</v>
      </c>
      <c r="F30" s="270"/>
      <c r="G30" s="271"/>
      <c r="H30" s="272"/>
      <c r="I30" s="266"/>
      <c r="J30" s="273"/>
      <c r="K30" s="266"/>
      <c r="M30" s="267" t="s">
        <v>406</v>
      </c>
      <c r="O30" s="255"/>
    </row>
    <row r="31" spans="1:15" ht="12.75">
      <c r="A31" s="264"/>
      <c r="B31" s="268"/>
      <c r="C31" s="442" t="s">
        <v>407</v>
      </c>
      <c r="D31" s="441"/>
      <c r="E31" s="294">
        <v>38.9</v>
      </c>
      <c r="F31" s="270"/>
      <c r="G31" s="271"/>
      <c r="H31" s="272"/>
      <c r="I31" s="266"/>
      <c r="J31" s="273"/>
      <c r="K31" s="266"/>
      <c r="M31" s="267" t="s">
        <v>407</v>
      </c>
      <c r="O31" s="255"/>
    </row>
    <row r="32" spans="1:15" ht="12.75">
      <c r="A32" s="264"/>
      <c r="B32" s="268"/>
      <c r="C32" s="442" t="s">
        <v>408</v>
      </c>
      <c r="D32" s="441"/>
      <c r="E32" s="294">
        <v>58.016</v>
      </c>
      <c r="F32" s="270"/>
      <c r="G32" s="271"/>
      <c r="H32" s="272"/>
      <c r="I32" s="266"/>
      <c r="J32" s="273"/>
      <c r="K32" s="266"/>
      <c r="M32" s="267" t="s">
        <v>408</v>
      </c>
      <c r="O32" s="255"/>
    </row>
    <row r="33" spans="1:15" ht="12.75">
      <c r="A33" s="264"/>
      <c r="B33" s="268"/>
      <c r="C33" s="442" t="s">
        <v>409</v>
      </c>
      <c r="D33" s="441"/>
      <c r="E33" s="294">
        <v>26.536</v>
      </c>
      <c r="F33" s="270"/>
      <c r="G33" s="271"/>
      <c r="H33" s="272"/>
      <c r="I33" s="266"/>
      <c r="J33" s="273"/>
      <c r="K33" s="266"/>
      <c r="M33" s="267" t="s">
        <v>409</v>
      </c>
      <c r="O33" s="255"/>
    </row>
    <row r="34" spans="1:15" ht="12.75">
      <c r="A34" s="264"/>
      <c r="B34" s="268"/>
      <c r="C34" s="442" t="s">
        <v>410</v>
      </c>
      <c r="D34" s="441"/>
      <c r="E34" s="294">
        <v>21.208</v>
      </c>
      <c r="F34" s="270"/>
      <c r="G34" s="271"/>
      <c r="H34" s="272"/>
      <c r="I34" s="266"/>
      <c r="J34" s="273"/>
      <c r="K34" s="266"/>
      <c r="M34" s="267" t="s">
        <v>410</v>
      </c>
      <c r="O34" s="255"/>
    </row>
    <row r="35" spans="1:15" ht="12.75">
      <c r="A35" s="264"/>
      <c r="B35" s="268"/>
      <c r="C35" s="442" t="s">
        <v>411</v>
      </c>
      <c r="D35" s="441"/>
      <c r="E35" s="294">
        <v>60.928</v>
      </c>
      <c r="F35" s="270"/>
      <c r="G35" s="271"/>
      <c r="H35" s="272"/>
      <c r="I35" s="266"/>
      <c r="J35" s="273"/>
      <c r="K35" s="266"/>
      <c r="M35" s="267" t="s">
        <v>411</v>
      </c>
      <c r="O35" s="255"/>
    </row>
    <row r="36" spans="1:15" ht="12.75">
      <c r="A36" s="264"/>
      <c r="B36" s="268"/>
      <c r="C36" s="442" t="s">
        <v>412</v>
      </c>
      <c r="D36" s="441"/>
      <c r="E36" s="294">
        <v>7.2</v>
      </c>
      <c r="F36" s="270"/>
      <c r="G36" s="271"/>
      <c r="H36" s="272"/>
      <c r="I36" s="266"/>
      <c r="J36" s="273"/>
      <c r="K36" s="266"/>
      <c r="M36" s="267" t="s">
        <v>412</v>
      </c>
      <c r="O36" s="255"/>
    </row>
    <row r="37" spans="1:15" ht="12.75">
      <c r="A37" s="264"/>
      <c r="B37" s="268"/>
      <c r="C37" s="442" t="s">
        <v>413</v>
      </c>
      <c r="D37" s="441"/>
      <c r="E37" s="294">
        <v>69.552</v>
      </c>
      <c r="F37" s="270"/>
      <c r="G37" s="271"/>
      <c r="H37" s="272"/>
      <c r="I37" s="266"/>
      <c r="J37" s="273"/>
      <c r="K37" s="266"/>
      <c r="M37" s="267" t="s">
        <v>413</v>
      </c>
      <c r="O37" s="255"/>
    </row>
    <row r="38" spans="1:15" ht="12.75">
      <c r="A38" s="264"/>
      <c r="B38" s="268"/>
      <c r="C38" s="443" t="s">
        <v>134</v>
      </c>
      <c r="D38" s="441"/>
      <c r="E38" s="295">
        <v>0</v>
      </c>
      <c r="F38" s="270"/>
      <c r="G38" s="271"/>
      <c r="H38" s="272"/>
      <c r="I38" s="266"/>
      <c r="J38" s="273"/>
      <c r="K38" s="266"/>
      <c r="M38" s="267" t="s">
        <v>134</v>
      </c>
      <c r="O38" s="255"/>
    </row>
    <row r="39" spans="1:15" ht="12.75">
      <c r="A39" s="264"/>
      <c r="B39" s="268"/>
      <c r="C39" s="442" t="s">
        <v>135</v>
      </c>
      <c r="D39" s="441"/>
      <c r="E39" s="294">
        <v>396.902</v>
      </c>
      <c r="F39" s="270"/>
      <c r="G39" s="271"/>
      <c r="H39" s="272"/>
      <c r="I39" s="266"/>
      <c r="J39" s="273"/>
      <c r="K39" s="266"/>
      <c r="M39" s="267" t="s">
        <v>135</v>
      </c>
      <c r="O39" s="255"/>
    </row>
    <row r="40" spans="1:15" ht="12.75">
      <c r="A40" s="264"/>
      <c r="B40" s="268"/>
      <c r="C40" s="440" t="s">
        <v>414</v>
      </c>
      <c r="D40" s="441"/>
      <c r="E40" s="269">
        <v>0</v>
      </c>
      <c r="F40" s="270"/>
      <c r="G40" s="271"/>
      <c r="H40" s="272"/>
      <c r="I40" s="266"/>
      <c r="J40" s="273"/>
      <c r="K40" s="266"/>
      <c r="M40" s="267" t="s">
        <v>414</v>
      </c>
      <c r="O40" s="255"/>
    </row>
    <row r="41" spans="1:15" ht="12.75">
      <c r="A41" s="264"/>
      <c r="B41" s="268"/>
      <c r="C41" s="440" t="s">
        <v>146</v>
      </c>
      <c r="D41" s="441"/>
      <c r="E41" s="269">
        <v>0</v>
      </c>
      <c r="F41" s="270"/>
      <c r="G41" s="271"/>
      <c r="H41" s="272"/>
      <c r="I41" s="266"/>
      <c r="J41" s="273"/>
      <c r="K41" s="266"/>
      <c r="M41" s="267" t="s">
        <v>146</v>
      </c>
      <c r="O41" s="255"/>
    </row>
    <row r="42" spans="1:15" ht="12.75">
      <c r="A42" s="264"/>
      <c r="B42" s="268"/>
      <c r="C42" s="442" t="s">
        <v>125</v>
      </c>
      <c r="D42" s="441"/>
      <c r="E42" s="294">
        <v>0</v>
      </c>
      <c r="F42" s="270"/>
      <c r="G42" s="271"/>
      <c r="H42" s="272"/>
      <c r="I42" s="266"/>
      <c r="J42" s="273"/>
      <c r="K42" s="266"/>
      <c r="M42" s="267" t="s">
        <v>125</v>
      </c>
      <c r="O42" s="255"/>
    </row>
    <row r="43" spans="1:15" ht="12.75">
      <c r="A43" s="264"/>
      <c r="B43" s="268"/>
      <c r="C43" s="442" t="s">
        <v>415</v>
      </c>
      <c r="D43" s="441"/>
      <c r="E43" s="294">
        <v>191.8875</v>
      </c>
      <c r="F43" s="270"/>
      <c r="G43" s="271"/>
      <c r="H43" s="272"/>
      <c r="I43" s="266"/>
      <c r="J43" s="273"/>
      <c r="K43" s="266"/>
      <c r="M43" s="267" t="s">
        <v>415</v>
      </c>
      <c r="O43" s="255"/>
    </row>
    <row r="44" spans="1:15" ht="12.75">
      <c r="A44" s="264"/>
      <c r="B44" s="268"/>
      <c r="C44" s="442" t="s">
        <v>416</v>
      </c>
      <c r="D44" s="441"/>
      <c r="E44" s="294">
        <v>114.56</v>
      </c>
      <c r="F44" s="270"/>
      <c r="G44" s="271"/>
      <c r="H44" s="272"/>
      <c r="I44" s="266"/>
      <c r="J44" s="273"/>
      <c r="K44" s="266"/>
      <c r="M44" s="267" t="s">
        <v>416</v>
      </c>
      <c r="O44" s="255"/>
    </row>
    <row r="45" spans="1:15" ht="12.75">
      <c r="A45" s="264"/>
      <c r="B45" s="268"/>
      <c r="C45" s="443" t="s">
        <v>134</v>
      </c>
      <c r="D45" s="441"/>
      <c r="E45" s="295">
        <v>0</v>
      </c>
      <c r="F45" s="270"/>
      <c r="G45" s="271"/>
      <c r="H45" s="272"/>
      <c r="I45" s="266"/>
      <c r="J45" s="273"/>
      <c r="K45" s="266"/>
      <c r="M45" s="267" t="s">
        <v>134</v>
      </c>
      <c r="O45" s="255"/>
    </row>
    <row r="46" spans="1:15" ht="12.75">
      <c r="A46" s="264"/>
      <c r="B46" s="268"/>
      <c r="C46" s="442" t="s">
        <v>135</v>
      </c>
      <c r="D46" s="441"/>
      <c r="E46" s="294">
        <v>306.4475</v>
      </c>
      <c r="F46" s="270"/>
      <c r="G46" s="271"/>
      <c r="H46" s="272"/>
      <c r="I46" s="266"/>
      <c r="J46" s="273"/>
      <c r="K46" s="266"/>
      <c r="M46" s="267" t="s">
        <v>135</v>
      </c>
      <c r="O46" s="255"/>
    </row>
    <row r="47" spans="1:15" ht="12.75">
      <c r="A47" s="264"/>
      <c r="B47" s="268"/>
      <c r="C47" s="440" t="s">
        <v>417</v>
      </c>
      <c r="D47" s="441"/>
      <c r="E47" s="269">
        <v>0</v>
      </c>
      <c r="F47" s="270"/>
      <c r="G47" s="271"/>
      <c r="H47" s="272"/>
      <c r="I47" s="266"/>
      <c r="J47" s="273"/>
      <c r="K47" s="266"/>
      <c r="M47" s="267" t="s">
        <v>417</v>
      </c>
      <c r="O47" s="255"/>
    </row>
    <row r="48" spans="1:15" ht="12.75">
      <c r="A48" s="264"/>
      <c r="B48" s="268"/>
      <c r="C48" s="440" t="s">
        <v>418</v>
      </c>
      <c r="D48" s="441"/>
      <c r="E48" s="269">
        <v>0</v>
      </c>
      <c r="F48" s="270"/>
      <c r="G48" s="271"/>
      <c r="H48" s="272"/>
      <c r="I48" s="266"/>
      <c r="J48" s="273"/>
      <c r="K48" s="266"/>
      <c r="M48" s="267" t="s">
        <v>418</v>
      </c>
      <c r="O48" s="255"/>
    </row>
    <row r="49" spans="1:15" ht="12.75">
      <c r="A49" s="264"/>
      <c r="B49" s="268"/>
      <c r="C49" s="442" t="s">
        <v>125</v>
      </c>
      <c r="D49" s="441"/>
      <c r="E49" s="294">
        <v>0</v>
      </c>
      <c r="F49" s="270"/>
      <c r="G49" s="271"/>
      <c r="H49" s="272"/>
      <c r="I49" s="266"/>
      <c r="J49" s="273"/>
      <c r="K49" s="266"/>
      <c r="M49" s="267" t="s">
        <v>125</v>
      </c>
      <c r="O49" s="255"/>
    </row>
    <row r="50" spans="1:15" ht="12.75">
      <c r="A50" s="264"/>
      <c r="B50" s="268"/>
      <c r="C50" s="442" t="s">
        <v>419</v>
      </c>
      <c r="D50" s="441"/>
      <c r="E50" s="294">
        <v>203.175</v>
      </c>
      <c r="F50" s="270"/>
      <c r="G50" s="271"/>
      <c r="H50" s="272"/>
      <c r="I50" s="266"/>
      <c r="J50" s="273"/>
      <c r="K50" s="266"/>
      <c r="M50" s="267" t="s">
        <v>419</v>
      </c>
      <c r="O50" s="255"/>
    </row>
    <row r="51" spans="1:15" ht="12.75">
      <c r="A51" s="264"/>
      <c r="B51" s="268"/>
      <c r="C51" s="443" t="s">
        <v>134</v>
      </c>
      <c r="D51" s="441"/>
      <c r="E51" s="295">
        <v>0</v>
      </c>
      <c r="F51" s="270"/>
      <c r="G51" s="271"/>
      <c r="H51" s="272"/>
      <c r="I51" s="266"/>
      <c r="J51" s="273"/>
      <c r="K51" s="266"/>
      <c r="M51" s="267" t="s">
        <v>134</v>
      </c>
      <c r="O51" s="255"/>
    </row>
    <row r="52" spans="1:15" ht="12.75">
      <c r="A52" s="264"/>
      <c r="B52" s="268"/>
      <c r="C52" s="442" t="s">
        <v>135</v>
      </c>
      <c r="D52" s="441"/>
      <c r="E52" s="294">
        <v>203.175</v>
      </c>
      <c r="F52" s="270"/>
      <c r="G52" s="271"/>
      <c r="H52" s="272"/>
      <c r="I52" s="266"/>
      <c r="J52" s="273"/>
      <c r="K52" s="266"/>
      <c r="M52" s="267" t="s">
        <v>135</v>
      </c>
      <c r="O52" s="255"/>
    </row>
    <row r="53" spans="1:15" ht="12.75">
      <c r="A53" s="264"/>
      <c r="B53" s="268"/>
      <c r="C53" s="440" t="s">
        <v>148</v>
      </c>
      <c r="D53" s="441"/>
      <c r="E53" s="269">
        <v>0</v>
      </c>
      <c r="F53" s="270"/>
      <c r="G53" s="271"/>
      <c r="H53" s="272"/>
      <c r="I53" s="266"/>
      <c r="J53" s="273"/>
      <c r="K53" s="266"/>
      <c r="M53" s="267" t="s">
        <v>148</v>
      </c>
      <c r="O53" s="255"/>
    </row>
    <row r="54" spans="1:15" ht="12.75">
      <c r="A54" s="264"/>
      <c r="B54" s="268"/>
      <c r="C54" s="442" t="s">
        <v>125</v>
      </c>
      <c r="D54" s="441"/>
      <c r="E54" s="294">
        <v>0</v>
      </c>
      <c r="F54" s="270"/>
      <c r="G54" s="271"/>
      <c r="H54" s="272"/>
      <c r="I54" s="266"/>
      <c r="J54" s="273"/>
      <c r="K54" s="266"/>
      <c r="M54" s="267" t="s">
        <v>125</v>
      </c>
      <c r="O54" s="255"/>
    </row>
    <row r="55" spans="1:15" ht="12.75">
      <c r="A55" s="264"/>
      <c r="B55" s="268"/>
      <c r="C55" s="442" t="s">
        <v>420</v>
      </c>
      <c r="D55" s="441"/>
      <c r="E55" s="294">
        <v>-158.627</v>
      </c>
      <c r="F55" s="270"/>
      <c r="G55" s="271"/>
      <c r="H55" s="272"/>
      <c r="I55" s="266"/>
      <c r="J55" s="273"/>
      <c r="K55" s="266"/>
      <c r="M55" s="267" t="s">
        <v>420</v>
      </c>
      <c r="O55" s="255"/>
    </row>
    <row r="56" spans="1:15" ht="12.75">
      <c r="A56" s="264"/>
      <c r="B56" s="268"/>
      <c r="C56" s="442" t="s">
        <v>421</v>
      </c>
      <c r="D56" s="441"/>
      <c r="E56" s="294">
        <v>-73.032</v>
      </c>
      <c r="F56" s="270"/>
      <c r="G56" s="271"/>
      <c r="H56" s="272"/>
      <c r="I56" s="266"/>
      <c r="J56" s="273"/>
      <c r="K56" s="266"/>
      <c r="M56" s="267" t="s">
        <v>421</v>
      </c>
      <c r="O56" s="255"/>
    </row>
    <row r="57" spans="1:15" ht="12.75">
      <c r="A57" s="264"/>
      <c r="B57" s="268"/>
      <c r="C57" s="443" t="s">
        <v>134</v>
      </c>
      <c r="D57" s="441"/>
      <c r="E57" s="295">
        <v>0</v>
      </c>
      <c r="F57" s="270"/>
      <c r="G57" s="271"/>
      <c r="H57" s="272"/>
      <c r="I57" s="266"/>
      <c r="J57" s="273"/>
      <c r="K57" s="266"/>
      <c r="M57" s="267" t="s">
        <v>134</v>
      </c>
      <c r="O57" s="255"/>
    </row>
    <row r="58" spans="1:15" ht="12.75">
      <c r="A58" s="264"/>
      <c r="B58" s="268"/>
      <c r="C58" s="442" t="s">
        <v>135</v>
      </c>
      <c r="D58" s="441"/>
      <c r="E58" s="294">
        <v>-231.659</v>
      </c>
      <c r="F58" s="270"/>
      <c r="G58" s="271"/>
      <c r="H58" s="272"/>
      <c r="I58" s="266"/>
      <c r="J58" s="273"/>
      <c r="K58" s="266"/>
      <c r="M58" s="267" t="s">
        <v>135</v>
      </c>
      <c r="O58" s="255"/>
    </row>
    <row r="59" spans="1:15" ht="12.75">
      <c r="A59" s="264"/>
      <c r="B59" s="268"/>
      <c r="C59" s="440" t="s">
        <v>150</v>
      </c>
      <c r="D59" s="441"/>
      <c r="E59" s="269">
        <v>0</v>
      </c>
      <c r="F59" s="270"/>
      <c r="G59" s="271"/>
      <c r="H59" s="272"/>
      <c r="I59" s="266"/>
      <c r="J59" s="273"/>
      <c r="K59" s="266"/>
      <c r="M59" s="267" t="s">
        <v>150</v>
      </c>
      <c r="O59" s="255"/>
    </row>
    <row r="60" spans="1:15" ht="12.75">
      <c r="A60" s="264"/>
      <c r="B60" s="268"/>
      <c r="C60" s="442" t="s">
        <v>125</v>
      </c>
      <c r="D60" s="441"/>
      <c r="E60" s="294">
        <v>0</v>
      </c>
      <c r="F60" s="270"/>
      <c r="G60" s="271"/>
      <c r="H60" s="272"/>
      <c r="I60" s="266"/>
      <c r="J60" s="273"/>
      <c r="K60" s="266"/>
      <c r="M60" s="267" t="s">
        <v>125</v>
      </c>
      <c r="O60" s="255"/>
    </row>
    <row r="61" spans="1:15" ht="22.5">
      <c r="A61" s="264"/>
      <c r="B61" s="268"/>
      <c r="C61" s="442" t="s">
        <v>422</v>
      </c>
      <c r="D61" s="441"/>
      <c r="E61" s="294">
        <v>50.0445</v>
      </c>
      <c r="F61" s="270"/>
      <c r="G61" s="271"/>
      <c r="H61" s="272"/>
      <c r="I61" s="266"/>
      <c r="J61" s="273"/>
      <c r="K61" s="266"/>
      <c r="M61" s="267" t="s">
        <v>422</v>
      </c>
      <c r="O61" s="255"/>
    </row>
    <row r="62" spans="1:15" ht="22.5">
      <c r="A62" s="264"/>
      <c r="B62" s="268"/>
      <c r="C62" s="442" t="s">
        <v>423</v>
      </c>
      <c r="D62" s="441"/>
      <c r="E62" s="294">
        <v>22.3575</v>
      </c>
      <c r="F62" s="270"/>
      <c r="G62" s="271"/>
      <c r="H62" s="272"/>
      <c r="I62" s="266"/>
      <c r="J62" s="273"/>
      <c r="K62" s="266"/>
      <c r="M62" s="267" t="s">
        <v>423</v>
      </c>
      <c r="O62" s="255"/>
    </row>
    <row r="63" spans="1:15" ht="12.75">
      <c r="A63" s="264"/>
      <c r="B63" s="268"/>
      <c r="C63" s="442" t="s">
        <v>424</v>
      </c>
      <c r="D63" s="441"/>
      <c r="E63" s="294">
        <v>14.058</v>
      </c>
      <c r="F63" s="270"/>
      <c r="G63" s="271"/>
      <c r="H63" s="272"/>
      <c r="I63" s="266"/>
      <c r="J63" s="273"/>
      <c r="K63" s="266"/>
      <c r="M63" s="267" t="s">
        <v>424</v>
      </c>
      <c r="O63" s="255"/>
    </row>
    <row r="64" spans="1:15" ht="12.75">
      <c r="A64" s="264"/>
      <c r="B64" s="268"/>
      <c r="C64" s="443" t="s">
        <v>134</v>
      </c>
      <c r="D64" s="441"/>
      <c r="E64" s="295">
        <v>0</v>
      </c>
      <c r="F64" s="270"/>
      <c r="G64" s="271"/>
      <c r="H64" s="272"/>
      <c r="I64" s="266"/>
      <c r="J64" s="273"/>
      <c r="K64" s="266"/>
      <c r="M64" s="267" t="s">
        <v>134</v>
      </c>
      <c r="O64" s="255"/>
    </row>
    <row r="65" spans="1:15" ht="12.75">
      <c r="A65" s="264"/>
      <c r="B65" s="268"/>
      <c r="C65" s="442" t="s">
        <v>135</v>
      </c>
      <c r="D65" s="441"/>
      <c r="E65" s="294">
        <v>86.46000000000001</v>
      </c>
      <c r="F65" s="270"/>
      <c r="G65" s="271"/>
      <c r="H65" s="272"/>
      <c r="I65" s="266"/>
      <c r="J65" s="273"/>
      <c r="K65" s="266"/>
      <c r="M65" s="267" t="s">
        <v>135</v>
      </c>
      <c r="O65" s="255"/>
    </row>
    <row r="66" spans="1:15" ht="12.75">
      <c r="A66" s="264"/>
      <c r="B66" s="268"/>
      <c r="C66" s="440" t="s">
        <v>154</v>
      </c>
      <c r="D66" s="441"/>
      <c r="E66" s="269">
        <v>0</v>
      </c>
      <c r="F66" s="270"/>
      <c r="G66" s="271"/>
      <c r="H66" s="272"/>
      <c r="I66" s="266"/>
      <c r="J66" s="273"/>
      <c r="K66" s="266"/>
      <c r="M66" s="267" t="s">
        <v>154</v>
      </c>
      <c r="O66" s="255"/>
    </row>
    <row r="67" spans="1:15" ht="12.75">
      <c r="A67" s="264"/>
      <c r="B67" s="268"/>
      <c r="C67" s="442" t="s">
        <v>125</v>
      </c>
      <c r="D67" s="441"/>
      <c r="E67" s="294">
        <v>0</v>
      </c>
      <c r="F67" s="270"/>
      <c r="G67" s="271"/>
      <c r="H67" s="272"/>
      <c r="I67" s="266"/>
      <c r="J67" s="273"/>
      <c r="K67" s="266"/>
      <c r="M67" s="267" t="s">
        <v>125</v>
      </c>
      <c r="O67" s="255"/>
    </row>
    <row r="68" spans="1:15" ht="12.75">
      <c r="A68" s="264"/>
      <c r="B68" s="268"/>
      <c r="C68" s="442" t="s">
        <v>425</v>
      </c>
      <c r="D68" s="441"/>
      <c r="E68" s="294">
        <v>18.252</v>
      </c>
      <c r="F68" s="270"/>
      <c r="G68" s="271"/>
      <c r="H68" s="272"/>
      <c r="I68" s="266"/>
      <c r="J68" s="273"/>
      <c r="K68" s="266"/>
      <c r="M68" s="267" t="s">
        <v>425</v>
      </c>
      <c r="O68" s="255"/>
    </row>
    <row r="69" spans="1:15" ht="12.75">
      <c r="A69" s="264"/>
      <c r="B69" s="268"/>
      <c r="C69" s="443" t="s">
        <v>134</v>
      </c>
      <c r="D69" s="441"/>
      <c r="E69" s="295">
        <v>0</v>
      </c>
      <c r="F69" s="270"/>
      <c r="G69" s="271"/>
      <c r="H69" s="272"/>
      <c r="I69" s="266"/>
      <c r="J69" s="273"/>
      <c r="K69" s="266"/>
      <c r="M69" s="267" t="s">
        <v>134</v>
      </c>
      <c r="O69" s="255"/>
    </row>
    <row r="70" spans="1:15" ht="12.75">
      <c r="A70" s="264"/>
      <c r="B70" s="268"/>
      <c r="C70" s="442" t="s">
        <v>135</v>
      </c>
      <c r="D70" s="441"/>
      <c r="E70" s="294">
        <v>18.252</v>
      </c>
      <c r="F70" s="270"/>
      <c r="G70" s="271"/>
      <c r="H70" s="272"/>
      <c r="I70" s="266"/>
      <c r="J70" s="273"/>
      <c r="K70" s="266"/>
      <c r="M70" s="267" t="s">
        <v>135</v>
      </c>
      <c r="O70" s="255"/>
    </row>
    <row r="71" spans="1:15" ht="12.75">
      <c r="A71" s="264"/>
      <c r="B71" s="268"/>
      <c r="C71" s="440" t="s">
        <v>156</v>
      </c>
      <c r="D71" s="441"/>
      <c r="E71" s="269">
        <v>0</v>
      </c>
      <c r="F71" s="270"/>
      <c r="G71" s="271"/>
      <c r="H71" s="272"/>
      <c r="I71" s="266"/>
      <c r="J71" s="273"/>
      <c r="K71" s="266"/>
      <c r="M71" s="267" t="s">
        <v>156</v>
      </c>
      <c r="O71" s="255"/>
    </row>
    <row r="72" spans="1:15" ht="12.75">
      <c r="A72" s="264"/>
      <c r="B72" s="268"/>
      <c r="C72" s="440" t="s">
        <v>426</v>
      </c>
      <c r="D72" s="441"/>
      <c r="E72" s="269">
        <v>1180.2362</v>
      </c>
      <c r="F72" s="270"/>
      <c r="G72" s="271"/>
      <c r="H72" s="272"/>
      <c r="I72" s="266"/>
      <c r="J72" s="273"/>
      <c r="K72" s="266"/>
      <c r="M72" s="267" t="s">
        <v>426</v>
      </c>
      <c r="O72" s="255"/>
    </row>
    <row r="73" spans="1:80" ht="22.5">
      <c r="A73" s="256">
        <v>4</v>
      </c>
      <c r="B73" s="257" t="s">
        <v>427</v>
      </c>
      <c r="C73" s="258" t="s">
        <v>428</v>
      </c>
      <c r="D73" s="259" t="s">
        <v>122</v>
      </c>
      <c r="E73" s="260">
        <v>128.7356</v>
      </c>
      <c r="F73" s="260"/>
      <c r="G73" s="261">
        <f>E73*F73</f>
        <v>0</v>
      </c>
      <c r="H73" s="262">
        <v>0</v>
      </c>
      <c r="I73" s="263">
        <f>E73*H73</f>
        <v>0</v>
      </c>
      <c r="J73" s="262">
        <v>0</v>
      </c>
      <c r="K73" s="263">
        <f>E73*J73</f>
        <v>0</v>
      </c>
      <c r="O73" s="255">
        <v>2</v>
      </c>
      <c r="AA73" s="228">
        <v>1</v>
      </c>
      <c r="AB73" s="228">
        <v>1</v>
      </c>
      <c r="AC73" s="228">
        <v>1</v>
      </c>
      <c r="AZ73" s="228">
        <v>1</v>
      </c>
      <c r="BA73" s="228">
        <f>IF(AZ73=1,G73,0)</f>
        <v>0</v>
      </c>
      <c r="BB73" s="228">
        <f>IF(AZ73=2,G73,0)</f>
        <v>0</v>
      </c>
      <c r="BC73" s="228">
        <f>IF(AZ73=3,G73,0)</f>
        <v>0</v>
      </c>
      <c r="BD73" s="228">
        <f>IF(AZ73=4,G73,0)</f>
        <v>0</v>
      </c>
      <c r="BE73" s="228">
        <f>IF(AZ73=5,G73,0)</f>
        <v>0</v>
      </c>
      <c r="CA73" s="255">
        <v>1</v>
      </c>
      <c r="CB73" s="255">
        <v>1</v>
      </c>
    </row>
    <row r="74" spans="1:15" ht="12.75">
      <c r="A74" s="264"/>
      <c r="B74" s="268"/>
      <c r="C74" s="440" t="s">
        <v>429</v>
      </c>
      <c r="D74" s="441"/>
      <c r="E74" s="269">
        <v>0</v>
      </c>
      <c r="F74" s="270"/>
      <c r="G74" s="271"/>
      <c r="H74" s="272"/>
      <c r="I74" s="266"/>
      <c r="J74" s="273"/>
      <c r="K74" s="266"/>
      <c r="M74" s="267" t="s">
        <v>429</v>
      </c>
      <c r="O74" s="255"/>
    </row>
    <row r="75" spans="1:15" ht="12.75">
      <c r="A75" s="264"/>
      <c r="B75" s="268"/>
      <c r="C75" s="440" t="s">
        <v>393</v>
      </c>
      <c r="D75" s="441"/>
      <c r="E75" s="269">
        <v>0</v>
      </c>
      <c r="F75" s="270"/>
      <c r="G75" s="271"/>
      <c r="H75" s="272"/>
      <c r="I75" s="266"/>
      <c r="J75" s="273"/>
      <c r="K75" s="266"/>
      <c r="M75" s="267" t="s">
        <v>393</v>
      </c>
      <c r="O75" s="255"/>
    </row>
    <row r="76" spans="1:15" ht="12.75">
      <c r="A76" s="264"/>
      <c r="B76" s="268"/>
      <c r="C76" s="442" t="s">
        <v>125</v>
      </c>
      <c r="D76" s="441"/>
      <c r="E76" s="294">
        <v>0</v>
      </c>
      <c r="F76" s="270"/>
      <c r="G76" s="271"/>
      <c r="H76" s="272"/>
      <c r="I76" s="266"/>
      <c r="J76" s="273"/>
      <c r="K76" s="266"/>
      <c r="M76" s="267" t="s">
        <v>125</v>
      </c>
      <c r="O76" s="255"/>
    </row>
    <row r="77" spans="1:15" ht="12.75">
      <c r="A77" s="264"/>
      <c r="B77" s="268"/>
      <c r="C77" s="442" t="s">
        <v>430</v>
      </c>
      <c r="D77" s="441"/>
      <c r="E77" s="294">
        <v>18.6456</v>
      </c>
      <c r="F77" s="270"/>
      <c r="G77" s="271"/>
      <c r="H77" s="272"/>
      <c r="I77" s="266"/>
      <c r="J77" s="273"/>
      <c r="K77" s="266"/>
      <c r="M77" s="267" t="s">
        <v>430</v>
      </c>
      <c r="O77" s="255"/>
    </row>
    <row r="78" spans="1:15" ht="12.75">
      <c r="A78" s="264"/>
      <c r="B78" s="268"/>
      <c r="C78" s="442" t="s">
        <v>431</v>
      </c>
      <c r="D78" s="441"/>
      <c r="E78" s="294">
        <v>18.032</v>
      </c>
      <c r="F78" s="270"/>
      <c r="G78" s="271"/>
      <c r="H78" s="272"/>
      <c r="I78" s="266"/>
      <c r="J78" s="273"/>
      <c r="K78" s="266"/>
      <c r="M78" s="267" t="s">
        <v>431</v>
      </c>
      <c r="O78" s="255"/>
    </row>
    <row r="79" spans="1:15" ht="12.75">
      <c r="A79" s="264"/>
      <c r="B79" s="268"/>
      <c r="C79" s="442" t="s">
        <v>432</v>
      </c>
      <c r="D79" s="441"/>
      <c r="E79" s="294">
        <v>21.84</v>
      </c>
      <c r="F79" s="270"/>
      <c r="G79" s="271"/>
      <c r="H79" s="272"/>
      <c r="I79" s="266"/>
      <c r="J79" s="273"/>
      <c r="K79" s="266"/>
      <c r="M79" s="267" t="s">
        <v>432</v>
      </c>
      <c r="O79" s="255"/>
    </row>
    <row r="80" spans="1:15" ht="12.75">
      <c r="A80" s="264"/>
      <c r="B80" s="268"/>
      <c r="C80" s="443" t="s">
        <v>134</v>
      </c>
      <c r="D80" s="441"/>
      <c r="E80" s="295">
        <v>0</v>
      </c>
      <c r="F80" s="270"/>
      <c r="G80" s="271"/>
      <c r="H80" s="272"/>
      <c r="I80" s="266"/>
      <c r="J80" s="273"/>
      <c r="K80" s="266"/>
      <c r="M80" s="267" t="s">
        <v>134</v>
      </c>
      <c r="O80" s="255"/>
    </row>
    <row r="81" spans="1:15" ht="12.75">
      <c r="A81" s="264"/>
      <c r="B81" s="268"/>
      <c r="C81" s="442" t="s">
        <v>135</v>
      </c>
      <c r="D81" s="441"/>
      <c r="E81" s="294">
        <v>58.5176</v>
      </c>
      <c r="F81" s="270"/>
      <c r="G81" s="271"/>
      <c r="H81" s="272"/>
      <c r="I81" s="266"/>
      <c r="J81" s="273"/>
      <c r="K81" s="266"/>
      <c r="M81" s="267" t="s">
        <v>135</v>
      </c>
      <c r="O81" s="255"/>
    </row>
    <row r="82" spans="1:15" ht="12.75">
      <c r="A82" s="264"/>
      <c r="B82" s="268"/>
      <c r="C82" s="440" t="s">
        <v>433</v>
      </c>
      <c r="D82" s="441"/>
      <c r="E82" s="269">
        <v>0</v>
      </c>
      <c r="F82" s="270"/>
      <c r="G82" s="271"/>
      <c r="H82" s="272"/>
      <c r="I82" s="266"/>
      <c r="J82" s="273"/>
      <c r="K82" s="266"/>
      <c r="M82" s="267" t="s">
        <v>433</v>
      </c>
      <c r="O82" s="255"/>
    </row>
    <row r="83" spans="1:15" ht="12.75">
      <c r="A83" s="264"/>
      <c r="B83" s="268"/>
      <c r="C83" s="440" t="s">
        <v>404</v>
      </c>
      <c r="D83" s="441"/>
      <c r="E83" s="269">
        <v>0</v>
      </c>
      <c r="F83" s="270"/>
      <c r="G83" s="271"/>
      <c r="H83" s="272"/>
      <c r="I83" s="266"/>
      <c r="J83" s="273"/>
      <c r="K83" s="266"/>
      <c r="M83" s="267" t="s">
        <v>404</v>
      </c>
      <c r="O83" s="255"/>
    </row>
    <row r="84" spans="1:15" ht="12.75">
      <c r="A84" s="264"/>
      <c r="B84" s="268"/>
      <c r="C84" s="442" t="s">
        <v>125</v>
      </c>
      <c r="D84" s="441"/>
      <c r="E84" s="294">
        <v>0</v>
      </c>
      <c r="F84" s="270"/>
      <c r="G84" s="271"/>
      <c r="H84" s="272"/>
      <c r="I84" s="266"/>
      <c r="J84" s="273"/>
      <c r="K84" s="266"/>
      <c r="M84" s="267" t="s">
        <v>125</v>
      </c>
      <c r="O84" s="255"/>
    </row>
    <row r="85" spans="1:15" ht="12.75">
      <c r="A85" s="264"/>
      <c r="B85" s="268"/>
      <c r="C85" s="442" t="s">
        <v>434</v>
      </c>
      <c r="D85" s="441"/>
      <c r="E85" s="294">
        <v>33.6128</v>
      </c>
      <c r="F85" s="270"/>
      <c r="G85" s="271"/>
      <c r="H85" s="272"/>
      <c r="I85" s="266"/>
      <c r="J85" s="273"/>
      <c r="K85" s="266"/>
      <c r="M85" s="267" t="s">
        <v>434</v>
      </c>
      <c r="O85" s="255"/>
    </row>
    <row r="86" spans="1:15" ht="12.75">
      <c r="A86" s="264"/>
      <c r="B86" s="268"/>
      <c r="C86" s="442" t="s">
        <v>435</v>
      </c>
      <c r="D86" s="441"/>
      <c r="E86" s="294">
        <v>17.6</v>
      </c>
      <c r="F86" s="270"/>
      <c r="G86" s="271"/>
      <c r="H86" s="272"/>
      <c r="I86" s="266"/>
      <c r="J86" s="273"/>
      <c r="K86" s="266"/>
      <c r="M86" s="267" t="s">
        <v>435</v>
      </c>
      <c r="O86" s="255"/>
    </row>
    <row r="87" spans="1:15" ht="12.75">
      <c r="A87" s="264"/>
      <c r="B87" s="268"/>
      <c r="C87" s="443" t="s">
        <v>134</v>
      </c>
      <c r="D87" s="441"/>
      <c r="E87" s="295">
        <v>0</v>
      </c>
      <c r="F87" s="270"/>
      <c r="G87" s="271"/>
      <c r="H87" s="272"/>
      <c r="I87" s="266"/>
      <c r="J87" s="273"/>
      <c r="K87" s="266"/>
      <c r="M87" s="267" t="s">
        <v>134</v>
      </c>
      <c r="O87" s="255"/>
    </row>
    <row r="88" spans="1:15" ht="12.75">
      <c r="A88" s="264"/>
      <c r="B88" s="268"/>
      <c r="C88" s="442" t="s">
        <v>135</v>
      </c>
      <c r="D88" s="441"/>
      <c r="E88" s="294">
        <v>51.2128</v>
      </c>
      <c r="F88" s="270"/>
      <c r="G88" s="271"/>
      <c r="H88" s="272"/>
      <c r="I88" s="266"/>
      <c r="J88" s="273"/>
      <c r="K88" s="266"/>
      <c r="M88" s="267" t="s">
        <v>135</v>
      </c>
      <c r="O88" s="255"/>
    </row>
    <row r="89" spans="1:15" ht="12.75">
      <c r="A89" s="264"/>
      <c r="B89" s="268"/>
      <c r="C89" s="440" t="s">
        <v>436</v>
      </c>
      <c r="D89" s="441"/>
      <c r="E89" s="269">
        <v>0</v>
      </c>
      <c r="F89" s="270"/>
      <c r="G89" s="271"/>
      <c r="H89" s="272"/>
      <c r="I89" s="266"/>
      <c r="J89" s="273"/>
      <c r="K89" s="266"/>
      <c r="M89" s="267" t="s">
        <v>436</v>
      </c>
      <c r="O89" s="255"/>
    </row>
    <row r="90" spans="1:15" ht="12.75">
      <c r="A90" s="264"/>
      <c r="B90" s="268"/>
      <c r="C90" s="440" t="s">
        <v>437</v>
      </c>
      <c r="D90" s="441"/>
      <c r="E90" s="269">
        <v>0</v>
      </c>
      <c r="F90" s="270"/>
      <c r="G90" s="271"/>
      <c r="H90" s="272"/>
      <c r="I90" s="266"/>
      <c r="J90" s="273"/>
      <c r="K90" s="266"/>
      <c r="M90" s="267" t="s">
        <v>437</v>
      </c>
      <c r="O90" s="255"/>
    </row>
    <row r="91" spans="1:15" ht="12.75">
      <c r="A91" s="264"/>
      <c r="B91" s="268"/>
      <c r="C91" s="442" t="s">
        <v>125</v>
      </c>
      <c r="D91" s="441"/>
      <c r="E91" s="294">
        <v>0</v>
      </c>
      <c r="F91" s="270"/>
      <c r="G91" s="271"/>
      <c r="H91" s="272"/>
      <c r="I91" s="266"/>
      <c r="J91" s="273"/>
      <c r="K91" s="266"/>
      <c r="M91" s="267" t="s">
        <v>125</v>
      </c>
      <c r="O91" s="255"/>
    </row>
    <row r="92" spans="1:15" ht="12.75">
      <c r="A92" s="264"/>
      <c r="B92" s="268"/>
      <c r="C92" s="442" t="s">
        <v>438</v>
      </c>
      <c r="D92" s="441"/>
      <c r="E92" s="294">
        <v>0</v>
      </c>
      <c r="F92" s="270"/>
      <c r="G92" s="271"/>
      <c r="H92" s="272"/>
      <c r="I92" s="266"/>
      <c r="J92" s="273"/>
      <c r="K92" s="266"/>
      <c r="M92" s="267" t="s">
        <v>438</v>
      </c>
      <c r="O92" s="255"/>
    </row>
    <row r="93" spans="1:15" ht="12.75">
      <c r="A93" s="264"/>
      <c r="B93" s="268"/>
      <c r="C93" s="443" t="s">
        <v>134</v>
      </c>
      <c r="D93" s="441"/>
      <c r="E93" s="295">
        <v>0</v>
      </c>
      <c r="F93" s="270"/>
      <c r="G93" s="271"/>
      <c r="H93" s="272"/>
      <c r="I93" s="266"/>
      <c r="J93" s="273"/>
      <c r="K93" s="266"/>
      <c r="M93" s="267" t="s">
        <v>134</v>
      </c>
      <c r="O93" s="255"/>
    </row>
    <row r="94" spans="1:15" ht="12.75">
      <c r="A94" s="264"/>
      <c r="B94" s="268"/>
      <c r="C94" s="442" t="s">
        <v>135</v>
      </c>
      <c r="D94" s="441"/>
      <c r="E94" s="294">
        <v>0</v>
      </c>
      <c r="F94" s="270"/>
      <c r="G94" s="271"/>
      <c r="H94" s="272"/>
      <c r="I94" s="266"/>
      <c r="J94" s="273"/>
      <c r="K94" s="266"/>
      <c r="M94" s="267" t="s">
        <v>135</v>
      </c>
      <c r="O94" s="255"/>
    </row>
    <row r="95" spans="1:15" ht="12.75">
      <c r="A95" s="264"/>
      <c r="B95" s="268"/>
      <c r="C95" s="440" t="s">
        <v>436</v>
      </c>
      <c r="D95" s="441"/>
      <c r="E95" s="269">
        <v>0</v>
      </c>
      <c r="F95" s="270"/>
      <c r="G95" s="271"/>
      <c r="H95" s="272"/>
      <c r="I95" s="266"/>
      <c r="J95" s="273"/>
      <c r="K95" s="266"/>
      <c r="M95" s="267" t="s">
        <v>436</v>
      </c>
      <c r="O95" s="255"/>
    </row>
    <row r="96" spans="1:15" ht="12.75">
      <c r="A96" s="264"/>
      <c r="B96" s="268"/>
      <c r="C96" s="440" t="s">
        <v>418</v>
      </c>
      <c r="D96" s="441"/>
      <c r="E96" s="269">
        <v>0</v>
      </c>
      <c r="F96" s="270"/>
      <c r="G96" s="271"/>
      <c r="H96" s="272"/>
      <c r="I96" s="266"/>
      <c r="J96" s="273"/>
      <c r="K96" s="266"/>
      <c r="M96" s="267" t="s">
        <v>418</v>
      </c>
      <c r="O96" s="255"/>
    </row>
    <row r="97" spans="1:15" ht="12.75">
      <c r="A97" s="264"/>
      <c r="B97" s="268"/>
      <c r="C97" s="442" t="s">
        <v>125</v>
      </c>
      <c r="D97" s="441"/>
      <c r="E97" s="294">
        <v>0</v>
      </c>
      <c r="F97" s="270"/>
      <c r="G97" s="271"/>
      <c r="H97" s="272"/>
      <c r="I97" s="266"/>
      <c r="J97" s="273"/>
      <c r="K97" s="266"/>
      <c r="M97" s="267" t="s">
        <v>125</v>
      </c>
      <c r="O97" s="255"/>
    </row>
    <row r="98" spans="1:15" ht="12.75">
      <c r="A98" s="264"/>
      <c r="B98" s="268"/>
      <c r="C98" s="442" t="s">
        <v>439</v>
      </c>
      <c r="D98" s="441"/>
      <c r="E98" s="294">
        <v>40.96</v>
      </c>
      <c r="F98" s="270"/>
      <c r="G98" s="271"/>
      <c r="H98" s="272"/>
      <c r="I98" s="266"/>
      <c r="J98" s="273"/>
      <c r="K98" s="266"/>
      <c r="M98" s="267" t="s">
        <v>439</v>
      </c>
      <c r="O98" s="255"/>
    </row>
    <row r="99" spans="1:15" ht="12.75">
      <c r="A99" s="264"/>
      <c r="B99" s="268"/>
      <c r="C99" s="443" t="s">
        <v>134</v>
      </c>
      <c r="D99" s="441"/>
      <c r="E99" s="295">
        <v>0</v>
      </c>
      <c r="F99" s="270"/>
      <c r="G99" s="271"/>
      <c r="H99" s="272"/>
      <c r="I99" s="266"/>
      <c r="J99" s="273"/>
      <c r="K99" s="266"/>
      <c r="M99" s="267" t="s">
        <v>134</v>
      </c>
      <c r="O99" s="255"/>
    </row>
    <row r="100" spans="1:15" ht="12.75">
      <c r="A100" s="264"/>
      <c r="B100" s="268"/>
      <c r="C100" s="442" t="s">
        <v>135</v>
      </c>
      <c r="D100" s="441"/>
      <c r="E100" s="294">
        <v>40.96</v>
      </c>
      <c r="F100" s="270"/>
      <c r="G100" s="271"/>
      <c r="H100" s="272"/>
      <c r="I100" s="266"/>
      <c r="J100" s="273"/>
      <c r="K100" s="266"/>
      <c r="M100" s="267" t="s">
        <v>135</v>
      </c>
      <c r="O100" s="255"/>
    </row>
    <row r="101" spans="1:15" ht="12.75">
      <c r="A101" s="264"/>
      <c r="B101" s="268"/>
      <c r="C101" s="440" t="s">
        <v>148</v>
      </c>
      <c r="D101" s="441"/>
      <c r="E101" s="269">
        <v>0</v>
      </c>
      <c r="F101" s="270"/>
      <c r="G101" s="271"/>
      <c r="H101" s="272"/>
      <c r="I101" s="266"/>
      <c r="J101" s="273"/>
      <c r="K101" s="266"/>
      <c r="M101" s="267" t="s">
        <v>148</v>
      </c>
      <c r="O101" s="255"/>
    </row>
    <row r="102" spans="1:15" ht="12.75">
      <c r="A102" s="264"/>
      <c r="B102" s="268"/>
      <c r="C102" s="442" t="s">
        <v>125</v>
      </c>
      <c r="D102" s="441"/>
      <c r="E102" s="294">
        <v>0</v>
      </c>
      <c r="F102" s="270"/>
      <c r="G102" s="271"/>
      <c r="H102" s="272"/>
      <c r="I102" s="266"/>
      <c r="J102" s="273"/>
      <c r="K102" s="266"/>
      <c r="M102" s="267" t="s">
        <v>125</v>
      </c>
      <c r="O102" s="255"/>
    </row>
    <row r="103" spans="1:15" ht="12.75">
      <c r="A103" s="264"/>
      <c r="B103" s="268"/>
      <c r="C103" s="442" t="s">
        <v>440</v>
      </c>
      <c r="D103" s="441"/>
      <c r="E103" s="294">
        <v>-26.112</v>
      </c>
      <c r="F103" s="270"/>
      <c r="G103" s="271"/>
      <c r="H103" s="272"/>
      <c r="I103" s="266"/>
      <c r="J103" s="273"/>
      <c r="K103" s="266"/>
      <c r="M103" s="267" t="s">
        <v>440</v>
      </c>
      <c r="O103" s="255"/>
    </row>
    <row r="104" spans="1:15" ht="12.75">
      <c r="A104" s="264"/>
      <c r="B104" s="268"/>
      <c r="C104" s="443" t="s">
        <v>134</v>
      </c>
      <c r="D104" s="441"/>
      <c r="E104" s="295">
        <v>0</v>
      </c>
      <c r="F104" s="270"/>
      <c r="G104" s="271"/>
      <c r="H104" s="272"/>
      <c r="I104" s="266"/>
      <c r="J104" s="273"/>
      <c r="K104" s="266"/>
      <c r="M104" s="267" t="s">
        <v>134</v>
      </c>
      <c r="O104" s="255"/>
    </row>
    <row r="105" spans="1:15" ht="12.75">
      <c r="A105" s="264"/>
      <c r="B105" s="268"/>
      <c r="C105" s="442" t="s">
        <v>135</v>
      </c>
      <c r="D105" s="441"/>
      <c r="E105" s="294">
        <v>-26.112</v>
      </c>
      <c r="F105" s="270"/>
      <c r="G105" s="271"/>
      <c r="H105" s="272"/>
      <c r="I105" s="266"/>
      <c r="J105" s="273"/>
      <c r="K105" s="266"/>
      <c r="M105" s="267" t="s">
        <v>135</v>
      </c>
      <c r="O105" s="255"/>
    </row>
    <row r="106" spans="1:15" ht="12.75">
      <c r="A106" s="264"/>
      <c r="B106" s="268"/>
      <c r="C106" s="440" t="s">
        <v>150</v>
      </c>
      <c r="D106" s="441"/>
      <c r="E106" s="269">
        <v>0</v>
      </c>
      <c r="F106" s="270"/>
      <c r="G106" s="271"/>
      <c r="H106" s="272"/>
      <c r="I106" s="266"/>
      <c r="J106" s="273"/>
      <c r="K106" s="266"/>
      <c r="M106" s="267" t="s">
        <v>150</v>
      </c>
      <c r="O106" s="255"/>
    </row>
    <row r="107" spans="1:15" ht="12.75">
      <c r="A107" s="264"/>
      <c r="B107" s="268"/>
      <c r="C107" s="442" t="s">
        <v>125</v>
      </c>
      <c r="D107" s="441"/>
      <c r="E107" s="294">
        <v>0</v>
      </c>
      <c r="F107" s="270"/>
      <c r="G107" s="271"/>
      <c r="H107" s="272"/>
      <c r="I107" s="266"/>
      <c r="J107" s="273"/>
      <c r="K107" s="266"/>
      <c r="M107" s="267" t="s">
        <v>125</v>
      </c>
      <c r="O107" s="255"/>
    </row>
    <row r="108" spans="1:15" ht="12.75">
      <c r="A108" s="264"/>
      <c r="B108" s="268"/>
      <c r="C108" s="442" t="s">
        <v>441</v>
      </c>
      <c r="D108" s="441"/>
      <c r="E108" s="294">
        <v>6.0555</v>
      </c>
      <c r="F108" s="270"/>
      <c r="G108" s="271"/>
      <c r="H108" s="272"/>
      <c r="I108" s="266"/>
      <c r="J108" s="273"/>
      <c r="K108" s="266"/>
      <c r="M108" s="267" t="s">
        <v>441</v>
      </c>
      <c r="O108" s="255"/>
    </row>
    <row r="109" spans="1:15" ht="12.75">
      <c r="A109" s="264"/>
      <c r="B109" s="268"/>
      <c r="C109" s="442" t="s">
        <v>442</v>
      </c>
      <c r="D109" s="441"/>
      <c r="E109" s="294">
        <v>2.5905</v>
      </c>
      <c r="F109" s="270"/>
      <c r="G109" s="271"/>
      <c r="H109" s="272"/>
      <c r="I109" s="266"/>
      <c r="J109" s="273"/>
      <c r="K109" s="266"/>
      <c r="M109" s="267" t="s">
        <v>442</v>
      </c>
      <c r="O109" s="255"/>
    </row>
    <row r="110" spans="1:15" ht="12.75">
      <c r="A110" s="264"/>
      <c r="B110" s="268"/>
      <c r="C110" s="442" t="s">
        <v>443</v>
      </c>
      <c r="D110" s="441"/>
      <c r="E110" s="294">
        <v>2.607</v>
      </c>
      <c r="F110" s="270"/>
      <c r="G110" s="271"/>
      <c r="H110" s="272"/>
      <c r="I110" s="266"/>
      <c r="J110" s="273"/>
      <c r="K110" s="266"/>
      <c r="M110" s="267" t="s">
        <v>443</v>
      </c>
      <c r="O110" s="255"/>
    </row>
    <row r="111" spans="1:15" ht="12.75">
      <c r="A111" s="264"/>
      <c r="B111" s="268"/>
      <c r="C111" s="443" t="s">
        <v>134</v>
      </c>
      <c r="D111" s="441"/>
      <c r="E111" s="295">
        <v>0</v>
      </c>
      <c r="F111" s="270"/>
      <c r="G111" s="271"/>
      <c r="H111" s="272"/>
      <c r="I111" s="266"/>
      <c r="J111" s="273"/>
      <c r="K111" s="266"/>
      <c r="M111" s="267" t="s">
        <v>134</v>
      </c>
      <c r="O111" s="255"/>
    </row>
    <row r="112" spans="1:15" ht="12.75">
      <c r="A112" s="264"/>
      <c r="B112" s="268"/>
      <c r="C112" s="442" t="s">
        <v>135</v>
      </c>
      <c r="D112" s="441"/>
      <c r="E112" s="294">
        <v>11.253</v>
      </c>
      <c r="F112" s="270"/>
      <c r="G112" s="271"/>
      <c r="H112" s="272"/>
      <c r="I112" s="266"/>
      <c r="J112" s="273"/>
      <c r="K112" s="266"/>
      <c r="M112" s="267" t="s">
        <v>135</v>
      </c>
      <c r="O112" s="255"/>
    </row>
    <row r="113" spans="1:15" ht="12.75">
      <c r="A113" s="264"/>
      <c r="B113" s="268"/>
      <c r="C113" s="440" t="s">
        <v>154</v>
      </c>
      <c r="D113" s="441"/>
      <c r="E113" s="269">
        <v>0</v>
      </c>
      <c r="F113" s="270"/>
      <c r="G113" s="271"/>
      <c r="H113" s="272"/>
      <c r="I113" s="266"/>
      <c r="J113" s="273"/>
      <c r="K113" s="266"/>
      <c r="M113" s="267" t="s">
        <v>154</v>
      </c>
      <c r="O113" s="255"/>
    </row>
    <row r="114" spans="1:15" ht="12.75">
      <c r="A114" s="264"/>
      <c r="B114" s="268"/>
      <c r="C114" s="442" t="s">
        <v>125</v>
      </c>
      <c r="D114" s="441"/>
      <c r="E114" s="294">
        <v>0</v>
      </c>
      <c r="F114" s="270"/>
      <c r="G114" s="271"/>
      <c r="H114" s="272"/>
      <c r="I114" s="266"/>
      <c r="J114" s="273"/>
      <c r="K114" s="266"/>
      <c r="M114" s="267" t="s">
        <v>125</v>
      </c>
      <c r="O114" s="255"/>
    </row>
    <row r="115" spans="1:15" ht="12.75">
      <c r="A115" s="264"/>
      <c r="B115" s="268"/>
      <c r="C115" s="442" t="s">
        <v>444</v>
      </c>
      <c r="D115" s="441"/>
      <c r="E115" s="294">
        <v>3.042</v>
      </c>
      <c r="F115" s="270"/>
      <c r="G115" s="271"/>
      <c r="H115" s="272"/>
      <c r="I115" s="266"/>
      <c r="J115" s="273"/>
      <c r="K115" s="266"/>
      <c r="M115" s="267" t="s">
        <v>444</v>
      </c>
      <c r="O115" s="255"/>
    </row>
    <row r="116" spans="1:15" ht="12.75">
      <c r="A116" s="264"/>
      <c r="B116" s="268"/>
      <c r="C116" s="443" t="s">
        <v>134</v>
      </c>
      <c r="D116" s="441"/>
      <c r="E116" s="295">
        <v>0</v>
      </c>
      <c r="F116" s="270"/>
      <c r="G116" s="271"/>
      <c r="H116" s="272"/>
      <c r="I116" s="266"/>
      <c r="J116" s="273"/>
      <c r="K116" s="266"/>
      <c r="M116" s="267" t="s">
        <v>134</v>
      </c>
      <c r="O116" s="255"/>
    </row>
    <row r="117" spans="1:15" ht="12.75">
      <c r="A117" s="264"/>
      <c r="B117" s="268"/>
      <c r="C117" s="442" t="s">
        <v>135</v>
      </c>
      <c r="D117" s="441"/>
      <c r="E117" s="294">
        <v>3.042</v>
      </c>
      <c r="F117" s="270"/>
      <c r="G117" s="271"/>
      <c r="H117" s="272"/>
      <c r="I117" s="266"/>
      <c r="J117" s="273"/>
      <c r="K117" s="266"/>
      <c r="M117" s="267" t="s">
        <v>135</v>
      </c>
      <c r="O117" s="255"/>
    </row>
    <row r="118" spans="1:15" ht="12.75">
      <c r="A118" s="264"/>
      <c r="B118" s="268"/>
      <c r="C118" s="440" t="s">
        <v>156</v>
      </c>
      <c r="D118" s="441"/>
      <c r="E118" s="269">
        <v>0</v>
      </c>
      <c r="F118" s="270"/>
      <c r="G118" s="271"/>
      <c r="H118" s="272"/>
      <c r="I118" s="266"/>
      <c r="J118" s="273"/>
      <c r="K118" s="266"/>
      <c r="M118" s="267" t="s">
        <v>156</v>
      </c>
      <c r="O118" s="255"/>
    </row>
    <row r="119" spans="1:15" ht="12.75">
      <c r="A119" s="264"/>
      <c r="B119" s="268"/>
      <c r="C119" s="440" t="s">
        <v>445</v>
      </c>
      <c r="D119" s="441"/>
      <c r="E119" s="269">
        <v>128.7356</v>
      </c>
      <c r="F119" s="270"/>
      <c r="G119" s="271"/>
      <c r="H119" s="272"/>
      <c r="I119" s="266"/>
      <c r="J119" s="273"/>
      <c r="K119" s="266"/>
      <c r="M119" s="267" t="s">
        <v>445</v>
      </c>
      <c r="O119" s="255"/>
    </row>
    <row r="120" spans="1:80" ht="12.75">
      <c r="A120" s="256">
        <v>5</v>
      </c>
      <c r="B120" s="257" t="s">
        <v>158</v>
      </c>
      <c r="C120" s="258" t="s">
        <v>159</v>
      </c>
      <c r="D120" s="259" t="s">
        <v>122</v>
      </c>
      <c r="E120" s="260">
        <v>654.5305</v>
      </c>
      <c r="F120" s="260"/>
      <c r="G120" s="261">
        <f>E120*F120</f>
        <v>0</v>
      </c>
      <c r="H120" s="262">
        <v>0</v>
      </c>
      <c r="I120" s="263">
        <f>E120*H120</f>
        <v>0</v>
      </c>
      <c r="J120" s="262">
        <v>0</v>
      </c>
      <c r="K120" s="263">
        <f>E120*J120</f>
        <v>0</v>
      </c>
      <c r="O120" s="255">
        <v>2</v>
      </c>
      <c r="AA120" s="228">
        <v>1</v>
      </c>
      <c r="AB120" s="228">
        <v>1</v>
      </c>
      <c r="AC120" s="228">
        <v>1</v>
      </c>
      <c r="AZ120" s="228">
        <v>1</v>
      </c>
      <c r="BA120" s="228">
        <f>IF(AZ120=1,G120,0)</f>
        <v>0</v>
      </c>
      <c r="BB120" s="228">
        <f>IF(AZ120=2,G120,0)</f>
        <v>0</v>
      </c>
      <c r="BC120" s="228">
        <f>IF(AZ120=3,G120,0)</f>
        <v>0</v>
      </c>
      <c r="BD120" s="228">
        <f>IF(AZ120=4,G120,0)</f>
        <v>0</v>
      </c>
      <c r="BE120" s="228">
        <f>IF(AZ120=5,G120,0)</f>
        <v>0</v>
      </c>
      <c r="CA120" s="255">
        <v>1</v>
      </c>
      <c r="CB120" s="255">
        <v>1</v>
      </c>
    </row>
    <row r="121" spans="1:15" ht="12.75">
      <c r="A121" s="264"/>
      <c r="B121" s="268"/>
      <c r="C121" s="440" t="s">
        <v>446</v>
      </c>
      <c r="D121" s="441"/>
      <c r="E121" s="269">
        <v>654.5305</v>
      </c>
      <c r="F121" s="270"/>
      <c r="G121" s="271"/>
      <c r="H121" s="272"/>
      <c r="I121" s="266"/>
      <c r="J121" s="273"/>
      <c r="K121" s="266"/>
      <c r="M121" s="267" t="s">
        <v>446</v>
      </c>
      <c r="O121" s="255"/>
    </row>
    <row r="122" spans="1:80" ht="12.75">
      <c r="A122" s="256">
        <v>6</v>
      </c>
      <c r="B122" s="257" t="s">
        <v>447</v>
      </c>
      <c r="C122" s="258" t="s">
        <v>448</v>
      </c>
      <c r="D122" s="259" t="s">
        <v>122</v>
      </c>
      <c r="E122" s="260">
        <v>309.363</v>
      </c>
      <c r="F122" s="260"/>
      <c r="G122" s="261">
        <f>E122*F122</f>
        <v>0</v>
      </c>
      <c r="H122" s="262">
        <v>0</v>
      </c>
      <c r="I122" s="263">
        <f>E122*H122</f>
        <v>0</v>
      </c>
      <c r="J122" s="262">
        <v>0</v>
      </c>
      <c r="K122" s="263">
        <f>E122*J122</f>
        <v>0</v>
      </c>
      <c r="O122" s="255">
        <v>2</v>
      </c>
      <c r="AA122" s="228">
        <v>1</v>
      </c>
      <c r="AB122" s="228">
        <v>1</v>
      </c>
      <c r="AC122" s="228">
        <v>1</v>
      </c>
      <c r="AZ122" s="228">
        <v>1</v>
      </c>
      <c r="BA122" s="228">
        <f>IF(AZ122=1,G122,0)</f>
        <v>0</v>
      </c>
      <c r="BB122" s="228">
        <f>IF(AZ122=2,G122,0)</f>
        <v>0</v>
      </c>
      <c r="BC122" s="228">
        <f>IF(AZ122=3,G122,0)</f>
        <v>0</v>
      </c>
      <c r="BD122" s="228">
        <f>IF(AZ122=4,G122,0)</f>
        <v>0</v>
      </c>
      <c r="BE122" s="228">
        <f>IF(AZ122=5,G122,0)</f>
        <v>0</v>
      </c>
      <c r="CA122" s="255">
        <v>1</v>
      </c>
      <c r="CB122" s="255">
        <v>1</v>
      </c>
    </row>
    <row r="123" spans="1:15" ht="12.75">
      <c r="A123" s="264"/>
      <c r="B123" s="268"/>
      <c r="C123" s="440" t="s">
        <v>449</v>
      </c>
      <c r="D123" s="441"/>
      <c r="E123" s="269">
        <v>0</v>
      </c>
      <c r="F123" s="270"/>
      <c r="G123" s="271"/>
      <c r="H123" s="272"/>
      <c r="I123" s="266"/>
      <c r="J123" s="273"/>
      <c r="K123" s="266"/>
      <c r="M123" s="267" t="s">
        <v>449</v>
      </c>
      <c r="O123" s="255"/>
    </row>
    <row r="124" spans="1:15" ht="12.75">
      <c r="A124" s="264"/>
      <c r="B124" s="268"/>
      <c r="C124" s="440" t="s">
        <v>450</v>
      </c>
      <c r="D124" s="441"/>
      <c r="E124" s="269">
        <v>295.0591</v>
      </c>
      <c r="F124" s="270"/>
      <c r="G124" s="271"/>
      <c r="H124" s="272"/>
      <c r="I124" s="266"/>
      <c r="J124" s="273"/>
      <c r="K124" s="266"/>
      <c r="M124" s="267" t="s">
        <v>450</v>
      </c>
      <c r="O124" s="255"/>
    </row>
    <row r="125" spans="1:15" ht="12.75">
      <c r="A125" s="264"/>
      <c r="B125" s="268"/>
      <c r="C125" s="440" t="s">
        <v>451</v>
      </c>
      <c r="D125" s="441"/>
      <c r="E125" s="269">
        <v>14.304</v>
      </c>
      <c r="F125" s="270"/>
      <c r="G125" s="271"/>
      <c r="H125" s="272"/>
      <c r="I125" s="266"/>
      <c r="J125" s="273"/>
      <c r="K125" s="266"/>
      <c r="M125" s="267" t="s">
        <v>451</v>
      </c>
      <c r="O125" s="255"/>
    </row>
    <row r="126" spans="1:80" ht="12.75">
      <c r="A126" s="256">
        <v>7</v>
      </c>
      <c r="B126" s="257" t="s">
        <v>165</v>
      </c>
      <c r="C126" s="258" t="s">
        <v>166</v>
      </c>
      <c r="D126" s="259" t="s">
        <v>122</v>
      </c>
      <c r="E126" s="260">
        <v>154.6815</v>
      </c>
      <c r="F126" s="260"/>
      <c r="G126" s="261">
        <f>E126*F126</f>
        <v>0</v>
      </c>
      <c r="H126" s="262">
        <v>0</v>
      </c>
      <c r="I126" s="263">
        <f>E126*H126</f>
        <v>0</v>
      </c>
      <c r="J126" s="262">
        <v>0</v>
      </c>
      <c r="K126" s="263">
        <f>E126*J126</f>
        <v>0</v>
      </c>
      <c r="O126" s="255">
        <v>2</v>
      </c>
      <c r="AA126" s="228">
        <v>1</v>
      </c>
      <c r="AB126" s="228">
        <v>1</v>
      </c>
      <c r="AC126" s="228">
        <v>1</v>
      </c>
      <c r="AZ126" s="228">
        <v>1</v>
      </c>
      <c r="BA126" s="228">
        <f>IF(AZ126=1,G126,0)</f>
        <v>0</v>
      </c>
      <c r="BB126" s="228">
        <f>IF(AZ126=2,G126,0)</f>
        <v>0</v>
      </c>
      <c r="BC126" s="228">
        <f>IF(AZ126=3,G126,0)</f>
        <v>0</v>
      </c>
      <c r="BD126" s="228">
        <f>IF(AZ126=4,G126,0)</f>
        <v>0</v>
      </c>
      <c r="BE126" s="228">
        <f>IF(AZ126=5,G126,0)</f>
        <v>0</v>
      </c>
      <c r="CA126" s="255">
        <v>1</v>
      </c>
      <c r="CB126" s="255">
        <v>1</v>
      </c>
    </row>
    <row r="127" spans="1:15" ht="12.75">
      <c r="A127" s="264"/>
      <c r="B127" s="268"/>
      <c r="C127" s="440" t="s">
        <v>452</v>
      </c>
      <c r="D127" s="441"/>
      <c r="E127" s="269">
        <v>154.6815</v>
      </c>
      <c r="F127" s="270"/>
      <c r="G127" s="271"/>
      <c r="H127" s="272"/>
      <c r="I127" s="266"/>
      <c r="J127" s="273"/>
      <c r="K127" s="266"/>
      <c r="M127" s="267" t="s">
        <v>452</v>
      </c>
      <c r="O127" s="255"/>
    </row>
    <row r="128" spans="1:80" ht="22.5">
      <c r="A128" s="256">
        <v>8</v>
      </c>
      <c r="B128" s="257" t="s">
        <v>453</v>
      </c>
      <c r="C128" s="258" t="s">
        <v>454</v>
      </c>
      <c r="D128" s="259" t="s">
        <v>122</v>
      </c>
      <c r="E128" s="260">
        <v>11.745</v>
      </c>
      <c r="F128" s="260"/>
      <c r="G128" s="261">
        <f>E128*F128</f>
        <v>0</v>
      </c>
      <c r="H128" s="262">
        <v>0</v>
      </c>
      <c r="I128" s="263">
        <f>E128*H128</f>
        <v>0</v>
      </c>
      <c r="J128" s="262">
        <v>0</v>
      </c>
      <c r="K128" s="263">
        <f>E128*J128</f>
        <v>0</v>
      </c>
      <c r="O128" s="255">
        <v>2</v>
      </c>
      <c r="AA128" s="228">
        <v>1</v>
      </c>
      <c r="AB128" s="228">
        <v>1</v>
      </c>
      <c r="AC128" s="228">
        <v>1</v>
      </c>
      <c r="AZ128" s="228">
        <v>1</v>
      </c>
      <c r="BA128" s="228">
        <f>IF(AZ128=1,G128,0)</f>
        <v>0</v>
      </c>
      <c r="BB128" s="228">
        <f>IF(AZ128=2,G128,0)</f>
        <v>0</v>
      </c>
      <c r="BC128" s="228">
        <f>IF(AZ128=3,G128,0)</f>
        <v>0</v>
      </c>
      <c r="BD128" s="228">
        <f>IF(AZ128=4,G128,0)</f>
        <v>0</v>
      </c>
      <c r="BE128" s="228">
        <f>IF(AZ128=5,G128,0)</f>
        <v>0</v>
      </c>
      <c r="CA128" s="255">
        <v>1</v>
      </c>
      <c r="CB128" s="255">
        <v>1</v>
      </c>
    </row>
    <row r="129" spans="1:15" ht="12.75">
      <c r="A129" s="264"/>
      <c r="B129" s="268"/>
      <c r="C129" s="440" t="s">
        <v>455</v>
      </c>
      <c r="D129" s="441"/>
      <c r="E129" s="269">
        <v>0</v>
      </c>
      <c r="F129" s="270"/>
      <c r="G129" s="271"/>
      <c r="H129" s="272"/>
      <c r="I129" s="266"/>
      <c r="J129" s="273"/>
      <c r="K129" s="266"/>
      <c r="M129" s="267" t="s">
        <v>455</v>
      </c>
      <c r="O129" s="255"/>
    </row>
    <row r="130" spans="1:15" ht="12.75">
      <c r="A130" s="264"/>
      <c r="B130" s="268"/>
      <c r="C130" s="440" t="s">
        <v>456</v>
      </c>
      <c r="D130" s="441"/>
      <c r="E130" s="269">
        <v>0</v>
      </c>
      <c r="F130" s="270"/>
      <c r="G130" s="271"/>
      <c r="H130" s="272"/>
      <c r="I130" s="266"/>
      <c r="J130" s="273"/>
      <c r="K130" s="266"/>
      <c r="M130" s="267" t="s">
        <v>456</v>
      </c>
      <c r="O130" s="255"/>
    </row>
    <row r="131" spans="1:15" ht="12.75">
      <c r="A131" s="264"/>
      <c r="B131" s="268"/>
      <c r="C131" s="440" t="s">
        <v>457</v>
      </c>
      <c r="D131" s="441"/>
      <c r="E131" s="269">
        <v>0</v>
      </c>
      <c r="F131" s="270"/>
      <c r="G131" s="271"/>
      <c r="H131" s="272"/>
      <c r="I131" s="266"/>
      <c r="J131" s="273"/>
      <c r="K131" s="266"/>
      <c r="M131" s="267" t="s">
        <v>457</v>
      </c>
      <c r="O131" s="255"/>
    </row>
    <row r="132" spans="1:15" ht="12.75">
      <c r="A132" s="264"/>
      <c r="B132" s="268"/>
      <c r="C132" s="440" t="s">
        <v>458</v>
      </c>
      <c r="D132" s="441"/>
      <c r="E132" s="269">
        <v>11.745</v>
      </c>
      <c r="F132" s="270"/>
      <c r="G132" s="271"/>
      <c r="H132" s="272"/>
      <c r="I132" s="266"/>
      <c r="J132" s="273"/>
      <c r="K132" s="266"/>
      <c r="M132" s="267" t="s">
        <v>458</v>
      </c>
      <c r="O132" s="255"/>
    </row>
    <row r="133" spans="1:80" ht="22.5">
      <c r="A133" s="256">
        <v>9</v>
      </c>
      <c r="B133" s="257" t="s">
        <v>168</v>
      </c>
      <c r="C133" s="258" t="s">
        <v>459</v>
      </c>
      <c r="D133" s="259" t="s">
        <v>122</v>
      </c>
      <c r="E133" s="260">
        <v>368.5999</v>
      </c>
      <c r="F133" s="260"/>
      <c r="G133" s="261">
        <f>E133*F133</f>
        <v>0</v>
      </c>
      <c r="H133" s="262">
        <v>0</v>
      </c>
      <c r="I133" s="263">
        <f>E133*H133</f>
        <v>0</v>
      </c>
      <c r="J133" s="262">
        <v>0</v>
      </c>
      <c r="K133" s="263">
        <f>E133*J133</f>
        <v>0</v>
      </c>
      <c r="O133" s="255">
        <v>2</v>
      </c>
      <c r="AA133" s="228">
        <v>1</v>
      </c>
      <c r="AB133" s="228">
        <v>1</v>
      </c>
      <c r="AC133" s="228">
        <v>1</v>
      </c>
      <c r="AZ133" s="228">
        <v>1</v>
      </c>
      <c r="BA133" s="228">
        <f>IF(AZ133=1,G133,0)</f>
        <v>0</v>
      </c>
      <c r="BB133" s="228">
        <f>IF(AZ133=2,G133,0)</f>
        <v>0</v>
      </c>
      <c r="BC133" s="228">
        <f>IF(AZ133=3,G133,0)</f>
        <v>0</v>
      </c>
      <c r="BD133" s="228">
        <f>IF(AZ133=4,G133,0)</f>
        <v>0</v>
      </c>
      <c r="BE133" s="228">
        <f>IF(AZ133=5,G133,0)</f>
        <v>0</v>
      </c>
      <c r="CA133" s="255">
        <v>1</v>
      </c>
      <c r="CB133" s="255">
        <v>1</v>
      </c>
    </row>
    <row r="134" spans="1:15" ht="12.75">
      <c r="A134" s="264"/>
      <c r="B134" s="268"/>
      <c r="C134" s="440" t="s">
        <v>460</v>
      </c>
      <c r="D134" s="441"/>
      <c r="E134" s="269">
        <v>0</v>
      </c>
      <c r="F134" s="270"/>
      <c r="G134" s="271"/>
      <c r="H134" s="272"/>
      <c r="I134" s="266"/>
      <c r="J134" s="273"/>
      <c r="K134" s="266"/>
      <c r="M134" s="267" t="s">
        <v>460</v>
      </c>
      <c r="O134" s="255"/>
    </row>
    <row r="135" spans="1:15" ht="12.75">
      <c r="A135" s="264"/>
      <c r="B135" s="268"/>
      <c r="C135" s="440" t="s">
        <v>393</v>
      </c>
      <c r="D135" s="441"/>
      <c r="E135" s="269">
        <v>0</v>
      </c>
      <c r="F135" s="270"/>
      <c r="G135" s="271"/>
      <c r="H135" s="272"/>
      <c r="I135" s="266"/>
      <c r="J135" s="273"/>
      <c r="K135" s="266"/>
      <c r="M135" s="267" t="s">
        <v>393</v>
      </c>
      <c r="O135" s="255"/>
    </row>
    <row r="136" spans="1:15" ht="12.75">
      <c r="A136" s="264"/>
      <c r="B136" s="268"/>
      <c r="C136" s="442" t="s">
        <v>125</v>
      </c>
      <c r="D136" s="441"/>
      <c r="E136" s="294">
        <v>0</v>
      </c>
      <c r="F136" s="270"/>
      <c r="G136" s="271"/>
      <c r="H136" s="272"/>
      <c r="I136" s="266"/>
      <c r="J136" s="273"/>
      <c r="K136" s="266"/>
      <c r="M136" s="267" t="s">
        <v>125</v>
      </c>
      <c r="O136" s="255"/>
    </row>
    <row r="137" spans="1:15" ht="12.75">
      <c r="A137" s="264"/>
      <c r="B137" s="268"/>
      <c r="C137" s="442" t="s">
        <v>461</v>
      </c>
      <c r="D137" s="441"/>
      <c r="E137" s="294">
        <v>58.496</v>
      </c>
      <c r="F137" s="270"/>
      <c r="G137" s="271"/>
      <c r="H137" s="272"/>
      <c r="I137" s="266"/>
      <c r="J137" s="273"/>
      <c r="K137" s="266"/>
      <c r="M137" s="267" t="s">
        <v>461</v>
      </c>
      <c r="O137" s="255"/>
    </row>
    <row r="138" spans="1:15" ht="12.75">
      <c r="A138" s="264"/>
      <c r="B138" s="268"/>
      <c r="C138" s="442" t="s">
        <v>462</v>
      </c>
      <c r="D138" s="441"/>
      <c r="E138" s="294">
        <v>54.636</v>
      </c>
      <c r="F138" s="270"/>
      <c r="G138" s="271"/>
      <c r="H138" s="272"/>
      <c r="I138" s="266"/>
      <c r="J138" s="273"/>
      <c r="K138" s="266"/>
      <c r="M138" s="267" t="s">
        <v>462</v>
      </c>
      <c r="O138" s="255"/>
    </row>
    <row r="139" spans="1:15" ht="12.75">
      <c r="A139" s="264"/>
      <c r="B139" s="268"/>
      <c r="C139" s="442" t="s">
        <v>463</v>
      </c>
      <c r="D139" s="441"/>
      <c r="E139" s="294">
        <v>27.78</v>
      </c>
      <c r="F139" s="270"/>
      <c r="G139" s="271"/>
      <c r="H139" s="272"/>
      <c r="I139" s="266"/>
      <c r="J139" s="273"/>
      <c r="K139" s="266"/>
      <c r="M139" s="267" t="s">
        <v>463</v>
      </c>
      <c r="O139" s="255"/>
    </row>
    <row r="140" spans="1:15" ht="12.75">
      <c r="A140" s="264"/>
      <c r="B140" s="268"/>
      <c r="C140" s="442" t="s">
        <v>464</v>
      </c>
      <c r="D140" s="441"/>
      <c r="E140" s="294">
        <v>67.944</v>
      </c>
      <c r="F140" s="270"/>
      <c r="G140" s="271"/>
      <c r="H140" s="272"/>
      <c r="I140" s="266"/>
      <c r="J140" s="273"/>
      <c r="K140" s="266"/>
      <c r="M140" s="267" t="s">
        <v>464</v>
      </c>
      <c r="O140" s="255"/>
    </row>
    <row r="141" spans="1:15" ht="12.75">
      <c r="A141" s="264"/>
      <c r="B141" s="268"/>
      <c r="C141" s="443" t="s">
        <v>134</v>
      </c>
      <c r="D141" s="441"/>
      <c r="E141" s="295">
        <v>0</v>
      </c>
      <c r="F141" s="270"/>
      <c r="G141" s="271"/>
      <c r="H141" s="272"/>
      <c r="I141" s="266"/>
      <c r="J141" s="273"/>
      <c r="K141" s="266"/>
      <c r="M141" s="267" t="s">
        <v>134</v>
      </c>
      <c r="O141" s="255"/>
    </row>
    <row r="142" spans="1:15" ht="12.75">
      <c r="A142" s="264"/>
      <c r="B142" s="268"/>
      <c r="C142" s="442" t="s">
        <v>135</v>
      </c>
      <c r="D142" s="441"/>
      <c r="E142" s="294">
        <v>208.856</v>
      </c>
      <c r="F142" s="270"/>
      <c r="G142" s="271"/>
      <c r="H142" s="272"/>
      <c r="I142" s="266"/>
      <c r="J142" s="273"/>
      <c r="K142" s="266"/>
      <c r="M142" s="267" t="s">
        <v>135</v>
      </c>
      <c r="O142" s="255"/>
    </row>
    <row r="143" spans="1:15" ht="22.5">
      <c r="A143" s="264"/>
      <c r="B143" s="268"/>
      <c r="C143" s="440" t="s">
        <v>465</v>
      </c>
      <c r="D143" s="441"/>
      <c r="E143" s="269">
        <v>0</v>
      </c>
      <c r="F143" s="270"/>
      <c r="G143" s="271"/>
      <c r="H143" s="272"/>
      <c r="I143" s="266"/>
      <c r="J143" s="273"/>
      <c r="K143" s="266"/>
      <c r="M143" s="267" t="s">
        <v>465</v>
      </c>
      <c r="O143" s="255"/>
    </row>
    <row r="144" spans="1:15" ht="12.75">
      <c r="A144" s="264"/>
      <c r="B144" s="268"/>
      <c r="C144" s="440" t="s">
        <v>404</v>
      </c>
      <c r="D144" s="441"/>
      <c r="E144" s="269">
        <v>0</v>
      </c>
      <c r="F144" s="270"/>
      <c r="G144" s="271"/>
      <c r="H144" s="272"/>
      <c r="I144" s="266"/>
      <c r="J144" s="273"/>
      <c r="K144" s="266"/>
      <c r="M144" s="267" t="s">
        <v>404</v>
      </c>
      <c r="O144" s="255"/>
    </row>
    <row r="145" spans="1:15" ht="12.75">
      <c r="A145" s="264"/>
      <c r="B145" s="268"/>
      <c r="C145" s="442" t="s">
        <v>125</v>
      </c>
      <c r="D145" s="441"/>
      <c r="E145" s="294">
        <v>0</v>
      </c>
      <c r="F145" s="270"/>
      <c r="G145" s="271"/>
      <c r="H145" s="272"/>
      <c r="I145" s="266"/>
      <c r="J145" s="273"/>
      <c r="K145" s="266"/>
      <c r="M145" s="267" t="s">
        <v>125</v>
      </c>
      <c r="O145" s="255"/>
    </row>
    <row r="146" spans="1:15" ht="12.75">
      <c r="A146" s="264"/>
      <c r="B146" s="268"/>
      <c r="C146" s="442" t="s">
        <v>466</v>
      </c>
      <c r="D146" s="441"/>
      <c r="E146" s="294">
        <v>61.6572</v>
      </c>
      <c r="F146" s="270"/>
      <c r="G146" s="271"/>
      <c r="H146" s="272"/>
      <c r="I146" s="266"/>
      <c r="J146" s="273"/>
      <c r="K146" s="266"/>
      <c r="M146" s="267" t="s">
        <v>466</v>
      </c>
      <c r="O146" s="255"/>
    </row>
    <row r="147" spans="1:15" ht="12.75">
      <c r="A147" s="264"/>
      <c r="B147" s="268"/>
      <c r="C147" s="442" t="s">
        <v>467</v>
      </c>
      <c r="D147" s="441"/>
      <c r="E147" s="294">
        <v>50.652</v>
      </c>
      <c r="F147" s="270"/>
      <c r="G147" s="271"/>
      <c r="H147" s="272"/>
      <c r="I147" s="266"/>
      <c r="J147" s="273"/>
      <c r="K147" s="266"/>
      <c r="M147" s="267" t="s">
        <v>467</v>
      </c>
      <c r="O147" s="255"/>
    </row>
    <row r="148" spans="1:15" ht="12.75">
      <c r="A148" s="264"/>
      <c r="B148" s="268"/>
      <c r="C148" s="442" t="s">
        <v>468</v>
      </c>
      <c r="D148" s="441"/>
      <c r="E148" s="294">
        <v>26.2305</v>
      </c>
      <c r="F148" s="270"/>
      <c r="G148" s="271"/>
      <c r="H148" s="272"/>
      <c r="I148" s="266"/>
      <c r="J148" s="273"/>
      <c r="K148" s="266"/>
      <c r="M148" s="267" t="s">
        <v>468</v>
      </c>
      <c r="O148" s="255"/>
    </row>
    <row r="149" spans="1:15" ht="12.75">
      <c r="A149" s="264"/>
      <c r="B149" s="268"/>
      <c r="C149" s="442" t="s">
        <v>469</v>
      </c>
      <c r="D149" s="441"/>
      <c r="E149" s="294">
        <v>66.5554</v>
      </c>
      <c r="F149" s="270"/>
      <c r="G149" s="271"/>
      <c r="H149" s="272"/>
      <c r="I149" s="266"/>
      <c r="J149" s="273"/>
      <c r="K149" s="266"/>
      <c r="M149" s="267" t="s">
        <v>469</v>
      </c>
      <c r="O149" s="255"/>
    </row>
    <row r="150" spans="1:15" ht="12.75">
      <c r="A150" s="264"/>
      <c r="B150" s="268"/>
      <c r="C150" s="443" t="s">
        <v>134</v>
      </c>
      <c r="D150" s="441"/>
      <c r="E150" s="295">
        <v>0</v>
      </c>
      <c r="F150" s="270"/>
      <c r="G150" s="271"/>
      <c r="H150" s="272"/>
      <c r="I150" s="266"/>
      <c r="J150" s="273"/>
      <c r="K150" s="266"/>
      <c r="M150" s="267" t="s">
        <v>134</v>
      </c>
      <c r="O150" s="255"/>
    </row>
    <row r="151" spans="1:15" ht="12.75">
      <c r="A151" s="264"/>
      <c r="B151" s="268"/>
      <c r="C151" s="442" t="s">
        <v>135</v>
      </c>
      <c r="D151" s="441"/>
      <c r="E151" s="294">
        <v>205.0951</v>
      </c>
      <c r="F151" s="270"/>
      <c r="G151" s="271"/>
      <c r="H151" s="272"/>
      <c r="I151" s="266"/>
      <c r="J151" s="273"/>
      <c r="K151" s="266"/>
      <c r="M151" s="267" t="s">
        <v>135</v>
      </c>
      <c r="O151" s="255"/>
    </row>
    <row r="152" spans="1:15" ht="12.75">
      <c r="A152" s="264"/>
      <c r="B152" s="268"/>
      <c r="C152" s="440" t="s">
        <v>148</v>
      </c>
      <c r="D152" s="441"/>
      <c r="E152" s="269">
        <v>0</v>
      </c>
      <c r="F152" s="270"/>
      <c r="G152" s="271"/>
      <c r="H152" s="272"/>
      <c r="I152" s="266"/>
      <c r="J152" s="273"/>
      <c r="K152" s="266"/>
      <c r="M152" s="267" t="s">
        <v>148</v>
      </c>
      <c r="O152" s="255"/>
    </row>
    <row r="153" spans="1:15" ht="12.75">
      <c r="A153" s="264"/>
      <c r="B153" s="268"/>
      <c r="C153" s="442" t="s">
        <v>125</v>
      </c>
      <c r="D153" s="441"/>
      <c r="E153" s="294">
        <v>0</v>
      </c>
      <c r="F153" s="270"/>
      <c r="G153" s="271"/>
      <c r="H153" s="272"/>
      <c r="I153" s="266"/>
      <c r="J153" s="273"/>
      <c r="K153" s="266"/>
      <c r="M153" s="267" t="s">
        <v>125</v>
      </c>
      <c r="O153" s="255"/>
    </row>
    <row r="154" spans="1:15" ht="12.75">
      <c r="A154" s="264"/>
      <c r="B154" s="268"/>
      <c r="C154" s="442" t="s">
        <v>470</v>
      </c>
      <c r="D154" s="441"/>
      <c r="E154" s="294">
        <v>-65.892</v>
      </c>
      <c r="F154" s="270"/>
      <c r="G154" s="271"/>
      <c r="H154" s="272"/>
      <c r="I154" s="266"/>
      <c r="J154" s="273"/>
      <c r="K154" s="266"/>
      <c r="M154" s="267" t="s">
        <v>470</v>
      </c>
      <c r="O154" s="255"/>
    </row>
    <row r="155" spans="1:15" ht="12.75">
      <c r="A155" s="264"/>
      <c r="B155" s="268"/>
      <c r="C155" s="443" t="s">
        <v>134</v>
      </c>
      <c r="D155" s="441"/>
      <c r="E155" s="295">
        <v>0</v>
      </c>
      <c r="F155" s="270"/>
      <c r="G155" s="271"/>
      <c r="H155" s="272"/>
      <c r="I155" s="266"/>
      <c r="J155" s="273"/>
      <c r="K155" s="266"/>
      <c r="M155" s="267" t="s">
        <v>134</v>
      </c>
      <c r="O155" s="255"/>
    </row>
    <row r="156" spans="1:15" ht="12.75">
      <c r="A156" s="264"/>
      <c r="B156" s="268"/>
      <c r="C156" s="442" t="s">
        <v>135</v>
      </c>
      <c r="D156" s="441"/>
      <c r="E156" s="294">
        <v>-65.892</v>
      </c>
      <c r="F156" s="270"/>
      <c r="G156" s="271"/>
      <c r="H156" s="272"/>
      <c r="I156" s="266"/>
      <c r="J156" s="273"/>
      <c r="K156" s="266"/>
      <c r="M156" s="267" t="s">
        <v>135</v>
      </c>
      <c r="O156" s="255"/>
    </row>
    <row r="157" spans="1:15" ht="12.75">
      <c r="A157" s="264"/>
      <c r="B157" s="268"/>
      <c r="C157" s="440" t="s">
        <v>150</v>
      </c>
      <c r="D157" s="441"/>
      <c r="E157" s="269">
        <v>0</v>
      </c>
      <c r="F157" s="270"/>
      <c r="G157" s="271"/>
      <c r="H157" s="272"/>
      <c r="I157" s="266"/>
      <c r="J157" s="273"/>
      <c r="K157" s="266"/>
      <c r="M157" s="267" t="s">
        <v>150</v>
      </c>
      <c r="O157" s="255"/>
    </row>
    <row r="158" spans="1:15" ht="12.75">
      <c r="A158" s="264"/>
      <c r="B158" s="268"/>
      <c r="C158" s="442" t="s">
        <v>125</v>
      </c>
      <c r="D158" s="441"/>
      <c r="E158" s="294">
        <v>0</v>
      </c>
      <c r="F158" s="270"/>
      <c r="G158" s="271"/>
      <c r="H158" s="272"/>
      <c r="I158" s="266"/>
      <c r="J158" s="273"/>
      <c r="K158" s="266"/>
      <c r="M158" s="267" t="s">
        <v>125</v>
      </c>
      <c r="O158" s="255"/>
    </row>
    <row r="159" spans="1:15" ht="12.75">
      <c r="A159" s="264"/>
      <c r="B159" s="268"/>
      <c r="C159" s="442" t="s">
        <v>471</v>
      </c>
      <c r="D159" s="441"/>
      <c r="E159" s="294">
        <v>12.2265</v>
      </c>
      <c r="F159" s="270"/>
      <c r="G159" s="271"/>
      <c r="H159" s="272"/>
      <c r="I159" s="266"/>
      <c r="J159" s="273"/>
      <c r="K159" s="266"/>
      <c r="M159" s="267" t="s">
        <v>471</v>
      </c>
      <c r="O159" s="255"/>
    </row>
    <row r="160" spans="1:15" ht="12.75">
      <c r="A160" s="264"/>
      <c r="B160" s="268"/>
      <c r="C160" s="442" t="s">
        <v>472</v>
      </c>
      <c r="D160" s="441"/>
      <c r="E160" s="294">
        <v>12.87</v>
      </c>
      <c r="F160" s="270"/>
      <c r="G160" s="271"/>
      <c r="H160" s="272"/>
      <c r="I160" s="266"/>
      <c r="J160" s="273"/>
      <c r="K160" s="266"/>
      <c r="M160" s="267" t="s">
        <v>472</v>
      </c>
      <c r="O160" s="255"/>
    </row>
    <row r="161" spans="1:15" ht="12.75">
      <c r="A161" s="264"/>
      <c r="B161" s="268"/>
      <c r="C161" s="442" t="s">
        <v>473</v>
      </c>
      <c r="D161" s="441"/>
      <c r="E161" s="294">
        <v>15.345</v>
      </c>
      <c r="F161" s="270"/>
      <c r="G161" s="271"/>
      <c r="H161" s="272"/>
      <c r="I161" s="266"/>
      <c r="J161" s="273"/>
      <c r="K161" s="266"/>
      <c r="M161" s="267" t="s">
        <v>473</v>
      </c>
      <c r="O161" s="255"/>
    </row>
    <row r="162" spans="1:15" ht="12.75">
      <c r="A162" s="264"/>
      <c r="B162" s="268"/>
      <c r="C162" s="443" t="s">
        <v>134</v>
      </c>
      <c r="D162" s="441"/>
      <c r="E162" s="295">
        <v>0</v>
      </c>
      <c r="F162" s="270"/>
      <c r="G162" s="271"/>
      <c r="H162" s="272"/>
      <c r="I162" s="266"/>
      <c r="J162" s="273"/>
      <c r="K162" s="266"/>
      <c r="M162" s="267" t="s">
        <v>134</v>
      </c>
      <c r="O162" s="255"/>
    </row>
    <row r="163" spans="1:15" ht="12.75">
      <c r="A163" s="264"/>
      <c r="B163" s="268"/>
      <c r="C163" s="442" t="s">
        <v>135</v>
      </c>
      <c r="D163" s="441"/>
      <c r="E163" s="294">
        <v>40.4415</v>
      </c>
      <c r="F163" s="270"/>
      <c r="G163" s="271"/>
      <c r="H163" s="272"/>
      <c r="I163" s="266"/>
      <c r="J163" s="273"/>
      <c r="K163" s="266"/>
      <c r="M163" s="267" t="s">
        <v>135</v>
      </c>
      <c r="O163" s="255"/>
    </row>
    <row r="164" spans="1:15" ht="12.75">
      <c r="A164" s="264"/>
      <c r="B164" s="268"/>
      <c r="C164" s="440" t="s">
        <v>154</v>
      </c>
      <c r="D164" s="441"/>
      <c r="E164" s="269">
        <v>0</v>
      </c>
      <c r="F164" s="270"/>
      <c r="G164" s="271"/>
      <c r="H164" s="272"/>
      <c r="I164" s="266"/>
      <c r="J164" s="273"/>
      <c r="K164" s="266"/>
      <c r="M164" s="267" t="s">
        <v>154</v>
      </c>
      <c r="O164" s="255"/>
    </row>
    <row r="165" spans="1:15" ht="12.75">
      <c r="A165" s="264"/>
      <c r="B165" s="268"/>
      <c r="C165" s="442" t="s">
        <v>125</v>
      </c>
      <c r="D165" s="441"/>
      <c r="E165" s="294">
        <v>0</v>
      </c>
      <c r="F165" s="270"/>
      <c r="G165" s="271"/>
      <c r="H165" s="272"/>
      <c r="I165" s="266"/>
      <c r="J165" s="273"/>
      <c r="K165" s="266"/>
      <c r="M165" s="267" t="s">
        <v>125</v>
      </c>
      <c r="O165" s="255"/>
    </row>
    <row r="166" spans="1:15" ht="12.75">
      <c r="A166" s="264"/>
      <c r="B166" s="268"/>
      <c r="C166" s="442" t="s">
        <v>474</v>
      </c>
      <c r="D166" s="441"/>
      <c r="E166" s="294">
        <v>9.126</v>
      </c>
      <c r="F166" s="270"/>
      <c r="G166" s="271"/>
      <c r="H166" s="272"/>
      <c r="I166" s="266"/>
      <c r="J166" s="273"/>
      <c r="K166" s="266"/>
      <c r="M166" s="267" t="s">
        <v>474</v>
      </c>
      <c r="O166" s="255"/>
    </row>
    <row r="167" spans="1:15" ht="12.75">
      <c r="A167" s="264"/>
      <c r="B167" s="268"/>
      <c r="C167" s="443" t="s">
        <v>134</v>
      </c>
      <c r="D167" s="441"/>
      <c r="E167" s="295">
        <v>0</v>
      </c>
      <c r="F167" s="270"/>
      <c r="G167" s="271"/>
      <c r="H167" s="272"/>
      <c r="I167" s="266"/>
      <c r="J167" s="273"/>
      <c r="K167" s="266"/>
      <c r="M167" s="267" t="s">
        <v>134</v>
      </c>
      <c r="O167" s="255"/>
    </row>
    <row r="168" spans="1:15" ht="12.75">
      <c r="A168" s="264"/>
      <c r="B168" s="268"/>
      <c r="C168" s="442" t="s">
        <v>135</v>
      </c>
      <c r="D168" s="441"/>
      <c r="E168" s="294">
        <v>9.126</v>
      </c>
      <c r="F168" s="270"/>
      <c r="G168" s="271"/>
      <c r="H168" s="272"/>
      <c r="I168" s="266"/>
      <c r="J168" s="273"/>
      <c r="K168" s="266"/>
      <c r="M168" s="267" t="s">
        <v>135</v>
      </c>
      <c r="O168" s="255"/>
    </row>
    <row r="169" spans="1:15" ht="12.75">
      <c r="A169" s="264"/>
      <c r="B169" s="268"/>
      <c r="C169" s="440" t="s">
        <v>156</v>
      </c>
      <c r="D169" s="441"/>
      <c r="E169" s="269">
        <v>0</v>
      </c>
      <c r="F169" s="270"/>
      <c r="G169" s="271"/>
      <c r="H169" s="272"/>
      <c r="I169" s="266"/>
      <c r="J169" s="273"/>
      <c r="K169" s="266"/>
      <c r="M169" s="267" t="s">
        <v>156</v>
      </c>
      <c r="O169" s="255"/>
    </row>
    <row r="170" spans="1:15" ht="12.75">
      <c r="A170" s="264"/>
      <c r="B170" s="268"/>
      <c r="C170" s="440" t="s">
        <v>475</v>
      </c>
      <c r="D170" s="441"/>
      <c r="E170" s="269">
        <v>368.5999</v>
      </c>
      <c r="F170" s="270"/>
      <c r="G170" s="271"/>
      <c r="H170" s="272"/>
      <c r="I170" s="266"/>
      <c r="J170" s="273"/>
      <c r="K170" s="266"/>
      <c r="M170" s="267" t="s">
        <v>475</v>
      </c>
      <c r="O170" s="255"/>
    </row>
    <row r="171" spans="1:80" ht="12.75">
      <c r="A171" s="256">
        <v>10</v>
      </c>
      <c r="B171" s="257" t="s">
        <v>187</v>
      </c>
      <c r="C171" s="258" t="s">
        <v>188</v>
      </c>
      <c r="D171" s="259" t="s">
        <v>122</v>
      </c>
      <c r="E171" s="260">
        <v>190.172</v>
      </c>
      <c r="F171" s="260"/>
      <c r="G171" s="261">
        <f>E171*F171</f>
        <v>0</v>
      </c>
      <c r="H171" s="262">
        <v>0</v>
      </c>
      <c r="I171" s="263">
        <f>E171*H171</f>
        <v>0</v>
      </c>
      <c r="J171" s="262">
        <v>0</v>
      </c>
      <c r="K171" s="263">
        <f>E171*J171</f>
        <v>0</v>
      </c>
      <c r="O171" s="255">
        <v>2</v>
      </c>
      <c r="AA171" s="228">
        <v>1</v>
      </c>
      <c r="AB171" s="228">
        <v>1</v>
      </c>
      <c r="AC171" s="228">
        <v>1</v>
      </c>
      <c r="AZ171" s="228">
        <v>1</v>
      </c>
      <c r="BA171" s="228">
        <f>IF(AZ171=1,G171,0)</f>
        <v>0</v>
      </c>
      <c r="BB171" s="228">
        <f>IF(AZ171=2,G171,0)</f>
        <v>0</v>
      </c>
      <c r="BC171" s="228">
        <f>IF(AZ171=3,G171,0)</f>
        <v>0</v>
      </c>
      <c r="BD171" s="228">
        <f>IF(AZ171=4,G171,0)</f>
        <v>0</v>
      </c>
      <c r="BE171" s="228">
        <f>IF(AZ171=5,G171,0)</f>
        <v>0</v>
      </c>
      <c r="CA171" s="255">
        <v>1</v>
      </c>
      <c r="CB171" s="255">
        <v>1</v>
      </c>
    </row>
    <row r="172" spans="1:15" ht="12.75">
      <c r="A172" s="264"/>
      <c r="B172" s="268"/>
      <c r="C172" s="440" t="s">
        <v>476</v>
      </c>
      <c r="D172" s="441"/>
      <c r="E172" s="269">
        <v>190.172</v>
      </c>
      <c r="F172" s="270"/>
      <c r="G172" s="271"/>
      <c r="H172" s="272"/>
      <c r="I172" s="266"/>
      <c r="J172" s="273"/>
      <c r="K172" s="266"/>
      <c r="M172" s="267" t="s">
        <v>476</v>
      </c>
      <c r="O172" s="255"/>
    </row>
    <row r="173" spans="1:80" ht="12.75">
      <c r="A173" s="256">
        <v>11</v>
      </c>
      <c r="B173" s="257" t="s">
        <v>190</v>
      </c>
      <c r="C173" s="258" t="s">
        <v>191</v>
      </c>
      <c r="D173" s="259" t="s">
        <v>122</v>
      </c>
      <c r="E173" s="260">
        <v>40.9555</v>
      </c>
      <c r="F173" s="260"/>
      <c r="G173" s="261">
        <f>E173*F173</f>
        <v>0</v>
      </c>
      <c r="H173" s="262">
        <v>0</v>
      </c>
      <c r="I173" s="263">
        <f>E173*H173</f>
        <v>0</v>
      </c>
      <c r="J173" s="262">
        <v>0</v>
      </c>
      <c r="K173" s="263">
        <f>E173*J173</f>
        <v>0</v>
      </c>
      <c r="O173" s="255">
        <v>2</v>
      </c>
      <c r="AA173" s="228">
        <v>1</v>
      </c>
      <c r="AB173" s="228">
        <v>1</v>
      </c>
      <c r="AC173" s="228">
        <v>1</v>
      </c>
      <c r="AZ173" s="228">
        <v>1</v>
      </c>
      <c r="BA173" s="228">
        <f>IF(AZ173=1,G173,0)</f>
        <v>0</v>
      </c>
      <c r="BB173" s="228">
        <f>IF(AZ173=2,G173,0)</f>
        <v>0</v>
      </c>
      <c r="BC173" s="228">
        <f>IF(AZ173=3,G173,0)</f>
        <v>0</v>
      </c>
      <c r="BD173" s="228">
        <f>IF(AZ173=4,G173,0)</f>
        <v>0</v>
      </c>
      <c r="BE173" s="228">
        <f>IF(AZ173=5,G173,0)</f>
        <v>0</v>
      </c>
      <c r="CA173" s="255">
        <v>1</v>
      </c>
      <c r="CB173" s="255">
        <v>1</v>
      </c>
    </row>
    <row r="174" spans="1:15" ht="12.75">
      <c r="A174" s="264"/>
      <c r="B174" s="265"/>
      <c r="C174" s="449" t="s">
        <v>477</v>
      </c>
      <c r="D174" s="450"/>
      <c r="E174" s="450"/>
      <c r="F174" s="450"/>
      <c r="G174" s="451"/>
      <c r="I174" s="266"/>
      <c r="K174" s="266"/>
      <c r="L174" s="267" t="s">
        <v>477</v>
      </c>
      <c r="O174" s="255">
        <v>3</v>
      </c>
    </row>
    <row r="175" spans="1:15" ht="12.75">
      <c r="A175" s="264"/>
      <c r="B175" s="265"/>
      <c r="C175" s="449" t="s">
        <v>478</v>
      </c>
      <c r="D175" s="450"/>
      <c r="E175" s="450"/>
      <c r="F175" s="450"/>
      <c r="G175" s="451"/>
      <c r="I175" s="266"/>
      <c r="K175" s="266"/>
      <c r="L175" s="267" t="s">
        <v>478</v>
      </c>
      <c r="O175" s="255">
        <v>3</v>
      </c>
    </row>
    <row r="176" spans="1:15" ht="12.75">
      <c r="A176" s="264"/>
      <c r="B176" s="268"/>
      <c r="C176" s="440" t="s">
        <v>192</v>
      </c>
      <c r="D176" s="441"/>
      <c r="E176" s="269">
        <v>0</v>
      </c>
      <c r="F176" s="270"/>
      <c r="G176" s="271"/>
      <c r="H176" s="272"/>
      <c r="I176" s="266"/>
      <c r="J176" s="273"/>
      <c r="K176" s="266"/>
      <c r="M176" s="267" t="s">
        <v>192</v>
      </c>
      <c r="O176" s="255"/>
    </row>
    <row r="177" spans="1:15" ht="12.75">
      <c r="A177" s="264"/>
      <c r="B177" s="268"/>
      <c r="C177" s="440" t="s">
        <v>479</v>
      </c>
      <c r="D177" s="441"/>
      <c r="E177" s="269">
        <v>40.9555</v>
      </c>
      <c r="F177" s="270"/>
      <c r="G177" s="271"/>
      <c r="H177" s="272"/>
      <c r="I177" s="266"/>
      <c r="J177" s="273"/>
      <c r="K177" s="266"/>
      <c r="M177" s="267" t="s">
        <v>479</v>
      </c>
      <c r="O177" s="255"/>
    </row>
    <row r="178" spans="1:80" ht="12.75">
      <c r="A178" s="256">
        <v>12</v>
      </c>
      <c r="B178" s="257" t="s">
        <v>194</v>
      </c>
      <c r="C178" s="258" t="s">
        <v>195</v>
      </c>
      <c r="D178" s="259" t="s">
        <v>122</v>
      </c>
      <c r="E178" s="260">
        <v>20.4778</v>
      </c>
      <c r="F178" s="260"/>
      <c r="G178" s="261">
        <f>E178*F178</f>
        <v>0</v>
      </c>
      <c r="H178" s="262">
        <v>0</v>
      </c>
      <c r="I178" s="263">
        <f>E178*H178</f>
        <v>0</v>
      </c>
      <c r="J178" s="262">
        <v>0</v>
      </c>
      <c r="K178" s="263">
        <f>E178*J178</f>
        <v>0</v>
      </c>
      <c r="O178" s="255">
        <v>2</v>
      </c>
      <c r="AA178" s="228">
        <v>1</v>
      </c>
      <c r="AB178" s="228">
        <v>1</v>
      </c>
      <c r="AC178" s="228">
        <v>1</v>
      </c>
      <c r="AZ178" s="228">
        <v>1</v>
      </c>
      <c r="BA178" s="228">
        <f>IF(AZ178=1,G178,0)</f>
        <v>0</v>
      </c>
      <c r="BB178" s="228">
        <f>IF(AZ178=2,G178,0)</f>
        <v>0</v>
      </c>
      <c r="BC178" s="228">
        <f>IF(AZ178=3,G178,0)</f>
        <v>0</v>
      </c>
      <c r="BD178" s="228">
        <f>IF(AZ178=4,G178,0)</f>
        <v>0</v>
      </c>
      <c r="BE178" s="228">
        <f>IF(AZ178=5,G178,0)</f>
        <v>0</v>
      </c>
      <c r="CA178" s="255">
        <v>1</v>
      </c>
      <c r="CB178" s="255">
        <v>1</v>
      </c>
    </row>
    <row r="179" spans="1:15" ht="12.75">
      <c r="A179" s="264"/>
      <c r="B179" s="268"/>
      <c r="C179" s="440" t="s">
        <v>480</v>
      </c>
      <c r="D179" s="441"/>
      <c r="E179" s="269">
        <v>20.4778</v>
      </c>
      <c r="F179" s="270"/>
      <c r="G179" s="271"/>
      <c r="H179" s="272"/>
      <c r="I179" s="266"/>
      <c r="J179" s="273"/>
      <c r="K179" s="266"/>
      <c r="M179" s="267" t="s">
        <v>480</v>
      </c>
      <c r="O179" s="255"/>
    </row>
    <row r="180" spans="1:80" ht="12.75">
      <c r="A180" s="256">
        <v>13</v>
      </c>
      <c r="B180" s="257" t="s">
        <v>197</v>
      </c>
      <c r="C180" s="258" t="s">
        <v>198</v>
      </c>
      <c r="D180" s="259" t="s">
        <v>199</v>
      </c>
      <c r="E180" s="260">
        <v>1279.1268</v>
      </c>
      <c r="F180" s="260"/>
      <c r="G180" s="261">
        <f>E180*F180</f>
        <v>0</v>
      </c>
      <c r="H180" s="262">
        <v>0.00099</v>
      </c>
      <c r="I180" s="263">
        <f>E180*H180</f>
        <v>1.266335532</v>
      </c>
      <c r="J180" s="262">
        <v>0</v>
      </c>
      <c r="K180" s="263">
        <f>E180*J180</f>
        <v>0</v>
      </c>
      <c r="O180" s="255">
        <v>2</v>
      </c>
      <c r="AA180" s="228">
        <v>1</v>
      </c>
      <c r="AB180" s="228">
        <v>1</v>
      </c>
      <c r="AC180" s="228">
        <v>1</v>
      </c>
      <c r="AZ180" s="228">
        <v>1</v>
      </c>
      <c r="BA180" s="228">
        <f>IF(AZ180=1,G180,0)</f>
        <v>0</v>
      </c>
      <c r="BB180" s="228">
        <f>IF(AZ180=2,G180,0)</f>
        <v>0</v>
      </c>
      <c r="BC180" s="228">
        <f>IF(AZ180=3,G180,0)</f>
        <v>0</v>
      </c>
      <c r="BD180" s="228">
        <f>IF(AZ180=4,G180,0)</f>
        <v>0</v>
      </c>
      <c r="BE180" s="228">
        <f>IF(AZ180=5,G180,0)</f>
        <v>0</v>
      </c>
      <c r="CA180" s="255">
        <v>1</v>
      </c>
      <c r="CB180" s="255">
        <v>1</v>
      </c>
    </row>
    <row r="181" spans="1:15" ht="12.75">
      <c r="A181" s="264"/>
      <c r="B181" s="268"/>
      <c r="C181" s="440" t="s">
        <v>481</v>
      </c>
      <c r="D181" s="441"/>
      <c r="E181" s="269">
        <v>1279.1268</v>
      </c>
      <c r="F181" s="270"/>
      <c r="G181" s="271"/>
      <c r="H181" s="272"/>
      <c r="I181" s="266"/>
      <c r="J181" s="273"/>
      <c r="K181" s="266"/>
      <c r="M181" s="267" t="s">
        <v>481</v>
      </c>
      <c r="O181" s="255"/>
    </row>
    <row r="182" spans="1:80" ht="12.75">
      <c r="A182" s="256">
        <v>14</v>
      </c>
      <c r="B182" s="257" t="s">
        <v>201</v>
      </c>
      <c r="C182" s="258" t="s">
        <v>202</v>
      </c>
      <c r="D182" s="259" t="s">
        <v>199</v>
      </c>
      <c r="E182" s="260">
        <v>365.4648</v>
      </c>
      <c r="F182" s="260"/>
      <c r="G182" s="261">
        <f>E182*F182</f>
        <v>0</v>
      </c>
      <c r="H182" s="262">
        <v>0.00086</v>
      </c>
      <c r="I182" s="263">
        <f>E182*H182</f>
        <v>0.314299728</v>
      </c>
      <c r="J182" s="262">
        <v>0</v>
      </c>
      <c r="K182" s="263">
        <f>E182*J182</f>
        <v>0</v>
      </c>
      <c r="O182" s="255">
        <v>2</v>
      </c>
      <c r="AA182" s="228">
        <v>1</v>
      </c>
      <c r="AB182" s="228">
        <v>1</v>
      </c>
      <c r="AC182" s="228">
        <v>1</v>
      </c>
      <c r="AZ182" s="228">
        <v>1</v>
      </c>
      <c r="BA182" s="228">
        <f>IF(AZ182=1,G182,0)</f>
        <v>0</v>
      </c>
      <c r="BB182" s="228">
        <f>IF(AZ182=2,G182,0)</f>
        <v>0</v>
      </c>
      <c r="BC182" s="228">
        <f>IF(AZ182=3,G182,0)</f>
        <v>0</v>
      </c>
      <c r="BD182" s="228">
        <f>IF(AZ182=4,G182,0)</f>
        <v>0</v>
      </c>
      <c r="BE182" s="228">
        <f>IF(AZ182=5,G182,0)</f>
        <v>0</v>
      </c>
      <c r="CA182" s="255">
        <v>1</v>
      </c>
      <c r="CB182" s="255">
        <v>1</v>
      </c>
    </row>
    <row r="183" spans="1:15" ht="12.75">
      <c r="A183" s="264"/>
      <c r="B183" s="268"/>
      <c r="C183" s="440" t="s">
        <v>482</v>
      </c>
      <c r="D183" s="441"/>
      <c r="E183" s="269">
        <v>365.4648</v>
      </c>
      <c r="F183" s="270"/>
      <c r="G183" s="271"/>
      <c r="H183" s="272"/>
      <c r="I183" s="266"/>
      <c r="J183" s="273"/>
      <c r="K183" s="266"/>
      <c r="M183" s="267" t="s">
        <v>482</v>
      </c>
      <c r="O183" s="255"/>
    </row>
    <row r="184" spans="1:80" ht="12.75">
      <c r="A184" s="256">
        <v>15</v>
      </c>
      <c r="B184" s="257" t="s">
        <v>483</v>
      </c>
      <c r="C184" s="258" t="s">
        <v>484</v>
      </c>
      <c r="D184" s="259" t="s">
        <v>199</v>
      </c>
      <c r="E184" s="260">
        <v>182.7324</v>
      </c>
      <c r="F184" s="260"/>
      <c r="G184" s="261">
        <f>E184*F184</f>
        <v>0</v>
      </c>
      <c r="H184" s="262">
        <v>0.00119</v>
      </c>
      <c r="I184" s="263">
        <f>E184*H184</f>
        <v>0.21745155600000002</v>
      </c>
      <c r="J184" s="262">
        <v>0</v>
      </c>
      <c r="K184" s="263">
        <f>E184*J184</f>
        <v>0</v>
      </c>
      <c r="O184" s="255">
        <v>2</v>
      </c>
      <c r="AA184" s="228">
        <v>1</v>
      </c>
      <c r="AB184" s="228">
        <v>1</v>
      </c>
      <c r="AC184" s="228">
        <v>1</v>
      </c>
      <c r="AZ184" s="228">
        <v>1</v>
      </c>
      <c r="BA184" s="228">
        <f>IF(AZ184=1,G184,0)</f>
        <v>0</v>
      </c>
      <c r="BB184" s="228">
        <f>IF(AZ184=2,G184,0)</f>
        <v>0</v>
      </c>
      <c r="BC184" s="228">
        <f>IF(AZ184=3,G184,0)</f>
        <v>0</v>
      </c>
      <c r="BD184" s="228">
        <f>IF(AZ184=4,G184,0)</f>
        <v>0</v>
      </c>
      <c r="BE184" s="228">
        <f>IF(AZ184=5,G184,0)</f>
        <v>0</v>
      </c>
      <c r="CA184" s="255">
        <v>1</v>
      </c>
      <c r="CB184" s="255">
        <v>1</v>
      </c>
    </row>
    <row r="185" spans="1:15" ht="12.75">
      <c r="A185" s="264"/>
      <c r="B185" s="268"/>
      <c r="C185" s="440" t="s">
        <v>485</v>
      </c>
      <c r="D185" s="441"/>
      <c r="E185" s="269">
        <v>182.7324</v>
      </c>
      <c r="F185" s="270"/>
      <c r="G185" s="271"/>
      <c r="H185" s="272"/>
      <c r="I185" s="266"/>
      <c r="J185" s="273"/>
      <c r="K185" s="266"/>
      <c r="M185" s="267" t="s">
        <v>485</v>
      </c>
      <c r="O185" s="255"/>
    </row>
    <row r="186" spans="1:80" ht="12.75">
      <c r="A186" s="256">
        <v>16</v>
      </c>
      <c r="B186" s="257" t="s">
        <v>204</v>
      </c>
      <c r="C186" s="258" t="s">
        <v>205</v>
      </c>
      <c r="D186" s="259" t="s">
        <v>199</v>
      </c>
      <c r="E186" s="260">
        <v>1279.1268</v>
      </c>
      <c r="F186" s="260"/>
      <c r="G186" s="261">
        <f>E186*F186</f>
        <v>0</v>
      </c>
      <c r="H186" s="262">
        <v>0</v>
      </c>
      <c r="I186" s="263">
        <f>E186*H186</f>
        <v>0</v>
      </c>
      <c r="J186" s="262">
        <v>0</v>
      </c>
      <c r="K186" s="263">
        <f>E186*J186</f>
        <v>0</v>
      </c>
      <c r="O186" s="255">
        <v>2</v>
      </c>
      <c r="AA186" s="228">
        <v>1</v>
      </c>
      <c r="AB186" s="228">
        <v>1</v>
      </c>
      <c r="AC186" s="228">
        <v>1</v>
      </c>
      <c r="AZ186" s="228">
        <v>1</v>
      </c>
      <c r="BA186" s="228">
        <f>IF(AZ186=1,G186,0)</f>
        <v>0</v>
      </c>
      <c r="BB186" s="228">
        <f>IF(AZ186=2,G186,0)</f>
        <v>0</v>
      </c>
      <c r="BC186" s="228">
        <f>IF(AZ186=3,G186,0)</f>
        <v>0</v>
      </c>
      <c r="BD186" s="228">
        <f>IF(AZ186=4,G186,0)</f>
        <v>0</v>
      </c>
      <c r="BE186" s="228">
        <f>IF(AZ186=5,G186,0)</f>
        <v>0</v>
      </c>
      <c r="CA186" s="255">
        <v>1</v>
      </c>
      <c r="CB186" s="255">
        <v>1</v>
      </c>
    </row>
    <row r="187" spans="1:80" ht="12.75">
      <c r="A187" s="256">
        <v>17</v>
      </c>
      <c r="B187" s="257" t="s">
        <v>206</v>
      </c>
      <c r="C187" s="258" t="s">
        <v>207</v>
      </c>
      <c r="D187" s="259" t="s">
        <v>199</v>
      </c>
      <c r="E187" s="260">
        <v>365.4648</v>
      </c>
      <c r="F187" s="260"/>
      <c r="G187" s="261">
        <f>E187*F187</f>
        <v>0</v>
      </c>
      <c r="H187" s="262">
        <v>0</v>
      </c>
      <c r="I187" s="263">
        <f>E187*H187</f>
        <v>0</v>
      </c>
      <c r="J187" s="262">
        <v>0</v>
      </c>
      <c r="K187" s="263">
        <f>E187*J187</f>
        <v>0</v>
      </c>
      <c r="O187" s="255">
        <v>2</v>
      </c>
      <c r="AA187" s="228">
        <v>1</v>
      </c>
      <c r="AB187" s="228">
        <v>1</v>
      </c>
      <c r="AC187" s="228">
        <v>1</v>
      </c>
      <c r="AZ187" s="228">
        <v>1</v>
      </c>
      <c r="BA187" s="228">
        <f>IF(AZ187=1,G187,0)</f>
        <v>0</v>
      </c>
      <c r="BB187" s="228">
        <f>IF(AZ187=2,G187,0)</f>
        <v>0</v>
      </c>
      <c r="BC187" s="228">
        <f>IF(AZ187=3,G187,0)</f>
        <v>0</v>
      </c>
      <c r="BD187" s="228">
        <f>IF(AZ187=4,G187,0)</f>
        <v>0</v>
      </c>
      <c r="BE187" s="228">
        <f>IF(AZ187=5,G187,0)</f>
        <v>0</v>
      </c>
      <c r="CA187" s="255">
        <v>1</v>
      </c>
      <c r="CB187" s="255">
        <v>1</v>
      </c>
    </row>
    <row r="188" spans="1:80" ht="12.75">
      <c r="A188" s="256">
        <v>18</v>
      </c>
      <c r="B188" s="257" t="s">
        <v>486</v>
      </c>
      <c r="C188" s="258" t="s">
        <v>487</v>
      </c>
      <c r="D188" s="259" t="s">
        <v>199</v>
      </c>
      <c r="E188" s="260">
        <v>182.7374</v>
      </c>
      <c r="F188" s="260"/>
      <c r="G188" s="261">
        <f>E188*F188</f>
        <v>0</v>
      </c>
      <c r="H188" s="262">
        <v>0</v>
      </c>
      <c r="I188" s="263">
        <f>E188*H188</f>
        <v>0</v>
      </c>
      <c r="J188" s="262">
        <v>0</v>
      </c>
      <c r="K188" s="263">
        <f>E188*J188</f>
        <v>0</v>
      </c>
      <c r="O188" s="255">
        <v>2</v>
      </c>
      <c r="AA188" s="228">
        <v>1</v>
      </c>
      <c r="AB188" s="228">
        <v>1</v>
      </c>
      <c r="AC188" s="228">
        <v>1</v>
      </c>
      <c r="AZ188" s="228">
        <v>1</v>
      </c>
      <c r="BA188" s="228">
        <f>IF(AZ188=1,G188,0)</f>
        <v>0</v>
      </c>
      <c r="BB188" s="228">
        <f>IF(AZ188=2,G188,0)</f>
        <v>0</v>
      </c>
      <c r="BC188" s="228">
        <f>IF(AZ188=3,G188,0)</f>
        <v>0</v>
      </c>
      <c r="BD188" s="228">
        <f>IF(AZ188=4,G188,0)</f>
        <v>0</v>
      </c>
      <c r="BE188" s="228">
        <f>IF(AZ188=5,G188,0)</f>
        <v>0</v>
      </c>
      <c r="CA188" s="255">
        <v>1</v>
      </c>
      <c r="CB188" s="255">
        <v>1</v>
      </c>
    </row>
    <row r="189" spans="1:80" ht="12.75">
      <c r="A189" s="256">
        <v>19</v>
      </c>
      <c r="B189" s="257" t="s">
        <v>208</v>
      </c>
      <c r="C189" s="258" t="s">
        <v>209</v>
      </c>
      <c r="D189" s="259" t="s">
        <v>122</v>
      </c>
      <c r="E189" s="260">
        <v>1427.7446</v>
      </c>
      <c r="F189" s="260"/>
      <c r="G189" s="261">
        <f>E189*F189</f>
        <v>0</v>
      </c>
      <c r="H189" s="262">
        <v>0</v>
      </c>
      <c r="I189" s="263">
        <f>E189*H189</f>
        <v>0</v>
      </c>
      <c r="J189" s="262">
        <v>0</v>
      </c>
      <c r="K189" s="263">
        <f>E189*J189</f>
        <v>0</v>
      </c>
      <c r="O189" s="255">
        <v>2</v>
      </c>
      <c r="AA189" s="228">
        <v>1</v>
      </c>
      <c r="AB189" s="228">
        <v>0</v>
      </c>
      <c r="AC189" s="228">
        <v>0</v>
      </c>
      <c r="AZ189" s="228">
        <v>1</v>
      </c>
      <c r="BA189" s="228">
        <f>IF(AZ189=1,G189,0)</f>
        <v>0</v>
      </c>
      <c r="BB189" s="228">
        <f>IF(AZ189=2,G189,0)</f>
        <v>0</v>
      </c>
      <c r="BC189" s="228">
        <f>IF(AZ189=3,G189,0)</f>
        <v>0</v>
      </c>
      <c r="BD189" s="228">
        <f>IF(AZ189=4,G189,0)</f>
        <v>0</v>
      </c>
      <c r="BE189" s="228">
        <f>IF(AZ189=5,G189,0)</f>
        <v>0</v>
      </c>
      <c r="CA189" s="255">
        <v>1</v>
      </c>
      <c r="CB189" s="255">
        <v>0</v>
      </c>
    </row>
    <row r="190" spans="1:15" ht="12.75">
      <c r="A190" s="264"/>
      <c r="B190" s="268"/>
      <c r="C190" s="440" t="s">
        <v>488</v>
      </c>
      <c r="D190" s="441"/>
      <c r="E190" s="269">
        <v>0</v>
      </c>
      <c r="F190" s="270"/>
      <c r="G190" s="271"/>
      <c r="H190" s="272"/>
      <c r="I190" s="266"/>
      <c r="J190" s="273"/>
      <c r="K190" s="266"/>
      <c r="M190" s="267" t="s">
        <v>488</v>
      </c>
      <c r="O190" s="255"/>
    </row>
    <row r="191" spans="1:15" ht="12.75" customHeight="1">
      <c r="A191" s="264"/>
      <c r="B191" s="268"/>
      <c r="C191" s="440" t="s">
        <v>489</v>
      </c>
      <c r="D191" s="441"/>
      <c r="E191" s="269">
        <v>1427.7446</v>
      </c>
      <c r="F191" s="270"/>
      <c r="G191" s="271"/>
      <c r="H191" s="272"/>
      <c r="I191" s="266"/>
      <c r="J191" s="273"/>
      <c r="K191" s="266"/>
      <c r="M191" s="267" t="s">
        <v>489</v>
      </c>
      <c r="O191" s="255"/>
    </row>
    <row r="192" spans="1:80" ht="12.75">
      <c r="A192" s="256">
        <v>20</v>
      </c>
      <c r="B192" s="257" t="s">
        <v>490</v>
      </c>
      <c r="C192" s="258" t="s">
        <v>491</v>
      </c>
      <c r="D192" s="259" t="s">
        <v>122</v>
      </c>
      <c r="E192" s="260">
        <v>407.927</v>
      </c>
      <c r="F192" s="260"/>
      <c r="G192" s="261">
        <f>E192*F192</f>
        <v>0</v>
      </c>
      <c r="H192" s="262">
        <v>0</v>
      </c>
      <c r="I192" s="263">
        <f>E192*H192</f>
        <v>0</v>
      </c>
      <c r="J192" s="262">
        <v>0</v>
      </c>
      <c r="K192" s="263">
        <f>E192*J192</f>
        <v>0</v>
      </c>
      <c r="O192" s="255">
        <v>2</v>
      </c>
      <c r="AA192" s="228">
        <v>1</v>
      </c>
      <c r="AB192" s="228">
        <v>1</v>
      </c>
      <c r="AC192" s="228">
        <v>1</v>
      </c>
      <c r="AZ192" s="228">
        <v>1</v>
      </c>
      <c r="BA192" s="228">
        <f>IF(AZ192=1,G192,0)</f>
        <v>0</v>
      </c>
      <c r="BB192" s="228">
        <f>IF(AZ192=2,G192,0)</f>
        <v>0</v>
      </c>
      <c r="BC192" s="228">
        <f>IF(AZ192=3,G192,0)</f>
        <v>0</v>
      </c>
      <c r="BD192" s="228">
        <f>IF(AZ192=4,G192,0)</f>
        <v>0</v>
      </c>
      <c r="BE192" s="228">
        <f>IF(AZ192=5,G192,0)</f>
        <v>0</v>
      </c>
      <c r="CA192" s="255">
        <v>1</v>
      </c>
      <c r="CB192" s="255">
        <v>1</v>
      </c>
    </row>
    <row r="193" spans="1:15" ht="12.75">
      <c r="A193" s="264"/>
      <c r="B193" s="268"/>
      <c r="C193" s="440" t="s">
        <v>492</v>
      </c>
      <c r="D193" s="441"/>
      <c r="E193" s="269">
        <v>0</v>
      </c>
      <c r="F193" s="270"/>
      <c r="G193" s="271"/>
      <c r="H193" s="272"/>
      <c r="I193" s="266"/>
      <c r="J193" s="273"/>
      <c r="K193" s="266"/>
      <c r="M193" s="267" t="s">
        <v>492</v>
      </c>
      <c r="O193" s="255"/>
    </row>
    <row r="194" spans="1:15" ht="12.75" customHeight="1">
      <c r="A194" s="264"/>
      <c r="B194" s="268"/>
      <c r="C194" s="440" t="s">
        <v>493</v>
      </c>
      <c r="D194" s="441"/>
      <c r="E194" s="269">
        <v>407.927</v>
      </c>
      <c r="F194" s="270"/>
      <c r="G194" s="271"/>
      <c r="H194" s="272"/>
      <c r="I194" s="266"/>
      <c r="J194" s="273"/>
      <c r="K194" s="266"/>
      <c r="M194" s="267" t="s">
        <v>493</v>
      </c>
      <c r="O194" s="255"/>
    </row>
    <row r="195" spans="1:80" ht="12.75">
      <c r="A195" s="256">
        <v>21</v>
      </c>
      <c r="B195" s="257" t="s">
        <v>494</v>
      </c>
      <c r="C195" s="258" t="s">
        <v>495</v>
      </c>
      <c r="D195" s="259" t="s">
        <v>122</v>
      </c>
      <c r="E195" s="260">
        <v>203.9635</v>
      </c>
      <c r="F195" s="260"/>
      <c r="G195" s="261">
        <f>E195*F195</f>
        <v>0</v>
      </c>
      <c r="H195" s="262">
        <v>0</v>
      </c>
      <c r="I195" s="263">
        <f>E195*H195</f>
        <v>0</v>
      </c>
      <c r="J195" s="262">
        <v>0</v>
      </c>
      <c r="K195" s="263">
        <f>E195*J195</f>
        <v>0</v>
      </c>
      <c r="O195" s="255">
        <v>2</v>
      </c>
      <c r="AA195" s="228">
        <v>1</v>
      </c>
      <c r="AB195" s="228">
        <v>1</v>
      </c>
      <c r="AC195" s="228">
        <v>1</v>
      </c>
      <c r="AZ195" s="228">
        <v>1</v>
      </c>
      <c r="BA195" s="228">
        <f>IF(AZ195=1,G195,0)</f>
        <v>0</v>
      </c>
      <c r="BB195" s="228">
        <f>IF(AZ195=2,G195,0)</f>
        <v>0</v>
      </c>
      <c r="BC195" s="228">
        <f>IF(AZ195=3,G195,0)</f>
        <v>0</v>
      </c>
      <c r="BD195" s="228">
        <f>IF(AZ195=4,G195,0)</f>
        <v>0</v>
      </c>
      <c r="BE195" s="228">
        <f>IF(AZ195=5,G195,0)</f>
        <v>0</v>
      </c>
      <c r="CA195" s="255">
        <v>1</v>
      </c>
      <c r="CB195" s="255">
        <v>1</v>
      </c>
    </row>
    <row r="196" spans="1:15" ht="12.75">
      <c r="A196" s="264"/>
      <c r="B196" s="268"/>
      <c r="C196" s="440" t="s">
        <v>496</v>
      </c>
      <c r="D196" s="441"/>
      <c r="E196" s="269">
        <v>0</v>
      </c>
      <c r="F196" s="270"/>
      <c r="G196" s="271"/>
      <c r="H196" s="272"/>
      <c r="I196" s="266"/>
      <c r="J196" s="273"/>
      <c r="K196" s="266"/>
      <c r="M196" s="267" t="s">
        <v>496</v>
      </c>
      <c r="O196" s="255"/>
    </row>
    <row r="197" spans="1:15" ht="12.75" customHeight="1">
      <c r="A197" s="264"/>
      <c r="B197" s="268"/>
      <c r="C197" s="440" t="s">
        <v>497</v>
      </c>
      <c r="D197" s="441"/>
      <c r="E197" s="269">
        <v>203.9635</v>
      </c>
      <c r="F197" s="270"/>
      <c r="G197" s="271"/>
      <c r="H197" s="272"/>
      <c r="I197" s="266"/>
      <c r="J197" s="273"/>
      <c r="K197" s="266"/>
      <c r="M197" s="267" t="s">
        <v>497</v>
      </c>
      <c r="O197" s="255"/>
    </row>
    <row r="198" spans="1:80" ht="12.75">
      <c r="A198" s="256">
        <v>22</v>
      </c>
      <c r="B198" s="257" t="s">
        <v>211</v>
      </c>
      <c r="C198" s="258" t="s">
        <v>212</v>
      </c>
      <c r="D198" s="259" t="s">
        <v>122</v>
      </c>
      <c r="E198" s="260">
        <v>3420.8314</v>
      </c>
      <c r="F198" s="260"/>
      <c r="G198" s="261">
        <f>E198*F198</f>
        <v>0</v>
      </c>
      <c r="H198" s="262">
        <v>0</v>
      </c>
      <c r="I198" s="263">
        <f>E198*H198</f>
        <v>0</v>
      </c>
      <c r="J198" s="262">
        <v>0</v>
      </c>
      <c r="K198" s="263">
        <f>E198*J198</f>
        <v>0</v>
      </c>
      <c r="O198" s="255">
        <v>2</v>
      </c>
      <c r="AA198" s="228">
        <v>1</v>
      </c>
      <c r="AB198" s="228">
        <v>1</v>
      </c>
      <c r="AC198" s="228">
        <v>1</v>
      </c>
      <c r="AZ198" s="228">
        <v>1</v>
      </c>
      <c r="BA198" s="228">
        <f>IF(AZ198=1,G198,0)</f>
        <v>0</v>
      </c>
      <c r="BB198" s="228">
        <f>IF(AZ198=2,G198,0)</f>
        <v>0</v>
      </c>
      <c r="BC198" s="228">
        <f>IF(AZ198=3,G198,0)</f>
        <v>0</v>
      </c>
      <c r="BD198" s="228">
        <f>IF(AZ198=4,G198,0)</f>
        <v>0</v>
      </c>
      <c r="BE198" s="228">
        <f>IF(AZ198=5,G198,0)</f>
        <v>0</v>
      </c>
      <c r="CA198" s="255">
        <v>1</v>
      </c>
      <c r="CB198" s="255">
        <v>1</v>
      </c>
    </row>
    <row r="199" spans="1:15" ht="12.75" customHeight="1">
      <c r="A199" s="264"/>
      <c r="B199" s="268"/>
      <c r="C199" s="440" t="s">
        <v>498</v>
      </c>
      <c r="D199" s="441"/>
      <c r="E199" s="269">
        <v>2039.6351</v>
      </c>
      <c r="F199" s="270"/>
      <c r="G199" s="271"/>
      <c r="H199" s="272"/>
      <c r="I199" s="266"/>
      <c r="J199" s="273"/>
      <c r="K199" s="266"/>
      <c r="M199" s="267" t="s">
        <v>498</v>
      </c>
      <c r="O199" s="255"/>
    </row>
    <row r="200" spans="1:15" ht="12.75">
      <c r="A200" s="264"/>
      <c r="B200" s="268"/>
      <c r="C200" s="440" t="s">
        <v>499</v>
      </c>
      <c r="D200" s="441"/>
      <c r="E200" s="269">
        <v>1381.1963</v>
      </c>
      <c r="F200" s="270"/>
      <c r="G200" s="271"/>
      <c r="H200" s="272"/>
      <c r="I200" s="266"/>
      <c r="J200" s="273"/>
      <c r="K200" s="266"/>
      <c r="M200" s="267" t="s">
        <v>499</v>
      </c>
      <c r="O200" s="255"/>
    </row>
    <row r="201" spans="1:80" ht="12.75">
      <c r="A201" s="256">
        <v>23</v>
      </c>
      <c r="B201" s="257" t="s">
        <v>215</v>
      </c>
      <c r="C201" s="258" t="s">
        <v>216</v>
      </c>
      <c r="D201" s="259" t="s">
        <v>122</v>
      </c>
      <c r="E201" s="260">
        <v>658.4388</v>
      </c>
      <c r="F201" s="260"/>
      <c r="G201" s="261">
        <f>E201*F201</f>
        <v>0</v>
      </c>
      <c r="H201" s="262">
        <v>0</v>
      </c>
      <c r="I201" s="263">
        <f>E201*H201</f>
        <v>0</v>
      </c>
      <c r="J201" s="262">
        <v>0</v>
      </c>
      <c r="K201" s="263">
        <f>E201*J201</f>
        <v>0</v>
      </c>
      <c r="O201" s="255">
        <v>2</v>
      </c>
      <c r="AA201" s="228">
        <v>1</v>
      </c>
      <c r="AB201" s="228">
        <v>1</v>
      </c>
      <c r="AC201" s="228">
        <v>1</v>
      </c>
      <c r="AZ201" s="228">
        <v>1</v>
      </c>
      <c r="BA201" s="228">
        <f>IF(AZ201=1,G201,0)</f>
        <v>0</v>
      </c>
      <c r="BB201" s="228">
        <f>IF(AZ201=2,G201,0)</f>
        <v>0</v>
      </c>
      <c r="BC201" s="228">
        <f>IF(AZ201=3,G201,0)</f>
        <v>0</v>
      </c>
      <c r="BD201" s="228">
        <f>IF(AZ201=4,G201,0)</f>
        <v>0</v>
      </c>
      <c r="BE201" s="228">
        <f>IF(AZ201=5,G201,0)</f>
        <v>0</v>
      </c>
      <c r="CA201" s="255">
        <v>1</v>
      </c>
      <c r="CB201" s="255">
        <v>1</v>
      </c>
    </row>
    <row r="202" spans="1:15" ht="12.75">
      <c r="A202" s="264"/>
      <c r="B202" s="268"/>
      <c r="C202" s="440" t="s">
        <v>500</v>
      </c>
      <c r="D202" s="441"/>
      <c r="E202" s="269">
        <v>658.4388</v>
      </c>
      <c r="F202" s="270"/>
      <c r="G202" s="271"/>
      <c r="H202" s="272"/>
      <c r="I202" s="266"/>
      <c r="J202" s="273"/>
      <c r="K202" s="266"/>
      <c r="M202" s="267" t="s">
        <v>500</v>
      </c>
      <c r="O202" s="255"/>
    </row>
    <row r="203" spans="1:80" ht="12.75">
      <c r="A203" s="256">
        <v>24</v>
      </c>
      <c r="B203" s="257" t="s">
        <v>218</v>
      </c>
      <c r="C203" s="258" t="s">
        <v>219</v>
      </c>
      <c r="D203" s="259" t="s">
        <v>122</v>
      </c>
      <c r="E203" s="260">
        <v>658.4388</v>
      </c>
      <c r="F203" s="260"/>
      <c r="G203" s="261">
        <f>E203*F203</f>
        <v>0</v>
      </c>
      <c r="H203" s="262">
        <v>0</v>
      </c>
      <c r="I203" s="263">
        <f>E203*H203</f>
        <v>0</v>
      </c>
      <c r="J203" s="262">
        <v>0</v>
      </c>
      <c r="K203" s="263">
        <f>E203*J203</f>
        <v>0</v>
      </c>
      <c r="O203" s="255">
        <v>2</v>
      </c>
      <c r="AA203" s="228">
        <v>1</v>
      </c>
      <c r="AB203" s="228">
        <v>1</v>
      </c>
      <c r="AC203" s="228">
        <v>1</v>
      </c>
      <c r="AZ203" s="228">
        <v>1</v>
      </c>
      <c r="BA203" s="228">
        <f>IF(AZ203=1,G203,0)</f>
        <v>0</v>
      </c>
      <c r="BB203" s="228">
        <f>IF(AZ203=2,G203,0)</f>
        <v>0</v>
      </c>
      <c r="BC203" s="228">
        <f>IF(AZ203=3,G203,0)</f>
        <v>0</v>
      </c>
      <c r="BD203" s="228">
        <f>IF(AZ203=4,G203,0)</f>
        <v>0</v>
      </c>
      <c r="BE203" s="228">
        <f>IF(AZ203=5,G203,0)</f>
        <v>0</v>
      </c>
      <c r="CA203" s="255">
        <v>1</v>
      </c>
      <c r="CB203" s="255">
        <v>1</v>
      </c>
    </row>
    <row r="204" spans="1:80" ht="12.75">
      <c r="A204" s="256">
        <v>25</v>
      </c>
      <c r="B204" s="257" t="s">
        <v>220</v>
      </c>
      <c r="C204" s="258" t="s">
        <v>221</v>
      </c>
      <c r="D204" s="259" t="s">
        <v>122</v>
      </c>
      <c r="E204" s="260">
        <v>4079.2702</v>
      </c>
      <c r="F204" s="260"/>
      <c r="G204" s="261">
        <f>E204*F204</f>
        <v>0</v>
      </c>
      <c r="H204" s="262">
        <v>0</v>
      </c>
      <c r="I204" s="263">
        <f>E204*H204</f>
        <v>0</v>
      </c>
      <c r="J204" s="262">
        <v>0</v>
      </c>
      <c r="K204" s="263">
        <f>E204*J204</f>
        <v>0</v>
      </c>
      <c r="O204" s="255">
        <v>2</v>
      </c>
      <c r="AA204" s="228">
        <v>1</v>
      </c>
      <c r="AB204" s="228">
        <v>1</v>
      </c>
      <c r="AC204" s="228">
        <v>1</v>
      </c>
      <c r="AZ204" s="228">
        <v>1</v>
      </c>
      <c r="BA204" s="228">
        <f>IF(AZ204=1,G204,0)</f>
        <v>0</v>
      </c>
      <c r="BB204" s="228">
        <f>IF(AZ204=2,G204,0)</f>
        <v>0</v>
      </c>
      <c r="BC204" s="228">
        <f>IF(AZ204=3,G204,0)</f>
        <v>0</v>
      </c>
      <c r="BD204" s="228">
        <f>IF(AZ204=4,G204,0)</f>
        <v>0</v>
      </c>
      <c r="BE204" s="228">
        <f>IF(AZ204=5,G204,0)</f>
        <v>0</v>
      </c>
      <c r="CA204" s="255">
        <v>1</v>
      </c>
      <c r="CB204" s="255">
        <v>1</v>
      </c>
    </row>
    <row r="205" spans="1:15" ht="22.5">
      <c r="A205" s="264"/>
      <c r="B205" s="268"/>
      <c r="C205" s="440" t="s">
        <v>501</v>
      </c>
      <c r="D205" s="441"/>
      <c r="E205" s="269">
        <v>2039.6351</v>
      </c>
      <c r="F205" s="270"/>
      <c r="G205" s="271"/>
      <c r="H205" s="272"/>
      <c r="I205" s="266"/>
      <c r="J205" s="273"/>
      <c r="K205" s="266"/>
      <c r="M205" s="267" t="s">
        <v>501</v>
      </c>
      <c r="O205" s="255"/>
    </row>
    <row r="206" spans="1:15" ht="12.75">
      <c r="A206" s="264"/>
      <c r="B206" s="268"/>
      <c r="C206" s="440" t="s">
        <v>502</v>
      </c>
      <c r="D206" s="441"/>
      <c r="E206" s="269">
        <v>1381.1963</v>
      </c>
      <c r="F206" s="270"/>
      <c r="G206" s="271"/>
      <c r="H206" s="272"/>
      <c r="I206" s="266"/>
      <c r="J206" s="273"/>
      <c r="K206" s="266"/>
      <c r="M206" s="267" t="s">
        <v>502</v>
      </c>
      <c r="O206" s="255"/>
    </row>
    <row r="207" spans="1:15" ht="12.75">
      <c r="A207" s="264"/>
      <c r="B207" s="268"/>
      <c r="C207" s="440" t="s">
        <v>503</v>
      </c>
      <c r="D207" s="441"/>
      <c r="E207" s="269">
        <v>658.4388</v>
      </c>
      <c r="F207" s="270"/>
      <c r="G207" s="271"/>
      <c r="H207" s="272"/>
      <c r="I207" s="266"/>
      <c r="J207" s="273"/>
      <c r="K207" s="266"/>
      <c r="M207" s="267" t="s">
        <v>503</v>
      </c>
      <c r="O207" s="255"/>
    </row>
    <row r="208" spans="1:80" ht="12.75">
      <c r="A208" s="256">
        <v>26</v>
      </c>
      <c r="B208" s="257" t="s">
        <v>225</v>
      </c>
      <c r="C208" s="258" t="s">
        <v>226</v>
      </c>
      <c r="D208" s="259" t="s">
        <v>122</v>
      </c>
      <c r="E208" s="260">
        <v>658.4388</v>
      </c>
      <c r="F208" s="260"/>
      <c r="G208" s="261">
        <f>E208*F208</f>
        <v>0</v>
      </c>
      <c r="H208" s="262">
        <v>0</v>
      </c>
      <c r="I208" s="263">
        <f>E208*H208</f>
        <v>0</v>
      </c>
      <c r="J208" s="262">
        <v>0</v>
      </c>
      <c r="K208" s="263">
        <f>E208*J208</f>
        <v>0</v>
      </c>
      <c r="O208" s="255">
        <v>2</v>
      </c>
      <c r="AA208" s="228">
        <v>1</v>
      </c>
      <c r="AB208" s="228">
        <v>1</v>
      </c>
      <c r="AC208" s="228">
        <v>1</v>
      </c>
      <c r="AZ208" s="228">
        <v>1</v>
      </c>
      <c r="BA208" s="228">
        <f>IF(AZ208=1,G208,0)</f>
        <v>0</v>
      </c>
      <c r="BB208" s="228">
        <f>IF(AZ208=2,G208,0)</f>
        <v>0</v>
      </c>
      <c r="BC208" s="228">
        <f>IF(AZ208=3,G208,0)</f>
        <v>0</v>
      </c>
      <c r="BD208" s="228">
        <f>IF(AZ208=4,G208,0)</f>
        <v>0</v>
      </c>
      <c r="BE208" s="228">
        <f>IF(AZ208=5,G208,0)</f>
        <v>0</v>
      </c>
      <c r="CA208" s="255">
        <v>1</v>
      </c>
      <c r="CB208" s="255">
        <v>1</v>
      </c>
    </row>
    <row r="209" spans="1:80" ht="12.75">
      <c r="A209" s="256">
        <v>27</v>
      </c>
      <c r="B209" s="257" t="s">
        <v>227</v>
      </c>
      <c r="C209" s="258" t="s">
        <v>228</v>
      </c>
      <c r="D209" s="259" t="s">
        <v>122</v>
      </c>
      <c r="E209" s="260">
        <v>1381.1963</v>
      </c>
      <c r="F209" s="260"/>
      <c r="G209" s="261">
        <f>E209*F209</f>
        <v>0</v>
      </c>
      <c r="H209" s="262">
        <v>0</v>
      </c>
      <c r="I209" s="263">
        <f>E209*H209</f>
        <v>0</v>
      </c>
      <c r="J209" s="262">
        <v>0</v>
      </c>
      <c r="K209" s="263">
        <f>E209*J209</f>
        <v>0</v>
      </c>
      <c r="O209" s="255">
        <v>2</v>
      </c>
      <c r="AA209" s="228">
        <v>1</v>
      </c>
      <c r="AB209" s="228">
        <v>1</v>
      </c>
      <c r="AC209" s="228">
        <v>1</v>
      </c>
      <c r="AZ209" s="228">
        <v>1</v>
      </c>
      <c r="BA209" s="228">
        <f>IF(AZ209=1,G209,0)</f>
        <v>0</v>
      </c>
      <c r="BB209" s="228">
        <f>IF(AZ209=2,G209,0)</f>
        <v>0</v>
      </c>
      <c r="BC209" s="228">
        <f>IF(AZ209=3,G209,0)</f>
        <v>0</v>
      </c>
      <c r="BD209" s="228">
        <f>IF(AZ209=4,G209,0)</f>
        <v>0</v>
      </c>
      <c r="BE209" s="228">
        <f>IF(AZ209=5,G209,0)</f>
        <v>0</v>
      </c>
      <c r="CA209" s="255">
        <v>1</v>
      </c>
      <c r="CB209" s="255">
        <v>1</v>
      </c>
    </row>
    <row r="210" spans="1:15" ht="12.75">
      <c r="A210" s="264"/>
      <c r="B210" s="268"/>
      <c r="C210" s="440" t="s">
        <v>504</v>
      </c>
      <c r="D210" s="441"/>
      <c r="E210" s="269">
        <v>1381.1963</v>
      </c>
      <c r="F210" s="270"/>
      <c r="G210" s="271"/>
      <c r="H210" s="272"/>
      <c r="I210" s="266"/>
      <c r="J210" s="273"/>
      <c r="K210" s="266"/>
      <c r="M210" s="267" t="s">
        <v>504</v>
      </c>
      <c r="O210" s="255"/>
    </row>
    <row r="211" spans="1:80" ht="12.75">
      <c r="A211" s="256">
        <v>28</v>
      </c>
      <c r="B211" s="257" t="s">
        <v>230</v>
      </c>
      <c r="C211" s="258" t="s">
        <v>231</v>
      </c>
      <c r="D211" s="259" t="s">
        <v>122</v>
      </c>
      <c r="E211" s="260">
        <v>548.772</v>
      </c>
      <c r="F211" s="260"/>
      <c r="G211" s="261">
        <f>E211*F211</f>
        <v>0</v>
      </c>
      <c r="H211" s="262">
        <v>0</v>
      </c>
      <c r="I211" s="263">
        <f>E211*H211</f>
        <v>0</v>
      </c>
      <c r="J211" s="262">
        <v>0</v>
      </c>
      <c r="K211" s="263">
        <f>E211*J211</f>
        <v>0</v>
      </c>
      <c r="O211" s="255">
        <v>2</v>
      </c>
      <c r="AA211" s="228">
        <v>1</v>
      </c>
      <c r="AB211" s="228">
        <v>1</v>
      </c>
      <c r="AC211" s="228">
        <v>1</v>
      </c>
      <c r="AZ211" s="228">
        <v>1</v>
      </c>
      <c r="BA211" s="228">
        <f>IF(AZ211=1,G211,0)</f>
        <v>0</v>
      </c>
      <c r="BB211" s="228">
        <f>IF(AZ211=2,G211,0)</f>
        <v>0</v>
      </c>
      <c r="BC211" s="228">
        <f>IF(AZ211=3,G211,0)</f>
        <v>0</v>
      </c>
      <c r="BD211" s="228">
        <f>IF(AZ211=4,G211,0)</f>
        <v>0</v>
      </c>
      <c r="BE211" s="228">
        <f>IF(AZ211=5,G211,0)</f>
        <v>0</v>
      </c>
      <c r="CA211" s="255">
        <v>1</v>
      </c>
      <c r="CB211" s="255">
        <v>1</v>
      </c>
    </row>
    <row r="212" spans="1:15" ht="12.75">
      <c r="A212" s="264"/>
      <c r="B212" s="268"/>
      <c r="C212" s="440" t="s">
        <v>505</v>
      </c>
      <c r="D212" s="441"/>
      <c r="E212" s="269">
        <v>0</v>
      </c>
      <c r="F212" s="270"/>
      <c r="G212" s="271"/>
      <c r="H212" s="272"/>
      <c r="I212" s="266"/>
      <c r="J212" s="273"/>
      <c r="K212" s="266"/>
      <c r="M212" s="267" t="s">
        <v>505</v>
      </c>
      <c r="O212" s="255"/>
    </row>
    <row r="213" spans="1:15" ht="12.75">
      <c r="A213" s="264"/>
      <c r="B213" s="268"/>
      <c r="C213" s="440" t="s">
        <v>506</v>
      </c>
      <c r="D213" s="441"/>
      <c r="E213" s="269">
        <v>123.084</v>
      </c>
      <c r="F213" s="270"/>
      <c r="G213" s="271"/>
      <c r="H213" s="272"/>
      <c r="I213" s="266"/>
      <c r="J213" s="273"/>
      <c r="K213" s="266"/>
      <c r="M213" s="267" t="s">
        <v>506</v>
      </c>
      <c r="O213" s="255"/>
    </row>
    <row r="214" spans="1:15" ht="12.75">
      <c r="A214" s="264"/>
      <c r="B214" s="268"/>
      <c r="C214" s="440" t="s">
        <v>507</v>
      </c>
      <c r="D214" s="441"/>
      <c r="E214" s="269">
        <v>183.048</v>
      </c>
      <c r="F214" s="270"/>
      <c r="G214" s="271"/>
      <c r="H214" s="272"/>
      <c r="I214" s="266"/>
      <c r="J214" s="273"/>
      <c r="K214" s="266"/>
      <c r="M214" s="267" t="s">
        <v>507</v>
      </c>
      <c r="O214" s="255"/>
    </row>
    <row r="215" spans="1:15" ht="12.75">
      <c r="A215" s="264"/>
      <c r="B215" s="268"/>
      <c r="C215" s="440" t="s">
        <v>508</v>
      </c>
      <c r="D215" s="441"/>
      <c r="E215" s="269">
        <v>183.048</v>
      </c>
      <c r="F215" s="270"/>
      <c r="G215" s="271"/>
      <c r="H215" s="272"/>
      <c r="I215" s="266"/>
      <c r="J215" s="273"/>
      <c r="K215" s="266"/>
      <c r="M215" s="267" t="s">
        <v>508</v>
      </c>
      <c r="O215" s="255"/>
    </row>
    <row r="216" spans="1:15" ht="12.75">
      <c r="A216" s="264"/>
      <c r="B216" s="268"/>
      <c r="C216" s="440" t="s">
        <v>509</v>
      </c>
      <c r="D216" s="441"/>
      <c r="E216" s="269">
        <v>59.592</v>
      </c>
      <c r="F216" s="270"/>
      <c r="G216" s="271"/>
      <c r="H216" s="272"/>
      <c r="I216" s="266"/>
      <c r="J216" s="273"/>
      <c r="K216" s="266"/>
      <c r="M216" s="267" t="s">
        <v>509</v>
      </c>
      <c r="O216" s="255"/>
    </row>
    <row r="217" spans="1:80" ht="12.75">
      <c r="A217" s="356">
        <v>29</v>
      </c>
      <c r="B217" s="357" t="s">
        <v>236</v>
      </c>
      <c r="C217" s="358" t="s">
        <v>237</v>
      </c>
      <c r="D217" s="359" t="s">
        <v>238</v>
      </c>
      <c r="E217" s="360">
        <v>1042.6668</v>
      </c>
      <c r="F217" s="360"/>
      <c r="G217" s="361">
        <f>E217*F217</f>
        <v>0</v>
      </c>
      <c r="H217" s="262">
        <v>1</v>
      </c>
      <c r="I217" s="263">
        <f>E217*H217</f>
        <v>1042.6668</v>
      </c>
      <c r="J217" s="262"/>
      <c r="K217" s="263">
        <f>E217*J217</f>
        <v>0</v>
      </c>
      <c r="O217" s="255">
        <v>2</v>
      </c>
      <c r="AA217" s="228">
        <v>3</v>
      </c>
      <c r="AB217" s="228">
        <v>1</v>
      </c>
      <c r="AC217" s="228">
        <v>58337333</v>
      </c>
      <c r="AZ217" s="228">
        <v>1</v>
      </c>
      <c r="BA217" s="228">
        <f>IF(AZ217=1,G217,0)</f>
        <v>0</v>
      </c>
      <c r="BB217" s="228">
        <f>IF(AZ217=2,G217,0)</f>
        <v>0</v>
      </c>
      <c r="BC217" s="228">
        <f>IF(AZ217=3,G217,0)</f>
        <v>0</v>
      </c>
      <c r="BD217" s="228">
        <f>IF(AZ217=4,G217,0)</f>
        <v>0</v>
      </c>
      <c r="BE217" s="228">
        <f>IF(AZ217=5,G217,0)</f>
        <v>0</v>
      </c>
      <c r="CA217" s="255">
        <v>3</v>
      </c>
      <c r="CB217" s="255">
        <v>1</v>
      </c>
    </row>
    <row r="218" spans="1:15" ht="12.75">
      <c r="A218" s="362"/>
      <c r="B218" s="363"/>
      <c r="C218" s="444" t="s">
        <v>510</v>
      </c>
      <c r="D218" s="445"/>
      <c r="E218" s="364">
        <v>1042.6668</v>
      </c>
      <c r="F218" s="365"/>
      <c r="G218" s="366"/>
      <c r="H218" s="272"/>
      <c r="I218" s="266"/>
      <c r="J218" s="273"/>
      <c r="K218" s="266"/>
      <c r="M218" s="267" t="s">
        <v>510</v>
      </c>
      <c r="O218" s="255"/>
    </row>
    <row r="219" spans="1:57" ht="12.75">
      <c r="A219" s="274"/>
      <c r="B219" s="275" t="s">
        <v>103</v>
      </c>
      <c r="C219" s="276" t="s">
        <v>112</v>
      </c>
      <c r="D219" s="277"/>
      <c r="E219" s="278"/>
      <c r="F219" s="279"/>
      <c r="G219" s="280">
        <f>SUM(G7:G218)</f>
        <v>0</v>
      </c>
      <c r="H219" s="281"/>
      <c r="I219" s="282">
        <f>SUM(I7:I218)</f>
        <v>1044.464886816</v>
      </c>
      <c r="J219" s="281"/>
      <c r="K219" s="282">
        <f>SUM(K7:K218)</f>
        <v>0</v>
      </c>
      <c r="O219" s="255">
        <v>4</v>
      </c>
      <c r="BA219" s="283">
        <f>SUM(BA7:BA218)</f>
        <v>0</v>
      </c>
      <c r="BB219" s="283">
        <f>SUM(BB7:BB218)</f>
        <v>0</v>
      </c>
      <c r="BC219" s="283">
        <f>SUM(BC7:BC218)</f>
        <v>0</v>
      </c>
      <c r="BD219" s="283">
        <f>SUM(BD7:BD218)</f>
        <v>0</v>
      </c>
      <c r="BE219" s="283">
        <f>SUM(BE7:BE218)</f>
        <v>0</v>
      </c>
    </row>
    <row r="220" spans="1:15" ht="12.75">
      <c r="A220" s="245" t="s">
        <v>98</v>
      </c>
      <c r="B220" s="246" t="s">
        <v>240</v>
      </c>
      <c r="C220" s="247" t="s">
        <v>241</v>
      </c>
      <c r="D220" s="248"/>
      <c r="E220" s="249"/>
      <c r="F220" s="249"/>
      <c r="G220" s="250"/>
      <c r="H220" s="251"/>
      <c r="I220" s="252"/>
      <c r="J220" s="253"/>
      <c r="K220" s="254"/>
      <c r="O220" s="255">
        <v>1</v>
      </c>
    </row>
    <row r="221" spans="1:80" ht="12.75">
      <c r="A221" s="256">
        <v>30</v>
      </c>
      <c r="B221" s="257" t="s">
        <v>243</v>
      </c>
      <c r="C221" s="258" t="s">
        <v>244</v>
      </c>
      <c r="D221" s="259" t="s">
        <v>122</v>
      </c>
      <c r="E221" s="260">
        <v>109.96</v>
      </c>
      <c r="F221" s="260"/>
      <c r="G221" s="261">
        <f>E221*F221</f>
        <v>0</v>
      </c>
      <c r="H221" s="262">
        <v>1.89077</v>
      </c>
      <c r="I221" s="263">
        <f>E221*H221</f>
        <v>207.9090692</v>
      </c>
      <c r="J221" s="262">
        <v>0</v>
      </c>
      <c r="K221" s="263">
        <f>E221*J221</f>
        <v>0</v>
      </c>
      <c r="O221" s="255">
        <v>2</v>
      </c>
      <c r="AA221" s="228">
        <v>1</v>
      </c>
      <c r="AB221" s="228">
        <v>0</v>
      </c>
      <c r="AC221" s="228">
        <v>0</v>
      </c>
      <c r="AZ221" s="228">
        <v>1</v>
      </c>
      <c r="BA221" s="228">
        <f>IF(AZ221=1,G221,0)</f>
        <v>0</v>
      </c>
      <c r="BB221" s="228">
        <f>IF(AZ221=2,G221,0)</f>
        <v>0</v>
      </c>
      <c r="BC221" s="228">
        <f>IF(AZ221=3,G221,0)</f>
        <v>0</v>
      </c>
      <c r="BD221" s="228">
        <f>IF(AZ221=4,G221,0)</f>
        <v>0</v>
      </c>
      <c r="BE221" s="228">
        <f>IF(AZ221=5,G221,0)</f>
        <v>0</v>
      </c>
      <c r="CA221" s="255">
        <v>1</v>
      </c>
      <c r="CB221" s="255">
        <v>0</v>
      </c>
    </row>
    <row r="222" spans="1:15" ht="12.75">
      <c r="A222" s="264"/>
      <c r="B222" s="268"/>
      <c r="C222" s="440" t="s">
        <v>505</v>
      </c>
      <c r="D222" s="441"/>
      <c r="E222" s="269">
        <v>0</v>
      </c>
      <c r="F222" s="270"/>
      <c r="G222" s="271"/>
      <c r="H222" s="272"/>
      <c r="I222" s="266"/>
      <c r="J222" s="273"/>
      <c r="K222" s="266"/>
      <c r="M222" s="267" t="s">
        <v>505</v>
      </c>
      <c r="O222" s="255"/>
    </row>
    <row r="223" spans="1:15" ht="12.75">
      <c r="A223" s="264"/>
      <c r="B223" s="268"/>
      <c r="C223" s="440" t="s">
        <v>511</v>
      </c>
      <c r="D223" s="441"/>
      <c r="E223" s="269">
        <v>31.56</v>
      </c>
      <c r="F223" s="270"/>
      <c r="G223" s="271"/>
      <c r="H223" s="272"/>
      <c r="I223" s="266"/>
      <c r="J223" s="273"/>
      <c r="K223" s="266"/>
      <c r="M223" s="267" t="s">
        <v>511</v>
      </c>
      <c r="O223" s="255"/>
    </row>
    <row r="224" spans="1:15" ht="12.75">
      <c r="A224" s="264"/>
      <c r="B224" s="268"/>
      <c r="C224" s="440" t="s">
        <v>512</v>
      </c>
      <c r="D224" s="441"/>
      <c r="E224" s="269">
        <v>31.56</v>
      </c>
      <c r="F224" s="270"/>
      <c r="G224" s="271"/>
      <c r="H224" s="272"/>
      <c r="I224" s="266"/>
      <c r="J224" s="273"/>
      <c r="K224" s="266"/>
      <c r="M224" s="267" t="s">
        <v>512</v>
      </c>
      <c r="O224" s="255"/>
    </row>
    <row r="225" spans="1:15" ht="12.75">
      <c r="A225" s="264"/>
      <c r="B225" s="268"/>
      <c r="C225" s="440" t="s">
        <v>513</v>
      </c>
      <c r="D225" s="441"/>
      <c r="E225" s="269">
        <v>31.56</v>
      </c>
      <c r="F225" s="270"/>
      <c r="G225" s="271"/>
      <c r="H225" s="272"/>
      <c r="I225" s="266"/>
      <c r="J225" s="273"/>
      <c r="K225" s="266"/>
      <c r="M225" s="267" t="s">
        <v>513</v>
      </c>
      <c r="O225" s="255"/>
    </row>
    <row r="226" spans="1:15" ht="12.75">
      <c r="A226" s="264"/>
      <c r="B226" s="268"/>
      <c r="C226" s="440" t="s">
        <v>514</v>
      </c>
      <c r="D226" s="441"/>
      <c r="E226" s="269">
        <v>15.28</v>
      </c>
      <c r="F226" s="270"/>
      <c r="G226" s="271"/>
      <c r="H226" s="272"/>
      <c r="I226" s="266"/>
      <c r="J226" s="273"/>
      <c r="K226" s="266"/>
      <c r="M226" s="267" t="s">
        <v>514</v>
      </c>
      <c r="O226" s="255"/>
    </row>
    <row r="227" spans="1:80" ht="12.75">
      <c r="A227" s="256">
        <v>31</v>
      </c>
      <c r="B227" s="257" t="s">
        <v>248</v>
      </c>
      <c r="C227" s="258" t="s">
        <v>249</v>
      </c>
      <c r="D227" s="259" t="s">
        <v>122</v>
      </c>
      <c r="E227" s="260">
        <v>6.434</v>
      </c>
      <c r="F227" s="260"/>
      <c r="G227" s="261">
        <f>E227*F227</f>
        <v>0</v>
      </c>
      <c r="H227" s="262">
        <v>2.5</v>
      </c>
      <c r="I227" s="263">
        <f>E227*H227</f>
        <v>16.085</v>
      </c>
      <c r="J227" s="262">
        <v>0</v>
      </c>
      <c r="K227" s="263">
        <f>E227*J227</f>
        <v>0</v>
      </c>
      <c r="O227" s="255">
        <v>2</v>
      </c>
      <c r="AA227" s="228">
        <v>1</v>
      </c>
      <c r="AB227" s="228">
        <v>1</v>
      </c>
      <c r="AC227" s="228">
        <v>1</v>
      </c>
      <c r="AZ227" s="228">
        <v>1</v>
      </c>
      <c r="BA227" s="228">
        <f>IF(AZ227=1,G227,0)</f>
        <v>0</v>
      </c>
      <c r="BB227" s="228">
        <f>IF(AZ227=2,G227,0)</f>
        <v>0</v>
      </c>
      <c r="BC227" s="228">
        <f>IF(AZ227=3,G227,0)</f>
        <v>0</v>
      </c>
      <c r="BD227" s="228">
        <f>IF(AZ227=4,G227,0)</f>
        <v>0</v>
      </c>
      <c r="BE227" s="228">
        <f>IF(AZ227=5,G227,0)</f>
        <v>0</v>
      </c>
      <c r="CA227" s="255">
        <v>1</v>
      </c>
      <c r="CB227" s="255">
        <v>1</v>
      </c>
    </row>
    <row r="228" spans="1:15" ht="12.75">
      <c r="A228" s="264"/>
      <c r="B228" s="268"/>
      <c r="C228" s="440" t="s">
        <v>515</v>
      </c>
      <c r="D228" s="441"/>
      <c r="E228" s="269">
        <v>6.434</v>
      </c>
      <c r="F228" s="270"/>
      <c r="G228" s="271"/>
      <c r="H228" s="272"/>
      <c r="I228" s="266"/>
      <c r="J228" s="273"/>
      <c r="K228" s="266"/>
      <c r="M228" s="267" t="s">
        <v>515</v>
      </c>
      <c r="O228" s="255"/>
    </row>
    <row r="229" spans="1:57" ht="12.75">
      <c r="A229" s="274"/>
      <c r="B229" s="275" t="s">
        <v>103</v>
      </c>
      <c r="C229" s="276" t="s">
        <v>242</v>
      </c>
      <c r="D229" s="277"/>
      <c r="E229" s="278"/>
      <c r="F229" s="279"/>
      <c r="G229" s="280">
        <f>SUM(G220:G228)</f>
        <v>0</v>
      </c>
      <c r="H229" s="281"/>
      <c r="I229" s="282">
        <f>SUM(I220:I228)</f>
        <v>223.9940692</v>
      </c>
      <c r="J229" s="281"/>
      <c r="K229" s="282">
        <f>SUM(K220:K228)</f>
        <v>0</v>
      </c>
      <c r="O229" s="255">
        <v>4</v>
      </c>
      <c r="BA229" s="283">
        <f>SUM(BA220:BA228)</f>
        <v>0</v>
      </c>
      <c r="BB229" s="283">
        <f>SUM(BB220:BB228)</f>
        <v>0</v>
      </c>
      <c r="BC229" s="283">
        <f>SUM(BC220:BC228)</f>
        <v>0</v>
      </c>
      <c r="BD229" s="283">
        <f>SUM(BD220:BD228)</f>
        <v>0</v>
      </c>
      <c r="BE229" s="283">
        <f>SUM(BE220:BE228)</f>
        <v>0</v>
      </c>
    </row>
    <row r="230" spans="1:15" ht="12.75">
      <c r="A230" s="245" t="s">
        <v>98</v>
      </c>
      <c r="B230" s="246" t="s">
        <v>251</v>
      </c>
      <c r="C230" s="247" t="s">
        <v>252</v>
      </c>
      <c r="D230" s="248"/>
      <c r="E230" s="249"/>
      <c r="F230" s="249"/>
      <c r="G230" s="250"/>
      <c r="H230" s="251"/>
      <c r="I230" s="252"/>
      <c r="J230" s="253"/>
      <c r="K230" s="254"/>
      <c r="O230" s="255">
        <v>1</v>
      </c>
    </row>
    <row r="231" spans="1:80" ht="12.75">
      <c r="A231" s="256">
        <v>32</v>
      </c>
      <c r="B231" s="257" t="s">
        <v>254</v>
      </c>
      <c r="C231" s="258" t="s">
        <v>255</v>
      </c>
      <c r="D231" s="259" t="s">
        <v>110</v>
      </c>
      <c r="E231" s="260">
        <v>394.5</v>
      </c>
      <c r="F231" s="260"/>
      <c r="G231" s="261">
        <f>E231*F231</f>
        <v>0</v>
      </c>
      <c r="H231" s="262">
        <v>1E-05</v>
      </c>
      <c r="I231" s="263">
        <f>E231*H231</f>
        <v>0.003945000000000001</v>
      </c>
      <c r="J231" s="262">
        <v>0</v>
      </c>
      <c r="K231" s="263">
        <f>E231*J231</f>
        <v>0</v>
      </c>
      <c r="O231" s="255">
        <v>2</v>
      </c>
      <c r="AA231" s="228">
        <v>1</v>
      </c>
      <c r="AB231" s="228">
        <v>1</v>
      </c>
      <c r="AC231" s="228">
        <v>1</v>
      </c>
      <c r="AZ231" s="228">
        <v>1</v>
      </c>
      <c r="BA231" s="228">
        <f>IF(AZ231=1,G231,0)</f>
        <v>0</v>
      </c>
      <c r="BB231" s="228">
        <f>IF(AZ231=2,G231,0)</f>
        <v>0</v>
      </c>
      <c r="BC231" s="228">
        <f>IF(AZ231=3,G231,0)</f>
        <v>0</v>
      </c>
      <c r="BD231" s="228">
        <f>IF(AZ231=4,G231,0)</f>
        <v>0</v>
      </c>
      <c r="BE231" s="228">
        <f>IF(AZ231=5,G231,0)</f>
        <v>0</v>
      </c>
      <c r="CA231" s="255">
        <v>1</v>
      </c>
      <c r="CB231" s="255">
        <v>1</v>
      </c>
    </row>
    <row r="232" spans="1:15" ht="12.75">
      <c r="A232" s="264"/>
      <c r="B232" s="268"/>
      <c r="C232" s="440" t="s">
        <v>516</v>
      </c>
      <c r="D232" s="441"/>
      <c r="E232" s="269">
        <v>394.5</v>
      </c>
      <c r="F232" s="270"/>
      <c r="G232" s="271"/>
      <c r="H232" s="272"/>
      <c r="I232" s="266"/>
      <c r="J232" s="273"/>
      <c r="K232" s="266"/>
      <c r="M232" s="267" t="s">
        <v>516</v>
      </c>
      <c r="O232" s="255"/>
    </row>
    <row r="233" spans="1:80" ht="12.75">
      <c r="A233" s="256">
        <v>33</v>
      </c>
      <c r="B233" s="257" t="s">
        <v>257</v>
      </c>
      <c r="C233" s="258" t="s">
        <v>258</v>
      </c>
      <c r="D233" s="259" t="s">
        <v>259</v>
      </c>
      <c r="E233" s="260">
        <v>8</v>
      </c>
      <c r="F233" s="260"/>
      <c r="G233" s="261">
        <f>E233*F233</f>
        <v>0</v>
      </c>
      <c r="H233" s="262">
        <v>4E-05</v>
      </c>
      <c r="I233" s="263">
        <f>E233*H233</f>
        <v>0.00032</v>
      </c>
      <c r="J233" s="262">
        <v>0</v>
      </c>
      <c r="K233" s="263">
        <f>E233*J233</f>
        <v>0</v>
      </c>
      <c r="O233" s="255">
        <v>2</v>
      </c>
      <c r="AA233" s="228">
        <v>1</v>
      </c>
      <c r="AB233" s="228">
        <v>1</v>
      </c>
      <c r="AC233" s="228">
        <v>1</v>
      </c>
      <c r="AZ233" s="228">
        <v>1</v>
      </c>
      <c r="BA233" s="228">
        <f>IF(AZ233=1,G233,0)</f>
        <v>0</v>
      </c>
      <c r="BB233" s="228">
        <f>IF(AZ233=2,G233,0)</f>
        <v>0</v>
      </c>
      <c r="BC233" s="228">
        <f>IF(AZ233=3,G233,0)</f>
        <v>0</v>
      </c>
      <c r="BD233" s="228">
        <f>IF(AZ233=4,G233,0)</f>
        <v>0</v>
      </c>
      <c r="BE233" s="228">
        <f>IF(AZ233=5,G233,0)</f>
        <v>0</v>
      </c>
      <c r="CA233" s="255">
        <v>1</v>
      </c>
      <c r="CB233" s="255">
        <v>1</v>
      </c>
    </row>
    <row r="234" spans="1:15" ht="12.75">
      <c r="A234" s="264"/>
      <c r="B234" s="268"/>
      <c r="C234" s="440" t="s">
        <v>260</v>
      </c>
      <c r="D234" s="441"/>
      <c r="E234" s="269">
        <v>0</v>
      </c>
      <c r="F234" s="270"/>
      <c r="G234" s="271"/>
      <c r="H234" s="272"/>
      <c r="I234" s="266"/>
      <c r="J234" s="273"/>
      <c r="K234" s="266"/>
      <c r="M234" s="267" t="s">
        <v>260</v>
      </c>
      <c r="O234" s="255"/>
    </row>
    <row r="235" spans="1:15" ht="12.75">
      <c r="A235" s="264"/>
      <c r="B235" s="268"/>
      <c r="C235" s="440" t="s">
        <v>517</v>
      </c>
      <c r="D235" s="441"/>
      <c r="E235" s="269">
        <v>8</v>
      </c>
      <c r="F235" s="270"/>
      <c r="G235" s="271"/>
      <c r="H235" s="272"/>
      <c r="I235" s="266"/>
      <c r="J235" s="273"/>
      <c r="K235" s="266"/>
      <c r="M235" s="267" t="s">
        <v>517</v>
      </c>
      <c r="O235" s="255"/>
    </row>
    <row r="236" spans="1:15" ht="22.5">
      <c r="A236" s="264"/>
      <c r="B236" s="268"/>
      <c r="C236" s="440" t="s">
        <v>518</v>
      </c>
      <c r="D236" s="441"/>
      <c r="E236" s="269">
        <v>0</v>
      </c>
      <c r="F236" s="270"/>
      <c r="G236" s="271"/>
      <c r="H236" s="272"/>
      <c r="I236" s="266"/>
      <c r="J236" s="273"/>
      <c r="K236" s="266"/>
      <c r="M236" s="267" t="s">
        <v>518</v>
      </c>
      <c r="O236" s="255"/>
    </row>
    <row r="237" spans="1:80" ht="12.75">
      <c r="A237" s="256">
        <v>34</v>
      </c>
      <c r="B237" s="257" t="s">
        <v>263</v>
      </c>
      <c r="C237" s="258" t="s">
        <v>264</v>
      </c>
      <c r="D237" s="259" t="s">
        <v>110</v>
      </c>
      <c r="E237" s="260">
        <v>394.5</v>
      </c>
      <c r="F237" s="260"/>
      <c r="G237" s="261">
        <f>E237*F237</f>
        <v>0</v>
      </c>
      <c r="H237" s="262">
        <v>0</v>
      </c>
      <c r="I237" s="263">
        <f>E237*H237</f>
        <v>0</v>
      </c>
      <c r="J237" s="262">
        <v>0</v>
      </c>
      <c r="K237" s="263">
        <f>E237*J237</f>
        <v>0</v>
      </c>
      <c r="O237" s="255">
        <v>2</v>
      </c>
      <c r="AA237" s="228">
        <v>1</v>
      </c>
      <c r="AB237" s="228">
        <v>1</v>
      </c>
      <c r="AC237" s="228">
        <v>1</v>
      </c>
      <c r="AZ237" s="228">
        <v>1</v>
      </c>
      <c r="BA237" s="228">
        <f>IF(AZ237=1,G237,0)</f>
        <v>0</v>
      </c>
      <c r="BB237" s="228">
        <f>IF(AZ237=2,G237,0)</f>
        <v>0</v>
      </c>
      <c r="BC237" s="228">
        <f>IF(AZ237=3,G237,0)</f>
        <v>0</v>
      </c>
      <c r="BD237" s="228">
        <f>IF(AZ237=4,G237,0)</f>
        <v>0</v>
      </c>
      <c r="BE237" s="228">
        <f>IF(AZ237=5,G237,0)</f>
        <v>0</v>
      </c>
      <c r="CA237" s="255">
        <v>1</v>
      </c>
      <c r="CB237" s="255">
        <v>1</v>
      </c>
    </row>
    <row r="238" spans="1:15" ht="12.75">
      <c r="A238" s="264"/>
      <c r="B238" s="268"/>
      <c r="C238" s="440" t="s">
        <v>519</v>
      </c>
      <c r="D238" s="441"/>
      <c r="E238" s="269">
        <v>394.5</v>
      </c>
      <c r="F238" s="270"/>
      <c r="G238" s="271"/>
      <c r="H238" s="272"/>
      <c r="I238" s="266"/>
      <c r="J238" s="273"/>
      <c r="K238" s="266"/>
      <c r="M238" s="267" t="s">
        <v>519</v>
      </c>
      <c r="O238" s="255"/>
    </row>
    <row r="239" spans="1:80" ht="12.75">
      <c r="A239" s="256">
        <v>35</v>
      </c>
      <c r="B239" s="257" t="s">
        <v>266</v>
      </c>
      <c r="C239" s="258" t="s">
        <v>267</v>
      </c>
      <c r="D239" s="259" t="s">
        <v>268</v>
      </c>
      <c r="E239" s="260">
        <v>16</v>
      </c>
      <c r="F239" s="260"/>
      <c r="G239" s="261">
        <f>E239*F239</f>
        <v>0</v>
      </c>
      <c r="H239" s="262">
        <v>0.00017</v>
      </c>
      <c r="I239" s="263">
        <f>E239*H239</f>
        <v>0.00272</v>
      </c>
      <c r="J239" s="262">
        <v>0</v>
      </c>
      <c r="K239" s="263">
        <f>E239*J239</f>
        <v>0</v>
      </c>
      <c r="O239" s="255">
        <v>2</v>
      </c>
      <c r="AA239" s="228">
        <v>1</v>
      </c>
      <c r="AB239" s="228">
        <v>1</v>
      </c>
      <c r="AC239" s="228">
        <v>1</v>
      </c>
      <c r="AZ239" s="228">
        <v>1</v>
      </c>
      <c r="BA239" s="228">
        <f>IF(AZ239=1,G239,0)</f>
        <v>0</v>
      </c>
      <c r="BB239" s="228">
        <f>IF(AZ239=2,G239,0)</f>
        <v>0</v>
      </c>
      <c r="BC239" s="228">
        <f>IF(AZ239=3,G239,0)</f>
        <v>0</v>
      </c>
      <c r="BD239" s="228">
        <f>IF(AZ239=4,G239,0)</f>
        <v>0</v>
      </c>
      <c r="BE239" s="228">
        <f>IF(AZ239=5,G239,0)</f>
        <v>0</v>
      </c>
      <c r="CA239" s="255">
        <v>1</v>
      </c>
      <c r="CB239" s="255">
        <v>1</v>
      </c>
    </row>
    <row r="240" spans="1:15" ht="12.75">
      <c r="A240" s="264"/>
      <c r="B240" s="268"/>
      <c r="C240" s="440" t="s">
        <v>505</v>
      </c>
      <c r="D240" s="441"/>
      <c r="E240" s="269">
        <v>0</v>
      </c>
      <c r="F240" s="270"/>
      <c r="G240" s="271"/>
      <c r="H240" s="272"/>
      <c r="I240" s="266"/>
      <c r="J240" s="273"/>
      <c r="K240" s="266"/>
      <c r="M240" s="267" t="s">
        <v>505</v>
      </c>
      <c r="O240" s="255"/>
    </row>
    <row r="241" spans="1:15" ht="12.75">
      <c r="A241" s="264"/>
      <c r="B241" s="268"/>
      <c r="C241" s="440" t="s">
        <v>520</v>
      </c>
      <c r="D241" s="441"/>
      <c r="E241" s="269">
        <v>16</v>
      </c>
      <c r="F241" s="270"/>
      <c r="G241" s="271"/>
      <c r="H241" s="272"/>
      <c r="I241" s="266"/>
      <c r="J241" s="273"/>
      <c r="K241" s="266"/>
      <c r="M241" s="267" t="s">
        <v>520</v>
      </c>
      <c r="O241" s="255"/>
    </row>
    <row r="242" spans="1:80" ht="12.75">
      <c r="A242" s="256">
        <v>36</v>
      </c>
      <c r="B242" s="257" t="s">
        <v>270</v>
      </c>
      <c r="C242" s="258" t="s">
        <v>521</v>
      </c>
      <c r="D242" s="259" t="s">
        <v>110</v>
      </c>
      <c r="E242" s="260">
        <v>394.5</v>
      </c>
      <c r="F242" s="260"/>
      <c r="G242" s="261">
        <f>E242*F242</f>
        <v>0</v>
      </c>
      <c r="H242" s="262">
        <v>0</v>
      </c>
      <c r="I242" s="263">
        <f>E242*H242</f>
        <v>0</v>
      </c>
      <c r="J242" s="262">
        <v>0</v>
      </c>
      <c r="K242" s="263">
        <f>E242*J242</f>
        <v>0</v>
      </c>
      <c r="O242" s="255">
        <v>2</v>
      </c>
      <c r="AA242" s="228">
        <v>1</v>
      </c>
      <c r="AB242" s="228">
        <v>1</v>
      </c>
      <c r="AC242" s="228">
        <v>1</v>
      </c>
      <c r="AZ242" s="228">
        <v>1</v>
      </c>
      <c r="BA242" s="228">
        <f>IF(AZ242=1,G242,0)</f>
        <v>0</v>
      </c>
      <c r="BB242" s="228">
        <f>IF(AZ242=2,G242,0)</f>
        <v>0</v>
      </c>
      <c r="BC242" s="228">
        <f>IF(AZ242=3,G242,0)</f>
        <v>0</v>
      </c>
      <c r="BD242" s="228">
        <f>IF(AZ242=4,G242,0)</f>
        <v>0</v>
      </c>
      <c r="BE242" s="228">
        <f>IF(AZ242=5,G242,0)</f>
        <v>0</v>
      </c>
      <c r="CA242" s="255">
        <v>1</v>
      </c>
      <c r="CB242" s="255">
        <v>1</v>
      </c>
    </row>
    <row r="243" spans="1:15" ht="12.75">
      <c r="A243" s="264"/>
      <c r="B243" s="268"/>
      <c r="C243" s="440" t="s">
        <v>519</v>
      </c>
      <c r="D243" s="441"/>
      <c r="E243" s="269">
        <v>394.5</v>
      </c>
      <c r="F243" s="270"/>
      <c r="G243" s="271"/>
      <c r="H243" s="272"/>
      <c r="I243" s="266"/>
      <c r="J243" s="273"/>
      <c r="K243" s="266"/>
      <c r="M243" s="267" t="s">
        <v>519</v>
      </c>
      <c r="O243" s="255"/>
    </row>
    <row r="244" spans="1:80" ht="12.75">
      <c r="A244" s="256">
        <v>37</v>
      </c>
      <c r="B244" s="257" t="s">
        <v>272</v>
      </c>
      <c r="C244" s="258" t="s">
        <v>273</v>
      </c>
      <c r="D244" s="259" t="s">
        <v>274</v>
      </c>
      <c r="E244" s="260">
        <v>8</v>
      </c>
      <c r="F244" s="260"/>
      <c r="G244" s="261">
        <f>E244*F244</f>
        <v>0</v>
      </c>
      <c r="H244" s="262">
        <v>2E-05</v>
      </c>
      <c r="I244" s="263">
        <f>E244*H244</f>
        <v>0.00016</v>
      </c>
      <c r="J244" s="262">
        <v>0</v>
      </c>
      <c r="K244" s="263">
        <f>E244*J244</f>
        <v>0</v>
      </c>
      <c r="O244" s="255">
        <v>2</v>
      </c>
      <c r="AA244" s="228">
        <v>1</v>
      </c>
      <c r="AB244" s="228">
        <v>1</v>
      </c>
      <c r="AC244" s="228">
        <v>1</v>
      </c>
      <c r="AZ244" s="228">
        <v>1</v>
      </c>
      <c r="BA244" s="228">
        <f>IF(AZ244=1,G244,0)</f>
        <v>0</v>
      </c>
      <c r="BB244" s="228">
        <f>IF(AZ244=2,G244,0)</f>
        <v>0</v>
      </c>
      <c r="BC244" s="228">
        <f>IF(AZ244=3,G244,0)</f>
        <v>0</v>
      </c>
      <c r="BD244" s="228">
        <f>IF(AZ244=4,G244,0)</f>
        <v>0</v>
      </c>
      <c r="BE244" s="228">
        <f>IF(AZ244=5,G244,0)</f>
        <v>0</v>
      </c>
      <c r="CA244" s="255">
        <v>1</v>
      </c>
      <c r="CB244" s="255">
        <v>1</v>
      </c>
    </row>
    <row r="245" spans="1:15" ht="12.75">
      <c r="A245" s="264"/>
      <c r="B245" s="268"/>
      <c r="C245" s="440" t="s">
        <v>522</v>
      </c>
      <c r="D245" s="441"/>
      <c r="E245" s="269">
        <v>8</v>
      </c>
      <c r="F245" s="270"/>
      <c r="G245" s="271"/>
      <c r="H245" s="272"/>
      <c r="I245" s="266"/>
      <c r="J245" s="273"/>
      <c r="K245" s="266"/>
      <c r="M245" s="267" t="s">
        <v>522</v>
      </c>
      <c r="O245" s="255"/>
    </row>
    <row r="246" spans="1:80" ht="12.75">
      <c r="A246" s="256">
        <v>38</v>
      </c>
      <c r="B246" s="257" t="s">
        <v>276</v>
      </c>
      <c r="C246" s="258" t="s">
        <v>277</v>
      </c>
      <c r="D246" s="259" t="s">
        <v>259</v>
      </c>
      <c r="E246" s="260">
        <v>12</v>
      </c>
      <c r="F246" s="260"/>
      <c r="G246" s="261">
        <f>E246*F246</f>
        <v>0</v>
      </c>
      <c r="H246" s="262">
        <v>0.03682</v>
      </c>
      <c r="I246" s="263">
        <f>E246*H246</f>
        <v>0.44184</v>
      </c>
      <c r="J246" s="262">
        <v>0</v>
      </c>
      <c r="K246" s="263">
        <f>E246*J246</f>
        <v>0</v>
      </c>
      <c r="O246" s="255">
        <v>2</v>
      </c>
      <c r="AA246" s="228">
        <v>1</v>
      </c>
      <c r="AB246" s="228">
        <v>1</v>
      </c>
      <c r="AC246" s="228">
        <v>1</v>
      </c>
      <c r="AZ246" s="228">
        <v>1</v>
      </c>
      <c r="BA246" s="228">
        <f>IF(AZ246=1,G246,0)</f>
        <v>0</v>
      </c>
      <c r="BB246" s="228">
        <f>IF(AZ246=2,G246,0)</f>
        <v>0</v>
      </c>
      <c r="BC246" s="228">
        <f>IF(AZ246=3,G246,0)</f>
        <v>0</v>
      </c>
      <c r="BD246" s="228">
        <f>IF(AZ246=4,G246,0)</f>
        <v>0</v>
      </c>
      <c r="BE246" s="228">
        <f>IF(AZ246=5,G246,0)</f>
        <v>0</v>
      </c>
      <c r="CA246" s="255">
        <v>1</v>
      </c>
      <c r="CB246" s="255">
        <v>1</v>
      </c>
    </row>
    <row r="247" spans="1:15" ht="12.75">
      <c r="A247" s="264"/>
      <c r="B247" s="268"/>
      <c r="C247" s="440" t="s">
        <v>278</v>
      </c>
      <c r="D247" s="441"/>
      <c r="E247" s="269">
        <v>0</v>
      </c>
      <c r="F247" s="270"/>
      <c r="G247" s="271"/>
      <c r="H247" s="272"/>
      <c r="I247" s="266"/>
      <c r="J247" s="273"/>
      <c r="K247" s="266"/>
      <c r="M247" s="267" t="s">
        <v>278</v>
      </c>
      <c r="O247" s="255"/>
    </row>
    <row r="248" spans="1:15" ht="12.75">
      <c r="A248" s="264"/>
      <c r="B248" s="268"/>
      <c r="C248" s="440" t="s">
        <v>279</v>
      </c>
      <c r="D248" s="441"/>
      <c r="E248" s="269">
        <v>1</v>
      </c>
      <c r="F248" s="270"/>
      <c r="G248" s="271"/>
      <c r="H248" s="272"/>
      <c r="I248" s="266"/>
      <c r="J248" s="273"/>
      <c r="K248" s="266"/>
      <c r="M248" s="267" t="s">
        <v>279</v>
      </c>
      <c r="O248" s="255"/>
    </row>
    <row r="249" spans="1:15" ht="12.75">
      <c r="A249" s="264"/>
      <c r="B249" s="268"/>
      <c r="C249" s="440" t="s">
        <v>280</v>
      </c>
      <c r="D249" s="441"/>
      <c r="E249" s="269">
        <v>1</v>
      </c>
      <c r="F249" s="270"/>
      <c r="G249" s="271"/>
      <c r="H249" s="272"/>
      <c r="I249" s="266"/>
      <c r="J249" s="273"/>
      <c r="K249" s="266"/>
      <c r="M249" s="267" t="s">
        <v>280</v>
      </c>
      <c r="O249" s="255"/>
    </row>
    <row r="250" spans="1:15" ht="12.75">
      <c r="A250" s="264"/>
      <c r="B250" s="268"/>
      <c r="C250" s="440" t="s">
        <v>281</v>
      </c>
      <c r="D250" s="441"/>
      <c r="E250" s="269">
        <v>3</v>
      </c>
      <c r="F250" s="270"/>
      <c r="G250" s="271"/>
      <c r="H250" s="272"/>
      <c r="I250" s="266"/>
      <c r="J250" s="273"/>
      <c r="K250" s="266"/>
      <c r="M250" s="267" t="s">
        <v>281</v>
      </c>
      <c r="O250" s="255"/>
    </row>
    <row r="251" spans="1:15" ht="12.75">
      <c r="A251" s="264"/>
      <c r="B251" s="268"/>
      <c r="C251" s="440" t="s">
        <v>282</v>
      </c>
      <c r="D251" s="441"/>
      <c r="E251" s="269">
        <v>2</v>
      </c>
      <c r="F251" s="270"/>
      <c r="G251" s="271"/>
      <c r="H251" s="272"/>
      <c r="I251" s="266"/>
      <c r="J251" s="273"/>
      <c r="K251" s="266"/>
      <c r="M251" s="267" t="s">
        <v>282</v>
      </c>
      <c r="O251" s="255"/>
    </row>
    <row r="252" spans="1:15" ht="12.75">
      <c r="A252" s="264"/>
      <c r="B252" s="268"/>
      <c r="C252" s="440" t="s">
        <v>283</v>
      </c>
      <c r="D252" s="441"/>
      <c r="E252" s="269">
        <v>2</v>
      </c>
      <c r="F252" s="270"/>
      <c r="G252" s="271"/>
      <c r="H252" s="272"/>
      <c r="I252" s="266"/>
      <c r="J252" s="273"/>
      <c r="K252" s="266"/>
      <c r="M252" s="267" t="s">
        <v>283</v>
      </c>
      <c r="O252" s="255"/>
    </row>
    <row r="253" spans="1:15" ht="12.75">
      <c r="A253" s="264"/>
      <c r="B253" s="268"/>
      <c r="C253" s="440" t="s">
        <v>284</v>
      </c>
      <c r="D253" s="441"/>
      <c r="E253" s="269">
        <v>2</v>
      </c>
      <c r="F253" s="270"/>
      <c r="G253" s="271"/>
      <c r="H253" s="272"/>
      <c r="I253" s="266"/>
      <c r="J253" s="273"/>
      <c r="K253" s="266"/>
      <c r="M253" s="267" t="s">
        <v>284</v>
      </c>
      <c r="O253" s="255"/>
    </row>
    <row r="254" spans="1:15" ht="12.75">
      <c r="A254" s="264"/>
      <c r="B254" s="268"/>
      <c r="C254" s="440" t="s">
        <v>285</v>
      </c>
      <c r="D254" s="441"/>
      <c r="E254" s="269">
        <v>1</v>
      </c>
      <c r="F254" s="270"/>
      <c r="G254" s="271"/>
      <c r="H254" s="272"/>
      <c r="I254" s="266"/>
      <c r="J254" s="273"/>
      <c r="K254" s="266"/>
      <c r="M254" s="267" t="s">
        <v>285</v>
      </c>
      <c r="O254" s="255"/>
    </row>
    <row r="255" spans="1:80" ht="22.5">
      <c r="A255" s="256">
        <v>39</v>
      </c>
      <c r="B255" s="257" t="s">
        <v>286</v>
      </c>
      <c r="C255" s="258" t="s">
        <v>287</v>
      </c>
      <c r="D255" s="259" t="s">
        <v>259</v>
      </c>
      <c r="E255" s="260">
        <v>16</v>
      </c>
      <c r="F255" s="260"/>
      <c r="G255" s="261">
        <f>E255*F255</f>
        <v>0</v>
      </c>
      <c r="H255" s="262">
        <v>2.21708</v>
      </c>
      <c r="I255" s="263">
        <f>E255*H255</f>
        <v>35.47328</v>
      </c>
      <c r="J255" s="262">
        <v>0</v>
      </c>
      <c r="K255" s="263">
        <f>E255*J255</f>
        <v>0</v>
      </c>
      <c r="O255" s="255">
        <v>2</v>
      </c>
      <c r="AA255" s="228">
        <v>1</v>
      </c>
      <c r="AB255" s="228">
        <v>0</v>
      </c>
      <c r="AC255" s="228">
        <v>0</v>
      </c>
      <c r="AZ255" s="228">
        <v>1</v>
      </c>
      <c r="BA255" s="228">
        <f>IF(AZ255=1,G255,0)</f>
        <v>0</v>
      </c>
      <c r="BB255" s="228">
        <f>IF(AZ255=2,G255,0)</f>
        <v>0</v>
      </c>
      <c r="BC255" s="228">
        <f>IF(AZ255=3,G255,0)</f>
        <v>0</v>
      </c>
      <c r="BD255" s="228">
        <f>IF(AZ255=4,G255,0)</f>
        <v>0</v>
      </c>
      <c r="BE255" s="228">
        <f>IF(AZ255=5,G255,0)</f>
        <v>0</v>
      </c>
      <c r="CA255" s="255">
        <v>1</v>
      </c>
      <c r="CB255" s="255">
        <v>0</v>
      </c>
    </row>
    <row r="256" spans="1:15" ht="12.75">
      <c r="A256" s="264"/>
      <c r="B256" s="268"/>
      <c r="C256" s="440" t="s">
        <v>278</v>
      </c>
      <c r="D256" s="441"/>
      <c r="E256" s="269">
        <v>0</v>
      </c>
      <c r="F256" s="270"/>
      <c r="G256" s="271"/>
      <c r="H256" s="272"/>
      <c r="I256" s="266"/>
      <c r="J256" s="273"/>
      <c r="K256" s="266"/>
      <c r="M256" s="267" t="s">
        <v>278</v>
      </c>
      <c r="O256" s="255"/>
    </row>
    <row r="257" spans="1:15" ht="12.75">
      <c r="A257" s="264"/>
      <c r="B257" s="268"/>
      <c r="C257" s="440" t="s">
        <v>523</v>
      </c>
      <c r="D257" s="441"/>
      <c r="E257" s="269">
        <v>1</v>
      </c>
      <c r="F257" s="270"/>
      <c r="G257" s="271"/>
      <c r="H257" s="272"/>
      <c r="I257" s="266"/>
      <c r="J257" s="273"/>
      <c r="K257" s="266"/>
      <c r="M257" s="267" t="s">
        <v>523</v>
      </c>
      <c r="O257" s="255"/>
    </row>
    <row r="258" spans="1:15" ht="12.75">
      <c r="A258" s="264"/>
      <c r="B258" s="268"/>
      <c r="C258" s="440" t="s">
        <v>524</v>
      </c>
      <c r="D258" s="441"/>
      <c r="E258" s="269">
        <v>1</v>
      </c>
      <c r="F258" s="270"/>
      <c r="G258" s="271"/>
      <c r="H258" s="272"/>
      <c r="I258" s="266"/>
      <c r="J258" s="273"/>
      <c r="K258" s="266"/>
      <c r="M258" s="267" t="s">
        <v>524</v>
      </c>
      <c r="O258" s="255"/>
    </row>
    <row r="259" spans="1:15" ht="12.75">
      <c r="A259" s="264"/>
      <c r="B259" s="268"/>
      <c r="C259" s="440" t="s">
        <v>525</v>
      </c>
      <c r="D259" s="441"/>
      <c r="E259" s="269">
        <v>1</v>
      </c>
      <c r="F259" s="270"/>
      <c r="G259" s="271"/>
      <c r="H259" s="272"/>
      <c r="I259" s="266"/>
      <c r="J259" s="273"/>
      <c r="K259" s="266"/>
      <c r="M259" s="267" t="s">
        <v>525</v>
      </c>
      <c r="O259" s="255"/>
    </row>
    <row r="260" spans="1:15" ht="12.75">
      <c r="A260" s="264"/>
      <c r="B260" s="268"/>
      <c r="C260" s="440" t="s">
        <v>526</v>
      </c>
      <c r="D260" s="441"/>
      <c r="E260" s="269">
        <v>1</v>
      </c>
      <c r="F260" s="270"/>
      <c r="G260" s="271"/>
      <c r="H260" s="272"/>
      <c r="I260" s="266"/>
      <c r="J260" s="273"/>
      <c r="K260" s="266"/>
      <c r="M260" s="267" t="s">
        <v>526</v>
      </c>
      <c r="O260" s="255"/>
    </row>
    <row r="261" spans="1:15" ht="12.75">
      <c r="A261" s="264"/>
      <c r="B261" s="268"/>
      <c r="C261" s="440" t="s">
        <v>527</v>
      </c>
      <c r="D261" s="441"/>
      <c r="E261" s="269">
        <v>1</v>
      </c>
      <c r="F261" s="270"/>
      <c r="G261" s="271"/>
      <c r="H261" s="272"/>
      <c r="I261" s="266"/>
      <c r="J261" s="273"/>
      <c r="K261" s="266"/>
      <c r="M261" s="267" t="s">
        <v>527</v>
      </c>
      <c r="O261" s="255"/>
    </row>
    <row r="262" spans="1:15" ht="12.75">
      <c r="A262" s="264"/>
      <c r="B262" s="268"/>
      <c r="C262" s="440" t="s">
        <v>528</v>
      </c>
      <c r="D262" s="441"/>
      <c r="E262" s="269">
        <v>1</v>
      </c>
      <c r="F262" s="270"/>
      <c r="G262" s="271"/>
      <c r="H262" s="272"/>
      <c r="I262" s="266"/>
      <c r="J262" s="273"/>
      <c r="K262" s="266"/>
      <c r="M262" s="267" t="s">
        <v>528</v>
      </c>
      <c r="O262" s="255"/>
    </row>
    <row r="263" spans="1:15" ht="12.75">
      <c r="A263" s="264"/>
      <c r="B263" s="268"/>
      <c r="C263" s="440" t="s">
        <v>529</v>
      </c>
      <c r="D263" s="441"/>
      <c r="E263" s="269">
        <v>1</v>
      </c>
      <c r="F263" s="270"/>
      <c r="G263" s="271"/>
      <c r="H263" s="272"/>
      <c r="I263" s="266"/>
      <c r="J263" s="273"/>
      <c r="K263" s="266"/>
      <c r="M263" s="267" t="s">
        <v>529</v>
      </c>
      <c r="O263" s="255"/>
    </row>
    <row r="264" spans="1:15" ht="12.75">
      <c r="A264" s="264"/>
      <c r="B264" s="268"/>
      <c r="C264" s="440" t="s">
        <v>530</v>
      </c>
      <c r="D264" s="441"/>
      <c r="E264" s="269">
        <v>1</v>
      </c>
      <c r="F264" s="270"/>
      <c r="G264" s="271"/>
      <c r="H264" s="272"/>
      <c r="I264" s="266"/>
      <c r="J264" s="273"/>
      <c r="K264" s="266"/>
      <c r="M264" s="267" t="s">
        <v>530</v>
      </c>
      <c r="O264" s="255"/>
    </row>
    <row r="265" spans="1:15" ht="12.75">
      <c r="A265" s="264"/>
      <c r="B265" s="268"/>
      <c r="C265" s="440" t="s">
        <v>531</v>
      </c>
      <c r="D265" s="441"/>
      <c r="E265" s="269">
        <v>1</v>
      </c>
      <c r="F265" s="270"/>
      <c r="G265" s="271"/>
      <c r="H265" s="272"/>
      <c r="I265" s="266"/>
      <c r="J265" s="273"/>
      <c r="K265" s="266"/>
      <c r="M265" s="267" t="s">
        <v>531</v>
      </c>
      <c r="O265" s="255"/>
    </row>
    <row r="266" spans="1:15" ht="12.75">
      <c r="A266" s="264"/>
      <c r="B266" s="268"/>
      <c r="C266" s="440" t="s">
        <v>532</v>
      </c>
      <c r="D266" s="441"/>
      <c r="E266" s="269">
        <v>1</v>
      </c>
      <c r="F266" s="270"/>
      <c r="G266" s="271"/>
      <c r="H266" s="272"/>
      <c r="I266" s="266"/>
      <c r="J266" s="273"/>
      <c r="K266" s="266"/>
      <c r="M266" s="267" t="s">
        <v>532</v>
      </c>
      <c r="O266" s="255"/>
    </row>
    <row r="267" spans="1:15" ht="12.75">
      <c r="A267" s="264"/>
      <c r="B267" s="268"/>
      <c r="C267" s="440" t="s">
        <v>533</v>
      </c>
      <c r="D267" s="441"/>
      <c r="E267" s="269">
        <v>1</v>
      </c>
      <c r="F267" s="270"/>
      <c r="G267" s="271"/>
      <c r="H267" s="272"/>
      <c r="I267" s="266"/>
      <c r="J267" s="273"/>
      <c r="K267" s="266"/>
      <c r="M267" s="267" t="s">
        <v>533</v>
      </c>
      <c r="O267" s="255"/>
    </row>
    <row r="268" spans="1:15" ht="12.75">
      <c r="A268" s="264"/>
      <c r="B268" s="268"/>
      <c r="C268" s="440" t="s">
        <v>534</v>
      </c>
      <c r="D268" s="441"/>
      <c r="E268" s="269">
        <v>1</v>
      </c>
      <c r="F268" s="270"/>
      <c r="G268" s="271"/>
      <c r="H268" s="272"/>
      <c r="I268" s="266"/>
      <c r="J268" s="273"/>
      <c r="K268" s="266"/>
      <c r="M268" s="267" t="s">
        <v>534</v>
      </c>
      <c r="O268" s="255"/>
    </row>
    <row r="269" spans="1:15" ht="12.75">
      <c r="A269" s="264"/>
      <c r="B269" s="268"/>
      <c r="C269" s="440" t="s">
        <v>535</v>
      </c>
      <c r="D269" s="441"/>
      <c r="E269" s="269">
        <v>1</v>
      </c>
      <c r="F269" s="270"/>
      <c r="G269" s="271"/>
      <c r="H269" s="272"/>
      <c r="I269" s="266"/>
      <c r="J269" s="273"/>
      <c r="K269" s="266"/>
      <c r="M269" s="267" t="s">
        <v>535</v>
      </c>
      <c r="O269" s="255"/>
    </row>
    <row r="270" spans="1:15" ht="12.75">
      <c r="A270" s="264"/>
      <c r="B270" s="268"/>
      <c r="C270" s="440" t="s">
        <v>536</v>
      </c>
      <c r="D270" s="441"/>
      <c r="E270" s="269">
        <v>1</v>
      </c>
      <c r="F270" s="270"/>
      <c r="G270" s="271"/>
      <c r="H270" s="272"/>
      <c r="I270" s="266"/>
      <c r="J270" s="273"/>
      <c r="K270" s="266"/>
      <c r="M270" s="267" t="s">
        <v>536</v>
      </c>
      <c r="O270" s="255"/>
    </row>
    <row r="271" spans="1:15" ht="12.75">
      <c r="A271" s="264"/>
      <c r="B271" s="268"/>
      <c r="C271" s="440" t="s">
        <v>537</v>
      </c>
      <c r="D271" s="441"/>
      <c r="E271" s="269">
        <v>1</v>
      </c>
      <c r="F271" s="270"/>
      <c r="G271" s="271"/>
      <c r="H271" s="272"/>
      <c r="I271" s="266"/>
      <c r="J271" s="273"/>
      <c r="K271" s="266"/>
      <c r="M271" s="267" t="s">
        <v>537</v>
      </c>
      <c r="O271" s="255"/>
    </row>
    <row r="272" spans="1:15" ht="12.75">
      <c r="A272" s="264"/>
      <c r="B272" s="268"/>
      <c r="C272" s="440" t="s">
        <v>538</v>
      </c>
      <c r="D272" s="441"/>
      <c r="E272" s="269">
        <v>1</v>
      </c>
      <c r="F272" s="270"/>
      <c r="G272" s="271"/>
      <c r="H272" s="272"/>
      <c r="I272" s="266"/>
      <c r="J272" s="273"/>
      <c r="K272" s="266"/>
      <c r="M272" s="267" t="s">
        <v>538</v>
      </c>
      <c r="O272" s="255"/>
    </row>
    <row r="273" spans="1:80" ht="12.75">
      <c r="A273" s="256">
        <v>40</v>
      </c>
      <c r="B273" s="257" t="s">
        <v>295</v>
      </c>
      <c r="C273" s="258" t="s">
        <v>296</v>
      </c>
      <c r="D273" s="259" t="s">
        <v>259</v>
      </c>
      <c r="E273" s="260">
        <v>9</v>
      </c>
      <c r="F273" s="260"/>
      <c r="G273" s="261">
        <f>E273*F273</f>
        <v>0</v>
      </c>
      <c r="H273" s="262">
        <v>0</v>
      </c>
      <c r="I273" s="263">
        <f>E273*H273</f>
        <v>0</v>
      </c>
      <c r="J273" s="262">
        <v>0</v>
      </c>
      <c r="K273" s="263">
        <f>E273*J273</f>
        <v>0</v>
      </c>
      <c r="O273" s="255">
        <v>2</v>
      </c>
      <c r="AA273" s="228">
        <v>1</v>
      </c>
      <c r="AB273" s="228">
        <v>0</v>
      </c>
      <c r="AC273" s="228">
        <v>0</v>
      </c>
      <c r="AZ273" s="228">
        <v>1</v>
      </c>
      <c r="BA273" s="228">
        <f>IF(AZ273=1,G273,0)</f>
        <v>0</v>
      </c>
      <c r="BB273" s="228">
        <f>IF(AZ273=2,G273,0)</f>
        <v>0</v>
      </c>
      <c r="BC273" s="228">
        <f>IF(AZ273=3,G273,0)</f>
        <v>0</v>
      </c>
      <c r="BD273" s="228">
        <f>IF(AZ273=4,G273,0)</f>
        <v>0</v>
      </c>
      <c r="BE273" s="228">
        <f>IF(AZ273=5,G273,0)</f>
        <v>0</v>
      </c>
      <c r="CA273" s="255">
        <v>1</v>
      </c>
      <c r="CB273" s="255">
        <v>0</v>
      </c>
    </row>
    <row r="274" spans="1:15" ht="12.75">
      <c r="A274" s="264"/>
      <c r="B274" s="268"/>
      <c r="C274" s="440" t="s">
        <v>278</v>
      </c>
      <c r="D274" s="441"/>
      <c r="E274" s="269">
        <v>0</v>
      </c>
      <c r="F274" s="270"/>
      <c r="G274" s="271"/>
      <c r="H274" s="272"/>
      <c r="I274" s="266"/>
      <c r="J274" s="273"/>
      <c r="K274" s="266"/>
      <c r="M274" s="267" t="s">
        <v>278</v>
      </c>
      <c r="O274" s="255"/>
    </row>
    <row r="275" spans="1:15" ht="12.75">
      <c r="A275" s="264"/>
      <c r="B275" s="268"/>
      <c r="C275" s="440" t="s">
        <v>539</v>
      </c>
      <c r="D275" s="441"/>
      <c r="E275" s="269">
        <v>2</v>
      </c>
      <c r="F275" s="270"/>
      <c r="G275" s="271"/>
      <c r="H275" s="272"/>
      <c r="I275" s="266"/>
      <c r="J275" s="273"/>
      <c r="K275" s="266"/>
      <c r="M275" s="267" t="s">
        <v>539</v>
      </c>
      <c r="O275" s="255"/>
    </row>
    <row r="276" spans="1:15" ht="12.75">
      <c r="A276" s="264"/>
      <c r="B276" s="268"/>
      <c r="C276" s="440" t="s">
        <v>540</v>
      </c>
      <c r="D276" s="441"/>
      <c r="E276" s="269">
        <v>1</v>
      </c>
      <c r="F276" s="270"/>
      <c r="G276" s="271"/>
      <c r="H276" s="272"/>
      <c r="I276" s="266"/>
      <c r="J276" s="273"/>
      <c r="K276" s="266"/>
      <c r="M276" s="267" t="s">
        <v>540</v>
      </c>
      <c r="O276" s="255"/>
    </row>
    <row r="277" spans="1:15" ht="12.75">
      <c r="A277" s="264"/>
      <c r="B277" s="268"/>
      <c r="C277" s="440" t="s">
        <v>541</v>
      </c>
      <c r="D277" s="441"/>
      <c r="E277" s="269">
        <v>1</v>
      </c>
      <c r="F277" s="270"/>
      <c r="G277" s="271"/>
      <c r="H277" s="272"/>
      <c r="I277" s="266"/>
      <c r="J277" s="273"/>
      <c r="K277" s="266"/>
      <c r="M277" s="267" t="s">
        <v>541</v>
      </c>
      <c r="O277" s="255"/>
    </row>
    <row r="278" spans="1:15" ht="12.75">
      <c r="A278" s="264"/>
      <c r="B278" s="268"/>
      <c r="C278" s="440" t="s">
        <v>542</v>
      </c>
      <c r="D278" s="441"/>
      <c r="E278" s="269">
        <v>1</v>
      </c>
      <c r="F278" s="270"/>
      <c r="G278" s="271"/>
      <c r="H278" s="272"/>
      <c r="I278" s="266"/>
      <c r="J278" s="273"/>
      <c r="K278" s="266"/>
      <c r="M278" s="267" t="s">
        <v>542</v>
      </c>
      <c r="O278" s="255"/>
    </row>
    <row r="279" spans="1:15" ht="12.75">
      <c r="A279" s="264"/>
      <c r="B279" s="268"/>
      <c r="C279" s="440" t="s">
        <v>543</v>
      </c>
      <c r="D279" s="441"/>
      <c r="E279" s="269">
        <v>1</v>
      </c>
      <c r="F279" s="270"/>
      <c r="G279" s="271"/>
      <c r="H279" s="272"/>
      <c r="I279" s="266"/>
      <c r="J279" s="273"/>
      <c r="K279" s="266"/>
      <c r="M279" s="267" t="s">
        <v>543</v>
      </c>
      <c r="O279" s="255"/>
    </row>
    <row r="280" spans="1:15" ht="12.75">
      <c r="A280" s="264"/>
      <c r="B280" s="268"/>
      <c r="C280" s="440" t="s">
        <v>544</v>
      </c>
      <c r="D280" s="441"/>
      <c r="E280" s="269">
        <v>1</v>
      </c>
      <c r="F280" s="270"/>
      <c r="G280" s="271"/>
      <c r="H280" s="272"/>
      <c r="I280" s="266"/>
      <c r="J280" s="273"/>
      <c r="K280" s="266"/>
      <c r="M280" s="267" t="s">
        <v>544</v>
      </c>
      <c r="O280" s="255"/>
    </row>
    <row r="281" spans="1:15" ht="12.75">
      <c r="A281" s="264"/>
      <c r="B281" s="268"/>
      <c r="C281" s="440" t="s">
        <v>545</v>
      </c>
      <c r="D281" s="441"/>
      <c r="E281" s="269">
        <v>1</v>
      </c>
      <c r="F281" s="270"/>
      <c r="G281" s="271"/>
      <c r="H281" s="272"/>
      <c r="I281" s="266"/>
      <c r="J281" s="273"/>
      <c r="K281" s="266"/>
      <c r="M281" s="267" t="s">
        <v>545</v>
      </c>
      <c r="O281" s="255"/>
    </row>
    <row r="282" spans="1:15" ht="12.75">
      <c r="A282" s="264"/>
      <c r="B282" s="268"/>
      <c r="C282" s="440" t="s">
        <v>546</v>
      </c>
      <c r="D282" s="441"/>
      <c r="E282" s="269">
        <v>1</v>
      </c>
      <c r="F282" s="270"/>
      <c r="G282" s="271"/>
      <c r="H282" s="272"/>
      <c r="I282" s="266"/>
      <c r="J282" s="273"/>
      <c r="K282" s="266"/>
      <c r="M282" s="267" t="s">
        <v>546</v>
      </c>
      <c r="O282" s="255"/>
    </row>
    <row r="283" spans="1:80" ht="12.75">
      <c r="A283" s="256">
        <v>41</v>
      </c>
      <c r="B283" s="257" t="s">
        <v>299</v>
      </c>
      <c r="C283" s="258" t="s">
        <v>300</v>
      </c>
      <c r="D283" s="259" t="s">
        <v>259</v>
      </c>
      <c r="E283" s="260">
        <v>16</v>
      </c>
      <c r="F283" s="260"/>
      <c r="G283" s="261">
        <f>E283*F283</f>
        <v>0</v>
      </c>
      <c r="H283" s="262">
        <v>0.00702</v>
      </c>
      <c r="I283" s="263">
        <f>E283*H283</f>
        <v>0.11232</v>
      </c>
      <c r="J283" s="262">
        <v>0</v>
      </c>
      <c r="K283" s="263">
        <f>E283*J283</f>
        <v>0</v>
      </c>
      <c r="O283" s="255">
        <v>2</v>
      </c>
      <c r="AA283" s="228">
        <v>1</v>
      </c>
      <c r="AB283" s="228">
        <v>1</v>
      </c>
      <c r="AC283" s="228">
        <v>1</v>
      </c>
      <c r="AZ283" s="228">
        <v>1</v>
      </c>
      <c r="BA283" s="228">
        <f>IF(AZ283=1,G283,0)</f>
        <v>0</v>
      </c>
      <c r="BB283" s="228">
        <f>IF(AZ283=2,G283,0)</f>
        <v>0</v>
      </c>
      <c r="BC283" s="228">
        <f>IF(AZ283=3,G283,0)</f>
        <v>0</v>
      </c>
      <c r="BD283" s="228">
        <f>IF(AZ283=4,G283,0)</f>
        <v>0</v>
      </c>
      <c r="BE283" s="228">
        <f>IF(AZ283=5,G283,0)</f>
        <v>0</v>
      </c>
      <c r="CA283" s="255">
        <v>1</v>
      </c>
      <c r="CB283" s="255">
        <v>1</v>
      </c>
    </row>
    <row r="284" spans="1:15" ht="12.75">
      <c r="A284" s="264"/>
      <c r="B284" s="268"/>
      <c r="C284" s="440" t="s">
        <v>301</v>
      </c>
      <c r="D284" s="441"/>
      <c r="E284" s="269">
        <v>0</v>
      </c>
      <c r="F284" s="270"/>
      <c r="G284" s="271"/>
      <c r="H284" s="272"/>
      <c r="I284" s="266"/>
      <c r="J284" s="273"/>
      <c r="K284" s="266"/>
      <c r="M284" s="267" t="s">
        <v>301</v>
      </c>
      <c r="O284" s="255"/>
    </row>
    <row r="285" spans="1:15" ht="12.75">
      <c r="A285" s="264"/>
      <c r="B285" s="268"/>
      <c r="C285" s="440" t="s">
        <v>547</v>
      </c>
      <c r="D285" s="441"/>
      <c r="E285" s="269">
        <v>16</v>
      </c>
      <c r="F285" s="270"/>
      <c r="G285" s="271"/>
      <c r="H285" s="272"/>
      <c r="I285" s="266"/>
      <c r="J285" s="273"/>
      <c r="K285" s="266"/>
      <c r="M285" s="267" t="s">
        <v>547</v>
      </c>
      <c r="O285" s="255"/>
    </row>
    <row r="286" spans="1:80" ht="12.75">
      <c r="A286" s="256">
        <v>42</v>
      </c>
      <c r="B286" s="257" t="s">
        <v>303</v>
      </c>
      <c r="C286" s="258" t="s">
        <v>304</v>
      </c>
      <c r="D286" s="259" t="s">
        <v>110</v>
      </c>
      <c r="E286" s="260">
        <v>394.5</v>
      </c>
      <c r="F286" s="260"/>
      <c r="G286" s="261">
        <f>E286*F286</f>
        <v>0</v>
      </c>
      <c r="H286" s="262">
        <v>0</v>
      </c>
      <c r="I286" s="263">
        <f>E286*H286</f>
        <v>0</v>
      </c>
      <c r="J286" s="262">
        <v>0</v>
      </c>
      <c r="K286" s="263">
        <f>E286*J286</f>
        <v>0</v>
      </c>
      <c r="O286" s="255">
        <v>2</v>
      </c>
      <c r="AA286" s="228">
        <v>1</v>
      </c>
      <c r="AB286" s="228">
        <v>1</v>
      </c>
      <c r="AC286" s="228">
        <v>1</v>
      </c>
      <c r="AZ286" s="228">
        <v>1</v>
      </c>
      <c r="BA286" s="228">
        <f>IF(AZ286=1,G286,0)</f>
        <v>0</v>
      </c>
      <c r="BB286" s="228">
        <f>IF(AZ286=2,G286,0)</f>
        <v>0</v>
      </c>
      <c r="BC286" s="228">
        <f>IF(AZ286=3,G286,0)</f>
        <v>0</v>
      </c>
      <c r="BD286" s="228">
        <f>IF(AZ286=4,G286,0)</f>
        <v>0</v>
      </c>
      <c r="BE286" s="228">
        <f>IF(AZ286=5,G286,0)</f>
        <v>0</v>
      </c>
      <c r="CA286" s="255">
        <v>1</v>
      </c>
      <c r="CB286" s="255">
        <v>1</v>
      </c>
    </row>
    <row r="287" spans="1:80" ht="12.75" customHeight="1">
      <c r="A287" s="356">
        <v>43</v>
      </c>
      <c r="B287" s="357" t="s">
        <v>305</v>
      </c>
      <c r="C287" s="358" t="s">
        <v>306</v>
      </c>
      <c r="D287" s="359" t="s">
        <v>259</v>
      </c>
      <c r="E287" s="360">
        <v>86.2377</v>
      </c>
      <c r="F287" s="360"/>
      <c r="G287" s="361">
        <f>E287*F287</f>
        <v>0</v>
      </c>
      <c r="H287" s="262">
        <v>0.02465</v>
      </c>
      <c r="I287" s="263">
        <f>E287*H287</f>
        <v>2.125759305</v>
      </c>
      <c r="J287" s="262"/>
      <c r="K287" s="263">
        <f>E287*J287</f>
        <v>0</v>
      </c>
      <c r="O287" s="255">
        <v>2</v>
      </c>
      <c r="AA287" s="228">
        <v>3</v>
      </c>
      <c r="AB287" s="228">
        <v>1</v>
      </c>
      <c r="AC287" s="228">
        <v>28614258</v>
      </c>
      <c r="AZ287" s="228">
        <v>1</v>
      </c>
      <c r="BA287" s="228">
        <f>IF(AZ287=1,G287,0)</f>
        <v>0</v>
      </c>
      <c r="BB287" s="228">
        <f>IF(AZ287=2,G287,0)</f>
        <v>0</v>
      </c>
      <c r="BC287" s="228">
        <f>IF(AZ287=3,G287,0)</f>
        <v>0</v>
      </c>
      <c r="BD287" s="228">
        <f>IF(AZ287=4,G287,0)</f>
        <v>0</v>
      </c>
      <c r="BE287" s="228">
        <f>IF(AZ287=5,G287,0)</f>
        <v>0</v>
      </c>
      <c r="CA287" s="255">
        <v>3</v>
      </c>
      <c r="CB287" s="255">
        <v>1</v>
      </c>
    </row>
    <row r="288" spans="1:15" ht="33.75" customHeight="1">
      <c r="A288" s="362"/>
      <c r="B288" s="367"/>
      <c r="C288" s="446" t="s">
        <v>307</v>
      </c>
      <c r="D288" s="447"/>
      <c r="E288" s="447"/>
      <c r="F288" s="447"/>
      <c r="G288" s="448"/>
      <c r="I288" s="266"/>
      <c r="K288" s="266"/>
      <c r="L288" s="267" t="s">
        <v>307</v>
      </c>
      <c r="O288" s="255">
        <v>3</v>
      </c>
    </row>
    <row r="289" spans="1:15" ht="12.75">
      <c r="A289" s="362"/>
      <c r="B289" s="363"/>
      <c r="C289" s="444" t="s">
        <v>548</v>
      </c>
      <c r="D289" s="445"/>
      <c r="E289" s="364">
        <v>86.2377</v>
      </c>
      <c r="F289" s="365"/>
      <c r="G289" s="366"/>
      <c r="H289" s="272"/>
      <c r="I289" s="266"/>
      <c r="J289" s="273"/>
      <c r="K289" s="266"/>
      <c r="M289" s="267" t="s">
        <v>548</v>
      </c>
      <c r="O289" s="255"/>
    </row>
    <row r="290" spans="1:80" ht="12.75">
      <c r="A290" s="356">
        <v>44</v>
      </c>
      <c r="B290" s="357" t="s">
        <v>309</v>
      </c>
      <c r="C290" s="358" t="s">
        <v>310</v>
      </c>
      <c r="D290" s="359" t="s">
        <v>259</v>
      </c>
      <c r="E290" s="360">
        <v>145</v>
      </c>
      <c r="F290" s="360"/>
      <c r="G290" s="361">
        <f>E290*F290</f>
        <v>0</v>
      </c>
      <c r="H290" s="262">
        <v>0.0006</v>
      </c>
      <c r="I290" s="263">
        <f>E290*H290</f>
        <v>0.087</v>
      </c>
      <c r="J290" s="262"/>
      <c r="K290" s="263">
        <f>E290*J290</f>
        <v>0</v>
      </c>
      <c r="O290" s="255">
        <v>2</v>
      </c>
      <c r="AA290" s="228">
        <v>3</v>
      </c>
      <c r="AB290" s="228">
        <v>1</v>
      </c>
      <c r="AC290" s="228">
        <v>28656303</v>
      </c>
      <c r="AZ290" s="228">
        <v>1</v>
      </c>
      <c r="BA290" s="228">
        <f>IF(AZ290=1,G290,0)</f>
        <v>0</v>
      </c>
      <c r="BB290" s="228">
        <f>IF(AZ290=2,G290,0)</f>
        <v>0</v>
      </c>
      <c r="BC290" s="228">
        <f>IF(AZ290=3,G290,0)</f>
        <v>0</v>
      </c>
      <c r="BD290" s="228">
        <f>IF(AZ290=4,G290,0)</f>
        <v>0</v>
      </c>
      <c r="BE290" s="228">
        <f>IF(AZ290=5,G290,0)</f>
        <v>0</v>
      </c>
      <c r="CA290" s="255">
        <v>3</v>
      </c>
      <c r="CB290" s="255">
        <v>1</v>
      </c>
    </row>
    <row r="291" spans="1:15" ht="12.75">
      <c r="A291" s="362"/>
      <c r="B291" s="363"/>
      <c r="C291" s="444" t="s">
        <v>549</v>
      </c>
      <c r="D291" s="445"/>
      <c r="E291" s="364">
        <v>145</v>
      </c>
      <c r="F291" s="365"/>
      <c r="G291" s="366"/>
      <c r="H291" s="272"/>
      <c r="I291" s="266"/>
      <c r="J291" s="273"/>
      <c r="K291" s="266"/>
      <c r="M291" s="267" t="s">
        <v>549</v>
      </c>
      <c r="O291" s="255"/>
    </row>
    <row r="292" spans="1:80" ht="12.75">
      <c r="A292" s="356">
        <v>45</v>
      </c>
      <c r="B292" s="357" t="s">
        <v>312</v>
      </c>
      <c r="C292" s="358" t="s">
        <v>313</v>
      </c>
      <c r="D292" s="359" t="s">
        <v>259</v>
      </c>
      <c r="E292" s="360">
        <v>8.12</v>
      </c>
      <c r="F292" s="360"/>
      <c r="G292" s="361">
        <f>E292*F292</f>
        <v>0</v>
      </c>
      <c r="H292" s="262">
        <v>0.0038</v>
      </c>
      <c r="I292" s="263">
        <f>E292*H292</f>
        <v>0.030855999999999998</v>
      </c>
      <c r="J292" s="262"/>
      <c r="K292" s="263">
        <f>E292*J292</f>
        <v>0</v>
      </c>
      <c r="O292" s="255">
        <v>2</v>
      </c>
      <c r="AA292" s="228">
        <v>3</v>
      </c>
      <c r="AB292" s="228">
        <v>1</v>
      </c>
      <c r="AC292" s="228">
        <v>28656313</v>
      </c>
      <c r="AZ292" s="228">
        <v>1</v>
      </c>
      <c r="BA292" s="228">
        <f>IF(AZ292=1,G292,0)</f>
        <v>0</v>
      </c>
      <c r="BB292" s="228">
        <f>IF(AZ292=2,G292,0)</f>
        <v>0</v>
      </c>
      <c r="BC292" s="228">
        <f>IF(AZ292=3,G292,0)</f>
        <v>0</v>
      </c>
      <c r="BD292" s="228">
        <f>IF(AZ292=4,G292,0)</f>
        <v>0</v>
      </c>
      <c r="BE292" s="228">
        <f>IF(AZ292=5,G292,0)</f>
        <v>0</v>
      </c>
      <c r="CA292" s="255">
        <v>3</v>
      </c>
      <c r="CB292" s="255">
        <v>1</v>
      </c>
    </row>
    <row r="293" spans="1:15" ht="22.5">
      <c r="A293" s="362"/>
      <c r="B293" s="367"/>
      <c r="C293" s="446" t="s">
        <v>314</v>
      </c>
      <c r="D293" s="447"/>
      <c r="E293" s="447"/>
      <c r="F293" s="447"/>
      <c r="G293" s="448"/>
      <c r="I293" s="266"/>
      <c r="K293" s="266"/>
      <c r="L293" s="267" t="s">
        <v>314</v>
      </c>
      <c r="O293" s="255">
        <v>3</v>
      </c>
    </row>
    <row r="294" spans="1:15" ht="12.75">
      <c r="A294" s="362"/>
      <c r="B294" s="363"/>
      <c r="C294" s="444" t="s">
        <v>550</v>
      </c>
      <c r="D294" s="445"/>
      <c r="E294" s="364">
        <v>8.12</v>
      </c>
      <c r="F294" s="365"/>
      <c r="G294" s="366"/>
      <c r="H294" s="272"/>
      <c r="I294" s="266"/>
      <c r="J294" s="273"/>
      <c r="K294" s="266"/>
      <c r="M294" s="267" t="s">
        <v>550</v>
      </c>
      <c r="O294" s="255"/>
    </row>
    <row r="295" spans="1:80" ht="12.75">
      <c r="A295" s="356">
        <v>46</v>
      </c>
      <c r="B295" s="357" t="s">
        <v>316</v>
      </c>
      <c r="C295" s="358" t="s">
        <v>317</v>
      </c>
      <c r="D295" s="359" t="s">
        <v>259</v>
      </c>
      <c r="E295" s="360">
        <v>7.07</v>
      </c>
      <c r="F295" s="360"/>
      <c r="G295" s="361">
        <f>E295*F295</f>
        <v>0</v>
      </c>
      <c r="H295" s="262">
        <v>0.00022</v>
      </c>
      <c r="I295" s="263">
        <f>E295*H295</f>
        <v>0.0015554000000000002</v>
      </c>
      <c r="J295" s="262"/>
      <c r="K295" s="263">
        <f>E295*J295</f>
        <v>0</v>
      </c>
      <c r="O295" s="255">
        <v>2</v>
      </c>
      <c r="AA295" s="228">
        <v>3</v>
      </c>
      <c r="AB295" s="228">
        <v>1</v>
      </c>
      <c r="AC295" s="228">
        <v>28656385</v>
      </c>
      <c r="AZ295" s="228">
        <v>1</v>
      </c>
      <c r="BA295" s="228">
        <f>IF(AZ295=1,G295,0)</f>
        <v>0</v>
      </c>
      <c r="BB295" s="228">
        <f>IF(AZ295=2,G295,0)</f>
        <v>0</v>
      </c>
      <c r="BC295" s="228">
        <f>IF(AZ295=3,G295,0)</f>
        <v>0</v>
      </c>
      <c r="BD295" s="228">
        <f>IF(AZ295=4,G295,0)</f>
        <v>0</v>
      </c>
      <c r="BE295" s="228">
        <f>IF(AZ295=5,G295,0)</f>
        <v>0</v>
      </c>
      <c r="CA295" s="255">
        <v>3</v>
      </c>
      <c r="CB295" s="255">
        <v>1</v>
      </c>
    </row>
    <row r="296" spans="1:15" ht="12.75">
      <c r="A296" s="362"/>
      <c r="B296" s="367"/>
      <c r="C296" s="446" t="s">
        <v>318</v>
      </c>
      <c r="D296" s="447"/>
      <c r="E296" s="447"/>
      <c r="F296" s="447"/>
      <c r="G296" s="448"/>
      <c r="I296" s="266"/>
      <c r="K296" s="266"/>
      <c r="L296" s="267" t="s">
        <v>318</v>
      </c>
      <c r="O296" s="255">
        <v>3</v>
      </c>
    </row>
    <row r="297" spans="1:15" ht="12.75">
      <c r="A297" s="362"/>
      <c r="B297" s="363"/>
      <c r="C297" s="444" t="s">
        <v>319</v>
      </c>
      <c r="D297" s="445"/>
      <c r="E297" s="364">
        <v>0</v>
      </c>
      <c r="F297" s="365"/>
      <c r="G297" s="366"/>
      <c r="H297" s="272"/>
      <c r="I297" s="266"/>
      <c r="J297" s="273"/>
      <c r="K297" s="266"/>
      <c r="M297" s="267" t="s">
        <v>319</v>
      </c>
      <c r="O297" s="255"/>
    </row>
    <row r="298" spans="1:15" ht="22.5">
      <c r="A298" s="362"/>
      <c r="B298" s="363"/>
      <c r="C298" s="444" t="s">
        <v>551</v>
      </c>
      <c r="D298" s="445"/>
      <c r="E298" s="364">
        <v>0</v>
      </c>
      <c r="F298" s="365"/>
      <c r="G298" s="366"/>
      <c r="H298" s="272"/>
      <c r="I298" s="266"/>
      <c r="J298" s="273"/>
      <c r="K298" s="266"/>
      <c r="M298" s="267" t="s">
        <v>551</v>
      </c>
      <c r="O298" s="255"/>
    </row>
    <row r="299" spans="1:15" ht="12.75">
      <c r="A299" s="362"/>
      <c r="B299" s="363"/>
      <c r="C299" s="444" t="s">
        <v>552</v>
      </c>
      <c r="D299" s="445"/>
      <c r="E299" s="364">
        <v>7.07</v>
      </c>
      <c r="F299" s="365"/>
      <c r="G299" s="366"/>
      <c r="H299" s="272"/>
      <c r="I299" s="266"/>
      <c r="J299" s="273"/>
      <c r="K299" s="266"/>
      <c r="M299" s="267" t="s">
        <v>552</v>
      </c>
      <c r="O299" s="255"/>
    </row>
    <row r="300" spans="1:80" ht="12.75">
      <c r="A300" s="356">
        <v>47</v>
      </c>
      <c r="B300" s="357" t="s">
        <v>553</v>
      </c>
      <c r="C300" s="358" t="s">
        <v>554</v>
      </c>
      <c r="D300" s="359" t="s">
        <v>259</v>
      </c>
      <c r="E300" s="360">
        <v>1.01</v>
      </c>
      <c r="F300" s="360"/>
      <c r="G300" s="361">
        <f>E300*F300</f>
        <v>0</v>
      </c>
      <c r="H300" s="262">
        <v>0.0004</v>
      </c>
      <c r="I300" s="263">
        <f>E300*H300</f>
        <v>0.000404</v>
      </c>
      <c r="J300" s="262"/>
      <c r="K300" s="263">
        <f>E300*J300</f>
        <v>0</v>
      </c>
      <c r="O300" s="255">
        <v>2</v>
      </c>
      <c r="AA300" s="228">
        <v>3</v>
      </c>
      <c r="AB300" s="228">
        <v>1</v>
      </c>
      <c r="AC300" s="228">
        <v>28656386</v>
      </c>
      <c r="AZ300" s="228">
        <v>1</v>
      </c>
      <c r="BA300" s="228">
        <f>IF(AZ300=1,G300,0)</f>
        <v>0</v>
      </c>
      <c r="BB300" s="228">
        <f>IF(AZ300=2,G300,0)</f>
        <v>0</v>
      </c>
      <c r="BC300" s="228">
        <f>IF(AZ300=3,G300,0)</f>
        <v>0</v>
      </c>
      <c r="BD300" s="228">
        <f>IF(AZ300=4,G300,0)</f>
        <v>0</v>
      </c>
      <c r="BE300" s="228">
        <f>IF(AZ300=5,G300,0)</f>
        <v>0</v>
      </c>
      <c r="CA300" s="255">
        <v>3</v>
      </c>
      <c r="CB300" s="255">
        <v>1</v>
      </c>
    </row>
    <row r="301" spans="1:15" ht="12.75">
      <c r="A301" s="362"/>
      <c r="B301" s="367"/>
      <c r="C301" s="446" t="s">
        <v>318</v>
      </c>
      <c r="D301" s="447"/>
      <c r="E301" s="447"/>
      <c r="F301" s="447"/>
      <c r="G301" s="448"/>
      <c r="I301" s="266"/>
      <c r="K301" s="266"/>
      <c r="L301" s="267" t="s">
        <v>318</v>
      </c>
      <c r="O301" s="255">
        <v>3</v>
      </c>
    </row>
    <row r="302" spans="1:15" ht="12.75">
      <c r="A302" s="362"/>
      <c r="B302" s="363"/>
      <c r="C302" s="444" t="s">
        <v>319</v>
      </c>
      <c r="D302" s="445"/>
      <c r="E302" s="364">
        <v>0</v>
      </c>
      <c r="F302" s="365"/>
      <c r="G302" s="366"/>
      <c r="H302" s="272"/>
      <c r="I302" s="266"/>
      <c r="J302" s="273"/>
      <c r="K302" s="266"/>
      <c r="M302" s="267" t="s">
        <v>319</v>
      </c>
      <c r="O302" s="255"/>
    </row>
    <row r="303" spans="1:15" ht="12.75">
      <c r="A303" s="362"/>
      <c r="B303" s="363"/>
      <c r="C303" s="444" t="s">
        <v>555</v>
      </c>
      <c r="D303" s="445"/>
      <c r="E303" s="364">
        <v>1.01</v>
      </c>
      <c r="F303" s="365"/>
      <c r="G303" s="366"/>
      <c r="H303" s="272"/>
      <c r="I303" s="266"/>
      <c r="J303" s="273"/>
      <c r="K303" s="266"/>
      <c r="M303" s="267" t="s">
        <v>555</v>
      </c>
      <c r="O303" s="255"/>
    </row>
    <row r="304" spans="1:80" ht="12.75">
      <c r="A304" s="356">
        <v>48</v>
      </c>
      <c r="B304" s="357" t="s">
        <v>321</v>
      </c>
      <c r="C304" s="358" t="s">
        <v>322</v>
      </c>
      <c r="D304" s="359" t="s">
        <v>259</v>
      </c>
      <c r="E304" s="360">
        <v>34.34</v>
      </c>
      <c r="F304" s="360"/>
      <c r="G304" s="361">
        <f>E304*F304</f>
        <v>0</v>
      </c>
      <c r="H304" s="262">
        <v>0.00075</v>
      </c>
      <c r="I304" s="263">
        <f>E304*H304</f>
        <v>0.025755000000000004</v>
      </c>
      <c r="J304" s="262"/>
      <c r="K304" s="263">
        <f>E304*J304</f>
        <v>0</v>
      </c>
      <c r="O304" s="255">
        <v>2</v>
      </c>
      <c r="AA304" s="228">
        <v>3</v>
      </c>
      <c r="AB304" s="228">
        <v>1</v>
      </c>
      <c r="AC304" s="228">
        <v>28656387</v>
      </c>
      <c r="AZ304" s="228">
        <v>1</v>
      </c>
      <c r="BA304" s="228">
        <f>IF(AZ304=1,G304,0)</f>
        <v>0</v>
      </c>
      <c r="BB304" s="228">
        <f>IF(AZ304=2,G304,0)</f>
        <v>0</v>
      </c>
      <c r="BC304" s="228">
        <f>IF(AZ304=3,G304,0)</f>
        <v>0</v>
      </c>
      <c r="BD304" s="228">
        <f>IF(AZ304=4,G304,0)</f>
        <v>0</v>
      </c>
      <c r="BE304" s="228">
        <f>IF(AZ304=5,G304,0)</f>
        <v>0</v>
      </c>
      <c r="CA304" s="255">
        <v>3</v>
      </c>
      <c r="CB304" s="255">
        <v>1</v>
      </c>
    </row>
    <row r="305" spans="1:15" ht="12.75">
      <c r="A305" s="362"/>
      <c r="B305" s="367"/>
      <c r="C305" s="446" t="s">
        <v>318</v>
      </c>
      <c r="D305" s="447"/>
      <c r="E305" s="447"/>
      <c r="F305" s="447"/>
      <c r="G305" s="448"/>
      <c r="I305" s="266"/>
      <c r="K305" s="266"/>
      <c r="L305" s="267" t="s">
        <v>318</v>
      </c>
      <c r="O305" s="255">
        <v>3</v>
      </c>
    </row>
    <row r="306" spans="1:15" ht="12.75">
      <c r="A306" s="362"/>
      <c r="B306" s="363"/>
      <c r="C306" s="444" t="s">
        <v>278</v>
      </c>
      <c r="D306" s="445"/>
      <c r="E306" s="364">
        <v>0</v>
      </c>
      <c r="F306" s="365"/>
      <c r="G306" s="366"/>
      <c r="H306" s="272"/>
      <c r="I306" s="266"/>
      <c r="J306" s="273"/>
      <c r="K306" s="266"/>
      <c r="M306" s="267" t="s">
        <v>278</v>
      </c>
      <c r="O306" s="255"/>
    </row>
    <row r="307" spans="1:15" ht="12.75">
      <c r="A307" s="362"/>
      <c r="B307" s="363"/>
      <c r="C307" s="444" t="s">
        <v>556</v>
      </c>
      <c r="D307" s="445"/>
      <c r="E307" s="364">
        <v>34.34</v>
      </c>
      <c r="F307" s="365"/>
      <c r="G307" s="366"/>
      <c r="H307" s="272"/>
      <c r="I307" s="266"/>
      <c r="J307" s="273"/>
      <c r="K307" s="266"/>
      <c r="M307" s="267" t="s">
        <v>556</v>
      </c>
      <c r="O307" s="255"/>
    </row>
    <row r="308" spans="1:80" ht="12.75" customHeight="1">
      <c r="A308" s="356">
        <v>49</v>
      </c>
      <c r="B308" s="357" t="s">
        <v>325</v>
      </c>
      <c r="C308" s="358" t="s">
        <v>326</v>
      </c>
      <c r="D308" s="359" t="s">
        <v>259</v>
      </c>
      <c r="E308" s="360">
        <v>16</v>
      </c>
      <c r="F308" s="360"/>
      <c r="G308" s="361">
        <f>E308*F308</f>
        <v>0</v>
      </c>
      <c r="H308" s="262">
        <v>0.165</v>
      </c>
      <c r="I308" s="263">
        <f>E308*H308</f>
        <v>2.64</v>
      </c>
      <c r="J308" s="262"/>
      <c r="K308" s="263">
        <f>E308*J308</f>
        <v>0</v>
      </c>
      <c r="O308" s="255">
        <v>2</v>
      </c>
      <c r="AA308" s="228">
        <v>3</v>
      </c>
      <c r="AB308" s="228">
        <v>1</v>
      </c>
      <c r="AC308" s="228">
        <v>55340322</v>
      </c>
      <c r="AZ308" s="228">
        <v>1</v>
      </c>
      <c r="BA308" s="228">
        <f>IF(AZ308=1,G308,0)</f>
        <v>0</v>
      </c>
      <c r="BB308" s="228">
        <f>IF(AZ308=2,G308,0)</f>
        <v>0</v>
      </c>
      <c r="BC308" s="228">
        <f>IF(AZ308=3,G308,0)</f>
        <v>0</v>
      </c>
      <c r="BD308" s="228">
        <f>IF(AZ308=4,G308,0)</f>
        <v>0</v>
      </c>
      <c r="BE308" s="228">
        <f>IF(AZ308=5,G308,0)</f>
        <v>0</v>
      </c>
      <c r="CA308" s="255">
        <v>3</v>
      </c>
      <c r="CB308" s="255">
        <v>1</v>
      </c>
    </row>
    <row r="309" spans="1:15" ht="24" customHeight="1">
      <c r="A309" s="362"/>
      <c r="B309" s="367"/>
      <c r="C309" s="446" t="s">
        <v>327</v>
      </c>
      <c r="D309" s="447"/>
      <c r="E309" s="447"/>
      <c r="F309" s="447"/>
      <c r="G309" s="448"/>
      <c r="I309" s="266"/>
      <c r="K309" s="266"/>
      <c r="L309" s="267" t="s">
        <v>327</v>
      </c>
      <c r="O309" s="255">
        <v>3</v>
      </c>
    </row>
    <row r="310" spans="1:15" ht="12.75">
      <c r="A310" s="362"/>
      <c r="B310" s="363"/>
      <c r="C310" s="444" t="s">
        <v>557</v>
      </c>
      <c r="D310" s="445"/>
      <c r="E310" s="364">
        <v>16</v>
      </c>
      <c r="F310" s="365"/>
      <c r="G310" s="366"/>
      <c r="H310" s="272"/>
      <c r="I310" s="266"/>
      <c r="J310" s="273"/>
      <c r="K310" s="266"/>
      <c r="M310" s="267" t="s">
        <v>557</v>
      </c>
      <c r="O310" s="255"/>
    </row>
    <row r="311" spans="1:80" ht="12.75">
      <c r="A311" s="356">
        <v>50</v>
      </c>
      <c r="B311" s="357" t="s">
        <v>558</v>
      </c>
      <c r="C311" s="358" t="s">
        <v>559</v>
      </c>
      <c r="D311" s="359" t="s">
        <v>259</v>
      </c>
      <c r="E311" s="360">
        <v>1.01</v>
      </c>
      <c r="F311" s="360"/>
      <c r="G311" s="361">
        <f>E311*F311</f>
        <v>0</v>
      </c>
      <c r="H311" s="262">
        <v>0.028</v>
      </c>
      <c r="I311" s="263">
        <f>E311*H311</f>
        <v>0.02828</v>
      </c>
      <c r="J311" s="262"/>
      <c r="K311" s="263">
        <f>E311*J311</f>
        <v>0</v>
      </c>
      <c r="O311" s="255">
        <v>2</v>
      </c>
      <c r="AA311" s="228">
        <v>3</v>
      </c>
      <c r="AB311" s="228">
        <v>0</v>
      </c>
      <c r="AC311" s="228" t="s">
        <v>558</v>
      </c>
      <c r="AZ311" s="228">
        <v>1</v>
      </c>
      <c r="BA311" s="228">
        <f>IF(AZ311=1,G311,0)</f>
        <v>0</v>
      </c>
      <c r="BB311" s="228">
        <f>IF(AZ311=2,G311,0)</f>
        <v>0</v>
      </c>
      <c r="BC311" s="228">
        <f>IF(AZ311=3,G311,0)</f>
        <v>0</v>
      </c>
      <c r="BD311" s="228">
        <f>IF(AZ311=4,G311,0)</f>
        <v>0</v>
      </c>
      <c r="BE311" s="228">
        <f>IF(AZ311=5,G311,0)</f>
        <v>0</v>
      </c>
      <c r="CA311" s="255">
        <v>3</v>
      </c>
      <c r="CB311" s="255">
        <v>0</v>
      </c>
    </row>
    <row r="312" spans="1:15" ht="12.75">
      <c r="A312" s="362"/>
      <c r="B312" s="363"/>
      <c r="C312" s="444" t="s">
        <v>278</v>
      </c>
      <c r="D312" s="445"/>
      <c r="E312" s="364">
        <v>0</v>
      </c>
      <c r="F312" s="365"/>
      <c r="G312" s="366"/>
      <c r="H312" s="272"/>
      <c r="I312" s="266"/>
      <c r="J312" s="273"/>
      <c r="K312" s="266"/>
      <c r="M312" s="267" t="s">
        <v>278</v>
      </c>
      <c r="O312" s="255"/>
    </row>
    <row r="313" spans="1:15" ht="12.75">
      <c r="A313" s="362"/>
      <c r="B313" s="363"/>
      <c r="C313" s="444" t="s">
        <v>560</v>
      </c>
      <c r="D313" s="445"/>
      <c r="E313" s="364">
        <v>1.01</v>
      </c>
      <c r="F313" s="365"/>
      <c r="G313" s="366"/>
      <c r="H313" s="272"/>
      <c r="I313" s="266"/>
      <c r="J313" s="273"/>
      <c r="K313" s="266"/>
      <c r="M313" s="267" t="s">
        <v>560</v>
      </c>
      <c r="O313" s="255"/>
    </row>
    <row r="314" spans="1:80" ht="12.75">
      <c r="A314" s="356">
        <v>51</v>
      </c>
      <c r="B314" s="357" t="s">
        <v>329</v>
      </c>
      <c r="C314" s="358" t="s">
        <v>330</v>
      </c>
      <c r="D314" s="359" t="s">
        <v>259</v>
      </c>
      <c r="E314" s="360">
        <v>3.03</v>
      </c>
      <c r="F314" s="360"/>
      <c r="G314" s="361">
        <f>E314*F314</f>
        <v>0</v>
      </c>
      <c r="H314" s="262">
        <v>0.04</v>
      </c>
      <c r="I314" s="263">
        <f>E314*H314</f>
        <v>0.12119999999999999</v>
      </c>
      <c r="J314" s="262"/>
      <c r="K314" s="263">
        <f>E314*J314</f>
        <v>0</v>
      </c>
      <c r="O314" s="255">
        <v>2</v>
      </c>
      <c r="AA314" s="228">
        <v>3</v>
      </c>
      <c r="AB314" s="228">
        <v>0</v>
      </c>
      <c r="AC314" s="228" t="s">
        <v>329</v>
      </c>
      <c r="AZ314" s="228">
        <v>1</v>
      </c>
      <c r="BA314" s="228">
        <f>IF(AZ314=1,G314,0)</f>
        <v>0</v>
      </c>
      <c r="BB314" s="228">
        <f>IF(AZ314=2,G314,0)</f>
        <v>0</v>
      </c>
      <c r="BC314" s="228">
        <f>IF(AZ314=3,G314,0)</f>
        <v>0</v>
      </c>
      <c r="BD314" s="228">
        <f>IF(AZ314=4,G314,0)</f>
        <v>0</v>
      </c>
      <c r="BE314" s="228">
        <f>IF(AZ314=5,G314,0)</f>
        <v>0</v>
      </c>
      <c r="CA314" s="255">
        <v>3</v>
      </c>
      <c r="CB314" s="255">
        <v>0</v>
      </c>
    </row>
    <row r="315" spans="1:15" ht="12.75">
      <c r="A315" s="362"/>
      <c r="B315" s="363"/>
      <c r="C315" s="444" t="s">
        <v>278</v>
      </c>
      <c r="D315" s="445"/>
      <c r="E315" s="364">
        <v>0</v>
      </c>
      <c r="F315" s="365"/>
      <c r="G315" s="366"/>
      <c r="H315" s="272"/>
      <c r="I315" s="266"/>
      <c r="J315" s="273"/>
      <c r="K315" s="266"/>
      <c r="M315" s="267" t="s">
        <v>278</v>
      </c>
      <c r="O315" s="255"/>
    </row>
    <row r="316" spans="1:15" ht="12.75">
      <c r="A316" s="362"/>
      <c r="B316" s="363"/>
      <c r="C316" s="444" t="s">
        <v>561</v>
      </c>
      <c r="D316" s="445"/>
      <c r="E316" s="364">
        <v>3.03</v>
      </c>
      <c r="F316" s="365"/>
      <c r="G316" s="366"/>
      <c r="H316" s="272"/>
      <c r="I316" s="266"/>
      <c r="J316" s="273"/>
      <c r="K316" s="266"/>
      <c r="M316" s="267" t="s">
        <v>561</v>
      </c>
      <c r="O316" s="255"/>
    </row>
    <row r="317" spans="1:80" ht="12.75">
      <c r="A317" s="356">
        <v>52</v>
      </c>
      <c r="B317" s="357" t="s">
        <v>332</v>
      </c>
      <c r="C317" s="358" t="s">
        <v>333</v>
      </c>
      <c r="D317" s="359" t="s">
        <v>259</v>
      </c>
      <c r="E317" s="360">
        <v>1.01</v>
      </c>
      <c r="F317" s="360"/>
      <c r="G317" s="361">
        <f>E317*F317</f>
        <v>0</v>
      </c>
      <c r="H317" s="262">
        <v>0.054</v>
      </c>
      <c r="I317" s="263">
        <f>E317*H317</f>
        <v>0.05454</v>
      </c>
      <c r="J317" s="262"/>
      <c r="K317" s="263">
        <f>E317*J317</f>
        <v>0</v>
      </c>
      <c r="O317" s="255">
        <v>2</v>
      </c>
      <c r="AA317" s="228">
        <v>3</v>
      </c>
      <c r="AB317" s="228">
        <v>0</v>
      </c>
      <c r="AC317" s="228" t="s">
        <v>332</v>
      </c>
      <c r="AZ317" s="228">
        <v>1</v>
      </c>
      <c r="BA317" s="228">
        <f>IF(AZ317=1,G317,0)</f>
        <v>0</v>
      </c>
      <c r="BB317" s="228">
        <f>IF(AZ317=2,G317,0)</f>
        <v>0</v>
      </c>
      <c r="BC317" s="228">
        <f>IF(AZ317=3,G317,0)</f>
        <v>0</v>
      </c>
      <c r="BD317" s="228">
        <f>IF(AZ317=4,G317,0)</f>
        <v>0</v>
      </c>
      <c r="BE317" s="228">
        <f>IF(AZ317=5,G317,0)</f>
        <v>0</v>
      </c>
      <c r="CA317" s="255">
        <v>3</v>
      </c>
      <c r="CB317" s="255">
        <v>0</v>
      </c>
    </row>
    <row r="318" spans="1:15" ht="12.75">
      <c r="A318" s="362"/>
      <c r="B318" s="363"/>
      <c r="C318" s="444" t="s">
        <v>278</v>
      </c>
      <c r="D318" s="445"/>
      <c r="E318" s="364">
        <v>0</v>
      </c>
      <c r="F318" s="365"/>
      <c r="G318" s="366"/>
      <c r="H318" s="272"/>
      <c r="I318" s="266"/>
      <c r="J318" s="273"/>
      <c r="K318" s="266"/>
      <c r="M318" s="267" t="s">
        <v>278</v>
      </c>
      <c r="O318" s="255"/>
    </row>
    <row r="319" spans="1:15" ht="12.75">
      <c r="A319" s="362"/>
      <c r="B319" s="363"/>
      <c r="C319" s="444" t="s">
        <v>562</v>
      </c>
      <c r="D319" s="445"/>
      <c r="E319" s="364">
        <v>1.01</v>
      </c>
      <c r="F319" s="365"/>
      <c r="G319" s="366"/>
      <c r="H319" s="272"/>
      <c r="I319" s="266"/>
      <c r="J319" s="273"/>
      <c r="K319" s="266"/>
      <c r="M319" s="267" t="s">
        <v>562</v>
      </c>
      <c r="O319" s="255"/>
    </row>
    <row r="320" spans="1:80" ht="12.75">
      <c r="A320" s="356">
        <v>53</v>
      </c>
      <c r="B320" s="357" t="s">
        <v>335</v>
      </c>
      <c r="C320" s="358" t="s">
        <v>336</v>
      </c>
      <c r="D320" s="359" t="s">
        <v>259</v>
      </c>
      <c r="E320" s="360">
        <v>12.12</v>
      </c>
      <c r="F320" s="360"/>
      <c r="G320" s="361">
        <f>E320*F320</f>
        <v>0</v>
      </c>
      <c r="H320" s="262">
        <v>0.068</v>
      </c>
      <c r="I320" s="263">
        <f>E320*H320</f>
        <v>0.82416</v>
      </c>
      <c r="J320" s="262"/>
      <c r="K320" s="263">
        <f>E320*J320</f>
        <v>0</v>
      </c>
      <c r="O320" s="255">
        <v>2</v>
      </c>
      <c r="AA320" s="228">
        <v>3</v>
      </c>
      <c r="AB320" s="228">
        <v>0</v>
      </c>
      <c r="AC320" s="228" t="s">
        <v>335</v>
      </c>
      <c r="AZ320" s="228">
        <v>1</v>
      </c>
      <c r="BA320" s="228">
        <f>IF(AZ320=1,G320,0)</f>
        <v>0</v>
      </c>
      <c r="BB320" s="228">
        <f>IF(AZ320=2,G320,0)</f>
        <v>0</v>
      </c>
      <c r="BC320" s="228">
        <f>IF(AZ320=3,G320,0)</f>
        <v>0</v>
      </c>
      <c r="BD320" s="228">
        <f>IF(AZ320=4,G320,0)</f>
        <v>0</v>
      </c>
      <c r="BE320" s="228">
        <f>IF(AZ320=5,G320,0)</f>
        <v>0</v>
      </c>
      <c r="CA320" s="255">
        <v>3</v>
      </c>
      <c r="CB320" s="255">
        <v>0</v>
      </c>
    </row>
    <row r="321" spans="1:15" ht="12.75">
      <c r="A321" s="362"/>
      <c r="B321" s="363"/>
      <c r="C321" s="444" t="s">
        <v>278</v>
      </c>
      <c r="D321" s="445"/>
      <c r="E321" s="364">
        <v>0</v>
      </c>
      <c r="F321" s="365"/>
      <c r="G321" s="366"/>
      <c r="H321" s="272"/>
      <c r="I321" s="266"/>
      <c r="J321" s="273"/>
      <c r="K321" s="266"/>
      <c r="M321" s="267" t="s">
        <v>278</v>
      </c>
      <c r="O321" s="255"/>
    </row>
    <row r="322" spans="1:15" ht="12.75">
      <c r="A322" s="362"/>
      <c r="B322" s="363"/>
      <c r="C322" s="444" t="s">
        <v>563</v>
      </c>
      <c r="D322" s="445"/>
      <c r="E322" s="364">
        <v>0</v>
      </c>
      <c r="F322" s="365"/>
      <c r="G322" s="366"/>
      <c r="H322" s="272"/>
      <c r="I322" s="266"/>
      <c r="J322" s="273"/>
      <c r="K322" s="266"/>
      <c r="M322" s="267" t="s">
        <v>563</v>
      </c>
      <c r="O322" s="255"/>
    </row>
    <row r="323" spans="1:15" ht="12.75">
      <c r="A323" s="362"/>
      <c r="B323" s="363"/>
      <c r="C323" s="444" t="s">
        <v>564</v>
      </c>
      <c r="D323" s="445"/>
      <c r="E323" s="364">
        <v>12.12</v>
      </c>
      <c r="F323" s="365"/>
      <c r="G323" s="366"/>
      <c r="H323" s="272"/>
      <c r="I323" s="266"/>
      <c r="J323" s="273"/>
      <c r="K323" s="266"/>
      <c r="M323" s="267" t="s">
        <v>564</v>
      </c>
      <c r="O323" s="255"/>
    </row>
    <row r="324" spans="1:80" ht="12.75">
      <c r="A324" s="356">
        <v>54</v>
      </c>
      <c r="B324" s="357" t="s">
        <v>338</v>
      </c>
      <c r="C324" s="358" t="s">
        <v>339</v>
      </c>
      <c r="D324" s="359" t="s">
        <v>259</v>
      </c>
      <c r="E324" s="360">
        <v>3.03</v>
      </c>
      <c r="F324" s="360"/>
      <c r="G324" s="361">
        <f>E324*F324</f>
        <v>0</v>
      </c>
      <c r="H324" s="262">
        <v>0.081</v>
      </c>
      <c r="I324" s="263">
        <f>E324*H324</f>
        <v>0.24542999999999998</v>
      </c>
      <c r="J324" s="262"/>
      <c r="K324" s="263">
        <f>E324*J324</f>
        <v>0</v>
      </c>
      <c r="O324" s="255">
        <v>2</v>
      </c>
      <c r="AA324" s="228">
        <v>3</v>
      </c>
      <c r="AB324" s="228">
        <v>0</v>
      </c>
      <c r="AC324" s="228" t="s">
        <v>338</v>
      </c>
      <c r="AZ324" s="228">
        <v>1</v>
      </c>
      <c r="BA324" s="228">
        <f>IF(AZ324=1,G324,0)</f>
        <v>0</v>
      </c>
      <c r="BB324" s="228">
        <f>IF(AZ324=2,G324,0)</f>
        <v>0</v>
      </c>
      <c r="BC324" s="228">
        <f>IF(AZ324=3,G324,0)</f>
        <v>0</v>
      </c>
      <c r="BD324" s="228">
        <f>IF(AZ324=4,G324,0)</f>
        <v>0</v>
      </c>
      <c r="BE324" s="228">
        <f>IF(AZ324=5,G324,0)</f>
        <v>0</v>
      </c>
      <c r="CA324" s="255">
        <v>3</v>
      </c>
      <c r="CB324" s="255">
        <v>0</v>
      </c>
    </row>
    <row r="325" spans="1:15" ht="12.75">
      <c r="A325" s="362"/>
      <c r="B325" s="363"/>
      <c r="C325" s="444" t="s">
        <v>278</v>
      </c>
      <c r="D325" s="445"/>
      <c r="E325" s="364">
        <v>0</v>
      </c>
      <c r="F325" s="365"/>
      <c r="G325" s="366"/>
      <c r="H325" s="272"/>
      <c r="I325" s="266"/>
      <c r="J325" s="273"/>
      <c r="K325" s="266"/>
      <c r="M325" s="267" t="s">
        <v>278</v>
      </c>
      <c r="O325" s="255"/>
    </row>
    <row r="326" spans="1:15" ht="12.75">
      <c r="A326" s="362"/>
      <c r="B326" s="363"/>
      <c r="C326" s="444" t="s">
        <v>565</v>
      </c>
      <c r="D326" s="445"/>
      <c r="E326" s="364">
        <v>3.03</v>
      </c>
      <c r="F326" s="365"/>
      <c r="G326" s="366"/>
      <c r="H326" s="272"/>
      <c r="I326" s="266"/>
      <c r="J326" s="273"/>
      <c r="K326" s="266"/>
      <c r="M326" s="267" t="s">
        <v>565</v>
      </c>
      <c r="O326" s="255"/>
    </row>
    <row r="327" spans="1:80" ht="12.75">
      <c r="A327" s="356">
        <v>55</v>
      </c>
      <c r="B327" s="357" t="s">
        <v>341</v>
      </c>
      <c r="C327" s="358" t="s">
        <v>342</v>
      </c>
      <c r="D327" s="359" t="s">
        <v>259</v>
      </c>
      <c r="E327" s="360">
        <v>16.16</v>
      </c>
      <c r="F327" s="360"/>
      <c r="G327" s="361">
        <f>E327*F327</f>
        <v>0</v>
      </c>
      <c r="H327" s="262">
        <v>0.585</v>
      </c>
      <c r="I327" s="263">
        <f>E327*H327</f>
        <v>9.4536</v>
      </c>
      <c r="J327" s="262"/>
      <c r="K327" s="263">
        <f>E327*J327</f>
        <v>0</v>
      </c>
      <c r="O327" s="255">
        <v>2</v>
      </c>
      <c r="AA327" s="228">
        <v>3</v>
      </c>
      <c r="AB327" s="228">
        <v>1</v>
      </c>
      <c r="AC327" s="228" t="s">
        <v>341</v>
      </c>
      <c r="AZ327" s="228">
        <v>1</v>
      </c>
      <c r="BA327" s="228">
        <f>IF(AZ327=1,G327,0)</f>
        <v>0</v>
      </c>
      <c r="BB327" s="228">
        <f>IF(AZ327=2,G327,0)</f>
        <v>0</v>
      </c>
      <c r="BC327" s="228">
        <f>IF(AZ327=3,G327,0)</f>
        <v>0</v>
      </c>
      <c r="BD327" s="228">
        <f>IF(AZ327=4,G327,0)</f>
        <v>0</v>
      </c>
      <c r="BE327" s="228">
        <f>IF(AZ327=5,G327,0)</f>
        <v>0</v>
      </c>
      <c r="CA327" s="255">
        <v>3</v>
      </c>
      <c r="CB327" s="255">
        <v>1</v>
      </c>
    </row>
    <row r="328" spans="1:15" ht="12.75">
      <c r="A328" s="362"/>
      <c r="B328" s="363"/>
      <c r="C328" s="444" t="s">
        <v>278</v>
      </c>
      <c r="D328" s="445"/>
      <c r="E328" s="364">
        <v>0</v>
      </c>
      <c r="F328" s="365"/>
      <c r="G328" s="366"/>
      <c r="H328" s="272"/>
      <c r="I328" s="266"/>
      <c r="J328" s="273"/>
      <c r="K328" s="266"/>
      <c r="M328" s="267" t="s">
        <v>278</v>
      </c>
      <c r="O328" s="255"/>
    </row>
    <row r="329" spans="1:15" ht="12.75">
      <c r="A329" s="362"/>
      <c r="B329" s="363"/>
      <c r="C329" s="444" t="s">
        <v>566</v>
      </c>
      <c r="D329" s="445"/>
      <c r="E329" s="364">
        <v>16.16</v>
      </c>
      <c r="F329" s="365"/>
      <c r="G329" s="366"/>
      <c r="H329" s="272"/>
      <c r="I329" s="266"/>
      <c r="J329" s="273"/>
      <c r="K329" s="266"/>
      <c r="M329" s="267" t="s">
        <v>566</v>
      </c>
      <c r="O329" s="255"/>
    </row>
    <row r="330" spans="1:80" ht="12.75">
      <c r="A330" s="356">
        <v>56</v>
      </c>
      <c r="B330" s="357" t="s">
        <v>344</v>
      </c>
      <c r="C330" s="358" t="s">
        <v>345</v>
      </c>
      <c r="D330" s="359" t="s">
        <v>259</v>
      </c>
      <c r="E330" s="360">
        <v>9.09</v>
      </c>
      <c r="F330" s="360"/>
      <c r="G330" s="361">
        <f>E330*F330</f>
        <v>0</v>
      </c>
      <c r="H330" s="262">
        <v>0.25</v>
      </c>
      <c r="I330" s="263">
        <f>E330*H330</f>
        <v>2.2725</v>
      </c>
      <c r="J330" s="262"/>
      <c r="K330" s="263">
        <f>E330*J330</f>
        <v>0</v>
      </c>
      <c r="O330" s="255">
        <v>2</v>
      </c>
      <c r="AA330" s="228">
        <v>3</v>
      </c>
      <c r="AB330" s="228">
        <v>1</v>
      </c>
      <c r="AC330" s="228" t="s">
        <v>344</v>
      </c>
      <c r="AZ330" s="228">
        <v>1</v>
      </c>
      <c r="BA330" s="228">
        <f>IF(AZ330=1,G330,0)</f>
        <v>0</v>
      </c>
      <c r="BB330" s="228">
        <f>IF(AZ330=2,G330,0)</f>
        <v>0</v>
      </c>
      <c r="BC330" s="228">
        <f>IF(AZ330=3,G330,0)</f>
        <v>0</v>
      </c>
      <c r="BD330" s="228">
        <f>IF(AZ330=4,G330,0)</f>
        <v>0</v>
      </c>
      <c r="BE330" s="228">
        <f>IF(AZ330=5,G330,0)</f>
        <v>0</v>
      </c>
      <c r="CA330" s="255">
        <v>3</v>
      </c>
      <c r="CB330" s="255">
        <v>1</v>
      </c>
    </row>
    <row r="331" spans="1:15" ht="12.75">
      <c r="A331" s="362"/>
      <c r="B331" s="363"/>
      <c r="C331" s="444" t="s">
        <v>278</v>
      </c>
      <c r="D331" s="445"/>
      <c r="E331" s="364">
        <v>0</v>
      </c>
      <c r="F331" s="365"/>
      <c r="G331" s="366"/>
      <c r="H331" s="272"/>
      <c r="I331" s="266"/>
      <c r="J331" s="273"/>
      <c r="K331" s="266"/>
      <c r="M331" s="267" t="s">
        <v>278</v>
      </c>
      <c r="O331" s="255"/>
    </row>
    <row r="332" spans="1:15" ht="12.75">
      <c r="A332" s="362"/>
      <c r="B332" s="363"/>
      <c r="C332" s="444" t="s">
        <v>567</v>
      </c>
      <c r="D332" s="445"/>
      <c r="E332" s="364">
        <v>0</v>
      </c>
      <c r="F332" s="365"/>
      <c r="G332" s="366"/>
      <c r="H332" s="272"/>
      <c r="I332" s="266"/>
      <c r="J332" s="273"/>
      <c r="K332" s="266"/>
      <c r="M332" s="267" t="s">
        <v>567</v>
      </c>
      <c r="O332" s="255"/>
    </row>
    <row r="333" spans="1:15" ht="12.75">
      <c r="A333" s="362"/>
      <c r="B333" s="363"/>
      <c r="C333" s="444" t="s">
        <v>568</v>
      </c>
      <c r="D333" s="445"/>
      <c r="E333" s="364">
        <v>9.09</v>
      </c>
      <c r="F333" s="365"/>
      <c r="G333" s="366"/>
      <c r="H333" s="272"/>
      <c r="I333" s="266"/>
      <c r="J333" s="273"/>
      <c r="K333" s="266"/>
      <c r="M333" s="267" t="s">
        <v>568</v>
      </c>
      <c r="O333" s="255"/>
    </row>
    <row r="334" spans="1:80" ht="12.75">
      <c r="A334" s="356">
        <v>57</v>
      </c>
      <c r="B334" s="357" t="s">
        <v>347</v>
      </c>
      <c r="C334" s="358" t="s">
        <v>348</v>
      </c>
      <c r="D334" s="359" t="s">
        <v>259</v>
      </c>
      <c r="E334" s="360">
        <v>13.13</v>
      </c>
      <c r="F334" s="360"/>
      <c r="G334" s="361">
        <f>E334*F334</f>
        <v>0</v>
      </c>
      <c r="H334" s="262">
        <v>0.5</v>
      </c>
      <c r="I334" s="263">
        <f>E334*H334</f>
        <v>6.565</v>
      </c>
      <c r="J334" s="262"/>
      <c r="K334" s="263">
        <f>E334*J334</f>
        <v>0</v>
      </c>
      <c r="O334" s="255">
        <v>2</v>
      </c>
      <c r="AA334" s="228">
        <v>3</v>
      </c>
      <c r="AB334" s="228">
        <v>1</v>
      </c>
      <c r="AC334" s="228" t="s">
        <v>347</v>
      </c>
      <c r="AZ334" s="228">
        <v>1</v>
      </c>
      <c r="BA334" s="228">
        <f>IF(AZ334=1,G334,0)</f>
        <v>0</v>
      </c>
      <c r="BB334" s="228">
        <f>IF(AZ334=2,G334,0)</f>
        <v>0</v>
      </c>
      <c r="BC334" s="228">
        <f>IF(AZ334=3,G334,0)</f>
        <v>0</v>
      </c>
      <c r="BD334" s="228">
        <f>IF(AZ334=4,G334,0)</f>
        <v>0</v>
      </c>
      <c r="BE334" s="228">
        <f>IF(AZ334=5,G334,0)</f>
        <v>0</v>
      </c>
      <c r="CA334" s="255">
        <v>3</v>
      </c>
      <c r="CB334" s="255">
        <v>1</v>
      </c>
    </row>
    <row r="335" spans="1:15" ht="12.75">
      <c r="A335" s="362"/>
      <c r="B335" s="363"/>
      <c r="C335" s="444" t="s">
        <v>278</v>
      </c>
      <c r="D335" s="445"/>
      <c r="E335" s="364">
        <v>0</v>
      </c>
      <c r="F335" s="365"/>
      <c r="G335" s="366"/>
      <c r="H335" s="272"/>
      <c r="I335" s="266"/>
      <c r="J335" s="273"/>
      <c r="K335" s="266"/>
      <c r="M335" s="267" t="s">
        <v>278</v>
      </c>
      <c r="O335" s="255"/>
    </row>
    <row r="336" spans="1:15" ht="22.5">
      <c r="A336" s="362"/>
      <c r="B336" s="363"/>
      <c r="C336" s="444" t="s">
        <v>569</v>
      </c>
      <c r="D336" s="445"/>
      <c r="E336" s="364">
        <v>0</v>
      </c>
      <c r="F336" s="365"/>
      <c r="G336" s="366"/>
      <c r="H336" s="272"/>
      <c r="I336" s="266"/>
      <c r="J336" s="273"/>
      <c r="K336" s="266"/>
      <c r="M336" s="267" t="s">
        <v>569</v>
      </c>
      <c r="O336" s="255"/>
    </row>
    <row r="337" spans="1:15" ht="12.75">
      <c r="A337" s="362"/>
      <c r="B337" s="363"/>
      <c r="C337" s="444" t="s">
        <v>570</v>
      </c>
      <c r="D337" s="445"/>
      <c r="E337" s="364">
        <v>13.13</v>
      </c>
      <c r="F337" s="365"/>
      <c r="G337" s="366"/>
      <c r="H337" s="272"/>
      <c r="I337" s="266"/>
      <c r="J337" s="273"/>
      <c r="K337" s="266"/>
      <c r="M337" s="267" t="s">
        <v>570</v>
      </c>
      <c r="O337" s="255"/>
    </row>
    <row r="338" spans="1:80" ht="12.75">
      <c r="A338" s="356">
        <v>58</v>
      </c>
      <c r="B338" s="357" t="s">
        <v>350</v>
      </c>
      <c r="C338" s="358" t="s">
        <v>351</v>
      </c>
      <c r="D338" s="359" t="s">
        <v>259</v>
      </c>
      <c r="E338" s="360">
        <v>13.13</v>
      </c>
      <c r="F338" s="360"/>
      <c r="G338" s="361">
        <f>E338*F338</f>
        <v>0</v>
      </c>
      <c r="H338" s="262">
        <v>1</v>
      </c>
      <c r="I338" s="263">
        <f>E338*H338</f>
        <v>13.13</v>
      </c>
      <c r="J338" s="262"/>
      <c r="K338" s="263">
        <f>E338*J338</f>
        <v>0</v>
      </c>
      <c r="O338" s="255">
        <v>2</v>
      </c>
      <c r="AA338" s="228">
        <v>3</v>
      </c>
      <c r="AB338" s="228">
        <v>1</v>
      </c>
      <c r="AC338" s="228" t="s">
        <v>350</v>
      </c>
      <c r="AZ338" s="228">
        <v>1</v>
      </c>
      <c r="BA338" s="228">
        <f>IF(AZ338=1,G338,0)</f>
        <v>0</v>
      </c>
      <c r="BB338" s="228">
        <f>IF(AZ338=2,G338,0)</f>
        <v>0</v>
      </c>
      <c r="BC338" s="228">
        <f>IF(AZ338=3,G338,0)</f>
        <v>0</v>
      </c>
      <c r="BD338" s="228">
        <f>IF(AZ338=4,G338,0)</f>
        <v>0</v>
      </c>
      <c r="BE338" s="228">
        <f>IF(AZ338=5,G338,0)</f>
        <v>0</v>
      </c>
      <c r="CA338" s="255">
        <v>3</v>
      </c>
      <c r="CB338" s="255">
        <v>1</v>
      </c>
    </row>
    <row r="339" spans="1:15" ht="12.75">
      <c r="A339" s="362"/>
      <c r="B339" s="363"/>
      <c r="C339" s="444" t="s">
        <v>278</v>
      </c>
      <c r="D339" s="445"/>
      <c r="E339" s="364">
        <v>0</v>
      </c>
      <c r="F339" s="365"/>
      <c r="G339" s="366"/>
      <c r="H339" s="272"/>
      <c r="I339" s="266"/>
      <c r="J339" s="273"/>
      <c r="K339" s="266"/>
      <c r="M339" s="267" t="s">
        <v>278</v>
      </c>
      <c r="O339" s="255"/>
    </row>
    <row r="340" spans="1:15" ht="12.75">
      <c r="A340" s="362"/>
      <c r="B340" s="363"/>
      <c r="C340" s="444" t="s">
        <v>571</v>
      </c>
      <c r="D340" s="445"/>
      <c r="E340" s="364">
        <v>0</v>
      </c>
      <c r="F340" s="365"/>
      <c r="G340" s="366"/>
      <c r="H340" s="272"/>
      <c r="I340" s="266"/>
      <c r="J340" s="273"/>
      <c r="K340" s="266"/>
      <c r="M340" s="267" t="s">
        <v>571</v>
      </c>
      <c r="O340" s="255"/>
    </row>
    <row r="341" spans="1:15" ht="12.75">
      <c r="A341" s="362"/>
      <c r="B341" s="363"/>
      <c r="C341" s="444" t="s">
        <v>572</v>
      </c>
      <c r="D341" s="445"/>
      <c r="E341" s="364">
        <v>13.13</v>
      </c>
      <c r="F341" s="365"/>
      <c r="G341" s="366"/>
      <c r="H341" s="272"/>
      <c r="I341" s="266"/>
      <c r="J341" s="273"/>
      <c r="K341" s="266"/>
      <c r="M341" s="267" t="s">
        <v>572</v>
      </c>
      <c r="O341" s="255"/>
    </row>
    <row r="342" spans="1:80" ht="12.75">
      <c r="A342" s="356">
        <v>59</v>
      </c>
      <c r="B342" s="357" t="s">
        <v>353</v>
      </c>
      <c r="C342" s="358" t="s">
        <v>354</v>
      </c>
      <c r="D342" s="359" t="s">
        <v>259</v>
      </c>
      <c r="E342" s="360">
        <v>9.09</v>
      </c>
      <c r="F342" s="360"/>
      <c r="G342" s="361">
        <f>E342*F342</f>
        <v>0</v>
      </c>
      <c r="H342" s="262">
        <v>1.6</v>
      </c>
      <c r="I342" s="263">
        <f>E342*H342</f>
        <v>14.544</v>
      </c>
      <c r="J342" s="262"/>
      <c r="K342" s="263">
        <f>E342*J342</f>
        <v>0</v>
      </c>
      <c r="O342" s="255">
        <v>2</v>
      </c>
      <c r="AA342" s="228">
        <v>3</v>
      </c>
      <c r="AB342" s="228">
        <v>1</v>
      </c>
      <c r="AC342" s="228" t="s">
        <v>353</v>
      </c>
      <c r="AZ342" s="228">
        <v>1</v>
      </c>
      <c r="BA342" s="228">
        <f>IF(AZ342=1,G342,0)</f>
        <v>0</v>
      </c>
      <c r="BB342" s="228">
        <f>IF(AZ342=2,G342,0)</f>
        <v>0</v>
      </c>
      <c r="BC342" s="228">
        <f>IF(AZ342=3,G342,0)</f>
        <v>0</v>
      </c>
      <c r="BD342" s="228">
        <f>IF(AZ342=4,G342,0)</f>
        <v>0</v>
      </c>
      <c r="BE342" s="228">
        <f>IF(AZ342=5,G342,0)</f>
        <v>0</v>
      </c>
      <c r="CA342" s="255">
        <v>3</v>
      </c>
      <c r="CB342" s="255">
        <v>1</v>
      </c>
    </row>
    <row r="343" spans="1:15" ht="12.75">
      <c r="A343" s="362"/>
      <c r="B343" s="363"/>
      <c r="C343" s="444" t="s">
        <v>278</v>
      </c>
      <c r="D343" s="445"/>
      <c r="E343" s="364">
        <v>0</v>
      </c>
      <c r="F343" s="365"/>
      <c r="G343" s="366"/>
      <c r="H343" s="272"/>
      <c r="I343" s="266"/>
      <c r="J343" s="273"/>
      <c r="K343" s="266"/>
      <c r="M343" s="267" t="s">
        <v>278</v>
      </c>
      <c r="O343" s="255"/>
    </row>
    <row r="344" spans="1:15" ht="12.75">
      <c r="A344" s="362"/>
      <c r="B344" s="363"/>
      <c r="C344" s="444" t="s">
        <v>573</v>
      </c>
      <c r="D344" s="445"/>
      <c r="E344" s="364">
        <v>0</v>
      </c>
      <c r="F344" s="365"/>
      <c r="G344" s="366"/>
      <c r="H344" s="272"/>
      <c r="I344" s="266"/>
      <c r="J344" s="273"/>
      <c r="K344" s="266"/>
      <c r="M344" s="267" t="s">
        <v>573</v>
      </c>
      <c r="O344" s="255"/>
    </row>
    <row r="345" spans="1:15" ht="12.75">
      <c r="A345" s="362"/>
      <c r="B345" s="363"/>
      <c r="C345" s="444" t="s">
        <v>574</v>
      </c>
      <c r="D345" s="445"/>
      <c r="E345" s="364">
        <v>9.09</v>
      </c>
      <c r="F345" s="365"/>
      <c r="G345" s="366"/>
      <c r="H345" s="272"/>
      <c r="I345" s="266"/>
      <c r="J345" s="273"/>
      <c r="K345" s="266"/>
      <c r="M345" s="267" t="s">
        <v>574</v>
      </c>
      <c r="O345" s="255"/>
    </row>
    <row r="346" spans="1:80" ht="12.75">
      <c r="A346" s="356">
        <v>60</v>
      </c>
      <c r="B346" s="357" t="s">
        <v>356</v>
      </c>
      <c r="C346" s="358" t="s">
        <v>357</v>
      </c>
      <c r="D346" s="359" t="s">
        <v>259</v>
      </c>
      <c r="E346" s="360">
        <v>5.05</v>
      </c>
      <c r="F346" s="360"/>
      <c r="G346" s="361">
        <f>E346*F346</f>
        <v>0</v>
      </c>
      <c r="H346" s="262">
        <v>1.87</v>
      </c>
      <c r="I346" s="263">
        <f>E346*H346</f>
        <v>9.4435</v>
      </c>
      <c r="J346" s="262"/>
      <c r="K346" s="263">
        <f>E346*J346</f>
        <v>0</v>
      </c>
      <c r="O346" s="255">
        <v>2</v>
      </c>
      <c r="AA346" s="228">
        <v>3</v>
      </c>
      <c r="AB346" s="228">
        <v>1</v>
      </c>
      <c r="AC346" s="228" t="s">
        <v>356</v>
      </c>
      <c r="AZ346" s="228">
        <v>1</v>
      </c>
      <c r="BA346" s="228">
        <f>IF(AZ346=1,G346,0)</f>
        <v>0</v>
      </c>
      <c r="BB346" s="228">
        <f>IF(AZ346=2,G346,0)</f>
        <v>0</v>
      </c>
      <c r="BC346" s="228">
        <f>IF(AZ346=3,G346,0)</f>
        <v>0</v>
      </c>
      <c r="BD346" s="228">
        <f>IF(AZ346=4,G346,0)</f>
        <v>0</v>
      </c>
      <c r="BE346" s="228">
        <f>IF(AZ346=5,G346,0)</f>
        <v>0</v>
      </c>
      <c r="CA346" s="255">
        <v>3</v>
      </c>
      <c r="CB346" s="255">
        <v>1</v>
      </c>
    </row>
    <row r="347" spans="1:15" ht="12.75">
      <c r="A347" s="362"/>
      <c r="B347" s="363"/>
      <c r="C347" s="444" t="s">
        <v>278</v>
      </c>
      <c r="D347" s="445"/>
      <c r="E347" s="364">
        <v>0</v>
      </c>
      <c r="F347" s="365"/>
      <c r="G347" s="366"/>
      <c r="H347" s="272"/>
      <c r="I347" s="266"/>
      <c r="J347" s="273"/>
      <c r="K347" s="266"/>
      <c r="M347" s="267" t="s">
        <v>278</v>
      </c>
      <c r="O347" s="255"/>
    </row>
    <row r="348" spans="1:15" ht="12.75">
      <c r="A348" s="362"/>
      <c r="B348" s="363"/>
      <c r="C348" s="444" t="s">
        <v>575</v>
      </c>
      <c r="D348" s="445"/>
      <c r="E348" s="364">
        <v>5.05</v>
      </c>
      <c r="F348" s="365"/>
      <c r="G348" s="366"/>
      <c r="H348" s="272"/>
      <c r="I348" s="266"/>
      <c r="J348" s="273"/>
      <c r="K348" s="266"/>
      <c r="M348" s="267" t="s">
        <v>575</v>
      </c>
      <c r="O348" s="255"/>
    </row>
    <row r="349" spans="1:80" ht="12.75">
      <c r="A349" s="356">
        <v>61</v>
      </c>
      <c r="B349" s="357" t="s">
        <v>576</v>
      </c>
      <c r="C349" s="358" t="s">
        <v>577</v>
      </c>
      <c r="D349" s="359" t="s">
        <v>259</v>
      </c>
      <c r="E349" s="360">
        <v>2.02</v>
      </c>
      <c r="F349" s="360"/>
      <c r="G349" s="361">
        <f>E349*F349</f>
        <v>0</v>
      </c>
      <c r="H349" s="262">
        <v>2.1</v>
      </c>
      <c r="I349" s="263">
        <f>E349*H349</f>
        <v>4.242</v>
      </c>
      <c r="J349" s="262"/>
      <c r="K349" s="263">
        <f>E349*J349</f>
        <v>0</v>
      </c>
      <c r="O349" s="255">
        <v>2</v>
      </c>
      <c r="AA349" s="228">
        <v>3</v>
      </c>
      <c r="AB349" s="228">
        <v>1</v>
      </c>
      <c r="AC349" s="228" t="s">
        <v>576</v>
      </c>
      <c r="AZ349" s="228">
        <v>1</v>
      </c>
      <c r="BA349" s="228">
        <f>IF(AZ349=1,G349,0)</f>
        <v>0</v>
      </c>
      <c r="BB349" s="228">
        <f>IF(AZ349=2,G349,0)</f>
        <v>0</v>
      </c>
      <c r="BC349" s="228">
        <f>IF(AZ349=3,G349,0)</f>
        <v>0</v>
      </c>
      <c r="BD349" s="228">
        <f>IF(AZ349=4,G349,0)</f>
        <v>0</v>
      </c>
      <c r="BE349" s="228">
        <f>IF(AZ349=5,G349,0)</f>
        <v>0</v>
      </c>
      <c r="CA349" s="255">
        <v>3</v>
      </c>
      <c r="CB349" s="255">
        <v>1</v>
      </c>
    </row>
    <row r="350" spans="1:15" ht="12.75">
      <c r="A350" s="362"/>
      <c r="B350" s="363"/>
      <c r="C350" s="444" t="s">
        <v>278</v>
      </c>
      <c r="D350" s="445"/>
      <c r="E350" s="364">
        <v>0</v>
      </c>
      <c r="F350" s="365"/>
      <c r="G350" s="366"/>
      <c r="H350" s="272"/>
      <c r="I350" s="266"/>
      <c r="J350" s="273"/>
      <c r="K350" s="266"/>
      <c r="M350" s="267" t="s">
        <v>278</v>
      </c>
      <c r="O350" s="255"/>
    </row>
    <row r="351" spans="1:15" ht="12.75">
      <c r="A351" s="362"/>
      <c r="B351" s="363"/>
      <c r="C351" s="444" t="s">
        <v>578</v>
      </c>
      <c r="D351" s="445"/>
      <c r="E351" s="364">
        <v>2.02</v>
      </c>
      <c r="F351" s="365"/>
      <c r="G351" s="366"/>
      <c r="H351" s="272"/>
      <c r="I351" s="266"/>
      <c r="J351" s="273"/>
      <c r="K351" s="266"/>
      <c r="M351" s="267" t="s">
        <v>578</v>
      </c>
      <c r="O351" s="255"/>
    </row>
    <row r="352" spans="1:80" ht="12.75">
      <c r="A352" s="356">
        <v>62</v>
      </c>
      <c r="B352" s="357" t="s">
        <v>359</v>
      </c>
      <c r="C352" s="358" t="s">
        <v>360</v>
      </c>
      <c r="D352" s="359" t="s">
        <v>259</v>
      </c>
      <c r="E352" s="360">
        <v>51</v>
      </c>
      <c r="F352" s="360"/>
      <c r="G352" s="361">
        <f>E352*F352</f>
        <v>0</v>
      </c>
      <c r="H352" s="262">
        <v>0.002</v>
      </c>
      <c r="I352" s="263">
        <f>E352*H352</f>
        <v>0.10200000000000001</v>
      </c>
      <c r="J352" s="262"/>
      <c r="K352" s="263">
        <f>E352*J352</f>
        <v>0</v>
      </c>
      <c r="O352" s="255">
        <v>2</v>
      </c>
      <c r="AA352" s="228">
        <v>3</v>
      </c>
      <c r="AB352" s="228">
        <v>1</v>
      </c>
      <c r="AC352" s="228" t="s">
        <v>359</v>
      </c>
      <c r="AZ352" s="228">
        <v>1</v>
      </c>
      <c r="BA352" s="228">
        <f>IF(AZ352=1,G352,0)</f>
        <v>0</v>
      </c>
      <c r="BB352" s="228">
        <f>IF(AZ352=2,G352,0)</f>
        <v>0</v>
      </c>
      <c r="BC352" s="228">
        <f>IF(AZ352=3,G352,0)</f>
        <v>0</v>
      </c>
      <c r="BD352" s="228">
        <f>IF(AZ352=4,G352,0)</f>
        <v>0</v>
      </c>
      <c r="BE352" s="228">
        <f>IF(AZ352=5,G352,0)</f>
        <v>0</v>
      </c>
      <c r="CA352" s="255">
        <v>3</v>
      </c>
      <c r="CB352" s="255">
        <v>1</v>
      </c>
    </row>
    <row r="353" spans="1:15" ht="12.75">
      <c r="A353" s="362"/>
      <c r="B353" s="363"/>
      <c r="C353" s="444" t="s">
        <v>278</v>
      </c>
      <c r="D353" s="445"/>
      <c r="E353" s="364">
        <v>0</v>
      </c>
      <c r="F353" s="365"/>
      <c r="G353" s="366"/>
      <c r="H353" s="272"/>
      <c r="I353" s="266"/>
      <c r="J353" s="273"/>
      <c r="K353" s="266"/>
      <c r="M353" s="267" t="s">
        <v>278</v>
      </c>
      <c r="O353" s="255"/>
    </row>
    <row r="354" spans="1:15" ht="12.75">
      <c r="A354" s="362"/>
      <c r="B354" s="363"/>
      <c r="C354" s="444" t="s">
        <v>579</v>
      </c>
      <c r="D354" s="445"/>
      <c r="E354" s="364">
        <v>51</v>
      </c>
      <c r="F354" s="365"/>
      <c r="G354" s="366"/>
      <c r="H354" s="272"/>
      <c r="I354" s="266"/>
      <c r="J354" s="273"/>
      <c r="K354" s="266"/>
      <c r="M354" s="267" t="s">
        <v>579</v>
      </c>
      <c r="O354" s="255"/>
    </row>
    <row r="355" spans="1:57" ht="12.75">
      <c r="A355" s="274"/>
      <c r="B355" s="275" t="s">
        <v>103</v>
      </c>
      <c r="C355" s="276" t="s">
        <v>253</v>
      </c>
      <c r="D355" s="277"/>
      <c r="E355" s="278"/>
      <c r="F355" s="279"/>
      <c r="G355" s="280">
        <f>SUM(G230:G354)</f>
        <v>0</v>
      </c>
      <c r="H355" s="281"/>
      <c r="I355" s="282">
        <f>SUM(I230:I354)</f>
        <v>101.97212470500001</v>
      </c>
      <c r="J355" s="281"/>
      <c r="K355" s="282">
        <f>SUM(K230:K354)</f>
        <v>0</v>
      </c>
      <c r="O355" s="255">
        <v>4</v>
      </c>
      <c r="BA355" s="283">
        <f>SUM(BA230:BA354)</f>
        <v>0</v>
      </c>
      <c r="BB355" s="283">
        <f>SUM(BB230:BB354)</f>
        <v>0</v>
      </c>
      <c r="BC355" s="283">
        <f>SUM(BC230:BC354)</f>
        <v>0</v>
      </c>
      <c r="BD355" s="283">
        <f>SUM(BD230:BD354)</f>
        <v>0</v>
      </c>
      <c r="BE355" s="283">
        <f>SUM(BE230:BE354)</f>
        <v>0</v>
      </c>
    </row>
    <row r="356" spans="1:15" ht="12.75">
      <c r="A356" s="245" t="s">
        <v>98</v>
      </c>
      <c r="B356" s="246" t="s">
        <v>362</v>
      </c>
      <c r="C356" s="247" t="s">
        <v>363</v>
      </c>
      <c r="D356" s="248"/>
      <c r="E356" s="249"/>
      <c r="F356" s="249"/>
      <c r="G356" s="250"/>
      <c r="H356" s="251"/>
      <c r="I356" s="252"/>
      <c r="J356" s="253"/>
      <c r="K356" s="254"/>
      <c r="O356" s="255">
        <v>1</v>
      </c>
    </row>
    <row r="357" spans="1:80" ht="12.75">
      <c r="A357" s="256">
        <v>63</v>
      </c>
      <c r="B357" s="257" t="s">
        <v>365</v>
      </c>
      <c r="C357" s="258" t="s">
        <v>366</v>
      </c>
      <c r="D357" s="259" t="s">
        <v>110</v>
      </c>
      <c r="E357" s="260">
        <v>2.8274</v>
      </c>
      <c r="F357" s="260"/>
      <c r="G357" s="261">
        <f>E357*F357</f>
        <v>0</v>
      </c>
      <c r="H357" s="262">
        <v>0.00074</v>
      </c>
      <c r="I357" s="263">
        <f>E357*H357</f>
        <v>0.002092276</v>
      </c>
      <c r="J357" s="262">
        <v>0</v>
      </c>
      <c r="K357" s="263">
        <f>E357*J357</f>
        <v>0</v>
      </c>
      <c r="O357" s="255">
        <v>2</v>
      </c>
      <c r="AA357" s="228">
        <v>1</v>
      </c>
      <c r="AB357" s="228">
        <v>1</v>
      </c>
      <c r="AC357" s="228">
        <v>1</v>
      </c>
      <c r="AZ357" s="228">
        <v>1</v>
      </c>
      <c r="BA357" s="228">
        <f>IF(AZ357=1,G357,0)</f>
        <v>0</v>
      </c>
      <c r="BB357" s="228">
        <f>IF(AZ357=2,G357,0)</f>
        <v>0</v>
      </c>
      <c r="BC357" s="228">
        <f>IF(AZ357=3,G357,0)</f>
        <v>0</v>
      </c>
      <c r="BD357" s="228">
        <f>IF(AZ357=4,G357,0)</f>
        <v>0</v>
      </c>
      <c r="BE357" s="228">
        <f>IF(AZ357=5,G357,0)</f>
        <v>0</v>
      </c>
      <c r="CA357" s="255">
        <v>1</v>
      </c>
      <c r="CB357" s="255">
        <v>1</v>
      </c>
    </row>
    <row r="358" spans="1:15" ht="12.75" customHeight="1">
      <c r="A358" s="264"/>
      <c r="B358" s="265"/>
      <c r="C358" s="449" t="s">
        <v>367</v>
      </c>
      <c r="D358" s="450"/>
      <c r="E358" s="450"/>
      <c r="F358" s="450"/>
      <c r="G358" s="451"/>
      <c r="I358" s="266"/>
      <c r="K358" s="266"/>
      <c r="L358" s="267" t="s">
        <v>367</v>
      </c>
      <c r="O358" s="255">
        <v>3</v>
      </c>
    </row>
    <row r="359" spans="1:15" ht="12.75">
      <c r="A359" s="264"/>
      <c r="B359" s="268"/>
      <c r="C359" s="440" t="s">
        <v>580</v>
      </c>
      <c r="D359" s="441"/>
      <c r="E359" s="269">
        <v>2.8274</v>
      </c>
      <c r="F359" s="270"/>
      <c r="G359" s="271"/>
      <c r="H359" s="272"/>
      <c r="I359" s="266"/>
      <c r="J359" s="273"/>
      <c r="K359" s="266"/>
      <c r="M359" s="267" t="s">
        <v>580</v>
      </c>
      <c r="O359" s="255"/>
    </row>
    <row r="360" spans="1:57" ht="12.75">
      <c r="A360" s="274"/>
      <c r="B360" s="275" t="s">
        <v>103</v>
      </c>
      <c r="C360" s="276" t="s">
        <v>364</v>
      </c>
      <c r="D360" s="277"/>
      <c r="E360" s="278"/>
      <c r="F360" s="279"/>
      <c r="G360" s="280">
        <f>SUM(G356:G359)</f>
        <v>0</v>
      </c>
      <c r="H360" s="281"/>
      <c r="I360" s="282">
        <f>SUM(I356:I359)</f>
        <v>0.002092276</v>
      </c>
      <c r="J360" s="281"/>
      <c r="K360" s="282">
        <f>SUM(K356:K359)</f>
        <v>0</v>
      </c>
      <c r="O360" s="255">
        <v>4</v>
      </c>
      <c r="BA360" s="283">
        <f>SUM(BA356:BA359)</f>
        <v>0</v>
      </c>
      <c r="BB360" s="283">
        <f>SUM(BB356:BB359)</f>
        <v>0</v>
      </c>
      <c r="BC360" s="283">
        <f>SUM(BC356:BC359)</f>
        <v>0</v>
      </c>
      <c r="BD360" s="283">
        <f>SUM(BD356:BD359)</f>
        <v>0</v>
      </c>
      <c r="BE360" s="283">
        <f>SUM(BE356:BE359)</f>
        <v>0</v>
      </c>
    </row>
    <row r="361" spans="1:15" ht="12.75">
      <c r="A361" s="245" t="s">
        <v>98</v>
      </c>
      <c r="B361" s="246" t="s">
        <v>369</v>
      </c>
      <c r="C361" s="247" t="s">
        <v>370</v>
      </c>
      <c r="D361" s="248"/>
      <c r="E361" s="249"/>
      <c r="F361" s="249"/>
      <c r="G361" s="250"/>
      <c r="H361" s="251"/>
      <c r="I361" s="252"/>
      <c r="J361" s="253"/>
      <c r="K361" s="254"/>
      <c r="O361" s="255">
        <v>1</v>
      </c>
    </row>
    <row r="362" spans="1:80" ht="12.75">
      <c r="A362" s="256">
        <v>64</v>
      </c>
      <c r="B362" s="257" t="s">
        <v>372</v>
      </c>
      <c r="C362" s="258" t="s">
        <v>373</v>
      </c>
      <c r="D362" s="259" t="s">
        <v>110</v>
      </c>
      <c r="E362" s="260">
        <v>0.6</v>
      </c>
      <c r="F362" s="260"/>
      <c r="G362" s="261">
        <f>E362*F362</f>
        <v>0</v>
      </c>
      <c r="H362" s="262">
        <v>0</v>
      </c>
      <c r="I362" s="263">
        <f>E362*H362</f>
        <v>0</v>
      </c>
      <c r="J362" s="262">
        <v>-0.00287</v>
      </c>
      <c r="K362" s="263">
        <f>E362*J362</f>
        <v>-0.001722</v>
      </c>
      <c r="O362" s="255">
        <v>2</v>
      </c>
      <c r="AA362" s="228">
        <v>1</v>
      </c>
      <c r="AB362" s="228">
        <v>1</v>
      </c>
      <c r="AC362" s="228">
        <v>1</v>
      </c>
      <c r="AZ362" s="228">
        <v>1</v>
      </c>
      <c r="BA362" s="228">
        <f>IF(AZ362=1,G362,0)</f>
        <v>0</v>
      </c>
      <c r="BB362" s="228">
        <f>IF(AZ362=2,G362,0)</f>
        <v>0</v>
      </c>
      <c r="BC362" s="228">
        <f>IF(AZ362=3,G362,0)</f>
        <v>0</v>
      </c>
      <c r="BD362" s="228">
        <f>IF(AZ362=4,G362,0)</f>
        <v>0</v>
      </c>
      <c r="BE362" s="228">
        <f>IF(AZ362=5,G362,0)</f>
        <v>0</v>
      </c>
      <c r="CA362" s="255">
        <v>1</v>
      </c>
      <c r="CB362" s="255">
        <v>1</v>
      </c>
    </row>
    <row r="363" spans="1:15" ht="12.75">
      <c r="A363" s="264"/>
      <c r="B363" s="268"/>
      <c r="C363" s="440" t="s">
        <v>581</v>
      </c>
      <c r="D363" s="441"/>
      <c r="E363" s="269">
        <v>0.6</v>
      </c>
      <c r="F363" s="270"/>
      <c r="G363" s="271"/>
      <c r="H363" s="272"/>
      <c r="I363" s="266"/>
      <c r="J363" s="273"/>
      <c r="K363" s="266"/>
      <c r="M363" s="267" t="s">
        <v>581</v>
      </c>
      <c r="O363" s="255"/>
    </row>
    <row r="364" spans="1:80" ht="12.75">
      <c r="A364" s="256">
        <v>65</v>
      </c>
      <c r="B364" s="257" t="s">
        <v>375</v>
      </c>
      <c r="C364" s="258" t="s">
        <v>376</v>
      </c>
      <c r="D364" s="259" t="s">
        <v>110</v>
      </c>
      <c r="E364" s="260">
        <v>0.6</v>
      </c>
      <c r="F364" s="260"/>
      <c r="G364" s="261">
        <f>E364*F364</f>
        <v>0</v>
      </c>
      <c r="H364" s="262">
        <v>2E-05</v>
      </c>
      <c r="I364" s="263">
        <f>E364*H364</f>
        <v>1.2E-05</v>
      </c>
      <c r="J364" s="262">
        <v>0</v>
      </c>
      <c r="K364" s="263">
        <f>E364*J364</f>
        <v>0</v>
      </c>
      <c r="O364" s="255">
        <v>2</v>
      </c>
      <c r="AA364" s="228">
        <v>1</v>
      </c>
      <c r="AB364" s="228">
        <v>1</v>
      </c>
      <c r="AC364" s="228">
        <v>1</v>
      </c>
      <c r="AZ364" s="228">
        <v>1</v>
      </c>
      <c r="BA364" s="228">
        <f>IF(AZ364=1,G364,0)</f>
        <v>0</v>
      </c>
      <c r="BB364" s="228">
        <f>IF(AZ364=2,G364,0)</f>
        <v>0</v>
      </c>
      <c r="BC364" s="228">
        <f>IF(AZ364=3,G364,0)</f>
        <v>0</v>
      </c>
      <c r="BD364" s="228">
        <f>IF(AZ364=4,G364,0)</f>
        <v>0</v>
      </c>
      <c r="BE364" s="228">
        <f>IF(AZ364=5,G364,0)</f>
        <v>0</v>
      </c>
      <c r="CA364" s="255">
        <v>1</v>
      </c>
      <c r="CB364" s="255">
        <v>1</v>
      </c>
    </row>
    <row r="365" spans="1:57" ht="12.75">
      <c r="A365" s="274"/>
      <c r="B365" s="275" t="s">
        <v>103</v>
      </c>
      <c r="C365" s="276" t="s">
        <v>371</v>
      </c>
      <c r="D365" s="277"/>
      <c r="E365" s="278"/>
      <c r="F365" s="279"/>
      <c r="G365" s="280">
        <f>SUM(G361:G364)</f>
        <v>0</v>
      </c>
      <c r="H365" s="281"/>
      <c r="I365" s="282">
        <f>SUM(I361:I364)</f>
        <v>1.2E-05</v>
      </c>
      <c r="J365" s="281"/>
      <c r="K365" s="282">
        <f>SUM(K361:K364)</f>
        <v>-0.001722</v>
      </c>
      <c r="O365" s="255">
        <v>4</v>
      </c>
      <c r="BA365" s="283">
        <f>SUM(BA361:BA364)</f>
        <v>0</v>
      </c>
      <c r="BB365" s="283">
        <f>SUM(BB361:BB364)</f>
        <v>0</v>
      </c>
      <c r="BC365" s="283">
        <f>SUM(BC361:BC364)</f>
        <v>0</v>
      </c>
      <c r="BD365" s="283">
        <f>SUM(BD361:BD364)</f>
        <v>0</v>
      </c>
      <c r="BE365" s="283">
        <f>SUM(BE361:BE364)</f>
        <v>0</v>
      </c>
    </row>
    <row r="366" spans="1:15" ht="12.75">
      <c r="A366" s="245" t="s">
        <v>98</v>
      </c>
      <c r="B366" s="246" t="s">
        <v>377</v>
      </c>
      <c r="C366" s="247" t="s">
        <v>378</v>
      </c>
      <c r="D366" s="248"/>
      <c r="E366" s="249"/>
      <c r="F366" s="249"/>
      <c r="G366" s="250"/>
      <c r="H366" s="251"/>
      <c r="I366" s="252"/>
      <c r="J366" s="253"/>
      <c r="K366" s="254"/>
      <c r="O366" s="255">
        <v>1</v>
      </c>
    </row>
    <row r="367" spans="1:80" ht="12.75">
      <c r="A367" s="256">
        <v>66</v>
      </c>
      <c r="B367" s="257" t="s">
        <v>380</v>
      </c>
      <c r="C367" s="258" t="s">
        <v>381</v>
      </c>
      <c r="D367" s="259" t="s">
        <v>382</v>
      </c>
      <c r="E367" s="260">
        <v>1370.433184997</v>
      </c>
      <c r="F367" s="260"/>
      <c r="G367" s="261">
        <f>E367*F367</f>
        <v>0</v>
      </c>
      <c r="H367" s="262">
        <v>0</v>
      </c>
      <c r="I367" s="263">
        <f>E367*H367</f>
        <v>0</v>
      </c>
      <c r="J367" s="262"/>
      <c r="K367" s="263">
        <f>E367*J367</f>
        <v>0</v>
      </c>
      <c r="O367" s="255">
        <v>2</v>
      </c>
      <c r="AA367" s="228">
        <v>7</v>
      </c>
      <c r="AB367" s="228">
        <v>1</v>
      </c>
      <c r="AC367" s="228">
        <v>2</v>
      </c>
      <c r="AZ367" s="228">
        <v>1</v>
      </c>
      <c r="BA367" s="228">
        <f>IF(AZ367=1,G367,0)</f>
        <v>0</v>
      </c>
      <c r="BB367" s="228">
        <f>IF(AZ367=2,G367,0)</f>
        <v>0</v>
      </c>
      <c r="BC367" s="228">
        <f>IF(AZ367=3,G367,0)</f>
        <v>0</v>
      </c>
      <c r="BD367" s="228">
        <f>IF(AZ367=4,G367,0)</f>
        <v>0</v>
      </c>
      <c r="BE367" s="228">
        <f>IF(AZ367=5,G367,0)</f>
        <v>0</v>
      </c>
      <c r="CA367" s="255">
        <v>7</v>
      </c>
      <c r="CB367" s="255">
        <v>1</v>
      </c>
    </row>
    <row r="368" spans="1:57" ht="12.75">
      <c r="A368" s="274"/>
      <c r="B368" s="275" t="s">
        <v>103</v>
      </c>
      <c r="C368" s="276" t="s">
        <v>379</v>
      </c>
      <c r="D368" s="277"/>
      <c r="E368" s="278"/>
      <c r="F368" s="279"/>
      <c r="G368" s="280">
        <f>SUM(G366:G367)</f>
        <v>0</v>
      </c>
      <c r="H368" s="281"/>
      <c r="I368" s="282">
        <f>SUM(I366:I367)</f>
        <v>0</v>
      </c>
      <c r="J368" s="281"/>
      <c r="K368" s="282">
        <f>SUM(K366:K367)</f>
        <v>0</v>
      </c>
      <c r="O368" s="255">
        <v>4</v>
      </c>
      <c r="BA368" s="283">
        <f>SUM(BA366:BA367)</f>
        <v>0</v>
      </c>
      <c r="BB368" s="283">
        <f>SUM(BB366:BB367)</f>
        <v>0</v>
      </c>
      <c r="BC368" s="283">
        <f>SUM(BC366:BC367)</f>
        <v>0</v>
      </c>
      <c r="BD368" s="283">
        <f>SUM(BD366:BD367)</f>
        <v>0</v>
      </c>
      <c r="BE368" s="283">
        <f>SUM(BE366:BE367)</f>
        <v>0</v>
      </c>
    </row>
    <row r="369" ht="12.75">
      <c r="E369" s="228"/>
    </row>
    <row r="370" ht="12.75">
      <c r="E370" s="228"/>
    </row>
    <row r="371" ht="12.75">
      <c r="E371" s="228"/>
    </row>
    <row r="372" ht="12.75">
      <c r="E372" s="228"/>
    </row>
    <row r="373" ht="12.75">
      <c r="E373" s="228"/>
    </row>
    <row r="374" ht="12.75">
      <c r="E374" s="228"/>
    </row>
    <row r="375" ht="12.75">
      <c r="E375" s="228"/>
    </row>
    <row r="376" ht="12.75">
      <c r="E376" s="228"/>
    </row>
    <row r="377" ht="12.75">
      <c r="E377" s="228"/>
    </row>
    <row r="378" ht="12.75">
      <c r="E378" s="228"/>
    </row>
    <row r="379" ht="12.75">
      <c r="E379" s="228"/>
    </row>
    <row r="380" ht="12.75">
      <c r="E380" s="228"/>
    </row>
    <row r="381" ht="12.75">
      <c r="E381" s="228"/>
    </row>
    <row r="382" ht="12.75">
      <c r="E382" s="228"/>
    </row>
    <row r="383" ht="12.75">
      <c r="E383" s="228"/>
    </row>
    <row r="384" ht="12.75">
      <c r="E384" s="228"/>
    </row>
    <row r="385" ht="12.75">
      <c r="E385" s="228"/>
    </row>
    <row r="386" ht="12.75">
      <c r="E386" s="228"/>
    </row>
    <row r="387" ht="12.75">
      <c r="E387" s="228"/>
    </row>
    <row r="388" ht="12.75">
      <c r="E388" s="228"/>
    </row>
    <row r="389" ht="12.75">
      <c r="E389" s="228"/>
    </row>
    <row r="390" ht="12.75">
      <c r="E390" s="228"/>
    </row>
    <row r="391" ht="12.75">
      <c r="E391" s="228"/>
    </row>
    <row r="392" spans="1:7" ht="12.75">
      <c r="A392" s="273"/>
      <c r="B392" s="273"/>
      <c r="C392" s="273"/>
      <c r="D392" s="273"/>
      <c r="E392" s="273"/>
      <c r="F392" s="273"/>
      <c r="G392" s="273"/>
    </row>
    <row r="393" spans="1:7" ht="12.75">
      <c r="A393" s="273"/>
      <c r="B393" s="273"/>
      <c r="C393" s="273"/>
      <c r="D393" s="273"/>
      <c r="E393" s="273"/>
      <c r="F393" s="273"/>
      <c r="G393" s="273"/>
    </row>
    <row r="394" spans="1:7" ht="12.75">
      <c r="A394" s="273"/>
      <c r="B394" s="273"/>
      <c r="C394" s="273"/>
      <c r="D394" s="273"/>
      <c r="E394" s="273"/>
      <c r="F394" s="273"/>
      <c r="G394" s="273"/>
    </row>
    <row r="395" spans="1:7" ht="12.75">
      <c r="A395" s="273"/>
      <c r="B395" s="273"/>
      <c r="C395" s="273"/>
      <c r="D395" s="273"/>
      <c r="E395" s="273"/>
      <c r="F395" s="273"/>
      <c r="G395" s="273"/>
    </row>
    <row r="396" ht="12.75">
      <c r="E396" s="228"/>
    </row>
    <row r="397" ht="12.75">
      <c r="E397" s="228"/>
    </row>
    <row r="398" ht="12.75">
      <c r="E398" s="228"/>
    </row>
    <row r="399" ht="12.75">
      <c r="E399" s="228"/>
    </row>
    <row r="400" ht="12.75">
      <c r="E400" s="228"/>
    </row>
    <row r="401" ht="12.75">
      <c r="E401" s="228"/>
    </row>
    <row r="402" ht="12.75">
      <c r="E402" s="228"/>
    </row>
    <row r="403" ht="12.75">
      <c r="E403" s="228"/>
    </row>
    <row r="404" ht="12.75">
      <c r="E404" s="228"/>
    </row>
    <row r="405" ht="12.75">
      <c r="E405" s="228"/>
    </row>
    <row r="406" ht="12.75">
      <c r="E406" s="228"/>
    </row>
    <row r="407" ht="12.75">
      <c r="E407" s="228"/>
    </row>
    <row r="408" ht="12.75">
      <c r="E408" s="228"/>
    </row>
    <row r="409" ht="12.75">
      <c r="E409" s="228"/>
    </row>
    <row r="410" ht="12.75">
      <c r="E410" s="228"/>
    </row>
    <row r="411" ht="12.75">
      <c r="E411" s="228"/>
    </row>
    <row r="412" ht="12.75">
      <c r="E412" s="228"/>
    </row>
    <row r="413" ht="12.75">
      <c r="E413" s="228"/>
    </row>
    <row r="414" ht="12.75">
      <c r="E414" s="228"/>
    </row>
    <row r="415" ht="12.75">
      <c r="E415" s="228"/>
    </row>
    <row r="416" ht="12.75">
      <c r="E416" s="228"/>
    </row>
    <row r="417" ht="12.75">
      <c r="E417" s="228"/>
    </row>
    <row r="418" ht="12.75">
      <c r="E418" s="228"/>
    </row>
    <row r="419" ht="12.75">
      <c r="E419" s="228"/>
    </row>
    <row r="420" ht="12.75">
      <c r="E420" s="228"/>
    </row>
    <row r="421" ht="12.75">
      <c r="E421" s="228"/>
    </row>
    <row r="422" ht="12.75">
      <c r="E422" s="228"/>
    </row>
    <row r="423" ht="12.75">
      <c r="E423" s="228"/>
    </row>
    <row r="424" ht="12.75">
      <c r="E424" s="228"/>
    </row>
    <row r="425" ht="12.75">
      <c r="E425" s="228"/>
    </row>
    <row r="426" ht="12.75">
      <c r="E426" s="228"/>
    </row>
    <row r="427" spans="1:2" ht="12.75">
      <c r="A427" s="284"/>
      <c r="B427" s="284"/>
    </row>
    <row r="428" spans="1:7" ht="12.75">
      <c r="A428" s="273"/>
      <c r="B428" s="273"/>
      <c r="C428" s="285"/>
      <c r="D428" s="285"/>
      <c r="E428" s="286"/>
      <c r="F428" s="285"/>
      <c r="G428" s="287"/>
    </row>
    <row r="429" spans="1:7" ht="12.75">
      <c r="A429" s="288"/>
      <c r="B429" s="288"/>
      <c r="C429" s="273"/>
      <c r="D429" s="273"/>
      <c r="E429" s="289"/>
      <c r="F429" s="273"/>
      <c r="G429" s="273"/>
    </row>
    <row r="430" spans="1:7" ht="12.75">
      <c r="A430" s="273"/>
      <c r="B430" s="273"/>
      <c r="C430" s="273"/>
      <c r="D430" s="273"/>
      <c r="E430" s="289"/>
      <c r="F430" s="273"/>
      <c r="G430" s="273"/>
    </row>
    <row r="431" spans="1:7" ht="12.75">
      <c r="A431" s="273"/>
      <c r="B431" s="273"/>
      <c r="C431" s="273"/>
      <c r="D431" s="273"/>
      <c r="E431" s="289"/>
      <c r="F431" s="273"/>
      <c r="G431" s="273"/>
    </row>
    <row r="432" spans="1:7" ht="12.75">
      <c r="A432" s="273"/>
      <c r="B432" s="273"/>
      <c r="C432" s="273"/>
      <c r="D432" s="273"/>
      <c r="E432" s="289"/>
      <c r="F432" s="273"/>
      <c r="G432" s="273"/>
    </row>
    <row r="433" spans="1:7" ht="12.75">
      <c r="A433" s="273"/>
      <c r="B433" s="273"/>
      <c r="C433" s="273"/>
      <c r="D433" s="273"/>
      <c r="E433" s="289"/>
      <c r="F433" s="273"/>
      <c r="G433" s="273"/>
    </row>
    <row r="434" spans="1:7" ht="12.75">
      <c r="A434" s="273"/>
      <c r="B434" s="273"/>
      <c r="C434" s="273"/>
      <c r="D434" s="273"/>
      <c r="E434" s="289"/>
      <c r="F434" s="273"/>
      <c r="G434" s="273"/>
    </row>
    <row r="435" spans="1:7" ht="12.75">
      <c r="A435" s="273"/>
      <c r="B435" s="273"/>
      <c r="C435" s="273"/>
      <c r="D435" s="273"/>
      <c r="E435" s="289"/>
      <c r="F435" s="273"/>
      <c r="G435" s="273"/>
    </row>
    <row r="436" spans="1:7" ht="12.75">
      <c r="A436" s="273"/>
      <c r="B436" s="273"/>
      <c r="C436" s="273"/>
      <c r="D436" s="273"/>
      <c r="E436" s="289"/>
      <c r="F436" s="273"/>
      <c r="G436" s="273"/>
    </row>
    <row r="437" spans="1:7" ht="12.75">
      <c r="A437" s="273"/>
      <c r="B437" s="273"/>
      <c r="C437" s="273"/>
      <c r="D437" s="273"/>
      <c r="E437" s="289"/>
      <c r="F437" s="273"/>
      <c r="G437" s="273"/>
    </row>
    <row r="438" spans="1:7" ht="12.75">
      <c r="A438" s="273"/>
      <c r="B438" s="273"/>
      <c r="C438" s="273"/>
      <c r="D438" s="273"/>
      <c r="E438" s="289"/>
      <c r="F438" s="273"/>
      <c r="G438" s="273"/>
    </row>
    <row r="439" spans="1:7" ht="12.75">
      <c r="A439" s="273"/>
      <c r="B439" s="273"/>
      <c r="C439" s="273"/>
      <c r="D439" s="273"/>
      <c r="E439" s="289"/>
      <c r="F439" s="273"/>
      <c r="G439" s="273"/>
    </row>
    <row r="440" spans="1:7" ht="12.75">
      <c r="A440" s="273"/>
      <c r="B440" s="273"/>
      <c r="C440" s="273"/>
      <c r="D440" s="273"/>
      <c r="E440" s="289"/>
      <c r="F440" s="273"/>
      <c r="G440" s="273"/>
    </row>
    <row r="441" spans="1:7" ht="12.75">
      <c r="A441" s="273"/>
      <c r="B441" s="273"/>
      <c r="C441" s="273"/>
      <c r="D441" s="273"/>
      <c r="E441" s="289"/>
      <c r="F441" s="273"/>
      <c r="G441" s="273"/>
    </row>
  </sheetData>
  <mergeCells count="288">
    <mergeCell ref="C363:D363"/>
    <mergeCell ref="C354:D354"/>
    <mergeCell ref="C358:G358"/>
    <mergeCell ref="C359:D359"/>
    <mergeCell ref="C345:D345"/>
    <mergeCell ref="C347:D347"/>
    <mergeCell ref="C348:D348"/>
    <mergeCell ref="C350:D350"/>
    <mergeCell ref="C351:D351"/>
    <mergeCell ref="C353:D353"/>
    <mergeCell ref="C337:D337"/>
    <mergeCell ref="C339:D339"/>
    <mergeCell ref="C340:D340"/>
    <mergeCell ref="C341:D341"/>
    <mergeCell ref="C343:D343"/>
    <mergeCell ref="C344:D344"/>
    <mergeCell ref="C329:D329"/>
    <mergeCell ref="C331:D331"/>
    <mergeCell ref="C332:D332"/>
    <mergeCell ref="C333:D333"/>
    <mergeCell ref="C335:D335"/>
    <mergeCell ref="C336:D336"/>
    <mergeCell ref="C321:D321"/>
    <mergeCell ref="C322:D322"/>
    <mergeCell ref="C323:D323"/>
    <mergeCell ref="C325:D325"/>
    <mergeCell ref="C326:D326"/>
    <mergeCell ref="C328:D328"/>
    <mergeCell ref="C312:D312"/>
    <mergeCell ref="C313:D313"/>
    <mergeCell ref="C315:D315"/>
    <mergeCell ref="C316:D316"/>
    <mergeCell ref="C318:D318"/>
    <mergeCell ref="C319:D319"/>
    <mergeCell ref="C303:D303"/>
    <mergeCell ref="C305:G305"/>
    <mergeCell ref="C306:D306"/>
    <mergeCell ref="C307:D307"/>
    <mergeCell ref="C309:G309"/>
    <mergeCell ref="C310:D310"/>
    <mergeCell ref="C296:G296"/>
    <mergeCell ref="C297:D297"/>
    <mergeCell ref="C298:D298"/>
    <mergeCell ref="C299:D299"/>
    <mergeCell ref="C301:G301"/>
    <mergeCell ref="C302:D302"/>
    <mergeCell ref="C285:D285"/>
    <mergeCell ref="C288:G288"/>
    <mergeCell ref="C289:D289"/>
    <mergeCell ref="C291:D291"/>
    <mergeCell ref="C293:G293"/>
    <mergeCell ref="C294:D294"/>
    <mergeCell ref="C278:D278"/>
    <mergeCell ref="C279:D279"/>
    <mergeCell ref="C280:D280"/>
    <mergeCell ref="C281:D281"/>
    <mergeCell ref="C282:D282"/>
    <mergeCell ref="C284:D284"/>
    <mergeCell ref="C271:D271"/>
    <mergeCell ref="C272:D272"/>
    <mergeCell ref="C274:D274"/>
    <mergeCell ref="C275:D275"/>
    <mergeCell ref="C276:D276"/>
    <mergeCell ref="C277:D277"/>
    <mergeCell ref="C265:D265"/>
    <mergeCell ref="C266:D266"/>
    <mergeCell ref="C267:D267"/>
    <mergeCell ref="C268:D268"/>
    <mergeCell ref="C269:D269"/>
    <mergeCell ref="C270:D270"/>
    <mergeCell ref="C259:D259"/>
    <mergeCell ref="C260:D260"/>
    <mergeCell ref="C261:D261"/>
    <mergeCell ref="C262:D262"/>
    <mergeCell ref="C263:D263"/>
    <mergeCell ref="C264:D264"/>
    <mergeCell ref="C252:D252"/>
    <mergeCell ref="C253:D253"/>
    <mergeCell ref="C254:D254"/>
    <mergeCell ref="C256:D256"/>
    <mergeCell ref="C257:D257"/>
    <mergeCell ref="C258:D258"/>
    <mergeCell ref="C245:D245"/>
    <mergeCell ref="C247:D247"/>
    <mergeCell ref="C248:D248"/>
    <mergeCell ref="C249:D249"/>
    <mergeCell ref="C250:D250"/>
    <mergeCell ref="C251:D251"/>
    <mergeCell ref="C232:D232"/>
    <mergeCell ref="C234:D234"/>
    <mergeCell ref="C235:D235"/>
    <mergeCell ref="C236:D236"/>
    <mergeCell ref="C238:D238"/>
    <mergeCell ref="C240:D240"/>
    <mergeCell ref="C241:D241"/>
    <mergeCell ref="C243:D243"/>
    <mergeCell ref="C222:D222"/>
    <mergeCell ref="C223:D223"/>
    <mergeCell ref="C224:D224"/>
    <mergeCell ref="C225:D225"/>
    <mergeCell ref="C226:D226"/>
    <mergeCell ref="C228:D228"/>
    <mergeCell ref="C213:D213"/>
    <mergeCell ref="C214:D214"/>
    <mergeCell ref="C215:D215"/>
    <mergeCell ref="C216:D216"/>
    <mergeCell ref="C218:D218"/>
    <mergeCell ref="C205:D205"/>
    <mergeCell ref="C206:D206"/>
    <mergeCell ref="C207:D207"/>
    <mergeCell ref="C210:D210"/>
    <mergeCell ref="C212:D212"/>
    <mergeCell ref="C194:D194"/>
    <mergeCell ref="C196:D196"/>
    <mergeCell ref="C197:D197"/>
    <mergeCell ref="C199:D199"/>
    <mergeCell ref="C200:D200"/>
    <mergeCell ref="C202:D202"/>
    <mergeCell ref="C181:D181"/>
    <mergeCell ref="C183:D183"/>
    <mergeCell ref="C185:D185"/>
    <mergeCell ref="C190:D190"/>
    <mergeCell ref="C191:D191"/>
    <mergeCell ref="C193:D193"/>
    <mergeCell ref="C172:D172"/>
    <mergeCell ref="C174:G174"/>
    <mergeCell ref="C175:G175"/>
    <mergeCell ref="C176:D176"/>
    <mergeCell ref="C177:D177"/>
    <mergeCell ref="C179:D179"/>
    <mergeCell ref="C165:D165"/>
    <mergeCell ref="C166:D166"/>
    <mergeCell ref="C167:D167"/>
    <mergeCell ref="C168:D168"/>
    <mergeCell ref="C169:D169"/>
    <mergeCell ref="C170:D170"/>
    <mergeCell ref="C159:D159"/>
    <mergeCell ref="C160:D160"/>
    <mergeCell ref="C161:D161"/>
    <mergeCell ref="C162:D162"/>
    <mergeCell ref="C163:D163"/>
    <mergeCell ref="C164:D164"/>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7:D127"/>
    <mergeCell ref="C129:D129"/>
    <mergeCell ref="C130:D130"/>
    <mergeCell ref="C131:D131"/>
    <mergeCell ref="C132:D132"/>
    <mergeCell ref="C134:D134"/>
    <mergeCell ref="C118:D118"/>
    <mergeCell ref="C119:D119"/>
    <mergeCell ref="C121:D121"/>
    <mergeCell ref="C123:D123"/>
    <mergeCell ref="C124:D124"/>
    <mergeCell ref="C125:D125"/>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00:D100"/>
    <mergeCell ref="C101:D101"/>
    <mergeCell ref="C102:D102"/>
    <mergeCell ref="C103:D103"/>
    <mergeCell ref="C104:D104"/>
    <mergeCell ref="C105:D105"/>
    <mergeCell ref="C94:D94"/>
    <mergeCell ref="C95:D95"/>
    <mergeCell ref="C96:D96"/>
    <mergeCell ref="C97:D97"/>
    <mergeCell ref="C98:D98"/>
    <mergeCell ref="C99:D99"/>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69:D69"/>
    <mergeCell ref="C70:D70"/>
    <mergeCell ref="C71:D71"/>
    <mergeCell ref="C72:D72"/>
    <mergeCell ref="C74:D74"/>
    <mergeCell ref="C75:D75"/>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A1:G1"/>
    <mergeCell ref="A3:B3"/>
    <mergeCell ref="A4:B4"/>
    <mergeCell ref="E4:G4"/>
    <mergeCell ref="C9:D9"/>
    <mergeCell ref="C12:D12"/>
    <mergeCell ref="C13:D13"/>
    <mergeCell ref="C14:D14"/>
  </mergeCells>
  <printOptions horizontalCentered="1"/>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9" t="s">
        <v>31</v>
      </c>
      <c r="B1" s="90"/>
      <c r="C1" s="90"/>
      <c r="D1" s="90"/>
      <c r="E1" s="90"/>
      <c r="F1" s="90"/>
      <c r="G1" s="90"/>
    </row>
    <row r="2" spans="1:7" ht="12.75" customHeight="1">
      <c r="A2" s="91" t="s">
        <v>32</v>
      </c>
      <c r="B2" s="92"/>
      <c r="C2" s="93" t="s">
        <v>1972</v>
      </c>
      <c r="D2" s="93" t="s">
        <v>582</v>
      </c>
      <c r="E2" s="94"/>
      <c r="F2" s="95" t="s">
        <v>33</v>
      </c>
      <c r="G2" s="96" t="s">
        <v>109</v>
      </c>
    </row>
    <row r="3" spans="1:7" ht="3" customHeight="1" hidden="1">
      <c r="A3" s="97"/>
      <c r="B3" s="98"/>
      <c r="C3" s="99"/>
      <c r="D3" s="99"/>
      <c r="E3" s="100"/>
      <c r="F3" s="101"/>
      <c r="G3" s="102"/>
    </row>
    <row r="4" spans="1:7" ht="12" customHeight="1">
      <c r="A4" s="103" t="s">
        <v>34</v>
      </c>
      <c r="B4" s="98"/>
      <c r="C4" s="99"/>
      <c r="D4" s="99"/>
      <c r="E4" s="100"/>
      <c r="F4" s="101" t="s">
        <v>35</v>
      </c>
      <c r="G4" s="104"/>
    </row>
    <row r="5" spans="1:7" ht="12.95" customHeight="1">
      <c r="A5" s="105" t="s">
        <v>106</v>
      </c>
      <c r="B5" s="106"/>
      <c r="C5" s="107" t="s">
        <v>107</v>
      </c>
      <c r="D5" s="108"/>
      <c r="E5" s="106"/>
      <c r="F5" s="101" t="s">
        <v>36</v>
      </c>
      <c r="G5" s="102" t="s">
        <v>110</v>
      </c>
    </row>
    <row r="6" spans="1:15" ht="12.95" customHeight="1">
      <c r="A6" s="103" t="s">
        <v>37</v>
      </c>
      <c r="B6" s="98"/>
      <c r="C6" s="99"/>
      <c r="D6" s="99"/>
      <c r="E6" s="100"/>
      <c r="F6" s="109" t="s">
        <v>38</v>
      </c>
      <c r="G6" s="110">
        <v>0</v>
      </c>
      <c r="O6" s="111"/>
    </row>
    <row r="7" spans="1:7" ht="12.95" customHeight="1">
      <c r="A7" s="112" t="s">
        <v>104</v>
      </c>
      <c r="B7" s="113"/>
      <c r="C7" s="114" t="s">
        <v>105</v>
      </c>
      <c r="D7" s="115"/>
      <c r="E7" s="115"/>
      <c r="F7" s="116" t="s">
        <v>39</v>
      </c>
      <c r="G7" s="110">
        <f>IF(G6=0,,ROUND((F30+F32)/G6,1))</f>
        <v>0</v>
      </c>
    </row>
    <row r="8" spans="1:9" ht="12.75">
      <c r="A8" s="117" t="s">
        <v>40</v>
      </c>
      <c r="B8" s="101"/>
      <c r="C8" s="417" t="s">
        <v>387</v>
      </c>
      <c r="D8" s="417"/>
      <c r="E8" s="418"/>
      <c r="F8" s="118" t="s">
        <v>41</v>
      </c>
      <c r="G8" s="119"/>
      <c r="H8" s="120"/>
      <c r="I8" s="121"/>
    </row>
    <row r="9" spans="1:8" ht="12.75">
      <c r="A9" s="117" t="s">
        <v>42</v>
      </c>
      <c r="B9" s="101"/>
      <c r="C9" s="417"/>
      <c r="D9" s="417"/>
      <c r="E9" s="418"/>
      <c r="F9" s="101"/>
      <c r="G9" s="122"/>
      <c r="H9" s="123"/>
    </row>
    <row r="10" spans="1:8" ht="12.75">
      <c r="A10" s="117" t="s">
        <v>43</v>
      </c>
      <c r="B10" s="101"/>
      <c r="C10" s="417"/>
      <c r="D10" s="417"/>
      <c r="E10" s="417"/>
      <c r="F10" s="124"/>
      <c r="G10" s="125"/>
      <c r="H10" s="126"/>
    </row>
    <row r="11" spans="1:57" ht="13.5" customHeight="1">
      <c r="A11" s="117" t="s">
        <v>44</v>
      </c>
      <c r="B11" s="101"/>
      <c r="C11" s="417"/>
      <c r="D11" s="417"/>
      <c r="E11" s="417"/>
      <c r="F11" s="127" t="s">
        <v>45</v>
      </c>
      <c r="G11" s="128"/>
      <c r="H11" s="123"/>
      <c r="BA11" s="129"/>
      <c r="BB11" s="129"/>
      <c r="BC11" s="129"/>
      <c r="BD11" s="129"/>
      <c r="BE11" s="129"/>
    </row>
    <row r="12" spans="1:8" ht="12.75" customHeight="1">
      <c r="A12" s="130" t="s">
        <v>46</v>
      </c>
      <c r="B12" s="98"/>
      <c r="C12" s="419"/>
      <c r="D12" s="419"/>
      <c r="E12" s="419"/>
      <c r="F12" s="131" t="s">
        <v>47</v>
      </c>
      <c r="G12" s="132"/>
      <c r="H12" s="123"/>
    </row>
    <row r="13" spans="1:8" ht="28.5" customHeight="1" thickBot="1">
      <c r="A13" s="133" t="s">
        <v>48</v>
      </c>
      <c r="B13" s="134"/>
      <c r="C13" s="134"/>
      <c r="D13" s="134"/>
      <c r="E13" s="135"/>
      <c r="F13" s="135"/>
      <c r="G13" s="136"/>
      <c r="H13" s="123"/>
    </row>
    <row r="14" spans="1:7" ht="17.25" customHeight="1" thickBot="1">
      <c r="A14" s="137" t="s">
        <v>49</v>
      </c>
      <c r="B14" s="138"/>
      <c r="C14" s="139"/>
      <c r="D14" s="140" t="s">
        <v>50</v>
      </c>
      <c r="E14" s="141"/>
      <c r="F14" s="141"/>
      <c r="G14" s="139"/>
    </row>
    <row r="15" spans="1:7" ht="15.95" customHeight="1">
      <c r="A15" s="142"/>
      <c r="B15" s="143" t="s">
        <v>51</v>
      </c>
      <c r="C15" s="144">
        <f>'SO 10.1 SO 10.1.1.3 Rek'!E11</f>
        <v>0</v>
      </c>
      <c r="D15" s="145" t="str">
        <f>'SO 10.1 SO 10.1.1.3 Rek'!A16</f>
        <v>Ztížené výrobní podmínky</v>
      </c>
      <c r="E15" s="146"/>
      <c r="F15" s="147"/>
      <c r="G15" s="144">
        <f>'SO 10.1 SO 10.1.1.3 Rek'!I16</f>
        <v>0</v>
      </c>
    </row>
    <row r="16" spans="1:7" ht="15.95" customHeight="1">
      <c r="A16" s="142" t="s">
        <v>52</v>
      </c>
      <c r="B16" s="143" t="s">
        <v>53</v>
      </c>
      <c r="C16" s="144">
        <f>'SO 10.1 SO 10.1.1.3 Rek'!F11</f>
        <v>0</v>
      </c>
      <c r="D16" s="97" t="str">
        <f>'SO 10.1 SO 10.1.1.3 Rek'!A17</f>
        <v>Zařízení staveniště</v>
      </c>
      <c r="E16" s="148"/>
      <c r="F16" s="149"/>
      <c r="G16" s="144">
        <f>'SO 10.1 SO 10.1.1.3 Rek'!I17</f>
        <v>0</v>
      </c>
    </row>
    <row r="17" spans="1:7" ht="15.95" customHeight="1">
      <c r="A17" s="142" t="s">
        <v>54</v>
      </c>
      <c r="B17" s="143" t="s">
        <v>55</v>
      </c>
      <c r="C17" s="144">
        <f>'SO 10.1 SO 10.1.1.3 Rek'!H11</f>
        <v>0</v>
      </c>
      <c r="D17" s="97"/>
      <c r="E17" s="148"/>
      <c r="F17" s="149"/>
      <c r="G17" s="144"/>
    </row>
    <row r="18" spans="1:7" ht="15.95" customHeight="1">
      <c r="A18" s="150" t="s">
        <v>56</v>
      </c>
      <c r="B18" s="151" t="s">
        <v>57</v>
      </c>
      <c r="C18" s="144">
        <f>'SO 10.1 SO 10.1.1.3 Rek'!G11</f>
        <v>0</v>
      </c>
      <c r="D18" s="97"/>
      <c r="E18" s="148"/>
      <c r="F18" s="149"/>
      <c r="G18" s="144"/>
    </row>
    <row r="19" spans="1:7" ht="15.95" customHeight="1">
      <c r="A19" s="152" t="s">
        <v>58</v>
      </c>
      <c r="B19" s="143"/>
      <c r="C19" s="144">
        <f>SUM(C15:C18)</f>
        <v>0</v>
      </c>
      <c r="D19" s="97"/>
      <c r="E19" s="148"/>
      <c r="F19" s="149"/>
      <c r="G19" s="144"/>
    </row>
    <row r="20" spans="1:7" ht="15.95" customHeight="1">
      <c r="A20" s="152"/>
      <c r="B20" s="143"/>
      <c r="C20" s="144"/>
      <c r="D20" s="97"/>
      <c r="E20" s="148"/>
      <c r="F20" s="149"/>
      <c r="G20" s="144"/>
    </row>
    <row r="21" spans="1:7" ht="15.95" customHeight="1">
      <c r="A21" s="152" t="s">
        <v>28</v>
      </c>
      <c r="B21" s="143"/>
      <c r="C21" s="144">
        <f>'SO 10.1 SO 10.1.1.3 Rek'!I11</f>
        <v>0</v>
      </c>
      <c r="D21" s="97"/>
      <c r="E21" s="148"/>
      <c r="F21" s="149"/>
      <c r="G21" s="144"/>
    </row>
    <row r="22" spans="1:7" ht="15.95" customHeight="1">
      <c r="A22" s="153" t="s">
        <v>59</v>
      </c>
      <c r="B22" s="123"/>
      <c r="C22" s="144">
        <f>C19+C21</f>
        <v>0</v>
      </c>
      <c r="D22" s="97" t="s">
        <v>60</v>
      </c>
      <c r="E22" s="148"/>
      <c r="F22" s="149"/>
      <c r="G22" s="144">
        <f>G23-SUM(G15:G21)</f>
        <v>0</v>
      </c>
    </row>
    <row r="23" spans="1:7" ht="15.95" customHeight="1" thickBot="1">
      <c r="A23" s="415" t="s">
        <v>61</v>
      </c>
      <c r="B23" s="416"/>
      <c r="C23" s="154">
        <f>C22+G23</f>
        <v>0</v>
      </c>
      <c r="D23" s="155" t="s">
        <v>62</v>
      </c>
      <c r="E23" s="156"/>
      <c r="F23" s="157"/>
      <c r="G23" s="144">
        <f>'SO 10.1 SO 10.1.1.3 Rek'!H19</f>
        <v>0</v>
      </c>
    </row>
    <row r="24" spans="1:7" ht="12.75">
      <c r="A24" s="158" t="s">
        <v>63</v>
      </c>
      <c r="B24" s="159"/>
      <c r="C24" s="160"/>
      <c r="D24" s="159" t="s">
        <v>64</v>
      </c>
      <c r="E24" s="159"/>
      <c r="F24" s="161" t="s">
        <v>65</v>
      </c>
      <c r="G24" s="162"/>
    </row>
    <row r="25" spans="1:7" ht="12.75">
      <c r="A25" s="153" t="s">
        <v>66</v>
      </c>
      <c r="B25" s="123"/>
      <c r="C25" s="163"/>
      <c r="D25" s="123" t="s">
        <v>66</v>
      </c>
      <c r="F25" s="164" t="s">
        <v>66</v>
      </c>
      <c r="G25" s="165"/>
    </row>
    <row r="26" spans="1:7" ht="37.5" customHeight="1">
      <c r="A26" s="153" t="s">
        <v>67</v>
      </c>
      <c r="B26" s="166"/>
      <c r="C26" s="163"/>
      <c r="D26" s="123" t="s">
        <v>67</v>
      </c>
      <c r="F26" s="164" t="s">
        <v>67</v>
      </c>
      <c r="G26" s="165"/>
    </row>
    <row r="27" spans="1:7" ht="12.75">
      <c r="A27" s="153"/>
      <c r="B27" s="167"/>
      <c r="C27" s="163"/>
      <c r="D27" s="123"/>
      <c r="F27" s="164"/>
      <c r="G27" s="165"/>
    </row>
    <row r="28" spans="1:7" ht="12.75">
      <c r="A28" s="153" t="s">
        <v>68</v>
      </c>
      <c r="B28" s="123"/>
      <c r="C28" s="163"/>
      <c r="D28" s="164" t="s">
        <v>69</v>
      </c>
      <c r="E28" s="163"/>
      <c r="F28" s="168" t="s">
        <v>69</v>
      </c>
      <c r="G28" s="165"/>
    </row>
    <row r="29" spans="1:7" ht="69" customHeight="1">
      <c r="A29" s="153"/>
      <c r="B29" s="123"/>
      <c r="C29" s="169"/>
      <c r="D29" s="170"/>
      <c r="E29" s="169"/>
      <c r="F29" s="123"/>
      <c r="G29" s="165"/>
    </row>
    <row r="30" spans="1:7" ht="12.75">
      <c r="A30" s="171" t="s">
        <v>12</v>
      </c>
      <c r="B30" s="172"/>
      <c r="C30" s="173">
        <v>21</v>
      </c>
      <c r="D30" s="172" t="s">
        <v>70</v>
      </c>
      <c r="E30" s="174"/>
      <c r="F30" s="421">
        <f>C23-F32</f>
        <v>0</v>
      </c>
      <c r="G30" s="422"/>
    </row>
    <row r="31" spans="1:7" ht="12.75">
      <c r="A31" s="171" t="s">
        <v>71</v>
      </c>
      <c r="B31" s="172"/>
      <c r="C31" s="173">
        <f>C30</f>
        <v>21</v>
      </c>
      <c r="D31" s="172" t="s">
        <v>72</v>
      </c>
      <c r="E31" s="174"/>
      <c r="F31" s="421">
        <f>ROUND(PRODUCT(F30,C31/100),0)</f>
        <v>0</v>
      </c>
      <c r="G31" s="422"/>
    </row>
    <row r="32" spans="1:7" ht="12.75">
      <c r="A32" s="171" t="s">
        <v>12</v>
      </c>
      <c r="B32" s="172"/>
      <c r="C32" s="173">
        <v>0</v>
      </c>
      <c r="D32" s="172" t="s">
        <v>72</v>
      </c>
      <c r="E32" s="174"/>
      <c r="F32" s="421">
        <v>0</v>
      </c>
      <c r="G32" s="422"/>
    </row>
    <row r="33" spans="1:7" ht="12.75">
      <c r="A33" s="171" t="s">
        <v>71</v>
      </c>
      <c r="B33" s="175"/>
      <c r="C33" s="176">
        <f>C32</f>
        <v>0</v>
      </c>
      <c r="D33" s="172" t="s">
        <v>72</v>
      </c>
      <c r="E33" s="149"/>
      <c r="F33" s="421">
        <f>ROUND(PRODUCT(F32,C33/100),0)</f>
        <v>0</v>
      </c>
      <c r="G33" s="422"/>
    </row>
    <row r="34" spans="1:7" s="180" customFormat="1" ht="19.5" customHeight="1" thickBot="1">
      <c r="A34" s="177" t="s">
        <v>73</v>
      </c>
      <c r="B34" s="178"/>
      <c r="C34" s="178"/>
      <c r="D34" s="178"/>
      <c r="E34" s="179"/>
      <c r="F34" s="423">
        <f>ROUND(SUM(F30:F33),0)</f>
        <v>0</v>
      </c>
      <c r="G34" s="424"/>
    </row>
    <row r="36" spans="1:8" ht="12.75">
      <c r="A36" s="2" t="s">
        <v>74</v>
      </c>
      <c r="B36" s="2"/>
      <c r="C36" s="2"/>
      <c r="D36" s="2"/>
      <c r="E36" s="2"/>
      <c r="F36" s="2"/>
      <c r="G36" s="2"/>
      <c r="H36" s="1" t="s">
        <v>2</v>
      </c>
    </row>
    <row r="37" spans="1:8" ht="14.25" customHeight="1">
      <c r="A37" s="2"/>
      <c r="B37" s="425"/>
      <c r="C37" s="425"/>
      <c r="D37" s="425"/>
      <c r="E37" s="425"/>
      <c r="F37" s="425"/>
      <c r="G37" s="425"/>
      <c r="H37" s="1" t="s">
        <v>2</v>
      </c>
    </row>
    <row r="38" spans="1:8" ht="12.75" customHeight="1">
      <c r="A38" s="181"/>
      <c r="B38" s="425"/>
      <c r="C38" s="425"/>
      <c r="D38" s="425"/>
      <c r="E38" s="425"/>
      <c r="F38" s="425"/>
      <c r="G38" s="425"/>
      <c r="H38" s="1" t="s">
        <v>2</v>
      </c>
    </row>
    <row r="39" spans="1:8" ht="12.75">
      <c r="A39" s="181"/>
      <c r="B39" s="425"/>
      <c r="C39" s="425"/>
      <c r="D39" s="425"/>
      <c r="E39" s="425"/>
      <c r="F39" s="425"/>
      <c r="G39" s="425"/>
      <c r="H39" s="1" t="s">
        <v>2</v>
      </c>
    </row>
    <row r="40" spans="1:8" ht="12.75">
      <c r="A40" s="181"/>
      <c r="B40" s="425"/>
      <c r="C40" s="425"/>
      <c r="D40" s="425"/>
      <c r="E40" s="425"/>
      <c r="F40" s="425"/>
      <c r="G40" s="425"/>
      <c r="H40" s="1" t="s">
        <v>2</v>
      </c>
    </row>
    <row r="41" spans="1:8" ht="12.75">
      <c r="A41" s="181"/>
      <c r="B41" s="425"/>
      <c r="C41" s="425"/>
      <c r="D41" s="425"/>
      <c r="E41" s="425"/>
      <c r="F41" s="425"/>
      <c r="G41" s="425"/>
      <c r="H41" s="1" t="s">
        <v>2</v>
      </c>
    </row>
    <row r="42" spans="1:8" ht="12.75">
      <c r="A42" s="181"/>
      <c r="B42" s="425"/>
      <c r="C42" s="425"/>
      <c r="D42" s="425"/>
      <c r="E42" s="425"/>
      <c r="F42" s="425"/>
      <c r="G42" s="425"/>
      <c r="H42" s="1" t="s">
        <v>2</v>
      </c>
    </row>
    <row r="43" spans="1:8" ht="12.75">
      <c r="A43" s="181"/>
      <c r="B43" s="425"/>
      <c r="C43" s="425"/>
      <c r="D43" s="425"/>
      <c r="E43" s="425"/>
      <c r="F43" s="425"/>
      <c r="G43" s="425"/>
      <c r="H43" s="1" t="s">
        <v>2</v>
      </c>
    </row>
    <row r="44" spans="1:8" ht="12.75" customHeight="1">
      <c r="A44" s="181"/>
      <c r="B44" s="425"/>
      <c r="C44" s="425"/>
      <c r="D44" s="425"/>
      <c r="E44" s="425"/>
      <c r="F44" s="425"/>
      <c r="G44" s="425"/>
      <c r="H44" s="1" t="s">
        <v>2</v>
      </c>
    </row>
    <row r="45" spans="1:8" ht="12.75" customHeight="1">
      <c r="A45" s="181"/>
      <c r="B45" s="425"/>
      <c r="C45" s="425"/>
      <c r="D45" s="425"/>
      <c r="E45" s="425"/>
      <c r="F45" s="425"/>
      <c r="G45" s="425"/>
      <c r="H45" s="1" t="s">
        <v>2</v>
      </c>
    </row>
    <row r="46" spans="2:7" ht="12.75">
      <c r="B46" s="420"/>
      <c r="C46" s="420"/>
      <c r="D46" s="420"/>
      <c r="E46" s="420"/>
      <c r="F46" s="420"/>
      <c r="G46" s="420"/>
    </row>
    <row r="47" spans="2:7" ht="12.75">
      <c r="B47" s="420"/>
      <c r="C47" s="420"/>
      <c r="D47" s="420"/>
      <c r="E47" s="420"/>
      <c r="F47" s="420"/>
      <c r="G47" s="420"/>
    </row>
    <row r="48" spans="2:7" ht="12.75">
      <c r="B48" s="420"/>
      <c r="C48" s="420"/>
      <c r="D48" s="420"/>
      <c r="E48" s="420"/>
      <c r="F48" s="420"/>
      <c r="G48" s="420"/>
    </row>
    <row r="49" spans="2:7" ht="12.75">
      <c r="B49" s="420"/>
      <c r="C49" s="420"/>
      <c r="D49" s="420"/>
      <c r="E49" s="420"/>
      <c r="F49" s="420"/>
      <c r="G49" s="420"/>
    </row>
    <row r="50" spans="2:7" ht="12.75">
      <c r="B50" s="420"/>
      <c r="C50" s="420"/>
      <c r="D50" s="420"/>
      <c r="E50" s="420"/>
      <c r="F50" s="420"/>
      <c r="G50" s="420"/>
    </row>
    <row r="51" spans="2:7" ht="12.75">
      <c r="B51" s="420"/>
      <c r="C51" s="420"/>
      <c r="D51" s="420"/>
      <c r="E51" s="420"/>
      <c r="F51" s="420"/>
      <c r="G51" s="420"/>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426" t="s">
        <v>3</v>
      </c>
      <c r="B1" s="427"/>
      <c r="C1" s="182" t="s">
        <v>105</v>
      </c>
      <c r="D1" s="183"/>
      <c r="E1" s="184"/>
      <c r="F1" s="183"/>
      <c r="G1" s="185" t="s">
        <v>75</v>
      </c>
      <c r="H1" s="186" t="s">
        <v>1972</v>
      </c>
      <c r="I1" s="187"/>
    </row>
    <row r="2" spans="1:9" ht="13.5" thickBot="1">
      <c r="A2" s="428" t="s">
        <v>76</v>
      </c>
      <c r="B2" s="429"/>
      <c r="C2" s="188" t="s">
        <v>108</v>
      </c>
      <c r="D2" s="189"/>
      <c r="E2" s="190"/>
      <c r="F2" s="189"/>
      <c r="G2" s="430" t="s">
        <v>582</v>
      </c>
      <c r="H2" s="431"/>
      <c r="I2" s="432"/>
    </row>
    <row r="3" ht="13.5" thickTop="1">
      <c r="F3" s="123"/>
    </row>
    <row r="4" spans="1:9" ht="19.5" customHeight="1">
      <c r="A4" s="191" t="s">
        <v>77</v>
      </c>
      <c r="B4" s="192"/>
      <c r="C4" s="192"/>
      <c r="D4" s="192"/>
      <c r="E4" s="193"/>
      <c r="F4" s="192"/>
      <c r="G4" s="192"/>
      <c r="H4" s="192"/>
      <c r="I4" s="192"/>
    </row>
    <row r="5" ht="13.5" thickBot="1"/>
    <row r="6" spans="1:9" s="123" customFormat="1" ht="13.5" thickBot="1">
      <c r="A6" s="194"/>
      <c r="B6" s="195" t="s">
        <v>78</v>
      </c>
      <c r="C6" s="195"/>
      <c r="D6" s="196"/>
      <c r="E6" s="197" t="s">
        <v>24</v>
      </c>
      <c r="F6" s="198" t="s">
        <v>25</v>
      </c>
      <c r="G6" s="198" t="s">
        <v>26</v>
      </c>
      <c r="H6" s="198" t="s">
        <v>27</v>
      </c>
      <c r="I6" s="199" t="s">
        <v>28</v>
      </c>
    </row>
    <row r="7" spans="1:9" s="123" customFormat="1" ht="12.75">
      <c r="A7" s="290" t="str">
        <f>'SO 10.1 SO 10.1.1.3 Pol'!B7</f>
        <v>1</v>
      </c>
      <c r="B7" s="62" t="str">
        <f>'SO 10.1 SO 10.1.1.3 Pol'!C7</f>
        <v>Zemní práce</v>
      </c>
      <c r="D7" s="200"/>
      <c r="E7" s="291">
        <f>'SO 10.1 SO 10.1.1.3 Pol'!BA65</f>
        <v>0</v>
      </c>
      <c r="F7" s="292">
        <f>'SO 10.1 SO 10.1.1.3 Pol'!BB65</f>
        <v>0</v>
      </c>
      <c r="G7" s="292">
        <f>'SO 10.1 SO 10.1.1.3 Pol'!BC65</f>
        <v>0</v>
      </c>
      <c r="H7" s="292">
        <f>'SO 10.1 SO 10.1.1.3 Pol'!BD65</f>
        <v>0</v>
      </c>
      <c r="I7" s="293">
        <f>'SO 10.1 SO 10.1.1.3 Pol'!BE65</f>
        <v>0</v>
      </c>
    </row>
    <row r="8" spans="1:9" s="123" customFormat="1" ht="12.75">
      <c r="A8" s="290" t="str">
        <f>'SO 10.1 SO 10.1.1.3 Pol'!B66</f>
        <v>4</v>
      </c>
      <c r="B8" s="62" t="str">
        <f>'SO 10.1 SO 10.1.1.3 Pol'!C66</f>
        <v>Vodorovné konstrukce</v>
      </c>
      <c r="D8" s="200"/>
      <c r="E8" s="291">
        <f>'SO 10.1 SO 10.1.1.3 Pol'!BA73</f>
        <v>0</v>
      </c>
      <c r="F8" s="292">
        <f>'SO 10.1 SO 10.1.1.3 Pol'!BB73</f>
        <v>0</v>
      </c>
      <c r="G8" s="292">
        <f>'SO 10.1 SO 10.1.1.3 Pol'!BC73</f>
        <v>0</v>
      </c>
      <c r="H8" s="292">
        <f>'SO 10.1 SO 10.1.1.3 Pol'!BD73</f>
        <v>0</v>
      </c>
      <c r="I8" s="293">
        <f>'SO 10.1 SO 10.1.1.3 Pol'!BE73</f>
        <v>0</v>
      </c>
    </row>
    <row r="9" spans="1:9" s="123" customFormat="1" ht="12.75">
      <c r="A9" s="290" t="str">
        <f>'SO 10.1 SO 10.1.1.3 Pol'!B74</f>
        <v>8</v>
      </c>
      <c r="B9" s="62" t="str">
        <f>'SO 10.1 SO 10.1.1.3 Pol'!C74</f>
        <v>Trubní vedení</v>
      </c>
      <c r="D9" s="200"/>
      <c r="E9" s="291">
        <f>'SO 10.1 SO 10.1.1.3 Pol'!BA125</f>
        <v>0</v>
      </c>
      <c r="F9" s="292">
        <f>'SO 10.1 SO 10.1.1.3 Pol'!BB125</f>
        <v>0</v>
      </c>
      <c r="G9" s="292">
        <f>'SO 10.1 SO 10.1.1.3 Pol'!BC125</f>
        <v>0</v>
      </c>
      <c r="H9" s="292">
        <f>'SO 10.1 SO 10.1.1.3 Pol'!BD125</f>
        <v>0</v>
      </c>
      <c r="I9" s="293">
        <f>'SO 10.1 SO 10.1.1.3 Pol'!BE125</f>
        <v>0</v>
      </c>
    </row>
    <row r="10" spans="1:9" s="123" customFormat="1" ht="13.5" thickBot="1">
      <c r="A10" s="290" t="str">
        <f>'SO 10.1 SO 10.1.1.3 Pol'!B126</f>
        <v>99</v>
      </c>
      <c r="B10" s="62" t="str">
        <f>'SO 10.1 SO 10.1.1.3 Pol'!C126</f>
        <v>Staveništní přesun hmot</v>
      </c>
      <c r="D10" s="200"/>
      <c r="E10" s="291">
        <f>'SO 10.1 SO 10.1.1.3 Pol'!BA128</f>
        <v>0</v>
      </c>
      <c r="F10" s="292">
        <f>'SO 10.1 SO 10.1.1.3 Pol'!BB128</f>
        <v>0</v>
      </c>
      <c r="G10" s="292">
        <f>'SO 10.1 SO 10.1.1.3 Pol'!BC128</f>
        <v>0</v>
      </c>
      <c r="H10" s="292">
        <f>'SO 10.1 SO 10.1.1.3 Pol'!BD128</f>
        <v>0</v>
      </c>
      <c r="I10" s="293">
        <f>'SO 10.1 SO 10.1.1.3 Pol'!BE128</f>
        <v>0</v>
      </c>
    </row>
    <row r="11" spans="1:9" s="14" customFormat="1" ht="13.5" thickBot="1">
      <c r="A11" s="201"/>
      <c r="B11" s="202" t="s">
        <v>79</v>
      </c>
      <c r="C11" s="202"/>
      <c r="D11" s="203"/>
      <c r="E11" s="204">
        <f>SUM(E7:E10)</f>
        <v>0</v>
      </c>
      <c r="F11" s="205">
        <f>SUM(F7:F10)</f>
        <v>0</v>
      </c>
      <c r="G11" s="205">
        <f>SUM(G7:G10)</f>
        <v>0</v>
      </c>
      <c r="H11" s="205">
        <f>SUM(H7:H10)</f>
        <v>0</v>
      </c>
      <c r="I11" s="206">
        <f>SUM(I7:I10)</f>
        <v>0</v>
      </c>
    </row>
    <row r="12" spans="1:9" ht="12.75">
      <c r="A12" s="123"/>
      <c r="B12" s="123"/>
      <c r="C12" s="123"/>
      <c r="D12" s="123"/>
      <c r="E12" s="123"/>
      <c r="F12" s="123"/>
      <c r="G12" s="123"/>
      <c r="H12" s="123"/>
      <c r="I12" s="123"/>
    </row>
    <row r="13" spans="1:57" ht="19.5" customHeight="1">
      <c r="A13" s="192" t="s">
        <v>80</v>
      </c>
      <c r="B13" s="192"/>
      <c r="C13" s="192"/>
      <c r="D13" s="192"/>
      <c r="E13" s="192"/>
      <c r="F13" s="192"/>
      <c r="G13" s="207"/>
      <c r="H13" s="192"/>
      <c r="I13" s="192"/>
      <c r="BA13" s="129"/>
      <c r="BB13" s="129"/>
      <c r="BC13" s="129"/>
      <c r="BD13" s="129"/>
      <c r="BE13" s="129"/>
    </row>
    <row r="14" ht="13.5" thickBot="1"/>
    <row r="15" spans="1:9" ht="12.75">
      <c r="A15" s="158" t="s">
        <v>81</v>
      </c>
      <c r="B15" s="159"/>
      <c r="C15" s="159"/>
      <c r="D15" s="208"/>
      <c r="E15" s="209" t="s">
        <v>82</v>
      </c>
      <c r="F15" s="210" t="s">
        <v>13</v>
      </c>
      <c r="G15" s="211" t="s">
        <v>83</v>
      </c>
      <c r="H15" s="212"/>
      <c r="I15" s="213" t="s">
        <v>82</v>
      </c>
    </row>
    <row r="16" spans="1:53" ht="12.75">
      <c r="A16" s="152" t="s">
        <v>383</v>
      </c>
      <c r="B16" s="143"/>
      <c r="C16" s="143"/>
      <c r="D16" s="214"/>
      <c r="E16" s="215">
        <v>0</v>
      </c>
      <c r="F16" s="216">
        <v>0</v>
      </c>
      <c r="G16" s="217">
        <f>SUM(E11:I11)</f>
        <v>0</v>
      </c>
      <c r="H16" s="218"/>
      <c r="I16" s="219">
        <f aca="true" t="shared" si="0" ref="I16:I18">E16+F16*G16/100</f>
        <v>0</v>
      </c>
      <c r="BA16" s="1">
        <v>0</v>
      </c>
    </row>
    <row r="17" spans="1:53" ht="12.75">
      <c r="A17" s="152" t="s">
        <v>384</v>
      </c>
      <c r="B17" s="143"/>
      <c r="C17" s="143"/>
      <c r="D17" s="214"/>
      <c r="E17" s="215">
        <v>0</v>
      </c>
      <c r="F17" s="216">
        <v>0</v>
      </c>
      <c r="G17" s="217">
        <f>SUM(G16)</f>
        <v>0</v>
      </c>
      <c r="H17" s="218"/>
      <c r="I17" s="219">
        <f t="shared" si="0"/>
        <v>0</v>
      </c>
      <c r="BA17" s="1">
        <v>0</v>
      </c>
    </row>
    <row r="18" spans="1:53" ht="12.75">
      <c r="A18" s="152" t="s">
        <v>2151</v>
      </c>
      <c r="B18" s="143"/>
      <c r="C18" s="143"/>
      <c r="D18" s="214"/>
      <c r="E18" s="215">
        <v>0</v>
      </c>
      <c r="F18" s="216">
        <v>0</v>
      </c>
      <c r="G18" s="217">
        <f>SUM(G17)</f>
        <v>0</v>
      </c>
      <c r="H18" s="218"/>
      <c r="I18" s="219">
        <f t="shared" si="0"/>
        <v>0</v>
      </c>
      <c r="BA18" s="1">
        <v>2</v>
      </c>
    </row>
    <row r="19" spans="1:9" ht="13.5" thickBot="1">
      <c r="A19" s="220"/>
      <c r="B19" s="221" t="s">
        <v>84</v>
      </c>
      <c r="C19" s="222"/>
      <c r="D19" s="223"/>
      <c r="E19" s="224"/>
      <c r="F19" s="225"/>
      <c r="G19" s="225"/>
      <c r="H19" s="433">
        <f>SUM(I16:I18)</f>
        <v>0</v>
      </c>
      <c r="I19" s="434"/>
    </row>
    <row r="21" spans="2:9" ht="12.75">
      <c r="B21" s="14"/>
      <c r="F21" s="226"/>
      <c r="G21" s="227"/>
      <c r="H21" s="227"/>
      <c r="I21" s="46"/>
    </row>
    <row r="22" spans="6:9" ht="12.75">
      <c r="F22" s="226"/>
      <c r="G22" s="227"/>
      <c r="H22" s="227"/>
      <c r="I22" s="46"/>
    </row>
    <row r="23" spans="6:9" ht="12.75">
      <c r="F23" s="226"/>
      <c r="G23" s="227"/>
      <c r="H23" s="227"/>
      <c r="I23" s="46"/>
    </row>
    <row r="24" spans="6:9" ht="12.75">
      <c r="F24" s="226"/>
      <c r="G24" s="227"/>
      <c r="H24" s="227"/>
      <c r="I24" s="46"/>
    </row>
    <row r="25" spans="6:9" ht="12.75">
      <c r="F25" s="226"/>
      <c r="G25" s="227"/>
      <c r="H25" s="227"/>
      <c r="I25" s="46"/>
    </row>
    <row r="26" spans="6:9" ht="12.75">
      <c r="F26" s="226"/>
      <c r="G26" s="227"/>
      <c r="H26" s="227"/>
      <c r="I26" s="46"/>
    </row>
    <row r="27" spans="6:9" ht="12.75">
      <c r="F27" s="226"/>
      <c r="G27" s="227"/>
      <c r="H27" s="227"/>
      <c r="I27" s="46"/>
    </row>
    <row r="28" spans="6:9" ht="12.75">
      <c r="F28" s="226"/>
      <c r="G28" s="227"/>
      <c r="H28" s="227"/>
      <c r="I28" s="46"/>
    </row>
    <row r="29" spans="6:9" ht="12.75">
      <c r="F29" s="226"/>
      <c r="G29" s="227"/>
      <c r="H29" s="227"/>
      <c r="I29" s="46"/>
    </row>
    <row r="30" spans="6:9" ht="12.75">
      <c r="F30" s="226"/>
      <c r="G30" s="227"/>
      <c r="H30" s="227"/>
      <c r="I30" s="46"/>
    </row>
    <row r="31" spans="6:9" ht="12.75">
      <c r="F31" s="226"/>
      <c r="G31" s="227"/>
      <c r="H31" s="227"/>
      <c r="I31" s="46"/>
    </row>
    <row r="32" spans="6:9" ht="12.75">
      <c r="F32" s="226"/>
      <c r="G32" s="227"/>
      <c r="H32" s="227"/>
      <c r="I32" s="46"/>
    </row>
    <row r="33" spans="6:9" ht="12.75">
      <c r="F33" s="226"/>
      <c r="G33" s="227"/>
      <c r="H33" s="227"/>
      <c r="I33" s="46"/>
    </row>
    <row r="34" spans="6:9" ht="12.75">
      <c r="F34" s="226"/>
      <c r="G34" s="227"/>
      <c r="H34" s="227"/>
      <c r="I34" s="46"/>
    </row>
    <row r="35" spans="6:9" ht="12.75">
      <c r="F35" s="226"/>
      <c r="G35" s="227"/>
      <c r="H35" s="227"/>
      <c r="I35" s="46"/>
    </row>
    <row r="36" spans="6:9" ht="12.75">
      <c r="F36" s="226"/>
      <c r="G36" s="227"/>
      <c r="H36" s="227"/>
      <c r="I36" s="46"/>
    </row>
    <row r="37" spans="6:9" ht="12.75">
      <c r="F37" s="226"/>
      <c r="G37" s="227"/>
      <c r="H37" s="227"/>
      <c r="I37" s="46"/>
    </row>
    <row r="38" spans="6:9" ht="12.75">
      <c r="F38" s="226"/>
      <c r="G38" s="227"/>
      <c r="H38" s="227"/>
      <c r="I38" s="46"/>
    </row>
    <row r="39" spans="6:9" ht="12.75">
      <c r="F39" s="226"/>
      <c r="G39" s="227"/>
      <c r="H39" s="227"/>
      <c r="I39" s="46"/>
    </row>
    <row r="40" spans="6:9" ht="12.75">
      <c r="F40" s="226"/>
      <c r="G40" s="227"/>
      <c r="H40" s="227"/>
      <c r="I40" s="46"/>
    </row>
    <row r="41" spans="6:9" ht="12.75">
      <c r="F41" s="226"/>
      <c r="G41" s="227"/>
      <c r="H41" s="227"/>
      <c r="I41" s="46"/>
    </row>
    <row r="42" spans="6:9" ht="12.75">
      <c r="F42" s="226"/>
      <c r="G42" s="227"/>
      <c r="H42" s="227"/>
      <c r="I42" s="46"/>
    </row>
    <row r="43" spans="6:9" ht="12.75">
      <c r="F43" s="226"/>
      <c r="G43" s="227"/>
      <c r="H43" s="227"/>
      <c r="I43" s="46"/>
    </row>
    <row r="44" spans="6:9" ht="12.75">
      <c r="F44" s="226"/>
      <c r="G44" s="227"/>
      <c r="H44" s="227"/>
      <c r="I44" s="46"/>
    </row>
    <row r="45" spans="6:9" ht="12.75">
      <c r="F45" s="226"/>
      <c r="G45" s="227"/>
      <c r="H45" s="227"/>
      <c r="I45" s="46"/>
    </row>
    <row r="46" spans="6:9" ht="12.75">
      <c r="F46" s="226"/>
      <c r="G46" s="227"/>
      <c r="H46" s="227"/>
      <c r="I46" s="46"/>
    </row>
    <row r="47" spans="6:9" ht="12.75">
      <c r="F47" s="226"/>
      <c r="G47" s="227"/>
      <c r="H47" s="227"/>
      <c r="I47" s="46"/>
    </row>
    <row r="48" spans="6:9" ht="12.75">
      <c r="F48" s="226"/>
      <c r="G48" s="227"/>
      <c r="H48" s="227"/>
      <c r="I48" s="46"/>
    </row>
    <row r="49" spans="6:9" ht="12.75">
      <c r="F49" s="226"/>
      <c r="G49" s="227"/>
      <c r="H49" s="227"/>
      <c r="I49" s="46"/>
    </row>
    <row r="50" spans="6:9" ht="12.75">
      <c r="F50" s="226"/>
      <c r="G50" s="227"/>
      <c r="H50" s="227"/>
      <c r="I50" s="46"/>
    </row>
    <row r="51" spans="6:9" ht="12.75">
      <c r="F51" s="226"/>
      <c r="G51" s="227"/>
      <c r="H51" s="227"/>
      <c r="I51" s="46"/>
    </row>
    <row r="52" spans="6:9" ht="12.75">
      <c r="F52" s="226"/>
      <c r="G52" s="227"/>
      <c r="H52" s="227"/>
      <c r="I52" s="46"/>
    </row>
    <row r="53" spans="6:9" ht="12.75">
      <c r="F53" s="226"/>
      <c r="G53" s="227"/>
      <c r="H53" s="227"/>
      <c r="I53" s="46"/>
    </row>
    <row r="54" spans="6:9" ht="12.75">
      <c r="F54" s="226"/>
      <c r="G54" s="227"/>
      <c r="H54" s="227"/>
      <c r="I54" s="46"/>
    </row>
    <row r="55" spans="6:9" ht="12.75">
      <c r="F55" s="226"/>
      <c r="G55" s="227"/>
      <c r="H55" s="227"/>
      <c r="I55" s="46"/>
    </row>
    <row r="56" spans="6:9" ht="12.75">
      <c r="F56" s="226"/>
      <c r="G56" s="227"/>
      <c r="H56" s="227"/>
      <c r="I56" s="46"/>
    </row>
    <row r="57" spans="6:9" ht="12.75">
      <c r="F57" s="226"/>
      <c r="G57" s="227"/>
      <c r="H57" s="227"/>
      <c r="I57" s="46"/>
    </row>
    <row r="58" spans="6:9" ht="12.75">
      <c r="F58" s="226"/>
      <c r="G58" s="227"/>
      <c r="H58" s="227"/>
      <c r="I58" s="46"/>
    </row>
    <row r="59" spans="6:9" ht="12.75">
      <c r="F59" s="226"/>
      <c r="G59" s="227"/>
      <c r="H59" s="227"/>
      <c r="I59" s="46"/>
    </row>
    <row r="60" spans="6:9" ht="12.75">
      <c r="F60" s="226"/>
      <c r="G60" s="227"/>
      <c r="H60" s="227"/>
      <c r="I60" s="46"/>
    </row>
    <row r="61" spans="6:9" ht="12.75">
      <c r="F61" s="226"/>
      <c r="G61" s="227"/>
      <c r="H61" s="227"/>
      <c r="I61" s="46"/>
    </row>
    <row r="62" spans="6:9" ht="12.75">
      <c r="F62" s="226"/>
      <c r="G62" s="227"/>
      <c r="H62" s="227"/>
      <c r="I62" s="46"/>
    </row>
    <row r="63" spans="6:9" ht="12.75">
      <c r="F63" s="226"/>
      <c r="G63" s="227"/>
      <c r="H63" s="227"/>
      <c r="I63" s="46"/>
    </row>
    <row r="64" spans="6:9" ht="12.75">
      <c r="F64" s="226"/>
      <c r="G64" s="227"/>
      <c r="H64" s="227"/>
      <c r="I64" s="46"/>
    </row>
    <row r="65" spans="6:9" ht="12.75">
      <c r="F65" s="226"/>
      <c r="G65" s="227"/>
      <c r="H65" s="227"/>
      <c r="I65" s="46"/>
    </row>
    <row r="66" spans="6:9" ht="12.75">
      <c r="F66" s="226"/>
      <c r="G66" s="227"/>
      <c r="H66" s="227"/>
      <c r="I66" s="46"/>
    </row>
    <row r="67" spans="6:9" ht="12.75">
      <c r="F67" s="226"/>
      <c r="G67" s="227"/>
      <c r="H67" s="227"/>
      <c r="I67" s="46"/>
    </row>
    <row r="68" spans="6:9" ht="12.75">
      <c r="F68" s="226"/>
      <c r="G68" s="227"/>
      <c r="H68" s="227"/>
      <c r="I68" s="46"/>
    </row>
    <row r="69" spans="6:9" ht="12.75">
      <c r="F69" s="226"/>
      <c r="G69" s="227"/>
      <c r="H69" s="227"/>
      <c r="I69" s="46"/>
    </row>
    <row r="70" spans="6:9" ht="12.75">
      <c r="F70" s="226"/>
      <c r="G70" s="227"/>
      <c r="H70" s="227"/>
      <c r="I70" s="46"/>
    </row>
  </sheetData>
  <mergeCells count="4">
    <mergeCell ref="A1:B1"/>
    <mergeCell ref="A2:B2"/>
    <mergeCell ref="G2:I2"/>
    <mergeCell ref="H19:I19"/>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Fiala</dc:creator>
  <cp:keywords/>
  <dc:description/>
  <cp:lastModifiedBy>uzivatel</cp:lastModifiedBy>
  <cp:lastPrinted>2014-06-23T04:40:03Z</cp:lastPrinted>
  <dcterms:created xsi:type="dcterms:W3CDTF">2014-06-23T02:23:37Z</dcterms:created>
  <dcterms:modified xsi:type="dcterms:W3CDTF">2014-08-06T10:51:37Z</dcterms:modified>
  <cp:category/>
  <cp:version/>
  <cp:contentType/>
  <cp:contentStatus/>
</cp:coreProperties>
</file>