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Krycí list" sheetId="1" r:id="rId1"/>
    <sheet name="Rekapitulace" sheetId="2" r:id="rId2"/>
    <sheet name="Položky" sheetId="3" r:id="rId3"/>
  </sheets>
  <definedNames>
    <definedName name="_xlnm.Print_Area" localSheetId="0">'Krycí list'!$A$1:$G$45</definedName>
    <definedName name="_xlnm.Print_Area" localSheetId="2">'Položky'!$A$1:$G$163</definedName>
    <definedName name="_xlnm.Print_Area" localSheetId="1">'Rekapitulace'!$A$1:$I$22</definedName>
    <definedName name="_xlnm.Print_Titles" localSheetId="2">'Položky'!$1:$6</definedName>
    <definedName name="_xlnm.Print_Titles" localSheetId="1">'Rekapitulace'!$1:$6</definedName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'Rekapitulace'!$G$15</definedName>
    <definedName name="Dodavka0">#N/A</definedName>
    <definedName name="HSV">'Rekapitulace'!$E$15</definedName>
    <definedName name="HSV0">#N/A</definedName>
    <definedName name="HZS">'Rekapitulace'!$I$15</definedName>
    <definedName name="HZS0">#N/A</definedName>
    <definedName name="JKSO">'Krycí list'!$F$4</definedName>
    <definedName name="MJ">'Krycí list'!$G$4</definedName>
    <definedName name="Mont">'Rekapitulace'!$H$15</definedName>
    <definedName name="Montaz0">#N/A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'Položky'!$A$1:$G$163</definedName>
    <definedName name="_xlnm.Print_Area" localSheetId="1">'Rekapitulace'!$A$1:$I$22</definedName>
    <definedName name="PocetMJ">'Krycí list'!$G$7</definedName>
    <definedName name="Poznamka">'Krycí list'!$B$37</definedName>
    <definedName name="Projektant">'Krycí list'!$C$7</definedName>
    <definedName name="PSV">'Rekapitulace'!$F$15</definedName>
    <definedName name="PSV0">#N/A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>0</definedName>
    <definedName name="solver_num" localSheetId="2">0</definedName>
    <definedName name="solver_opt" localSheetId="2">#N/A</definedName>
    <definedName name="solver_typ" localSheetId="2">1</definedName>
    <definedName name="solver_val" localSheetId="2">0</definedName>
    <definedName name="Typ">#N/A</definedName>
    <definedName name="VRN">'Rekapitulace'!$H$21</definedName>
    <definedName name="VRNKc">#N/A</definedName>
    <definedName name="VRNnazev">#N/A</definedName>
    <definedName name="VRNproc">#N/A</definedName>
    <definedName name="VRNzakl">#N/A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<sst xmlns="http://schemas.openxmlformats.org/spreadsheetml/2006/main" count="410" uniqueCount="276">
  <si>
    <t>KRYCÍ LIST ROZPOČTU</t>
  </si>
  <si>
    <t>Objekt :</t>
  </si>
  <si>
    <t>Název objektu :</t>
  </si>
  <si>
    <t>JKSO :</t>
  </si>
  <si>
    <t>Úprava místní komunikace a návsi v Liboci</t>
  </si>
  <si>
    <t>Stavba :</t>
  </si>
  <si>
    <t>Název stavby :</t>
  </si>
  <si>
    <t>SKP :</t>
  </si>
  <si>
    <t>Revitalizace a obnova veřejných prostranství</t>
  </si>
  <si>
    <t>Projektant :</t>
  </si>
  <si>
    <t>Ing. Jiří Soukup</t>
  </si>
  <si>
    <t>Počet měrných jednotek :</t>
  </si>
  <si>
    <t>Objednatel :</t>
  </si>
  <si>
    <t>Město Kynšperk nad Ohří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</si>
  <si>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</si>
  <si>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</si>
  <si>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</si>
  <si>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</si>
  <si>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</si>
  <si>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</si>
  <si>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</si>
  <si>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</si>
  <si>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</si>
  <si>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</si>
  <si>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</si>
  <si>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</si>
  <si>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</si>
  <si>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</si>
  <si>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</si>
  <si>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</si>
  <si>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</si>
  <si>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</si>
  <si>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</si>
  <si>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</si>
  <si>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</si>
  <si>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</si>
  <si>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</si>
  <si>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</si>
  <si>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</si>
  <si>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</si>
  <si>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</si>
  <si>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</si>
  <si>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</si>
  <si>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</si>
  <si>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</si>
  <si>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</si>
  <si>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</si>
  <si>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 xml:space="preserve"> 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</si>
  <si>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</si>
  <si>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</si>
  <si>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</si>
  <si>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</si>
  <si>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</si>
  <si>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</si>
  <si>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</si>
  <si>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</si>
  <si>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</si>
  <si>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</si>
  <si>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</si>
  <si>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</si>
  <si>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Zařízení staveniště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</si>
  <si>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</si>
  <si>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</si>
  <si>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</si>
  <si>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</si>
  <si>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</si>
  <si>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</si>
  <si>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</si>
  <si>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</si>
  <si>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</si>
  <si>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</si>
  <si>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</si>
  <si>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</si>
  <si>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113 10-8442.R00</t>
  </si>
  <si>
    <t xml:space="preserve">Rozrytí krytu,kamenivo bez zhut.,se živič. pojivem </t>
  </si>
  <si>
    <t>m2</t>
  </si>
  <si>
    <t>113 10-7241.R00</t>
  </si>
  <si>
    <t xml:space="preserve">Odstranění podkladu nad 200 m2, živičného tl.5 cm </t>
  </si>
  <si>
    <t>113 10-7130.R00</t>
  </si>
  <si>
    <t xml:space="preserve">Odstranění podkladu pl. 200 m2, bet.prostý tl.8 cm </t>
  </si>
  <si>
    <t>113 10-7221.R00</t>
  </si>
  <si>
    <t xml:space="preserve">Odstranění podkladu nad 200 m2,kam.drcené tl.10 cm </t>
  </si>
  <si>
    <t>10,4401+16,3705+10,9142+18,2558+238,2203+12,0942+7,9975</t>
  </si>
  <si>
    <t>12,6039+17,6284+15,7287</t>
  </si>
  <si>
    <t>14,0754+(46,6231-10,8596)+7,8548</t>
  </si>
  <si>
    <t>113 10-7122.R00</t>
  </si>
  <si>
    <t xml:space="preserve">Odstranění podkladu pl. 200 m2,kam.drcené tl.20 cm </t>
  </si>
  <si>
    <t>113 10-6121.R00</t>
  </si>
  <si>
    <t xml:space="preserve">Rozebrání dlažeb z betonových dlaždic na sucho </t>
  </si>
  <si>
    <t>113 10-7224.R00</t>
  </si>
  <si>
    <t xml:space="preserve">Odstranění podkladu nad 200 m2,kam.drcené tl.40 cm </t>
  </si>
  <si>
    <t>5,2713+10,8601+11,0798+1,7311+4,9074+2,9185+8,9098</t>
  </si>
  <si>
    <t>0,8817+27,8284+1,75+44,7680+9,5461+11,3252+8,2355</t>
  </si>
  <si>
    <t>1,9210+17,3647+1,9210+8,2355+49,6229+35,4677+22,3561</t>
  </si>
  <si>
    <t>20,6236+0,9233+4,6333+6,7900+15,9267</t>
  </si>
  <si>
    <t>113 10-6241.R00</t>
  </si>
  <si>
    <t xml:space="preserve">Rozebrání ploch ze silničních panelů </t>
  </si>
  <si>
    <t>181 10-1102.R00</t>
  </si>
  <si>
    <t xml:space="preserve">Úprava pláně v zářezech v hor. 1-4, se zhutněním </t>
  </si>
  <si>
    <t>14,0745+(46,6231-10,8596)+7,8548</t>
  </si>
  <si>
    <t>277,5894+23,0278</t>
  </si>
  <si>
    <t>111 21-2132.R00</t>
  </si>
  <si>
    <t xml:space="preserve">Odstranění dřevin výš.nad 1m, svah 1:2, s pařezem </t>
  </si>
  <si>
    <t>183 10-1221.R00</t>
  </si>
  <si>
    <t xml:space="preserve">Hloub. jamek s výměnou 50% půdy do 1 m3 sv.1:5 </t>
  </si>
  <si>
    <t>kus</t>
  </si>
  <si>
    <t>183 10-1211.R00</t>
  </si>
  <si>
    <t xml:space="preserve">Hloub. jamek s výměnou 50% půdy do 0,01 m3, 1:5 </t>
  </si>
  <si>
    <t>184 80-6111.R00</t>
  </si>
  <si>
    <t xml:space="preserve">Řez průklestem netrnitých stromů D koruny do 2 m </t>
  </si>
  <si>
    <t>185 80-4312.R00</t>
  </si>
  <si>
    <t xml:space="preserve">Zalití rostlin vodou plochy nad 20 m2 </t>
  </si>
  <si>
    <t>m3</t>
  </si>
  <si>
    <t>185 80-3411.R00</t>
  </si>
  <si>
    <t xml:space="preserve">Vyhrabání trávníku v rovině nebo svahu do 1 : 5 </t>
  </si>
  <si>
    <t>185 80-3211.R00</t>
  </si>
  <si>
    <t xml:space="preserve">Uválcování trávníku v rovině </t>
  </si>
  <si>
    <t>184 20-1112.R00</t>
  </si>
  <si>
    <t xml:space="preserve">Výsadba stromu při výšce kmene do 2,5 m, v rovině </t>
  </si>
  <si>
    <t>184 00-4512.R00</t>
  </si>
  <si>
    <t xml:space="preserve">Výsadba sazenic stromů, keřů v kelímcích D do 15cm </t>
  </si>
  <si>
    <t>184 80-2111.R00</t>
  </si>
  <si>
    <t xml:space="preserve">Chem. odplevelení před založ. postřikem, v rovině </t>
  </si>
  <si>
    <t>184 92-1097.R00</t>
  </si>
  <si>
    <t xml:space="preserve">Mulčování rostlin tl. do 0,15 m, svah do 1:2 </t>
  </si>
  <si>
    <t>180 40-2111.R00</t>
  </si>
  <si>
    <t xml:space="preserve">Založení trávníku parkového výsevem v rovině </t>
  </si>
  <si>
    <t>180 40-2113.R00</t>
  </si>
  <si>
    <t xml:space="preserve">Založení trávníku parkového výsevem svah do 1:1 </t>
  </si>
  <si>
    <t>184 20-2111.R00</t>
  </si>
  <si>
    <t xml:space="preserve">Ukotvení dřeviny kůly D do 10 cm, dl. do 2 m </t>
  </si>
  <si>
    <t>184 92-1093.R00</t>
  </si>
  <si>
    <t xml:space="preserve">Mulčování rostlin tl. do 0,1 m rovina </t>
  </si>
  <si>
    <t>103-91100</t>
  </si>
  <si>
    <t xml:space="preserve">Kůra mulčovací VL </t>
  </si>
  <si>
    <t>005-72410</t>
  </si>
  <si>
    <t xml:space="preserve">Směs travní parková II. mírná zátěž PROFI </t>
  </si>
  <si>
    <t>kg</t>
  </si>
  <si>
    <t>026-56016</t>
  </si>
  <si>
    <t xml:space="preserve">Forzýtie prostřední - Forsythia x intermedia 40-60 </t>
  </si>
  <si>
    <t>026-54935</t>
  </si>
  <si>
    <t xml:space="preserve">Spiraea x vanhouti </t>
  </si>
  <si>
    <t>026-54936.SOU</t>
  </si>
  <si>
    <t xml:space="preserve">Spiraea japonica </t>
  </si>
  <si>
    <t>026-54935.SOU</t>
  </si>
  <si>
    <t>026-50000.SOU</t>
  </si>
  <si>
    <t xml:space="preserve">Platanus acerifolia </t>
  </si>
  <si>
    <t>026-50001.SOU</t>
  </si>
  <si>
    <t xml:space="preserve">Physocarrpus opilifolius </t>
  </si>
  <si>
    <t>026-51371</t>
  </si>
  <si>
    <t xml:space="preserve">Svída - Cornus alba </t>
  </si>
  <si>
    <t>Celkem za</t>
  </si>
  <si>
    <t>5</t>
  </si>
  <si>
    <t>Komunikace</t>
  </si>
  <si>
    <t>572 70-1111.R00</t>
  </si>
  <si>
    <t xml:space="preserve">Vyspravení výtluků kom-pěší kam. hrubě drceným </t>
  </si>
  <si>
    <t>25,00*0,05</t>
  </si>
  <si>
    <t>573 11-1111.R00</t>
  </si>
  <si>
    <t xml:space="preserve">Postřik živičný infiltr.+ posyp, asfalt. 0,60kg/m2 </t>
  </si>
  <si>
    <t>565 13-1211.R00</t>
  </si>
  <si>
    <t xml:space="preserve">Podklad z obal kamen. ACP 16+, š.nad 3 m, tl. 5 cm </t>
  </si>
  <si>
    <t>573 21-1111.R00</t>
  </si>
  <si>
    <t xml:space="preserve">Postřik živičný spojovací z asfaltu 0,5-0,7 kg/m2 </t>
  </si>
  <si>
    <t>577 13-2211.R00</t>
  </si>
  <si>
    <t xml:space="preserve">Beton asfalt. ACO 8, nebo ACO 11, nad 3 m, 4 cm </t>
  </si>
  <si>
    <t>564 86-1111.R00</t>
  </si>
  <si>
    <t xml:space="preserve">Podklad ze štěrkodrti po zhutnění tloušťky 20 cm </t>
  </si>
  <si>
    <t>565 31-0015.R00</t>
  </si>
  <si>
    <t xml:space="preserve">Podklad z asfalt. recyklátu po zhutnění tl.9 cm </t>
  </si>
  <si>
    <t>564 85-1111.R00</t>
  </si>
  <si>
    <t xml:space="preserve">Podklad ze štěrkodrti po zhutnění tloušťky 15 cm </t>
  </si>
  <si>
    <t>591 11-1111.R00</t>
  </si>
  <si>
    <t xml:space="preserve">Kladení dlažby velké kostky,lože z kamen.tl. 5 cm </t>
  </si>
  <si>
    <t>583-80155.SOU</t>
  </si>
  <si>
    <t>Kostka dlažební velká  15 -17 cm   1t=2,5m2 Tmavá</t>
  </si>
  <si>
    <t>T</t>
  </si>
  <si>
    <t>276,2008/2,5</t>
  </si>
  <si>
    <t>583-80155.SOU02</t>
  </si>
  <si>
    <t>Kostka dlažební velká  15 -17 cm   1t=2,5m2 Světlá</t>
  </si>
  <si>
    <t>17,7201/2,5</t>
  </si>
  <si>
    <t>591 24-1111.R00</t>
  </si>
  <si>
    <t xml:space="preserve">Kladení dlažby drobné kostky, lože z MC tl. 5 cm </t>
  </si>
  <si>
    <t>Odvodňovací žlábek dl. 18,25m</t>
  </si>
  <si>
    <t>0,4*18,25</t>
  </si>
  <si>
    <t>583-80129</t>
  </si>
  <si>
    <t xml:space="preserve">Kostka dlažební drobná 10/12 štípaná Itř. 1t=4,0m2 </t>
  </si>
  <si>
    <t>7,30/4</t>
  </si>
  <si>
    <t>596 21-5040.R00</t>
  </si>
  <si>
    <t xml:space="preserve">Kladení zámkové dlažby tl. 8 cm do drtě tl. 4 cm </t>
  </si>
  <si>
    <t>592-45262</t>
  </si>
  <si>
    <t xml:space="preserve">Dlažba BEST KARO barevná 20x20x8 </t>
  </si>
  <si>
    <t>564 75-2111.R00</t>
  </si>
  <si>
    <t xml:space="preserve">Podklad z kam.drceného 32-63 s výplň.kamen. 15 cm </t>
  </si>
  <si>
    <t>91</t>
  </si>
  <si>
    <t>Doplňující práce na komunikaci</t>
  </si>
  <si>
    <t>916 26-1111.RT1</t>
  </si>
  <si>
    <t>Osazení obruby z kostek drobných, s boční opěrou včetně kostek drobných 12 cm, lože BP 12,5</t>
  </si>
  <si>
    <t>m</t>
  </si>
  <si>
    <t>916 11-1111.SOU</t>
  </si>
  <si>
    <t xml:space="preserve">Osazení neviditelných obrubníků </t>
  </si>
  <si>
    <t>562-90000.SOU</t>
  </si>
  <si>
    <t xml:space="preserve">Neviditelný obrubník 60, plastový, dl. 1,00m </t>
  </si>
  <si>
    <t>562-90001.SOU</t>
  </si>
  <si>
    <t>Kotvící kolík plastový 250x30mm balení po 10 ks</t>
  </si>
  <si>
    <t>133,7214*5</t>
  </si>
  <si>
    <t>914 00-1111.R00</t>
  </si>
  <si>
    <t xml:space="preserve">Osaz sloupků, montáž svislých dopr.značek </t>
  </si>
  <si>
    <t>404-45052.A</t>
  </si>
  <si>
    <t xml:space="preserve">Značka dopr inf IP25a, 25b, 1000/1500 fól1 </t>
  </si>
  <si>
    <t>3 x IP25a "Zóna s dopravním omezením" "ZÓNA 30"</t>
  </si>
  <si>
    <t>3 x IP25b "Konec zóny s dopravním omezením" "ZÓNA 30"</t>
  </si>
  <si>
    <t>404-45961</t>
  </si>
  <si>
    <t xml:space="preserve">Sloupek Al 60/5 hladký drážkový </t>
  </si>
  <si>
    <t>6*3,0</t>
  </si>
  <si>
    <t>404-45962.A</t>
  </si>
  <si>
    <t xml:space="preserve">Dopravní příslušenství, patka AL 4 ks kot šroubů </t>
  </si>
  <si>
    <t>404-45967.A</t>
  </si>
  <si>
    <t xml:space="preserve">Dopravní příslušenství, krytka plastová vrchní 12 </t>
  </si>
  <si>
    <t>404-45968.A</t>
  </si>
  <si>
    <t xml:space="preserve">Dopravní příslušenství, krytka plastová spodní 27 </t>
  </si>
  <si>
    <t>404-45976.A</t>
  </si>
  <si>
    <t xml:space="preserve">Dopravní příslušenství, objímka Al-2c průměr 60 </t>
  </si>
  <si>
    <t>96</t>
  </si>
  <si>
    <t>Bourání konstrukcí</t>
  </si>
  <si>
    <t>966 00-6211.R00</t>
  </si>
  <si>
    <t xml:space="preserve">Odstranění doprav. značek ze sloupů nebo konzolí </t>
  </si>
  <si>
    <t>97</t>
  </si>
  <si>
    <t>Prorážení otvorů</t>
  </si>
  <si>
    <t>979 08-2213.R00</t>
  </si>
  <si>
    <t xml:space="preserve">Vodorovná doprava suti po suchu do 1 km </t>
  </si>
  <si>
    <t>t</t>
  </si>
  <si>
    <t>979 08-2219.R00</t>
  </si>
  <si>
    <t xml:space="preserve">Příplatek za dopravu suti po suchu za další 1 km </t>
  </si>
  <si>
    <t>481,3005*9</t>
  </si>
  <si>
    <t>979 08-4216.R00</t>
  </si>
  <si>
    <t xml:space="preserve">Vodorovná doprava vybour. hmot po suchu do 5 km </t>
  </si>
  <si>
    <t>979 08-4219.R00</t>
  </si>
  <si>
    <t xml:space="preserve">Příplatek k dopravě vybour.hmot za dalších 5 km </t>
  </si>
  <si>
    <t>979 00-0003.SOU</t>
  </si>
  <si>
    <t xml:space="preserve">Poplatek za skládku suti a vybouraných hmot </t>
  </si>
  <si>
    <t>(481,3005+7,6593)/2</t>
  </si>
  <si>
    <t>99</t>
  </si>
  <si>
    <t>Staveništní přesun hmot</t>
  </si>
  <si>
    <t>998 22-5111.R00</t>
  </si>
  <si>
    <t xml:space="preserve">Přesun hmot, pozemní komunikace, kryt živičný </t>
  </si>
  <si>
    <t>998 23-1311.R00</t>
  </si>
  <si>
    <t xml:space="preserve">Přesun hmot pro sadovnické a krajin. úpravy do 5km </t>
  </si>
  <si>
    <t>762</t>
  </si>
  <si>
    <t>Konstrukce tesařské</t>
  </si>
  <si>
    <t>762 22-2141.R00</t>
  </si>
  <si>
    <t xml:space="preserve">Montáž zábradlí rovného, sloupky osově do 1,5 m </t>
  </si>
  <si>
    <t>605-15200</t>
  </si>
  <si>
    <t xml:space="preserve">Hranol SM/JD 1 10x12 délka 300-600 cm </t>
  </si>
  <si>
    <t>11,50*0,1*0,12</t>
  </si>
  <si>
    <t>11,50/1,50*1,10*0,1*0,12</t>
  </si>
  <si>
    <t>605-13200</t>
  </si>
  <si>
    <t xml:space="preserve">Prkno BO omít. I-II.jak. tl. 1,8 dl.200-350 š.8-16 </t>
  </si>
  <si>
    <t>0,018*0,1*100</t>
  </si>
  <si>
    <t>M46</t>
  </si>
  <si>
    <t>Zemní práce při montážích</t>
  </si>
  <si>
    <t>460 03-0011.R00</t>
  </si>
  <si>
    <t xml:space="preserve">Sejmutí drnu </t>
  </si>
  <si>
    <t>12,00*0,60</t>
  </si>
  <si>
    <t>460 20-0533.R00</t>
  </si>
  <si>
    <t xml:space="preserve">Výkop kabelové rýhy 60/130 cm hor.3 </t>
  </si>
  <si>
    <t>0,6*0,80*14,00</t>
  </si>
  <si>
    <t>460 51-0002.R00</t>
  </si>
  <si>
    <t xml:space="preserve">Kabelový prostup z betonových trub,DN do 20 cm </t>
  </si>
  <si>
    <t>460 57-0533.R00</t>
  </si>
  <si>
    <t xml:space="preserve">Zához rýhy 60/130 cm, hornina tř. 3, se zhutněním </t>
  </si>
  <si>
    <t>345-71147.29</t>
  </si>
  <si>
    <t xml:space="preserve">Trubka kabelová chránička KOPODUR KD 09200 </t>
  </si>
  <si>
    <t>592-89100.SOU</t>
  </si>
  <si>
    <t xml:space="preserve">Lavička dřevo masiv 1500/400/400 </t>
  </si>
  <si>
    <t>592-89117.SOU</t>
  </si>
  <si>
    <t xml:space="preserve">Stojan odp. koš dřevo 40/40/100 s pozink vložkou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</si>
</sst>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&quot; Kč&quot;"/>
  </numFmts>
  <fonts count="18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sz val="8"/>
      <color indexed="50"/>
      <name val="Arial CE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17">
      <alignment/>
      <protection/>
    </xf>
    <xf numFmtId="0" fontId="1" fillId="0" borderId="1" xfId="17" applyFont="1" applyBorder="1">
      <alignment/>
      <protection/>
    </xf>
    <xf numFmtId="0" fontId="1" fillId="0" borderId="2" xfId="17" applyBorder="1">
      <alignment/>
      <protection/>
    </xf>
    <xf numFmtId="0" fontId="1" fillId="0" borderId="3" xfId="17" applyFont="1" applyBorder="1">
      <alignment/>
      <protection/>
    </xf>
    <xf numFmtId="0" fontId="1" fillId="0" borderId="4" xfId="17" applyBorder="1">
      <alignment/>
      <protection/>
    </xf>
    <xf numFmtId="49" fontId="3" fillId="2" borderId="5" xfId="17" applyNumberFormat="1" applyFont="1" applyFill="1" applyBorder="1">
      <alignment/>
      <protection/>
    </xf>
    <xf numFmtId="49" fontId="1" fillId="2" borderId="6" xfId="17" applyNumberFormat="1" applyFill="1" applyBorder="1">
      <alignment/>
      <protection/>
    </xf>
    <xf numFmtId="0" fontId="4" fillId="2" borderId="0" xfId="17" applyFont="1" applyFill="1" applyBorder="1">
      <alignment/>
      <protection/>
    </xf>
    <xf numFmtId="0" fontId="1" fillId="2" borderId="0" xfId="17" applyFill="1" applyBorder="1">
      <alignment/>
      <protection/>
    </xf>
    <xf numFmtId="0" fontId="1" fillId="0" borderId="0" xfId="17" applyBorder="1">
      <alignment/>
      <protection/>
    </xf>
    <xf numFmtId="0" fontId="1" fillId="0" borderId="7" xfId="17" applyBorder="1">
      <alignment/>
      <protection/>
    </xf>
    <xf numFmtId="0" fontId="1" fillId="0" borderId="8" xfId="17" applyFont="1" applyBorder="1">
      <alignment/>
      <protection/>
    </xf>
    <xf numFmtId="0" fontId="1" fillId="0" borderId="9" xfId="17" applyBorder="1">
      <alignment/>
      <protection/>
    </xf>
    <xf numFmtId="0" fontId="1" fillId="0" borderId="10" xfId="17" applyFont="1" applyBorder="1">
      <alignment/>
      <protection/>
    </xf>
    <xf numFmtId="0" fontId="1" fillId="0" borderId="11" xfId="17" applyFont="1" applyBorder="1">
      <alignment/>
      <protection/>
    </xf>
    <xf numFmtId="0" fontId="1" fillId="0" borderId="12" xfId="17" applyBorder="1">
      <alignment/>
      <protection/>
    </xf>
    <xf numFmtId="49" fontId="1" fillId="0" borderId="13" xfId="17" applyNumberFormat="1" applyBorder="1" applyAlignment="1">
      <alignment horizontal="left"/>
      <protection/>
    </xf>
    <xf numFmtId="0" fontId="1" fillId="0" borderId="11" xfId="17" applyNumberFormat="1" applyFont="1" applyBorder="1">
      <alignment/>
      <protection/>
    </xf>
    <xf numFmtId="0" fontId="1" fillId="0" borderId="10" xfId="17" applyNumberFormat="1" applyBorder="1">
      <alignment/>
      <protection/>
    </xf>
    <xf numFmtId="0" fontId="1" fillId="0" borderId="12" xfId="17" applyNumberFormat="1" applyBorder="1">
      <alignment/>
      <protection/>
    </xf>
    <xf numFmtId="0" fontId="1" fillId="0" borderId="0" xfId="17" applyNumberFormat="1">
      <alignment/>
      <protection/>
    </xf>
    <xf numFmtId="3" fontId="1" fillId="0" borderId="12" xfId="17" applyNumberFormat="1" applyBorder="1">
      <alignment/>
      <protection/>
    </xf>
    <xf numFmtId="0" fontId="1" fillId="0" borderId="14" xfId="17" applyFont="1" applyBorder="1">
      <alignment/>
      <protection/>
    </xf>
    <xf numFmtId="0" fontId="1" fillId="0" borderId="15" xfId="17" applyBorder="1">
      <alignment/>
      <protection/>
    </xf>
    <xf numFmtId="0" fontId="1" fillId="0" borderId="16" xfId="17" applyFont="1" applyBorder="1">
      <alignment/>
      <protection/>
    </xf>
    <xf numFmtId="0" fontId="1" fillId="0" borderId="17" xfId="17" applyBorder="1">
      <alignment/>
      <protection/>
    </xf>
    <xf numFmtId="0" fontId="1" fillId="0" borderId="5" xfId="17" applyFont="1" applyBorder="1">
      <alignment/>
      <protection/>
    </xf>
    <xf numFmtId="0" fontId="1" fillId="0" borderId="13" xfId="17" applyFont="1" applyBorder="1">
      <alignment/>
      <protection/>
    </xf>
    <xf numFmtId="3" fontId="1" fillId="0" borderId="0" xfId="17" applyNumberFormat="1">
      <alignment/>
      <protection/>
    </xf>
    <xf numFmtId="0" fontId="6" fillId="0" borderId="18" xfId="17" applyFont="1" applyBorder="1" applyAlignment="1">
      <alignment horizontal="left"/>
      <protection/>
    </xf>
    <xf numFmtId="0" fontId="1" fillId="0" borderId="19" xfId="17" applyBorder="1" applyAlignment="1">
      <alignment horizontal="left"/>
      <protection/>
    </xf>
    <xf numFmtId="0" fontId="1" fillId="0" borderId="20" xfId="17" applyBorder="1" applyAlignment="1">
      <alignment horizontal="center"/>
      <protection/>
    </xf>
    <xf numFmtId="0" fontId="1" fillId="0" borderId="21" xfId="17" applyBorder="1">
      <alignment/>
      <protection/>
    </xf>
    <xf numFmtId="0" fontId="1" fillId="0" borderId="22" xfId="17" applyFont="1" applyBorder="1">
      <alignment/>
      <protection/>
    </xf>
    <xf numFmtId="3" fontId="1" fillId="0" borderId="23" xfId="17" applyNumberFormat="1" applyBorder="1">
      <alignment/>
      <protection/>
    </xf>
    <xf numFmtId="0" fontId="1" fillId="0" borderId="24" xfId="17" applyBorder="1">
      <alignment/>
      <protection/>
    </xf>
    <xf numFmtId="3" fontId="1" fillId="0" borderId="25" xfId="17" applyNumberFormat="1" applyBorder="1">
      <alignment/>
      <protection/>
    </xf>
    <xf numFmtId="0" fontId="1" fillId="0" borderId="26" xfId="17" applyBorder="1">
      <alignment/>
      <protection/>
    </xf>
    <xf numFmtId="3" fontId="1" fillId="0" borderId="15" xfId="17" applyNumberFormat="1" applyBorder="1">
      <alignment/>
      <protection/>
    </xf>
    <xf numFmtId="0" fontId="1" fillId="0" borderId="27" xfId="17" applyBorder="1">
      <alignment/>
      <protection/>
    </xf>
    <xf numFmtId="0" fontId="1" fillId="0" borderId="28" xfId="17" applyFont="1" applyBorder="1">
      <alignment/>
      <protection/>
    </xf>
    <xf numFmtId="0" fontId="1" fillId="0" borderId="29" xfId="17" applyFont="1" applyBorder="1">
      <alignment/>
      <protection/>
    </xf>
    <xf numFmtId="3" fontId="1" fillId="0" borderId="30" xfId="17" applyNumberFormat="1" applyBorder="1">
      <alignment/>
      <protection/>
    </xf>
    <xf numFmtId="0" fontId="1" fillId="0" borderId="31" xfId="17" applyFont="1" applyBorder="1">
      <alignment/>
      <protection/>
    </xf>
    <xf numFmtId="3" fontId="1" fillId="0" borderId="32" xfId="17" applyNumberFormat="1" applyBorder="1">
      <alignment/>
      <protection/>
    </xf>
    <xf numFmtId="0" fontId="1" fillId="0" borderId="33" xfId="17" applyBorder="1">
      <alignment/>
      <protection/>
    </xf>
    <xf numFmtId="0" fontId="1" fillId="0" borderId="34" xfId="17" applyFont="1" applyBorder="1">
      <alignment/>
      <protection/>
    </xf>
    <xf numFmtId="0" fontId="1" fillId="0" borderId="0" xfId="17" applyBorder="1" applyAlignment="1">
      <alignment horizontal="right"/>
      <protection/>
    </xf>
    <xf numFmtId="164" fontId="1" fillId="0" borderId="0" xfId="17" applyNumberFormat="1" applyBorder="1">
      <alignment/>
      <protection/>
    </xf>
    <xf numFmtId="0" fontId="1" fillId="0" borderId="11" xfId="17" applyNumberFormat="1" applyBorder="1" applyAlignment="1">
      <alignment horizontal="right"/>
      <protection/>
    </xf>
    <xf numFmtId="165" fontId="1" fillId="0" borderId="15" xfId="17" applyNumberFormat="1" applyBorder="1">
      <alignment/>
      <protection/>
    </xf>
    <xf numFmtId="165" fontId="1" fillId="0" borderId="0" xfId="17" applyNumberFormat="1" applyBorder="1">
      <alignment/>
      <protection/>
    </xf>
    <xf numFmtId="0" fontId="7" fillId="0" borderId="31" xfId="17" applyFont="1" applyFill="1" applyBorder="1">
      <alignment/>
      <protection/>
    </xf>
    <xf numFmtId="0" fontId="7" fillId="0" borderId="32" xfId="17" applyFont="1" applyFill="1" applyBorder="1">
      <alignment/>
      <protection/>
    </xf>
    <xf numFmtId="0" fontId="7" fillId="0" borderId="35" xfId="17" applyFont="1" applyFill="1" applyBorder="1">
      <alignment/>
      <protection/>
    </xf>
    <xf numFmtId="165" fontId="7" fillId="0" borderId="32" xfId="17" applyNumberFormat="1" applyFont="1" applyFill="1" applyBorder="1">
      <alignment/>
      <protection/>
    </xf>
    <xf numFmtId="0" fontId="7" fillId="0" borderId="36" xfId="17" applyFont="1" applyFill="1" applyBorder="1">
      <alignment/>
      <protection/>
    </xf>
    <xf numFmtId="0" fontId="7" fillId="0" borderId="0" xfId="17" applyFont="1">
      <alignment/>
      <protection/>
    </xf>
    <xf numFmtId="0" fontId="1" fillId="0" borderId="0" xfId="17" applyFont="1" applyAlignment="1">
      <alignment/>
      <protection/>
    </xf>
    <xf numFmtId="0" fontId="1" fillId="0" borderId="0" xfId="17" applyAlignment="1">
      <alignment vertical="top" wrapText="1"/>
      <protection/>
    </xf>
    <xf numFmtId="0" fontId="4" fillId="0" borderId="37" xfId="20" applyFont="1" applyBorder="1">
      <alignment/>
      <protection/>
    </xf>
    <xf numFmtId="0" fontId="1" fillId="0" borderId="37" xfId="20" applyBorder="1">
      <alignment/>
      <protection/>
    </xf>
    <xf numFmtId="0" fontId="1" fillId="0" borderId="37" xfId="20" applyBorder="1" applyAlignment="1">
      <alignment horizontal="right"/>
      <protection/>
    </xf>
    <xf numFmtId="0" fontId="1" fillId="0" borderId="37" xfId="20" applyFont="1" applyBorder="1">
      <alignment/>
      <protection/>
    </xf>
    <xf numFmtId="0" fontId="1" fillId="0" borderId="37" xfId="17" applyNumberFormat="1" applyBorder="1" applyAlignment="1">
      <alignment horizontal="left"/>
      <protection/>
    </xf>
    <xf numFmtId="0" fontId="1" fillId="0" borderId="38" xfId="17" applyNumberFormat="1" applyBorder="1">
      <alignment/>
      <protection/>
    </xf>
    <xf numFmtId="0" fontId="4" fillId="0" borderId="39" xfId="20" applyFont="1" applyBorder="1">
      <alignment/>
      <protection/>
    </xf>
    <xf numFmtId="0" fontId="1" fillId="0" borderId="39" xfId="20" applyBorder="1">
      <alignment/>
      <protection/>
    </xf>
    <xf numFmtId="0" fontId="1" fillId="0" borderId="39" xfId="20" applyBorder="1" applyAlignment="1">
      <alignment horizontal="right"/>
      <protection/>
    </xf>
    <xf numFmtId="49" fontId="6" fillId="0" borderId="18" xfId="17" applyNumberFormat="1" applyFont="1" applyFill="1" applyBorder="1">
      <alignment/>
      <protection/>
    </xf>
    <xf numFmtId="0" fontId="6" fillId="0" borderId="19" xfId="17" applyFont="1" applyFill="1" applyBorder="1">
      <alignment/>
      <protection/>
    </xf>
    <xf numFmtId="0" fontId="6" fillId="0" borderId="20" xfId="17" applyFont="1" applyFill="1" applyBorder="1">
      <alignment/>
      <protection/>
    </xf>
    <xf numFmtId="0" fontId="6" fillId="0" borderId="40" xfId="17" applyFont="1" applyFill="1" applyBorder="1">
      <alignment/>
      <protection/>
    </xf>
    <xf numFmtId="0" fontId="6" fillId="0" borderId="41" xfId="17" applyFont="1" applyFill="1" applyBorder="1">
      <alignment/>
      <protection/>
    </xf>
    <xf numFmtId="0" fontId="6" fillId="0" borderId="42" xfId="17" applyFont="1" applyFill="1" applyBorder="1">
      <alignment/>
      <protection/>
    </xf>
    <xf numFmtId="49" fontId="9" fillId="0" borderId="5" xfId="17" applyNumberFormat="1" applyFont="1" applyFill="1" applyBorder="1">
      <alignment/>
      <protection/>
    </xf>
    <xf numFmtId="0" fontId="9" fillId="0" borderId="0" xfId="17" applyFont="1" applyFill="1" applyBorder="1">
      <alignment/>
      <protection/>
    </xf>
    <xf numFmtId="0" fontId="1" fillId="0" borderId="0" xfId="17" applyFill="1" applyBorder="1">
      <alignment/>
      <protection/>
    </xf>
    <xf numFmtId="3" fontId="1" fillId="0" borderId="7" xfId="17" applyNumberFormat="1" applyFont="1" applyFill="1" applyBorder="1">
      <alignment/>
      <protection/>
    </xf>
    <xf numFmtId="3" fontId="1" fillId="0" borderId="6" xfId="17" applyNumberFormat="1" applyFont="1" applyFill="1" applyBorder="1">
      <alignment/>
      <protection/>
    </xf>
    <xf numFmtId="3" fontId="1" fillId="0" borderId="43" xfId="17" applyNumberFormat="1" applyFont="1" applyFill="1" applyBorder="1">
      <alignment/>
      <protection/>
    </xf>
    <xf numFmtId="3" fontId="1" fillId="0" borderId="44" xfId="17" applyNumberFormat="1" applyFont="1" applyFill="1" applyBorder="1">
      <alignment/>
      <protection/>
    </xf>
    <xf numFmtId="0" fontId="6" fillId="0" borderId="18" xfId="17" applyFont="1" applyFill="1" applyBorder="1">
      <alignment/>
      <protection/>
    </xf>
    <xf numFmtId="3" fontId="6" fillId="0" borderId="20" xfId="17" applyNumberFormat="1" applyFont="1" applyFill="1" applyBorder="1">
      <alignment/>
      <protection/>
    </xf>
    <xf numFmtId="3" fontId="6" fillId="0" borderId="40" xfId="17" applyNumberFormat="1" applyFont="1" applyFill="1" applyBorder="1">
      <alignment/>
      <protection/>
    </xf>
    <xf numFmtId="3" fontId="6" fillId="0" borderId="41" xfId="17" applyNumberFormat="1" applyFont="1" applyFill="1" applyBorder="1">
      <alignment/>
      <protection/>
    </xf>
    <xf numFmtId="3" fontId="6" fillId="0" borderId="42" xfId="17" applyNumberFormat="1" applyFont="1" applyFill="1" applyBorder="1">
      <alignment/>
      <protection/>
    </xf>
    <xf numFmtId="0" fontId="6" fillId="0" borderId="0" xfId="17" applyFont="1">
      <alignment/>
      <protection/>
    </xf>
    <xf numFmtId="0" fontId="1" fillId="0" borderId="0" xfId="17" applyFill="1">
      <alignment/>
      <protection/>
    </xf>
    <xf numFmtId="0" fontId="6" fillId="0" borderId="24" xfId="17" applyFont="1" applyFill="1" applyBorder="1">
      <alignment/>
      <protection/>
    </xf>
    <xf numFmtId="0" fontId="6" fillId="0" borderId="25" xfId="17" applyFont="1" applyFill="1" applyBorder="1">
      <alignment/>
      <protection/>
    </xf>
    <xf numFmtId="0" fontId="1" fillId="0" borderId="45" xfId="17" applyFill="1" applyBorder="1">
      <alignment/>
      <protection/>
    </xf>
    <xf numFmtId="0" fontId="6" fillId="0" borderId="46" xfId="17" applyFont="1" applyFill="1" applyBorder="1" applyAlignment="1">
      <alignment horizontal="right"/>
      <protection/>
    </xf>
    <xf numFmtId="0" fontId="6" fillId="0" borderId="25" xfId="17" applyFont="1" applyFill="1" applyBorder="1" applyAlignment="1">
      <alignment horizontal="right"/>
      <protection/>
    </xf>
    <xf numFmtId="0" fontId="6" fillId="0" borderId="26" xfId="17" applyFont="1" applyFill="1" applyBorder="1" applyAlignment="1">
      <alignment horizontal="center"/>
      <protection/>
    </xf>
    <xf numFmtId="4" fontId="5" fillId="0" borderId="25" xfId="17" applyNumberFormat="1" applyFont="1" applyFill="1" applyBorder="1" applyAlignment="1">
      <alignment horizontal="right"/>
      <protection/>
    </xf>
    <xf numFmtId="4" fontId="5" fillId="0" borderId="45" xfId="17" applyNumberFormat="1" applyFont="1" applyFill="1" applyBorder="1" applyAlignment="1">
      <alignment horizontal="right"/>
      <protection/>
    </xf>
    <xf numFmtId="0" fontId="1" fillId="0" borderId="29" xfId="17" applyFont="1" applyFill="1" applyBorder="1">
      <alignment/>
      <protection/>
    </xf>
    <xf numFmtId="0" fontId="1" fillId="0" borderId="22" xfId="17" applyFont="1" applyFill="1" applyBorder="1">
      <alignment/>
      <protection/>
    </xf>
    <xf numFmtId="0" fontId="1" fillId="0" borderId="47" xfId="17" applyFont="1" applyFill="1" applyBorder="1">
      <alignment/>
      <protection/>
    </xf>
    <xf numFmtId="3" fontId="1" fillId="0" borderId="28" xfId="17" applyNumberFormat="1" applyFont="1" applyFill="1" applyBorder="1" applyAlignment="1">
      <alignment horizontal="right"/>
      <protection/>
    </xf>
    <xf numFmtId="2" fontId="1" fillId="0" borderId="48" xfId="17" applyNumberFormat="1" applyFont="1" applyFill="1" applyBorder="1" applyAlignment="1">
      <alignment horizontal="right"/>
      <protection/>
    </xf>
    <xf numFmtId="3" fontId="1" fillId="0" borderId="49" xfId="17" applyNumberFormat="1" applyFont="1" applyFill="1" applyBorder="1" applyAlignment="1">
      <alignment horizontal="right"/>
      <protection/>
    </xf>
    <xf numFmtId="4" fontId="1" fillId="0" borderId="22" xfId="17" applyNumberFormat="1" applyFont="1" applyFill="1" applyBorder="1" applyAlignment="1">
      <alignment horizontal="right"/>
      <protection/>
    </xf>
    <xf numFmtId="3" fontId="1" fillId="0" borderId="47" xfId="17" applyNumberFormat="1" applyFont="1" applyFill="1" applyBorder="1" applyAlignment="1">
      <alignment horizontal="right"/>
      <protection/>
    </xf>
    <xf numFmtId="0" fontId="1" fillId="0" borderId="31" xfId="17" applyFill="1" applyBorder="1">
      <alignment/>
      <protection/>
    </xf>
    <xf numFmtId="0" fontId="6" fillId="0" borderId="32" xfId="17" applyFont="1" applyFill="1" applyBorder="1">
      <alignment/>
      <protection/>
    </xf>
    <xf numFmtId="0" fontId="1" fillId="0" borderId="32" xfId="17" applyFill="1" applyBorder="1">
      <alignment/>
      <protection/>
    </xf>
    <xf numFmtId="4" fontId="1" fillId="0" borderId="50" xfId="17" applyNumberFormat="1" applyFill="1" applyBorder="1">
      <alignment/>
      <protection/>
    </xf>
    <xf numFmtId="4" fontId="1" fillId="0" borderId="31" xfId="17" applyNumberFormat="1" applyFill="1" applyBorder="1">
      <alignment/>
      <protection/>
    </xf>
    <xf numFmtId="4" fontId="1" fillId="0" borderId="32" xfId="17" applyNumberFormat="1" applyFill="1" applyBorder="1">
      <alignment/>
      <protection/>
    </xf>
    <xf numFmtId="3" fontId="9" fillId="0" borderId="0" xfId="17" applyNumberFormat="1" applyFont="1">
      <alignment/>
      <protection/>
    </xf>
    <xf numFmtId="4" fontId="9" fillId="0" borderId="0" xfId="17" applyNumberFormat="1" applyFont="1">
      <alignment/>
      <protection/>
    </xf>
    <xf numFmtId="4" fontId="1" fillId="0" borderId="0" xfId="17" applyNumberFormat="1">
      <alignment/>
      <protection/>
    </xf>
    <xf numFmtId="0" fontId="1" fillId="0" borderId="0" xfId="20">
      <alignment/>
      <protection/>
    </xf>
    <xf numFmtId="0" fontId="1" fillId="0" borderId="0" xfId="20" applyAlignment="1">
      <alignment horizontal="right"/>
      <protection/>
    </xf>
    <xf numFmtId="0" fontId="1" fillId="0" borderId="0" xfId="20" applyFill="1">
      <alignment/>
      <protection/>
    </xf>
    <xf numFmtId="0" fontId="11" fillId="0" borderId="0" xfId="20" applyFont="1" applyFill="1" applyAlignment="1">
      <alignment horizontal="center"/>
      <protection/>
    </xf>
    <xf numFmtId="0" fontId="12" fillId="0" borderId="0" xfId="20" applyFont="1" applyFill="1" applyAlignment="1">
      <alignment horizontal="center"/>
      <protection/>
    </xf>
    <xf numFmtId="0" fontId="12" fillId="0" borderId="0" xfId="20" applyFont="1" applyFill="1" applyAlignment="1">
      <alignment horizontal="right"/>
      <protection/>
    </xf>
    <xf numFmtId="0" fontId="4" fillId="0" borderId="37" xfId="20" applyFont="1" applyFill="1" applyBorder="1">
      <alignment/>
      <protection/>
    </xf>
    <xf numFmtId="0" fontId="1" fillId="0" borderId="37" xfId="20" applyFill="1" applyBorder="1">
      <alignment/>
      <protection/>
    </xf>
    <xf numFmtId="0" fontId="9" fillId="0" borderId="37" xfId="20" applyFont="1" applyFill="1" applyBorder="1" applyAlignment="1">
      <alignment horizontal="right"/>
      <protection/>
    </xf>
    <xf numFmtId="0" fontId="1" fillId="0" borderId="37" xfId="20" applyFill="1" applyBorder="1" applyAlignment="1">
      <alignment horizontal="left"/>
      <protection/>
    </xf>
    <xf numFmtId="0" fontId="1" fillId="0" borderId="38" xfId="20" applyFill="1" applyBorder="1">
      <alignment/>
      <protection/>
    </xf>
    <xf numFmtId="0" fontId="4" fillId="0" borderId="39" xfId="20" applyFont="1" applyFill="1" applyBorder="1">
      <alignment/>
      <protection/>
    </xf>
    <xf numFmtId="0" fontId="1" fillId="0" borderId="39" xfId="20" applyFill="1" applyBorder="1">
      <alignment/>
      <protection/>
    </xf>
    <xf numFmtId="0" fontId="9" fillId="0" borderId="0" xfId="20" applyFont="1" applyFill="1">
      <alignment/>
      <protection/>
    </xf>
    <xf numFmtId="0" fontId="1" fillId="0" borderId="0" xfId="20" applyFont="1" applyFill="1">
      <alignment/>
      <protection/>
    </xf>
    <xf numFmtId="0" fontId="1" fillId="0" borderId="0" xfId="20" applyFill="1" applyAlignment="1">
      <alignment horizontal="right"/>
      <protection/>
    </xf>
    <xf numFmtId="0" fontId="1" fillId="0" borderId="0" xfId="20" applyFill="1" applyAlignment="1">
      <alignment/>
      <protection/>
    </xf>
    <xf numFmtId="49" fontId="5" fillId="0" borderId="48" xfId="20" applyNumberFormat="1" applyFont="1" applyFill="1" applyBorder="1">
      <alignment/>
      <protection/>
    </xf>
    <xf numFmtId="0" fontId="5" fillId="0" borderId="27" xfId="20" applyFont="1" applyFill="1" applyBorder="1" applyAlignment="1">
      <alignment horizontal="center"/>
      <protection/>
    </xf>
    <xf numFmtId="0" fontId="5" fillId="0" borderId="27" xfId="20" applyNumberFormat="1" applyFont="1" applyFill="1" applyBorder="1" applyAlignment="1">
      <alignment horizontal="center"/>
      <protection/>
    </xf>
    <xf numFmtId="0" fontId="5" fillId="0" borderId="48" xfId="20" applyFont="1" applyFill="1" applyBorder="1" applyAlignment="1">
      <alignment horizontal="center"/>
      <protection/>
    </xf>
    <xf numFmtId="0" fontId="6" fillId="0" borderId="43" xfId="20" applyFont="1" applyFill="1" applyBorder="1" applyAlignment="1">
      <alignment horizontal="center"/>
      <protection/>
    </xf>
    <xf numFmtId="49" fontId="6" fillId="0" borderId="43" xfId="20" applyNumberFormat="1" applyFont="1" applyFill="1" applyBorder="1" applyAlignment="1">
      <alignment horizontal="left"/>
      <protection/>
    </xf>
    <xf numFmtId="0" fontId="6" fillId="0" borderId="43" xfId="20" applyFont="1" applyFill="1" applyBorder="1">
      <alignment/>
      <protection/>
    </xf>
    <xf numFmtId="0" fontId="1" fillId="0" borderId="43" xfId="20" applyFill="1" applyBorder="1" applyAlignment="1">
      <alignment horizontal="center"/>
      <protection/>
    </xf>
    <xf numFmtId="0" fontId="1" fillId="0" borderId="43" xfId="20" applyNumberFormat="1" applyFill="1" applyBorder="1" applyAlignment="1">
      <alignment horizontal="right"/>
      <protection/>
    </xf>
    <xf numFmtId="0" fontId="1" fillId="0" borderId="43" xfId="20" applyNumberFormat="1" applyFill="1" applyBorder="1">
      <alignment/>
      <protection/>
    </xf>
    <xf numFmtId="0" fontId="1" fillId="0" borderId="0" xfId="20" applyNumberFormat="1">
      <alignment/>
      <protection/>
    </xf>
    <xf numFmtId="0" fontId="13" fillId="0" borderId="0" xfId="20" applyFont="1">
      <alignment/>
      <protection/>
    </xf>
    <xf numFmtId="0" fontId="1" fillId="0" borderId="43" xfId="20" applyFont="1" applyFill="1" applyBorder="1" applyAlignment="1">
      <alignment horizontal="center"/>
      <protection/>
    </xf>
    <xf numFmtId="49" fontId="8" fillId="0" borderId="43" xfId="20" applyNumberFormat="1" applyFont="1" applyFill="1" applyBorder="1" applyAlignment="1">
      <alignment horizontal="left"/>
      <protection/>
    </xf>
    <xf numFmtId="0" fontId="8" fillId="0" borderId="43" xfId="20" applyFont="1" applyFill="1" applyBorder="1" applyAlignment="1">
      <alignment wrapText="1"/>
      <protection/>
    </xf>
    <xf numFmtId="49" fontId="8" fillId="0" borderId="43" xfId="20" applyNumberFormat="1" applyFont="1" applyFill="1" applyBorder="1" applyAlignment="1">
      <alignment horizontal="center" shrinkToFit="1"/>
      <protection/>
    </xf>
    <xf numFmtId="4" fontId="8" fillId="0" borderId="43" xfId="20" applyNumberFormat="1" applyFont="1" applyFill="1" applyBorder="1" applyAlignment="1">
      <alignment horizontal="right"/>
      <protection/>
    </xf>
    <xf numFmtId="4" fontId="8" fillId="0" borderId="43" xfId="20" applyNumberFormat="1" applyFont="1" applyFill="1" applyBorder="1">
      <alignment/>
      <protection/>
    </xf>
    <xf numFmtId="0" fontId="9" fillId="0" borderId="43" xfId="20" applyFont="1" applyFill="1" applyBorder="1" applyAlignment="1">
      <alignment horizontal="center"/>
      <protection/>
    </xf>
    <xf numFmtId="49" fontId="9" fillId="0" borderId="43" xfId="20" applyNumberFormat="1" applyFont="1" applyFill="1" applyBorder="1" applyAlignment="1">
      <alignment horizontal="left"/>
      <protection/>
    </xf>
    <xf numFmtId="4" fontId="14" fillId="0" borderId="43" xfId="20" applyNumberFormat="1" applyFont="1" applyFill="1" applyBorder="1" applyAlignment="1">
      <alignment horizontal="right" wrapText="1"/>
      <protection/>
    </xf>
    <xf numFmtId="0" fontId="14" fillId="0" borderId="43" xfId="20" applyFont="1" applyFill="1" applyBorder="1" applyAlignment="1">
      <alignment horizontal="left" wrapText="1"/>
      <protection/>
    </xf>
    <xf numFmtId="0" fontId="14" fillId="0" borderId="43" xfId="17" applyFont="1" applyFill="1" applyBorder="1" applyAlignment="1">
      <alignment horizontal="right"/>
      <protection/>
    </xf>
    <xf numFmtId="3" fontId="13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" fillId="0" borderId="51" xfId="20" applyFill="1" applyBorder="1" applyAlignment="1">
      <alignment horizontal="center"/>
      <protection/>
    </xf>
    <xf numFmtId="49" fontId="4" fillId="0" borderId="51" xfId="20" applyNumberFormat="1" applyFont="1" applyFill="1" applyBorder="1" applyAlignment="1">
      <alignment horizontal="left"/>
      <protection/>
    </xf>
    <xf numFmtId="0" fontId="4" fillId="0" borderId="51" xfId="20" applyFont="1" applyFill="1" applyBorder="1">
      <alignment/>
      <protection/>
    </xf>
    <xf numFmtId="4" fontId="1" fillId="0" borderId="51" xfId="20" applyNumberFormat="1" applyFill="1" applyBorder="1" applyAlignment="1">
      <alignment horizontal="right"/>
      <protection/>
    </xf>
    <xf numFmtId="4" fontId="6" fillId="0" borderId="51" xfId="20" applyNumberFormat="1" applyFont="1" applyFill="1" applyBorder="1">
      <alignment/>
      <protection/>
    </xf>
    <xf numFmtId="3" fontId="1" fillId="0" borderId="0" xfId="20" applyNumberFormat="1">
      <alignment/>
      <protection/>
    </xf>
    <xf numFmtId="0" fontId="1" fillId="0" borderId="0" xfId="20" applyBorder="1">
      <alignment/>
      <protection/>
    </xf>
    <xf numFmtId="0" fontId="16" fillId="0" borderId="0" xfId="20" applyFont="1" applyAlignment="1">
      <alignment/>
      <protection/>
    </xf>
    <xf numFmtId="0" fontId="17" fillId="0" borderId="0" xfId="20" applyFont="1" applyBorder="1">
      <alignment/>
      <protection/>
    </xf>
    <xf numFmtId="3" fontId="17" fillId="0" borderId="0" xfId="20" applyNumberFormat="1" applyFont="1" applyBorder="1" applyAlignment="1">
      <alignment horizontal="right"/>
      <protection/>
    </xf>
    <xf numFmtId="4" fontId="17" fillId="0" borderId="0" xfId="20" applyNumberFormat="1" applyFont="1" applyBorder="1">
      <alignment/>
      <protection/>
    </xf>
    <xf numFmtId="0" fontId="16" fillId="0" borderId="0" xfId="20" applyFont="1" applyBorder="1" applyAlignment="1">
      <alignment/>
      <protection/>
    </xf>
    <xf numFmtId="0" fontId="1" fillId="0" borderId="0" xfId="20" applyBorder="1" applyAlignment="1">
      <alignment horizontal="right"/>
      <protection/>
    </xf>
    <xf numFmtId="0" fontId="2" fillId="0" borderId="0" xfId="17" applyFont="1" applyBorder="1" applyAlignment="1">
      <alignment horizontal="center"/>
      <protection/>
    </xf>
    <xf numFmtId="0" fontId="5" fillId="0" borderId="27" xfId="17" applyFont="1" applyBorder="1" applyAlignment="1">
      <alignment horizontal="left"/>
      <protection/>
    </xf>
    <xf numFmtId="0" fontId="6" fillId="0" borderId="23" xfId="17" applyFont="1" applyBorder="1" applyAlignment="1">
      <alignment horizontal="left"/>
      <protection/>
    </xf>
    <xf numFmtId="0" fontId="2" fillId="0" borderId="52" xfId="17" applyFont="1" applyBorder="1" applyAlignment="1">
      <alignment horizontal="center" vertical="center"/>
      <protection/>
    </xf>
    <xf numFmtId="0" fontId="6" fillId="0" borderId="20" xfId="17" applyFont="1" applyBorder="1" applyAlignment="1">
      <alignment horizontal="center"/>
      <protection/>
    </xf>
    <xf numFmtId="0" fontId="8" fillId="0" borderId="0" xfId="17" applyFont="1" applyBorder="1" applyAlignment="1">
      <alignment horizontal="left" vertical="top" wrapText="1"/>
      <protection/>
    </xf>
    <xf numFmtId="0" fontId="1" fillId="0" borderId="0" xfId="17" applyBorder="1" applyAlignment="1">
      <alignment horizontal="left" wrapText="1"/>
      <protection/>
    </xf>
    <xf numFmtId="0" fontId="1" fillId="0" borderId="53" xfId="20" applyFont="1" applyBorder="1" applyAlignment="1">
      <alignment horizontal="center"/>
      <protection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left"/>
      <protection/>
    </xf>
    <xf numFmtId="49" fontId="2" fillId="0" borderId="0" xfId="17" applyNumberFormat="1" applyFont="1" applyBorder="1" applyAlignment="1">
      <alignment horizontal="center"/>
      <protection/>
    </xf>
    <xf numFmtId="0" fontId="2" fillId="0" borderId="0" xfId="17" applyFont="1" applyFill="1" applyBorder="1" applyAlignment="1">
      <alignment horizontal="center"/>
      <protection/>
    </xf>
    <xf numFmtId="3" fontId="6" fillId="0" borderId="50" xfId="17" applyNumberFormat="1" applyFont="1" applyFill="1" applyBorder="1" applyAlignment="1">
      <alignment horizontal="right"/>
      <protection/>
    </xf>
    <xf numFmtId="0" fontId="10" fillId="0" borderId="0" xfId="20" applyFont="1" applyBorder="1" applyAlignment="1">
      <alignment horizontal="center"/>
      <protection/>
    </xf>
    <xf numFmtId="0" fontId="1" fillId="0" borderId="53" xfId="20" applyFont="1" applyFill="1" applyBorder="1" applyAlignment="1">
      <alignment horizontal="center"/>
      <protection/>
    </xf>
    <xf numFmtId="49" fontId="1" fillId="0" borderId="54" xfId="20" applyNumberFormat="1" applyFont="1" applyFill="1" applyBorder="1" applyAlignment="1">
      <alignment horizontal="center"/>
      <protection/>
    </xf>
    <xf numFmtId="0" fontId="1" fillId="0" borderId="55" xfId="20" applyFill="1" applyBorder="1" applyAlignment="1">
      <alignment horizontal="center" shrinkToFit="1"/>
      <protection/>
    </xf>
    <xf numFmtId="3" fontId="14" fillId="0" borderId="13" xfId="20" applyNumberFormat="1" applyFont="1" applyFill="1" applyBorder="1" applyAlignment="1">
      <alignment horizontal="left" wrapText="1"/>
      <protection/>
    </xf>
    <xf numFmtId="0" fontId="14" fillId="0" borderId="13" xfId="20" applyFont="1" applyFill="1" applyBorder="1" applyAlignment="1">
      <alignment horizontal="left" wrapText="1"/>
      <protection/>
    </xf>
    <xf numFmtId="0" fontId="15" fillId="0" borderId="43" xfId="20" applyFont="1" applyFill="1" applyBorder="1" applyAlignment="1">
      <alignment horizontal="left" wrapText="1" indent="1"/>
      <protection/>
    </xf>
  </cellXfs>
  <cellStyles count="8">
    <cellStyle name="Normal" xfId="0"/>
    <cellStyle name="Comma" xfId="15"/>
    <cellStyle name="Comma [0]" xfId="16"/>
    <cellStyle name="Excel Built-in Normal" xfId="17"/>
    <cellStyle name="Currency" xfId="18"/>
    <cellStyle name="Currency [0]" xfId="19"/>
    <cellStyle name="normální_POL.XLS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G10" sqref="G10"/>
    </sheetView>
  </sheetViews>
  <sheetFormatPr defaultColWidth="9.140625" defaultRowHeight="12.75"/>
  <cols>
    <col min="1" max="1" width="2.00390625" style="1" customWidth="1"/>
    <col min="2" max="2" width="15.00390625" style="1" customWidth="1"/>
    <col min="3" max="3" width="15.8515625" style="1" customWidth="1"/>
    <col min="4" max="4" width="14.57421875" style="1" customWidth="1"/>
    <col min="5" max="5" width="13.57421875" style="1" customWidth="1"/>
    <col min="6" max="6" width="18.7109375" style="1" customWidth="1"/>
    <col min="7" max="7" width="13.7109375" style="1" customWidth="1"/>
    <col min="8" max="16384" width="8.7109375" style="1" customWidth="1"/>
  </cols>
  <sheetData>
    <row r="1" spans="1:7" ht="21.75" customHeight="1">
      <c r="A1" s="170" t="s">
        <v>0</v>
      </c>
      <c r="B1" s="170"/>
      <c r="C1" s="170"/>
      <c r="D1" s="170"/>
      <c r="E1" s="170"/>
      <c r="F1" s="170"/>
      <c r="G1" s="170"/>
    </row>
    <row r="2" ht="15" customHeight="1"/>
    <row r="3" spans="1:7" ht="12.75" customHeight="1">
      <c r="A3" s="2" t="s">
        <v>1</v>
      </c>
      <c r="B3" s="3"/>
      <c r="C3" s="4" t="s">
        <v>2</v>
      </c>
      <c r="D3" s="4"/>
      <c r="E3" s="4"/>
      <c r="F3" s="4" t="s">
        <v>3</v>
      </c>
      <c r="G3" s="5"/>
    </row>
    <row r="4" spans="1:7" ht="12.75" customHeight="1">
      <c r="A4" s="6"/>
      <c r="B4" s="7"/>
      <c r="C4" s="8" t="s">
        <v>4</v>
      </c>
      <c r="D4" s="9"/>
      <c r="E4" s="9"/>
      <c r="F4" s="10"/>
      <c r="G4" s="11"/>
    </row>
    <row r="5" spans="1:7" ht="12.75" customHeight="1">
      <c r="A5" s="12" t="s">
        <v>5</v>
      </c>
      <c r="B5" s="13"/>
      <c r="C5" s="14" t="s">
        <v>6</v>
      </c>
      <c r="D5" s="14"/>
      <c r="E5" s="14"/>
      <c r="F5" s="15" t="s">
        <v>7</v>
      </c>
      <c r="G5" s="16"/>
    </row>
    <row r="6" spans="1:7" ht="12.75" customHeight="1">
      <c r="A6" s="6"/>
      <c r="B6" s="7"/>
      <c r="C6" s="8" t="s">
        <v>8</v>
      </c>
      <c r="D6" s="9"/>
      <c r="E6" s="9"/>
      <c r="F6" s="17"/>
      <c r="G6" s="11"/>
    </row>
    <row r="7" spans="1:9" ht="12.75">
      <c r="A7" s="12" t="s">
        <v>9</v>
      </c>
      <c r="B7" s="14"/>
      <c r="C7" s="171" t="s">
        <v>10</v>
      </c>
      <c r="D7" s="171"/>
      <c r="E7" s="18" t="s">
        <v>11</v>
      </c>
      <c r="F7" s="19"/>
      <c r="G7" s="20">
        <v>0</v>
      </c>
      <c r="H7" s="21"/>
      <c r="I7" s="21"/>
    </row>
    <row r="8" spans="1:7" ht="12.75">
      <c r="A8" s="12" t="s">
        <v>12</v>
      </c>
      <c r="B8" s="14"/>
      <c r="C8" s="171" t="s">
        <v>13</v>
      </c>
      <c r="D8" s="171"/>
      <c r="E8" s="15" t="s">
        <v>14</v>
      </c>
      <c r="F8" s="14"/>
      <c r="G8" s="22">
        <f>IF(PocetMJ=0,0,ROUND((F30+F32)/PocetMJ,1))</f>
        <v>0</v>
      </c>
    </row>
    <row r="9" spans="1:7" ht="12.75">
      <c r="A9" s="23" t="s">
        <v>15</v>
      </c>
      <c r="B9" s="24"/>
      <c r="C9" s="24"/>
      <c r="D9" s="24"/>
      <c r="E9" s="25" t="s">
        <v>16</v>
      </c>
      <c r="F9" s="24"/>
      <c r="G9" s="26">
        <v>2014080</v>
      </c>
    </row>
    <row r="10" spans="1:57" ht="12.75">
      <c r="A10" s="27" t="s">
        <v>17</v>
      </c>
      <c r="B10" s="10"/>
      <c r="C10" s="10"/>
      <c r="D10" s="10"/>
      <c r="E10" s="28" t="s">
        <v>18</v>
      </c>
      <c r="F10" s="10"/>
      <c r="G10" s="11"/>
      <c r="BA10" s="29"/>
      <c r="BB10" s="29"/>
      <c r="BC10" s="29"/>
      <c r="BD10" s="29"/>
      <c r="BE10" s="29"/>
    </row>
    <row r="11" spans="1:7" ht="12.75">
      <c r="A11" s="27"/>
      <c r="B11" s="10"/>
      <c r="C11" s="10"/>
      <c r="D11" s="10"/>
      <c r="E11" s="172"/>
      <c r="F11" s="172"/>
      <c r="G11" s="172"/>
    </row>
    <row r="12" spans="1:7" ht="28.5" customHeight="1">
      <c r="A12" s="173" t="s">
        <v>19</v>
      </c>
      <c r="B12" s="173"/>
      <c r="C12" s="173"/>
      <c r="D12" s="173"/>
      <c r="E12" s="173"/>
      <c r="F12" s="173"/>
      <c r="G12" s="173"/>
    </row>
    <row r="13" spans="1:7" ht="17.25" customHeight="1">
      <c r="A13" s="30" t="s">
        <v>20</v>
      </c>
      <c r="B13" s="31"/>
      <c r="C13" s="32"/>
      <c r="D13" s="174" t="s">
        <v>21</v>
      </c>
      <c r="E13" s="174"/>
      <c r="F13" s="174"/>
      <c r="G13" s="174"/>
    </row>
    <row r="14" spans="1:7" ht="15.75" customHeight="1">
      <c r="A14" s="33"/>
      <c r="B14" s="34" t="s">
        <v>22</v>
      </c>
      <c r="C14" s="35">
        <f>Dodavka</f>
        <v>0</v>
      </c>
      <c r="D14" s="36" t="str">
        <f>Rekapitulace!A20</f>
        <v>Zařízení staveniště</v>
      </c>
      <c r="E14" s="37"/>
      <c r="F14" s="38"/>
      <c r="G14" s="35">
        <f>Rekapitulace!I20</f>
        <v>0</v>
      </c>
    </row>
    <row r="15" spans="1:7" ht="15.75" customHeight="1">
      <c r="A15" s="33" t="s">
        <v>23</v>
      </c>
      <c r="B15" s="34" t="s">
        <v>24</v>
      </c>
      <c r="C15" s="35">
        <f>Mont</f>
        <v>0</v>
      </c>
      <c r="D15" s="23"/>
      <c r="E15" s="39"/>
      <c r="F15" s="40"/>
      <c r="G15" s="35"/>
    </row>
    <row r="16" spans="1:7" ht="15.75" customHeight="1">
      <c r="A16" s="33" t="s">
        <v>25</v>
      </c>
      <c r="B16" s="34" t="s">
        <v>26</v>
      </c>
      <c r="C16" s="35">
        <f>HSV</f>
        <v>0</v>
      </c>
      <c r="D16" s="23"/>
      <c r="E16" s="39"/>
      <c r="F16" s="40"/>
      <c r="G16" s="35"/>
    </row>
    <row r="17" spans="1:7" ht="15.75" customHeight="1">
      <c r="A17" s="41" t="s">
        <v>27</v>
      </c>
      <c r="B17" s="34" t="s">
        <v>28</v>
      </c>
      <c r="C17" s="35">
        <f>PSV</f>
        <v>0</v>
      </c>
      <c r="D17" s="23"/>
      <c r="E17" s="39"/>
      <c r="F17" s="40"/>
      <c r="G17" s="35"/>
    </row>
    <row r="18" spans="1:7" ht="15.75" customHeight="1">
      <c r="A18" s="42" t="s">
        <v>29</v>
      </c>
      <c r="B18" s="34"/>
      <c r="C18" s="35">
        <f>SUM(C14:C17)</f>
        <v>0</v>
      </c>
      <c r="D18" s="23"/>
      <c r="E18" s="39"/>
      <c r="F18" s="40"/>
      <c r="G18" s="35"/>
    </row>
    <row r="19" spans="1:7" ht="15.75" customHeight="1">
      <c r="A19" s="42"/>
      <c r="B19" s="34"/>
      <c r="C19" s="35"/>
      <c r="D19" s="23"/>
      <c r="E19" s="39"/>
      <c r="F19" s="40"/>
      <c r="G19" s="35"/>
    </row>
    <row r="20" spans="1:7" ht="15.75" customHeight="1">
      <c r="A20" s="42" t="s">
        <v>30</v>
      </c>
      <c r="B20" s="34"/>
      <c r="C20" s="35">
        <f>HZS</f>
        <v>0</v>
      </c>
      <c r="D20" s="23"/>
      <c r="E20" s="39"/>
      <c r="F20" s="40"/>
      <c r="G20" s="35"/>
    </row>
    <row r="21" spans="1:7" ht="15.75" customHeight="1">
      <c r="A21" s="27" t="s">
        <v>31</v>
      </c>
      <c r="B21" s="10"/>
      <c r="C21" s="35">
        <f>C18+C20</f>
        <v>0</v>
      </c>
      <c r="D21" s="23" t="s">
        <v>32</v>
      </c>
      <c r="E21" s="39"/>
      <c r="F21" s="40"/>
      <c r="G21" s="35">
        <f>G22-SUM(G14:G20)</f>
        <v>0</v>
      </c>
    </row>
    <row r="22" spans="1:7" ht="15.75" customHeight="1">
      <c r="A22" s="23" t="s">
        <v>33</v>
      </c>
      <c r="B22" s="24"/>
      <c r="C22" s="43">
        <f>C21+G22</f>
        <v>0</v>
      </c>
      <c r="D22" s="44" t="s">
        <v>34</v>
      </c>
      <c r="E22" s="45"/>
      <c r="F22" s="46"/>
      <c r="G22" s="35">
        <f>VRN</f>
        <v>0</v>
      </c>
    </row>
    <row r="23" spans="1:7" ht="12.75">
      <c r="A23" s="2" t="s">
        <v>35</v>
      </c>
      <c r="B23" s="4"/>
      <c r="C23" s="47" t="s">
        <v>36</v>
      </c>
      <c r="D23" s="4"/>
      <c r="E23" s="47" t="s">
        <v>37</v>
      </c>
      <c r="F23" s="4"/>
      <c r="G23" s="5"/>
    </row>
    <row r="24" spans="1:7" ht="12.75">
      <c r="A24" s="12"/>
      <c r="B24" s="14"/>
      <c r="C24" s="15" t="s">
        <v>38</v>
      </c>
      <c r="D24" s="14"/>
      <c r="E24" s="15" t="s">
        <v>38</v>
      </c>
      <c r="F24" s="14"/>
      <c r="G24" s="16"/>
    </row>
    <row r="25" spans="1:7" ht="12.75">
      <c r="A25" s="27" t="s">
        <v>39</v>
      </c>
      <c r="B25" s="48"/>
      <c r="C25" s="28" t="s">
        <v>39</v>
      </c>
      <c r="D25" s="10"/>
      <c r="E25" s="28" t="s">
        <v>39</v>
      </c>
      <c r="F25" s="10"/>
      <c r="G25" s="11"/>
    </row>
    <row r="26" spans="1:7" ht="12.75">
      <c r="A26" s="27"/>
      <c r="B26" s="49"/>
      <c r="C26" s="28" t="s">
        <v>40</v>
      </c>
      <c r="D26" s="10"/>
      <c r="E26" s="28" t="s">
        <v>41</v>
      </c>
      <c r="F26" s="10"/>
      <c r="G26" s="11"/>
    </row>
    <row r="27" spans="1:7" ht="12.75">
      <c r="A27" s="27"/>
      <c r="B27" s="10"/>
      <c r="C27" s="28"/>
      <c r="D27" s="10"/>
      <c r="E27" s="28"/>
      <c r="F27" s="10"/>
      <c r="G27" s="11"/>
    </row>
    <row r="28" spans="1:7" ht="97.5" customHeight="1">
      <c r="A28" s="27"/>
      <c r="B28" s="10"/>
      <c r="C28" s="28"/>
      <c r="D28" s="10"/>
      <c r="E28" s="28"/>
      <c r="F28" s="10"/>
      <c r="G28" s="11"/>
    </row>
    <row r="29" spans="1:7" ht="12.75">
      <c r="A29" s="12" t="s">
        <v>42</v>
      </c>
      <c r="B29" s="14"/>
      <c r="C29" s="50">
        <v>0</v>
      </c>
      <c r="D29" s="14" t="s">
        <v>43</v>
      </c>
      <c r="E29" s="15"/>
      <c r="F29" s="51">
        <v>0</v>
      </c>
      <c r="G29" s="16"/>
    </row>
    <row r="30" spans="1:7" ht="12.75">
      <c r="A30" s="12" t="s">
        <v>42</v>
      </c>
      <c r="B30" s="14"/>
      <c r="C30" s="50">
        <v>15</v>
      </c>
      <c r="D30" s="14" t="s">
        <v>43</v>
      </c>
      <c r="E30" s="15"/>
      <c r="F30" s="51">
        <v>0</v>
      </c>
      <c r="G30" s="16"/>
    </row>
    <row r="31" spans="1:7" ht="12.75">
      <c r="A31" s="12" t="s">
        <v>44</v>
      </c>
      <c r="B31" s="14"/>
      <c r="C31" s="50">
        <v>15</v>
      </c>
      <c r="D31" s="14" t="s">
        <v>43</v>
      </c>
      <c r="E31" s="15"/>
      <c r="F31" s="52">
        <f>ROUND(PRODUCT(F30,C31/100),0)</f>
        <v>0</v>
      </c>
      <c r="G31" s="26"/>
    </row>
    <row r="32" spans="1:7" ht="12.75">
      <c r="A32" s="12" t="s">
        <v>42</v>
      </c>
      <c r="B32" s="14"/>
      <c r="C32" s="50">
        <v>21</v>
      </c>
      <c r="D32" s="14" t="s">
        <v>43</v>
      </c>
      <c r="E32" s="15"/>
      <c r="F32" s="51">
        <v>0</v>
      </c>
      <c r="G32" s="16"/>
    </row>
    <row r="33" spans="1:7" ht="12.75">
      <c r="A33" s="12" t="s">
        <v>44</v>
      </c>
      <c r="B33" s="14"/>
      <c r="C33" s="50">
        <v>21</v>
      </c>
      <c r="D33" s="14" t="s">
        <v>43</v>
      </c>
      <c r="E33" s="15"/>
      <c r="F33" s="52">
        <f>ROUND(PRODUCT(F32,C33/100),0)</f>
        <v>0</v>
      </c>
      <c r="G33" s="26"/>
    </row>
    <row r="34" spans="1:7" s="58" customFormat="1" ht="19.5" customHeight="1">
      <c r="A34" s="53" t="s">
        <v>45</v>
      </c>
      <c r="B34" s="54"/>
      <c r="C34" s="54"/>
      <c r="D34" s="54"/>
      <c r="E34" s="55"/>
      <c r="F34" s="56">
        <f>ROUND(SUM(F30:F33),0)</f>
        <v>0</v>
      </c>
      <c r="G34" s="57"/>
    </row>
    <row r="36" spans="1:8" ht="12.75">
      <c r="A36" s="59" t="s">
        <v>46</v>
      </c>
      <c r="B36" s="59"/>
      <c r="C36" s="59"/>
      <c r="D36" s="59"/>
      <c r="E36" s="59"/>
      <c r="F36" s="59"/>
      <c r="G36" s="59"/>
      <c r="H36" s="1" t="s">
        <v>47</v>
      </c>
    </row>
    <row r="37" spans="1:8" ht="14.25" customHeight="1">
      <c r="A37" s="59"/>
      <c r="B37" s="175"/>
      <c r="C37" s="175"/>
      <c r="D37" s="175"/>
      <c r="E37" s="175"/>
      <c r="F37" s="175"/>
      <c r="G37" s="175"/>
      <c r="H37" s="1" t="s">
        <v>47</v>
      </c>
    </row>
    <row r="38" spans="1:8" ht="12.75" customHeight="1">
      <c r="A38" s="60"/>
      <c r="B38" s="175"/>
      <c r="C38" s="175"/>
      <c r="D38" s="175"/>
      <c r="E38" s="175"/>
      <c r="F38" s="175"/>
      <c r="G38" s="175"/>
      <c r="H38" s="1" t="s">
        <v>47</v>
      </c>
    </row>
    <row r="39" spans="1:8" ht="12.75">
      <c r="A39" s="60"/>
      <c r="B39" s="175"/>
      <c r="C39" s="175"/>
      <c r="D39" s="175"/>
      <c r="E39" s="175"/>
      <c r="F39" s="175"/>
      <c r="G39" s="175"/>
      <c r="H39" s="1" t="s">
        <v>47</v>
      </c>
    </row>
    <row r="40" spans="1:8" ht="12.75">
      <c r="A40" s="60"/>
      <c r="B40" s="175"/>
      <c r="C40" s="175"/>
      <c r="D40" s="175"/>
      <c r="E40" s="175"/>
      <c r="F40" s="175"/>
      <c r="G40" s="175"/>
      <c r="H40" s="1" t="s">
        <v>47</v>
      </c>
    </row>
    <row r="41" spans="1:8" ht="12.75">
      <c r="A41" s="60"/>
      <c r="B41" s="175"/>
      <c r="C41" s="175"/>
      <c r="D41" s="175"/>
      <c r="E41" s="175"/>
      <c r="F41" s="175"/>
      <c r="G41" s="175"/>
      <c r="H41" s="1" t="s">
        <v>47</v>
      </c>
    </row>
    <row r="42" spans="1:8" ht="12.75">
      <c r="A42" s="60"/>
      <c r="B42" s="175"/>
      <c r="C42" s="175"/>
      <c r="D42" s="175"/>
      <c r="E42" s="175"/>
      <c r="F42" s="175"/>
      <c r="G42" s="175"/>
      <c r="H42" s="1" t="s">
        <v>47</v>
      </c>
    </row>
    <row r="43" spans="1:8" ht="12.75">
      <c r="A43" s="60"/>
      <c r="B43" s="175"/>
      <c r="C43" s="175"/>
      <c r="D43" s="175"/>
      <c r="E43" s="175"/>
      <c r="F43" s="175"/>
      <c r="G43" s="175"/>
      <c r="H43" s="1" t="s">
        <v>47</v>
      </c>
    </row>
    <row r="44" spans="1:8" ht="12.75">
      <c r="A44" s="60"/>
      <c r="B44" s="175"/>
      <c r="C44" s="175"/>
      <c r="D44" s="175"/>
      <c r="E44" s="175"/>
      <c r="F44" s="175"/>
      <c r="G44" s="175"/>
      <c r="H44" s="1" t="s">
        <v>47</v>
      </c>
    </row>
    <row r="45" spans="1:8" ht="3" customHeight="1">
      <c r="A45" s="60"/>
      <c r="B45" s="175"/>
      <c r="C45" s="175"/>
      <c r="D45" s="175"/>
      <c r="E45" s="175"/>
      <c r="F45" s="175"/>
      <c r="G45" s="175"/>
      <c r="H45" s="1" t="s">
        <v>47</v>
      </c>
    </row>
    <row r="46" spans="2:7" ht="12.75" customHeight="1">
      <c r="B46" s="176"/>
      <c r="C46" s="176"/>
      <c r="D46" s="176"/>
      <c r="E46" s="176"/>
      <c r="F46" s="176"/>
      <c r="G46" s="176"/>
    </row>
    <row r="47" spans="2:7" ht="12.75" customHeight="1">
      <c r="B47" s="176"/>
      <c r="C47" s="176"/>
      <c r="D47" s="176"/>
      <c r="E47" s="176"/>
      <c r="F47" s="176"/>
      <c r="G47" s="176"/>
    </row>
    <row r="48" spans="2:7" ht="12.75" customHeight="1">
      <c r="B48" s="176"/>
      <c r="C48" s="176"/>
      <c r="D48" s="176"/>
      <c r="E48" s="176"/>
      <c r="F48" s="176"/>
      <c r="G48" s="176"/>
    </row>
    <row r="49" spans="2:7" ht="12.75" customHeight="1">
      <c r="B49" s="176"/>
      <c r="C49" s="176"/>
      <c r="D49" s="176"/>
      <c r="E49" s="176"/>
      <c r="F49" s="176"/>
      <c r="G49" s="176"/>
    </row>
    <row r="50" spans="2:7" ht="12.75" customHeight="1">
      <c r="B50" s="176"/>
      <c r="C50" s="176"/>
      <c r="D50" s="176"/>
      <c r="E50" s="176"/>
      <c r="F50" s="176"/>
      <c r="G50" s="176"/>
    </row>
    <row r="51" spans="2:7" ht="12.75" customHeight="1">
      <c r="B51" s="176"/>
      <c r="C51" s="176"/>
      <c r="D51" s="176"/>
      <c r="E51" s="176"/>
      <c r="F51" s="176"/>
      <c r="G51" s="176"/>
    </row>
    <row r="52" spans="2:7" ht="12.75" customHeight="1">
      <c r="B52" s="176"/>
      <c r="C52" s="176"/>
      <c r="D52" s="176"/>
      <c r="E52" s="176"/>
      <c r="F52" s="176"/>
      <c r="G52" s="176"/>
    </row>
    <row r="53" spans="2:7" ht="12.75" customHeight="1">
      <c r="B53" s="176"/>
      <c r="C53" s="176"/>
      <c r="D53" s="176"/>
      <c r="E53" s="176"/>
      <c r="F53" s="176"/>
      <c r="G53" s="176"/>
    </row>
    <row r="54" spans="2:7" ht="12.75" customHeight="1">
      <c r="B54" s="176"/>
      <c r="C54" s="176"/>
      <c r="D54" s="176"/>
      <c r="E54" s="176"/>
      <c r="F54" s="176"/>
      <c r="G54" s="176"/>
    </row>
    <row r="55" spans="2:7" ht="12.75" customHeight="1">
      <c r="B55" s="176"/>
      <c r="C55" s="176"/>
      <c r="D55" s="176"/>
      <c r="E55" s="176"/>
      <c r="F55" s="176"/>
      <c r="G55" s="176"/>
    </row>
  </sheetData>
  <sheetProtection selectLockedCells="1" selectUnlockedCells="1"/>
  <mergeCells count="17">
    <mergeCell ref="B55:G55"/>
    <mergeCell ref="B51:G51"/>
    <mergeCell ref="B52:G52"/>
    <mergeCell ref="B53:G53"/>
    <mergeCell ref="B54:G54"/>
    <mergeCell ref="B47:G47"/>
    <mergeCell ref="B48:G48"/>
    <mergeCell ref="B49:G49"/>
    <mergeCell ref="B50:G50"/>
    <mergeCell ref="A12:G12"/>
    <mergeCell ref="D13:G13"/>
    <mergeCell ref="B37:G45"/>
    <mergeCell ref="B46:G46"/>
    <mergeCell ref="A1:G1"/>
    <mergeCell ref="C7:D7"/>
    <mergeCell ref="C8:D8"/>
    <mergeCell ref="E11:G11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  <headerFooter alignWithMargins="0">
    <oddFooter>&amp;C&amp;"Arial CE,obyčejné"Strana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5.8515625" style="1" customWidth="1"/>
    <col min="2" max="2" width="6.140625" style="1" customWidth="1"/>
    <col min="3" max="3" width="11.421875" style="1" customWidth="1"/>
    <col min="4" max="4" width="15.8515625" style="1" customWidth="1"/>
    <col min="5" max="5" width="11.28125" style="1" customWidth="1"/>
    <col min="6" max="6" width="10.8515625" style="1" customWidth="1"/>
    <col min="7" max="7" width="11.00390625" style="1" customWidth="1"/>
    <col min="8" max="8" width="11.140625" style="1" customWidth="1"/>
    <col min="9" max="9" width="10.7109375" style="1" customWidth="1"/>
    <col min="10" max="16384" width="8.7109375" style="1" customWidth="1"/>
  </cols>
  <sheetData>
    <row r="1" spans="1:9" ht="12.75">
      <c r="A1" s="177" t="s">
        <v>5</v>
      </c>
      <c r="B1" s="177"/>
      <c r="C1" s="61" t="str">
        <f>CONCATENATE(cislostavby," ",nazevstavby)</f>
        <v> Revitalizace a obnova veřejných prostranství</v>
      </c>
      <c r="D1" s="62"/>
      <c r="E1" s="63"/>
      <c r="F1" s="62"/>
      <c r="G1" s="64"/>
      <c r="H1" s="65"/>
      <c r="I1" s="66"/>
    </row>
    <row r="2" spans="1:9" ht="12.75">
      <c r="A2" s="178" t="s">
        <v>1</v>
      </c>
      <c r="B2" s="178"/>
      <c r="C2" s="67" t="str">
        <f>CONCATENATE(cisloobjektu," ",nazevobjektu)</f>
        <v> Úprava místní komunikace a návsi v Liboci</v>
      </c>
      <c r="D2" s="68"/>
      <c r="E2" s="69"/>
      <c r="F2" s="68"/>
      <c r="G2" s="179"/>
      <c r="H2" s="179"/>
      <c r="I2" s="179"/>
    </row>
    <row r="3" ht="12.75">
      <c r="F3" s="10"/>
    </row>
    <row r="4" spans="1:9" ht="19.5" customHeight="1">
      <c r="A4" s="180" t="s">
        <v>48</v>
      </c>
      <c r="B4" s="180"/>
      <c r="C4" s="180"/>
      <c r="D4" s="180"/>
      <c r="E4" s="180"/>
      <c r="F4" s="180"/>
      <c r="G4" s="180"/>
      <c r="H4" s="180"/>
      <c r="I4" s="180"/>
    </row>
    <row r="6" spans="1:9" s="10" customFormat="1" ht="12.75">
      <c r="A6" s="70"/>
      <c r="B6" s="71" t="s">
        <v>49</v>
      </c>
      <c r="C6" s="71"/>
      <c r="D6" s="72"/>
      <c r="E6" s="73" t="s">
        <v>50</v>
      </c>
      <c r="F6" s="74" t="s">
        <v>51</v>
      </c>
      <c r="G6" s="74" t="s">
        <v>52</v>
      </c>
      <c r="H6" s="74" t="s">
        <v>53</v>
      </c>
      <c r="I6" s="75" t="s">
        <v>30</v>
      </c>
    </row>
    <row r="7" spans="1:9" s="10" customFormat="1" ht="12.75">
      <c r="A7" s="76" t="str">
        <f>Položky!B7</f>
        <v>1</v>
      </c>
      <c r="B7" s="77" t="str">
        <f>Položky!C7</f>
        <v>Zemní práce</v>
      </c>
      <c r="C7" s="78"/>
      <c r="D7" s="79"/>
      <c r="E7" s="80">
        <f>Položky!BA66</f>
        <v>0</v>
      </c>
      <c r="F7" s="81">
        <f>Položky!BB66</f>
        <v>0</v>
      </c>
      <c r="G7" s="81">
        <f>Položky!BC66</f>
        <v>0</v>
      </c>
      <c r="H7" s="81">
        <f>Položky!BD66</f>
        <v>0</v>
      </c>
      <c r="I7" s="82">
        <f>Položky!BE66</f>
        <v>0</v>
      </c>
    </row>
    <row r="8" spans="1:9" s="10" customFormat="1" ht="12.75">
      <c r="A8" s="76" t="str">
        <f>Položky!B67</f>
        <v>5</v>
      </c>
      <c r="B8" s="77" t="str">
        <f>Položky!C67</f>
        <v>Komunikace</v>
      </c>
      <c r="C8" s="78"/>
      <c r="D8" s="79"/>
      <c r="E8" s="80">
        <f>Položky!BA94</f>
        <v>0</v>
      </c>
      <c r="F8" s="81">
        <f>Položky!BB94</f>
        <v>0</v>
      </c>
      <c r="G8" s="81">
        <f>Položky!BC94</f>
        <v>0</v>
      </c>
      <c r="H8" s="81">
        <f>Položky!BD94</f>
        <v>0</v>
      </c>
      <c r="I8" s="82">
        <f>Položky!BE94</f>
        <v>0</v>
      </c>
    </row>
    <row r="9" spans="1:9" s="10" customFormat="1" ht="12.75">
      <c r="A9" s="76" t="str">
        <f>Položky!B95</f>
        <v>91</v>
      </c>
      <c r="B9" s="77" t="str">
        <f>Položky!C95</f>
        <v>Doplňující práce na komunikaci</v>
      </c>
      <c r="C9" s="78"/>
      <c r="D9" s="79"/>
      <c r="E9" s="80">
        <f>Položky!BA119</f>
        <v>0</v>
      </c>
      <c r="F9" s="81">
        <f>Položky!BB119</f>
        <v>0</v>
      </c>
      <c r="G9" s="81">
        <f>Položky!BC119</f>
        <v>0</v>
      </c>
      <c r="H9" s="81">
        <f>Položky!BD119</f>
        <v>0</v>
      </c>
      <c r="I9" s="82">
        <f>Položky!BE119</f>
        <v>0</v>
      </c>
    </row>
    <row r="10" spans="1:9" s="10" customFormat="1" ht="12.75">
      <c r="A10" s="76" t="str">
        <f>Položky!B120</f>
        <v>96</v>
      </c>
      <c r="B10" s="77" t="str">
        <f>Položky!C120</f>
        <v>Bourání konstrukcí</v>
      </c>
      <c r="C10" s="78"/>
      <c r="D10" s="79"/>
      <c r="E10" s="80">
        <f>Položky!BA122</f>
        <v>0</v>
      </c>
      <c r="F10" s="81">
        <f>Položky!BB122</f>
        <v>0</v>
      </c>
      <c r="G10" s="81">
        <f>Položky!BC122</f>
        <v>0</v>
      </c>
      <c r="H10" s="81">
        <f>Položky!BD122</f>
        <v>0</v>
      </c>
      <c r="I10" s="82">
        <f>Položky!BE122</f>
        <v>0</v>
      </c>
    </row>
    <row r="11" spans="1:9" s="10" customFormat="1" ht="12.75">
      <c r="A11" s="76" t="str">
        <f>Položky!B123</f>
        <v>97</v>
      </c>
      <c r="B11" s="77" t="str">
        <f>Položky!C123</f>
        <v>Prorážení otvorů</v>
      </c>
      <c r="C11" s="78"/>
      <c r="D11" s="79"/>
      <c r="E11" s="80">
        <f>Položky!BA138</f>
        <v>0</v>
      </c>
      <c r="F11" s="81">
        <f>Položky!BB138</f>
        <v>0</v>
      </c>
      <c r="G11" s="81">
        <f>Položky!BC138</f>
        <v>0</v>
      </c>
      <c r="H11" s="81">
        <f>Položky!BD138</f>
        <v>0</v>
      </c>
      <c r="I11" s="82">
        <f>Položky!BE138</f>
        <v>0</v>
      </c>
    </row>
    <row r="12" spans="1:9" s="10" customFormat="1" ht="12.75">
      <c r="A12" s="76" t="str">
        <f>Položky!B139</f>
        <v>99</v>
      </c>
      <c r="B12" s="77" t="str">
        <f>Položky!C139</f>
        <v>Staveništní přesun hmot</v>
      </c>
      <c r="C12" s="78"/>
      <c r="D12" s="79"/>
      <c r="E12" s="80">
        <f>Položky!BA144</f>
        <v>0</v>
      </c>
      <c r="F12" s="81">
        <f>Položky!BB144</f>
        <v>0</v>
      </c>
      <c r="G12" s="81">
        <f>Položky!BC144</f>
        <v>0</v>
      </c>
      <c r="H12" s="81">
        <f>Položky!BD144</f>
        <v>0</v>
      </c>
      <c r="I12" s="82">
        <f>Položky!BE144</f>
        <v>0</v>
      </c>
    </row>
    <row r="13" spans="1:9" s="10" customFormat="1" ht="12.75">
      <c r="A13" s="76" t="str">
        <f>Položky!B145</f>
        <v>762</v>
      </c>
      <c r="B13" s="77" t="str">
        <f>Položky!C145</f>
        <v>Konstrukce tesařské</v>
      </c>
      <c r="C13" s="78"/>
      <c r="D13" s="79"/>
      <c r="E13" s="80">
        <f>Položky!BA152</f>
        <v>0</v>
      </c>
      <c r="F13" s="81">
        <f>Položky!BB152</f>
        <v>0</v>
      </c>
      <c r="G13" s="81">
        <f>Položky!BC152</f>
        <v>0</v>
      </c>
      <c r="H13" s="81">
        <f>Položky!BD152</f>
        <v>0</v>
      </c>
      <c r="I13" s="82">
        <f>Položky!BE152</f>
        <v>0</v>
      </c>
    </row>
    <row r="14" spans="1:9" s="10" customFormat="1" ht="12.75">
      <c r="A14" s="76" t="str">
        <f>Položky!B153</f>
        <v>M46</v>
      </c>
      <c r="B14" s="77" t="str">
        <f>Položky!C153</f>
        <v>Zemní práce při montážích</v>
      </c>
      <c r="C14" s="78"/>
      <c r="D14" s="79"/>
      <c r="E14" s="80">
        <f>Položky!BA163</f>
        <v>0</v>
      </c>
      <c r="F14" s="81">
        <f>Položky!BB163</f>
        <v>0</v>
      </c>
      <c r="G14" s="81">
        <f>Položky!BC163</f>
        <v>0</v>
      </c>
      <c r="H14" s="81">
        <f>Položky!BD163</f>
        <v>0</v>
      </c>
      <c r="I14" s="82">
        <f>Položky!BE163</f>
        <v>0</v>
      </c>
    </row>
    <row r="15" spans="1:9" s="88" customFormat="1" ht="12.75">
      <c r="A15" s="83"/>
      <c r="B15" s="71" t="s">
        <v>54</v>
      </c>
      <c r="C15" s="71"/>
      <c r="D15" s="84"/>
      <c r="E15" s="85">
        <f>SUM(E7:E14)</f>
        <v>0</v>
      </c>
      <c r="F15" s="86">
        <f>SUM(F7:F14)</f>
        <v>0</v>
      </c>
      <c r="G15" s="86">
        <f>SUM(G7:G14)</f>
        <v>0</v>
      </c>
      <c r="H15" s="86">
        <f>SUM(H7:H14)</f>
        <v>0</v>
      </c>
      <c r="I15" s="87">
        <f>SUM(I7:I14)</f>
        <v>0</v>
      </c>
    </row>
    <row r="16" spans="1:9" ht="12.75">
      <c r="A16" s="78"/>
      <c r="B16" s="78"/>
      <c r="C16" s="78"/>
      <c r="D16" s="78"/>
      <c r="E16" s="78"/>
      <c r="F16" s="78"/>
      <c r="G16" s="78"/>
      <c r="H16" s="78"/>
      <c r="I16" s="78"/>
    </row>
    <row r="17" spans="1:57" ht="19.5" customHeight="1">
      <c r="A17" s="181" t="s">
        <v>55</v>
      </c>
      <c r="B17" s="181"/>
      <c r="C17" s="181"/>
      <c r="D17" s="181"/>
      <c r="E17" s="181"/>
      <c r="F17" s="181"/>
      <c r="G17" s="181"/>
      <c r="H17" s="181"/>
      <c r="I17" s="181"/>
      <c r="BA17" s="29"/>
      <c r="BB17" s="29"/>
      <c r="BC17" s="29"/>
      <c r="BD17" s="29"/>
      <c r="BE17" s="29"/>
    </row>
    <row r="18" spans="1:9" ht="12.75">
      <c r="A18" s="89"/>
      <c r="B18" s="89"/>
      <c r="C18" s="89"/>
      <c r="D18" s="89"/>
      <c r="E18" s="89"/>
      <c r="F18" s="89"/>
      <c r="G18" s="89"/>
      <c r="H18" s="89"/>
      <c r="I18" s="89"/>
    </row>
    <row r="19" spans="1:9" ht="12.75">
      <c r="A19" s="90" t="s">
        <v>56</v>
      </c>
      <c r="B19" s="91"/>
      <c r="C19" s="91"/>
      <c r="D19" s="92"/>
      <c r="E19" s="93" t="s">
        <v>57</v>
      </c>
      <c r="F19" s="94" t="s">
        <v>58</v>
      </c>
      <c r="G19" s="95" t="s">
        <v>59</v>
      </c>
      <c r="H19" s="96"/>
      <c r="I19" s="97" t="s">
        <v>57</v>
      </c>
    </row>
    <row r="20" spans="1:53" ht="12.75">
      <c r="A20" s="98" t="s">
        <v>60</v>
      </c>
      <c r="B20" s="99"/>
      <c r="C20" s="99"/>
      <c r="D20" s="100"/>
      <c r="E20" s="101"/>
      <c r="F20" s="102">
        <v>3.25</v>
      </c>
      <c r="G20" s="103">
        <f>CHOOSE(BA20+1,HSV+PSV,HSV+PSV+Mont,HSV+PSV+Dodavka+Mont,HSV,PSV,Mont,Dodavka,Mont+Dodavka,0)</f>
        <v>0</v>
      </c>
      <c r="H20" s="104"/>
      <c r="I20" s="105">
        <f>E20+F20*G20/100</f>
        <v>0</v>
      </c>
      <c r="BA20" s="1">
        <v>0</v>
      </c>
    </row>
    <row r="21" spans="1:9" ht="12.75">
      <c r="A21" s="106"/>
      <c r="B21" s="107" t="s">
        <v>61</v>
      </c>
      <c r="C21" s="108"/>
      <c r="D21" s="109"/>
      <c r="E21" s="110"/>
      <c r="F21" s="111"/>
      <c r="G21" s="111"/>
      <c r="H21" s="182">
        <f>SUM(I20:I20)</f>
        <v>0</v>
      </c>
      <c r="I21" s="182"/>
    </row>
    <row r="22" spans="1:9" ht="12.75">
      <c r="A22" s="89"/>
      <c r="B22" s="89"/>
      <c r="C22" s="89"/>
      <c r="D22" s="89"/>
      <c r="E22" s="89"/>
      <c r="F22" s="89"/>
      <c r="G22" s="89"/>
      <c r="H22" s="89"/>
      <c r="I22" s="89"/>
    </row>
    <row r="23" spans="2:9" ht="12.75">
      <c r="B23" s="88"/>
      <c r="F23" s="112"/>
      <c r="G23" s="113"/>
      <c r="H23" s="113"/>
      <c r="I23" s="114"/>
    </row>
    <row r="24" spans="6:9" ht="12.75">
      <c r="F24" s="112"/>
      <c r="G24" s="113"/>
      <c r="H24" s="113"/>
      <c r="I24" s="114"/>
    </row>
    <row r="25" spans="6:9" ht="12.75">
      <c r="F25" s="112"/>
      <c r="G25" s="113"/>
      <c r="H25" s="113"/>
      <c r="I25" s="114"/>
    </row>
    <row r="26" spans="6:9" ht="12.75">
      <c r="F26" s="112"/>
      <c r="G26" s="113"/>
      <c r="H26" s="113"/>
      <c r="I26" s="114"/>
    </row>
    <row r="27" spans="6:9" ht="12.75">
      <c r="F27" s="112"/>
      <c r="G27" s="113"/>
      <c r="H27" s="113"/>
      <c r="I27" s="114"/>
    </row>
    <row r="28" spans="6:9" ht="12.75">
      <c r="F28" s="112"/>
      <c r="G28" s="113"/>
      <c r="H28" s="113"/>
      <c r="I28" s="114"/>
    </row>
    <row r="29" spans="6:9" ht="12.75">
      <c r="F29" s="112"/>
      <c r="G29" s="113"/>
      <c r="H29" s="113"/>
      <c r="I29" s="114"/>
    </row>
    <row r="30" spans="6:9" ht="12.75">
      <c r="F30" s="112"/>
      <c r="G30" s="113"/>
      <c r="H30" s="113"/>
      <c r="I30" s="114"/>
    </row>
    <row r="31" spans="6:9" ht="12.75">
      <c r="F31" s="112"/>
      <c r="G31" s="113"/>
      <c r="H31" s="113"/>
      <c r="I31" s="114"/>
    </row>
    <row r="32" spans="6:9" ht="12.75">
      <c r="F32" s="112"/>
      <c r="G32" s="113"/>
      <c r="H32" s="113"/>
      <c r="I32" s="114"/>
    </row>
    <row r="33" spans="6:9" ht="12.75">
      <c r="F33" s="112"/>
      <c r="G33" s="113"/>
      <c r="H33" s="113"/>
      <c r="I33" s="114"/>
    </row>
    <row r="34" spans="6:9" ht="12.75">
      <c r="F34" s="112"/>
      <c r="G34" s="113"/>
      <c r="H34" s="113"/>
      <c r="I34" s="114"/>
    </row>
    <row r="35" spans="6:9" ht="12.75">
      <c r="F35" s="112"/>
      <c r="G35" s="113"/>
      <c r="H35" s="113"/>
      <c r="I35" s="114"/>
    </row>
    <row r="36" spans="6:9" ht="12.75">
      <c r="F36" s="112"/>
      <c r="G36" s="113"/>
      <c r="H36" s="113"/>
      <c r="I36" s="114"/>
    </row>
    <row r="37" spans="6:9" ht="12.75">
      <c r="F37" s="112"/>
      <c r="G37" s="113"/>
      <c r="H37" s="113"/>
      <c r="I37" s="114"/>
    </row>
    <row r="38" spans="6:9" ht="12.75">
      <c r="F38" s="112"/>
      <c r="G38" s="113"/>
      <c r="H38" s="113"/>
      <c r="I38" s="114"/>
    </row>
    <row r="39" spans="6:9" ht="12.75">
      <c r="F39" s="112"/>
      <c r="G39" s="113"/>
      <c r="H39" s="113"/>
      <c r="I39" s="114"/>
    </row>
    <row r="40" spans="6:9" ht="12.75">
      <c r="F40" s="112"/>
      <c r="G40" s="113"/>
      <c r="H40" s="113"/>
      <c r="I40" s="114"/>
    </row>
    <row r="41" spans="6:9" ht="12.75">
      <c r="F41" s="112"/>
      <c r="G41" s="113"/>
      <c r="H41" s="113"/>
      <c r="I41" s="114"/>
    </row>
    <row r="42" spans="6:9" ht="12.75">
      <c r="F42" s="112"/>
      <c r="G42" s="113"/>
      <c r="H42" s="113"/>
      <c r="I42" s="114"/>
    </row>
    <row r="43" spans="6:9" ht="12.75">
      <c r="F43" s="112"/>
      <c r="G43" s="113"/>
      <c r="H43" s="113"/>
      <c r="I43" s="114"/>
    </row>
    <row r="44" spans="6:9" ht="12.75">
      <c r="F44" s="112"/>
      <c r="G44" s="113"/>
      <c r="H44" s="113"/>
      <c r="I44" s="114"/>
    </row>
    <row r="45" spans="6:9" ht="12.75">
      <c r="F45" s="112"/>
      <c r="G45" s="113"/>
      <c r="H45" s="113"/>
      <c r="I45" s="114"/>
    </row>
    <row r="46" spans="6:9" ht="12.75">
      <c r="F46" s="112"/>
      <c r="G46" s="113"/>
      <c r="H46" s="113"/>
      <c r="I46" s="114"/>
    </row>
    <row r="47" spans="6:9" ht="12.75">
      <c r="F47" s="112"/>
      <c r="G47" s="113"/>
      <c r="H47" s="113"/>
      <c r="I47" s="114"/>
    </row>
    <row r="48" spans="6:9" ht="12.75">
      <c r="F48" s="112"/>
      <c r="G48" s="113"/>
      <c r="H48" s="113"/>
      <c r="I48" s="114"/>
    </row>
    <row r="49" spans="6:9" ht="12.75">
      <c r="F49" s="112"/>
      <c r="G49" s="113"/>
      <c r="H49" s="113"/>
      <c r="I49" s="114"/>
    </row>
    <row r="50" spans="6:9" ht="12.75">
      <c r="F50" s="112"/>
      <c r="G50" s="113"/>
      <c r="H50" s="113"/>
      <c r="I50" s="114"/>
    </row>
    <row r="51" spans="6:9" ht="12.75">
      <c r="F51" s="112"/>
      <c r="G51" s="113"/>
      <c r="H51" s="113"/>
      <c r="I51" s="114"/>
    </row>
    <row r="52" spans="6:9" ht="12.75">
      <c r="F52" s="112"/>
      <c r="G52" s="113"/>
      <c r="H52" s="113"/>
      <c r="I52" s="114"/>
    </row>
    <row r="53" spans="6:9" ht="12.75">
      <c r="F53" s="112"/>
      <c r="G53" s="113"/>
      <c r="H53" s="113"/>
      <c r="I53" s="114"/>
    </row>
    <row r="54" spans="6:9" ht="12.75">
      <c r="F54" s="112"/>
      <c r="G54" s="113"/>
      <c r="H54" s="113"/>
      <c r="I54" s="114"/>
    </row>
    <row r="55" spans="6:9" ht="12.75">
      <c r="F55" s="112"/>
      <c r="G55" s="113"/>
      <c r="H55" s="113"/>
      <c r="I55" s="114"/>
    </row>
    <row r="56" spans="6:9" ht="12.75">
      <c r="F56" s="112"/>
      <c r="G56" s="113"/>
      <c r="H56" s="113"/>
      <c r="I56" s="114"/>
    </row>
    <row r="57" spans="6:9" ht="12.75">
      <c r="F57" s="112"/>
      <c r="G57" s="113"/>
      <c r="H57" s="113"/>
      <c r="I57" s="114"/>
    </row>
    <row r="58" spans="6:9" ht="12.75">
      <c r="F58" s="112"/>
      <c r="G58" s="113"/>
      <c r="H58" s="113"/>
      <c r="I58" s="114"/>
    </row>
    <row r="59" spans="6:9" ht="12.75">
      <c r="F59" s="112"/>
      <c r="G59" s="113"/>
      <c r="H59" s="113"/>
      <c r="I59" s="114"/>
    </row>
    <row r="60" spans="6:9" ht="12.75">
      <c r="F60" s="112"/>
      <c r="G60" s="113"/>
      <c r="H60" s="113"/>
      <c r="I60" s="114"/>
    </row>
    <row r="61" spans="6:9" ht="12.75">
      <c r="F61" s="112"/>
      <c r="G61" s="113"/>
      <c r="H61" s="113"/>
      <c r="I61" s="114"/>
    </row>
    <row r="62" spans="6:9" ht="12.75">
      <c r="F62" s="112"/>
      <c r="G62" s="113"/>
      <c r="H62" s="113"/>
      <c r="I62" s="114"/>
    </row>
    <row r="63" spans="6:9" ht="12.75">
      <c r="F63" s="112"/>
      <c r="G63" s="113"/>
      <c r="H63" s="113"/>
      <c r="I63" s="114"/>
    </row>
    <row r="64" spans="6:9" ht="12.75">
      <c r="F64" s="112"/>
      <c r="G64" s="113"/>
      <c r="H64" s="113"/>
      <c r="I64" s="114"/>
    </row>
    <row r="65" spans="6:9" ht="12.75">
      <c r="F65" s="112"/>
      <c r="G65" s="113"/>
      <c r="H65" s="113"/>
      <c r="I65" s="114"/>
    </row>
    <row r="66" spans="6:9" ht="12.75">
      <c r="F66" s="112"/>
      <c r="G66" s="113"/>
      <c r="H66" s="113"/>
      <c r="I66" s="114"/>
    </row>
    <row r="67" spans="6:9" ht="12.75">
      <c r="F67" s="112"/>
      <c r="G67" s="113"/>
      <c r="H67" s="113"/>
      <c r="I67" s="114"/>
    </row>
    <row r="68" spans="6:9" ht="12.75">
      <c r="F68" s="112"/>
      <c r="G68" s="113"/>
      <c r="H68" s="113"/>
      <c r="I68" s="114"/>
    </row>
    <row r="69" spans="6:9" ht="12.75">
      <c r="F69" s="112"/>
      <c r="G69" s="113"/>
      <c r="H69" s="113"/>
      <c r="I69" s="114"/>
    </row>
    <row r="70" spans="6:9" ht="12.75">
      <c r="F70" s="112"/>
      <c r="G70" s="113"/>
      <c r="H70" s="113"/>
      <c r="I70" s="114"/>
    </row>
    <row r="71" spans="6:9" ht="12.75">
      <c r="F71" s="112"/>
      <c r="G71" s="113"/>
      <c r="H71" s="113"/>
      <c r="I71" s="114"/>
    </row>
    <row r="72" spans="6:9" ht="12.75">
      <c r="F72" s="112"/>
      <c r="G72" s="113"/>
      <c r="H72" s="113"/>
      <c r="I72" s="114"/>
    </row>
  </sheetData>
  <sheetProtection selectLockedCells="1" selectUnlockedCells="1"/>
  <mergeCells count="6">
    <mergeCell ref="A17:I17"/>
    <mergeCell ref="H21:I21"/>
    <mergeCell ref="A1:B1"/>
    <mergeCell ref="A2:B2"/>
    <mergeCell ref="G2:I2"/>
    <mergeCell ref="A4:I4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portrait" paperSize="9"/>
  <headerFooter alignWithMargins="0">
    <oddFooter>&amp;C&amp;"Arial CE,obyčejné"Strana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6"/>
  <sheetViews>
    <sheetView workbookViewId="0" topLeftCell="A1">
      <selection activeCell="A1" sqref="A1"/>
    </sheetView>
  </sheetViews>
  <sheetFormatPr defaultColWidth="9.140625" defaultRowHeight="12.75"/>
  <cols>
    <col min="1" max="1" width="3.8515625" style="115" customWidth="1"/>
    <col min="2" max="2" width="13.7109375" style="115" customWidth="1"/>
    <col min="3" max="3" width="40.421875" style="115" customWidth="1"/>
    <col min="4" max="4" width="5.57421875" style="115" customWidth="1"/>
    <col min="5" max="5" width="8.57421875" style="116" customWidth="1"/>
    <col min="6" max="6" width="9.8515625" style="115" customWidth="1"/>
    <col min="7" max="7" width="13.8515625" style="115" customWidth="1"/>
    <col min="8" max="16384" width="9.140625" style="115" customWidth="1"/>
  </cols>
  <sheetData>
    <row r="1" spans="1:7" ht="15.75">
      <c r="A1" s="183" t="s">
        <v>62</v>
      </c>
      <c r="B1" s="183"/>
      <c r="C1" s="183"/>
      <c r="D1" s="183"/>
      <c r="E1" s="183"/>
      <c r="F1" s="183"/>
      <c r="G1" s="183"/>
    </row>
    <row r="2" spans="1:7" ht="12.75">
      <c r="A2" s="117"/>
      <c r="B2" s="118"/>
      <c r="C2" s="119"/>
      <c r="D2" s="119"/>
      <c r="E2" s="120"/>
      <c r="F2" s="119"/>
      <c r="G2" s="119"/>
    </row>
    <row r="3" spans="1:7" ht="12.75">
      <c r="A3" s="184" t="s">
        <v>5</v>
      </c>
      <c r="B3" s="184"/>
      <c r="C3" s="121" t="str">
        <f>CONCATENATE(cislostavby," ",nazevstavby)</f>
        <v> Revitalizace a obnova veřejných prostranství</v>
      </c>
      <c r="D3" s="122"/>
      <c r="E3" s="123"/>
      <c r="F3" s="124">
        <f>Rekapitulace!H1</f>
        <v>0</v>
      </c>
      <c r="G3" s="125"/>
    </row>
    <row r="4" spans="1:7" ht="12.75">
      <c r="A4" s="185" t="s">
        <v>1</v>
      </c>
      <c r="B4" s="185"/>
      <c r="C4" s="126" t="str">
        <f>CONCATENATE(cisloobjektu," ",nazevobjektu)</f>
        <v> Úprava místní komunikace a návsi v Liboci</v>
      </c>
      <c r="D4" s="127"/>
      <c r="E4" s="186"/>
      <c r="F4" s="186"/>
      <c r="G4" s="186"/>
    </row>
    <row r="5" spans="1:7" ht="12.75">
      <c r="A5" s="128"/>
      <c r="B5" s="129"/>
      <c r="C5" s="129"/>
      <c r="D5" s="117"/>
      <c r="E5" s="130"/>
      <c r="F5" s="117"/>
      <c r="G5" s="131"/>
    </row>
    <row r="6" spans="1:7" ht="12.75">
      <c r="A6" s="132" t="s">
        <v>63</v>
      </c>
      <c r="B6" s="133" t="s">
        <v>64</v>
      </c>
      <c r="C6" s="133" t="s">
        <v>65</v>
      </c>
      <c r="D6" s="133" t="s">
        <v>66</v>
      </c>
      <c r="E6" s="134" t="s">
        <v>67</v>
      </c>
      <c r="F6" s="133" t="s">
        <v>68</v>
      </c>
      <c r="G6" s="135" t="s">
        <v>69</v>
      </c>
    </row>
    <row r="7" spans="1:15" ht="12.75">
      <c r="A7" s="136" t="s">
        <v>70</v>
      </c>
      <c r="B7" s="137" t="s">
        <v>71</v>
      </c>
      <c r="C7" s="138" t="s">
        <v>72</v>
      </c>
      <c r="D7" s="139"/>
      <c r="E7" s="140"/>
      <c r="F7" s="140"/>
      <c r="G7" s="141"/>
      <c r="H7" s="142"/>
      <c r="I7" s="142"/>
      <c r="O7" s="143">
        <v>1</v>
      </c>
    </row>
    <row r="8" spans="1:104" ht="12.75">
      <c r="A8" s="144">
        <v>1</v>
      </c>
      <c r="B8" s="145" t="s">
        <v>73</v>
      </c>
      <c r="C8" s="146" t="s">
        <v>74</v>
      </c>
      <c r="D8" s="147" t="s">
        <v>75</v>
      </c>
      <c r="E8" s="148">
        <v>1699.431</v>
      </c>
      <c r="F8" s="148">
        <v>0</v>
      </c>
      <c r="G8" s="149">
        <f>E8*F8</f>
        <v>0</v>
      </c>
      <c r="O8" s="143">
        <v>2</v>
      </c>
      <c r="AA8" s="115">
        <v>12</v>
      </c>
      <c r="AB8" s="115">
        <v>0</v>
      </c>
      <c r="AC8" s="115">
        <v>1</v>
      </c>
      <c r="AZ8" s="115">
        <v>1</v>
      </c>
      <c r="BA8" s="115">
        <f>IF(AZ8=1,G8,0)</f>
        <v>0</v>
      </c>
      <c r="BB8" s="115">
        <f>IF(AZ8=2,G8,0)</f>
        <v>0</v>
      </c>
      <c r="BC8" s="115">
        <f>IF(AZ8=3,G8,0)</f>
        <v>0</v>
      </c>
      <c r="BD8" s="115">
        <f>IF(AZ8=4,G8,0)</f>
        <v>0</v>
      </c>
      <c r="BE8" s="115">
        <f>IF(AZ8=5,G8,0)</f>
        <v>0</v>
      </c>
      <c r="CZ8" s="115">
        <v>0</v>
      </c>
    </row>
    <row r="9" spans="1:15" ht="12.75" customHeight="1">
      <c r="A9" s="150"/>
      <c r="B9" s="151"/>
      <c r="C9" s="187">
        <v>8902039</v>
      </c>
      <c r="D9" s="187"/>
      <c r="E9" s="152">
        <v>890.2039</v>
      </c>
      <c r="F9" s="153"/>
      <c r="G9" s="154"/>
      <c r="M9" s="155">
        <v>8902039</v>
      </c>
      <c r="O9" s="143"/>
    </row>
    <row r="10" spans="1:15" ht="12.75" customHeight="1">
      <c r="A10" s="150"/>
      <c r="B10" s="151"/>
      <c r="C10" s="187">
        <v>6719541</v>
      </c>
      <c r="D10" s="187"/>
      <c r="E10" s="152">
        <v>671.9541</v>
      </c>
      <c r="F10" s="153"/>
      <c r="G10" s="154"/>
      <c r="M10" s="155">
        <v>6719541</v>
      </c>
      <c r="O10" s="143"/>
    </row>
    <row r="11" spans="1:15" ht="12.75" customHeight="1">
      <c r="A11" s="150"/>
      <c r="B11" s="151"/>
      <c r="C11" s="187">
        <v>183964</v>
      </c>
      <c r="D11" s="187"/>
      <c r="E11" s="152">
        <v>18.3964</v>
      </c>
      <c r="F11" s="153"/>
      <c r="G11" s="154"/>
      <c r="M11" s="155">
        <v>183964</v>
      </c>
      <c r="O11" s="143"/>
    </row>
    <row r="12" spans="1:15" ht="12.75" customHeight="1">
      <c r="A12" s="150"/>
      <c r="B12" s="151"/>
      <c r="C12" s="187">
        <v>191049</v>
      </c>
      <c r="D12" s="187"/>
      <c r="E12" s="152">
        <v>19.1049</v>
      </c>
      <c r="F12" s="153"/>
      <c r="G12" s="154"/>
      <c r="M12" s="155">
        <v>191049</v>
      </c>
      <c r="O12" s="143"/>
    </row>
    <row r="13" spans="1:15" ht="12.75" customHeight="1">
      <c r="A13" s="150"/>
      <c r="B13" s="151"/>
      <c r="C13" s="187">
        <v>116541</v>
      </c>
      <c r="D13" s="187"/>
      <c r="E13" s="152">
        <v>11.6541</v>
      </c>
      <c r="F13" s="153"/>
      <c r="G13" s="154"/>
      <c r="M13" s="155">
        <v>116541</v>
      </c>
      <c r="O13" s="143"/>
    </row>
    <row r="14" spans="1:15" ht="12.75" customHeight="1">
      <c r="A14" s="150"/>
      <c r="B14" s="151"/>
      <c r="C14" s="187">
        <v>303725</v>
      </c>
      <c r="D14" s="187"/>
      <c r="E14" s="152">
        <v>30.3725</v>
      </c>
      <c r="F14" s="153"/>
      <c r="G14" s="154"/>
      <c r="M14" s="155">
        <v>303725</v>
      </c>
      <c r="O14" s="143"/>
    </row>
    <row r="15" spans="1:15" ht="12.75" customHeight="1">
      <c r="A15" s="150"/>
      <c r="B15" s="151"/>
      <c r="C15" s="187">
        <v>317136</v>
      </c>
      <c r="D15" s="187"/>
      <c r="E15" s="152">
        <v>31.7136</v>
      </c>
      <c r="F15" s="153"/>
      <c r="G15" s="154"/>
      <c r="M15" s="155">
        <v>317136</v>
      </c>
      <c r="O15" s="143"/>
    </row>
    <row r="16" spans="1:15" ht="12.75" customHeight="1">
      <c r="A16" s="150"/>
      <c r="B16" s="151"/>
      <c r="C16" s="187">
        <v>260315</v>
      </c>
      <c r="D16" s="187"/>
      <c r="E16" s="152">
        <v>26.0315</v>
      </c>
      <c r="F16" s="153"/>
      <c r="G16" s="154"/>
      <c r="M16" s="155">
        <v>260315</v>
      </c>
      <c r="O16" s="143"/>
    </row>
    <row r="17" spans="1:104" ht="12.75">
      <c r="A17" s="144">
        <v>2</v>
      </c>
      <c r="B17" s="145" t="s">
        <v>76</v>
      </c>
      <c r="C17" s="146" t="s">
        <v>77</v>
      </c>
      <c r="D17" s="147" t="s">
        <v>75</v>
      </c>
      <c r="E17" s="148">
        <v>1699.431</v>
      </c>
      <c r="F17" s="148">
        <v>0</v>
      </c>
      <c r="G17" s="149">
        <f>E17*F17</f>
        <v>0</v>
      </c>
      <c r="O17" s="143">
        <v>2</v>
      </c>
      <c r="AA17" s="115">
        <v>12</v>
      </c>
      <c r="AB17" s="115">
        <v>0</v>
      </c>
      <c r="AC17" s="115">
        <v>2</v>
      </c>
      <c r="AZ17" s="115">
        <v>1</v>
      </c>
      <c r="BA17" s="115">
        <f>IF(AZ17=1,G17,0)</f>
        <v>0</v>
      </c>
      <c r="BB17" s="115">
        <f>IF(AZ17=2,G17,0)</f>
        <v>0</v>
      </c>
      <c r="BC17" s="115">
        <f>IF(AZ17=3,G17,0)</f>
        <v>0</v>
      </c>
      <c r="BD17" s="115">
        <f>IF(AZ17=4,G17,0)</f>
        <v>0</v>
      </c>
      <c r="BE17" s="115">
        <f>IF(AZ17=5,G17,0)</f>
        <v>0</v>
      </c>
      <c r="CZ17" s="115">
        <v>0</v>
      </c>
    </row>
    <row r="18" spans="1:104" ht="12.75">
      <c r="A18" s="144">
        <v>3</v>
      </c>
      <c r="B18" s="145" t="s">
        <v>78</v>
      </c>
      <c r="C18" s="146" t="s">
        <v>79</v>
      </c>
      <c r="D18" s="147" t="s">
        <v>75</v>
      </c>
      <c r="E18" s="148">
        <v>12.468</v>
      </c>
      <c r="F18" s="148">
        <v>0</v>
      </c>
      <c r="G18" s="149">
        <f>E18*F18</f>
        <v>0</v>
      </c>
      <c r="O18" s="143">
        <v>2</v>
      </c>
      <c r="AA18" s="115">
        <v>12</v>
      </c>
      <c r="AB18" s="115">
        <v>0</v>
      </c>
      <c r="AC18" s="115">
        <v>3</v>
      </c>
      <c r="AZ18" s="115">
        <v>1</v>
      </c>
      <c r="BA18" s="115">
        <f>IF(AZ18=1,G18,0)</f>
        <v>0</v>
      </c>
      <c r="BB18" s="115">
        <f>IF(AZ18=2,G18,0)</f>
        <v>0</v>
      </c>
      <c r="BC18" s="115">
        <f>IF(AZ18=3,G18,0)</f>
        <v>0</v>
      </c>
      <c r="BD18" s="115">
        <f>IF(AZ18=4,G18,0)</f>
        <v>0</v>
      </c>
      <c r="BE18" s="115">
        <f>IF(AZ18=5,G18,0)</f>
        <v>0</v>
      </c>
      <c r="CZ18" s="115">
        <v>0</v>
      </c>
    </row>
    <row r="19" spans="1:104" ht="12.75">
      <c r="A19" s="144">
        <v>4</v>
      </c>
      <c r="B19" s="145" t="s">
        <v>80</v>
      </c>
      <c r="C19" s="146" t="s">
        <v>81</v>
      </c>
      <c r="D19" s="147" t="s">
        <v>75</v>
      </c>
      <c r="E19" s="148">
        <v>417.9473</v>
      </c>
      <c r="F19" s="148">
        <v>0</v>
      </c>
      <c r="G19" s="149">
        <f>E19*F19</f>
        <v>0</v>
      </c>
      <c r="O19" s="143">
        <v>2</v>
      </c>
      <c r="AA19" s="115">
        <v>12</v>
      </c>
      <c r="AB19" s="115">
        <v>0</v>
      </c>
      <c r="AC19" s="115">
        <v>4</v>
      </c>
      <c r="AZ19" s="115">
        <v>1</v>
      </c>
      <c r="BA19" s="115">
        <f>IF(AZ19=1,G19,0)</f>
        <v>0</v>
      </c>
      <c r="BB19" s="115">
        <f>IF(AZ19=2,G19,0)</f>
        <v>0</v>
      </c>
      <c r="BC19" s="115">
        <f>IF(AZ19=3,G19,0)</f>
        <v>0</v>
      </c>
      <c r="BD19" s="115">
        <f>IF(AZ19=4,G19,0)</f>
        <v>0</v>
      </c>
      <c r="BE19" s="115">
        <f>IF(AZ19=5,G19,0)</f>
        <v>0</v>
      </c>
      <c r="CZ19" s="115">
        <v>0</v>
      </c>
    </row>
    <row r="20" spans="1:15" ht="12.75" customHeight="1">
      <c r="A20" s="150"/>
      <c r="B20" s="151"/>
      <c r="C20" s="188" t="s">
        <v>82</v>
      </c>
      <c r="D20" s="188"/>
      <c r="E20" s="152">
        <v>314.2926</v>
      </c>
      <c r="F20" s="153"/>
      <c r="G20" s="154"/>
      <c r="M20" s="156" t="s">
        <v>82</v>
      </c>
      <c r="O20" s="143"/>
    </row>
    <row r="21" spans="1:15" ht="12.75" customHeight="1">
      <c r="A21" s="150"/>
      <c r="B21" s="151"/>
      <c r="C21" s="188" t="s">
        <v>83</v>
      </c>
      <c r="D21" s="188"/>
      <c r="E21" s="152">
        <v>45.961</v>
      </c>
      <c r="F21" s="153"/>
      <c r="G21" s="154"/>
      <c r="M21" s="156" t="s">
        <v>83</v>
      </c>
      <c r="O21" s="143"/>
    </row>
    <row r="22" spans="1:15" ht="12.75" customHeight="1">
      <c r="A22" s="150"/>
      <c r="B22" s="151"/>
      <c r="C22" s="188" t="s">
        <v>84</v>
      </c>
      <c r="D22" s="188"/>
      <c r="E22" s="152">
        <v>57.6937</v>
      </c>
      <c r="F22" s="153"/>
      <c r="G22" s="154"/>
      <c r="M22" s="156" t="s">
        <v>84</v>
      </c>
      <c r="O22" s="143"/>
    </row>
    <row r="23" spans="1:104" ht="12.75">
      <c r="A23" s="144">
        <v>5</v>
      </c>
      <c r="B23" s="145" t="s">
        <v>85</v>
      </c>
      <c r="C23" s="146" t="s">
        <v>86</v>
      </c>
      <c r="D23" s="147" t="s">
        <v>75</v>
      </c>
      <c r="E23" s="148">
        <v>297.4351</v>
      </c>
      <c r="F23" s="148">
        <v>0</v>
      </c>
      <c r="G23" s="149">
        <f>E23*F23</f>
        <v>0</v>
      </c>
      <c r="O23" s="143">
        <v>2</v>
      </c>
      <c r="AA23" s="115">
        <v>12</v>
      </c>
      <c r="AB23" s="115">
        <v>0</v>
      </c>
      <c r="AC23" s="115">
        <v>5</v>
      </c>
      <c r="AZ23" s="115">
        <v>1</v>
      </c>
      <c r="BA23" s="115">
        <f>IF(AZ23=1,G23,0)</f>
        <v>0</v>
      </c>
      <c r="BB23" s="115">
        <f>IF(AZ23=2,G23,0)</f>
        <v>0</v>
      </c>
      <c r="BC23" s="115">
        <f>IF(AZ23=3,G23,0)</f>
        <v>0</v>
      </c>
      <c r="BD23" s="115">
        <f>IF(AZ23=4,G23,0)</f>
        <v>0</v>
      </c>
      <c r="BE23" s="115">
        <f>IF(AZ23=5,G23,0)</f>
        <v>0</v>
      </c>
      <c r="CZ23" s="115">
        <v>0</v>
      </c>
    </row>
    <row r="24" spans="1:15" ht="12.75" customHeight="1">
      <c r="A24" s="150"/>
      <c r="B24" s="151"/>
      <c r="C24" s="187">
        <v>2762008</v>
      </c>
      <c r="D24" s="187"/>
      <c r="E24" s="152">
        <v>276.2008</v>
      </c>
      <c r="F24" s="153"/>
      <c r="G24" s="154"/>
      <c r="M24" s="155">
        <v>2762008</v>
      </c>
      <c r="O24" s="143"/>
    </row>
    <row r="25" spans="1:15" ht="12.75" customHeight="1">
      <c r="A25" s="150"/>
      <c r="B25" s="151"/>
      <c r="C25" s="187">
        <v>212343</v>
      </c>
      <c r="D25" s="187"/>
      <c r="E25" s="152">
        <v>21.2343</v>
      </c>
      <c r="F25" s="153"/>
      <c r="G25" s="154"/>
      <c r="M25" s="155">
        <v>212343</v>
      </c>
      <c r="O25" s="143"/>
    </row>
    <row r="26" spans="1:104" ht="12.75">
      <c r="A26" s="144">
        <v>6</v>
      </c>
      <c r="B26" s="145" t="s">
        <v>87</v>
      </c>
      <c r="C26" s="146" t="s">
        <v>88</v>
      </c>
      <c r="D26" s="147" t="s">
        <v>75</v>
      </c>
      <c r="E26" s="148">
        <v>23.2343</v>
      </c>
      <c r="F26" s="148">
        <v>0</v>
      </c>
      <c r="G26" s="149">
        <f>E26*F26</f>
        <v>0</v>
      </c>
      <c r="O26" s="143">
        <v>2</v>
      </c>
      <c r="AA26" s="115">
        <v>12</v>
      </c>
      <c r="AB26" s="115">
        <v>0</v>
      </c>
      <c r="AC26" s="115">
        <v>6</v>
      </c>
      <c r="AZ26" s="115">
        <v>1</v>
      </c>
      <c r="BA26" s="115">
        <f>IF(AZ26=1,G26,0)</f>
        <v>0</v>
      </c>
      <c r="BB26" s="115">
        <f>IF(AZ26=2,G26,0)</f>
        <v>0</v>
      </c>
      <c r="BC26" s="115">
        <f>IF(AZ26=3,G26,0)</f>
        <v>0</v>
      </c>
      <c r="BD26" s="115">
        <f>IF(AZ26=4,G26,0)</f>
        <v>0</v>
      </c>
      <c r="BE26" s="115">
        <f>IF(AZ26=5,G26,0)</f>
        <v>0</v>
      </c>
      <c r="CZ26" s="115">
        <v>0</v>
      </c>
    </row>
    <row r="27" spans="1:15" ht="12.75" customHeight="1">
      <c r="A27" s="150"/>
      <c r="B27" s="151"/>
      <c r="C27" s="187">
        <v>18649</v>
      </c>
      <c r="D27" s="187"/>
      <c r="E27" s="152">
        <v>18.649</v>
      </c>
      <c r="F27" s="153"/>
      <c r="G27" s="154"/>
      <c r="M27" s="155">
        <v>18649</v>
      </c>
      <c r="O27" s="143"/>
    </row>
    <row r="28" spans="1:15" ht="12.75" customHeight="1">
      <c r="A28" s="150"/>
      <c r="B28" s="151"/>
      <c r="C28" s="187">
        <v>45853</v>
      </c>
      <c r="D28" s="187"/>
      <c r="E28" s="152">
        <v>4.5853</v>
      </c>
      <c r="F28" s="153"/>
      <c r="G28" s="154"/>
      <c r="M28" s="155">
        <v>45853</v>
      </c>
      <c r="O28" s="143"/>
    </row>
    <row r="29" spans="1:104" ht="12.75">
      <c r="A29" s="144">
        <v>7</v>
      </c>
      <c r="B29" s="145" t="s">
        <v>89</v>
      </c>
      <c r="C29" s="146" t="s">
        <v>90</v>
      </c>
      <c r="D29" s="147" t="s">
        <v>75</v>
      </c>
      <c r="E29" s="148">
        <v>335.7987</v>
      </c>
      <c r="F29" s="148">
        <v>0</v>
      </c>
      <c r="G29" s="149">
        <f>E29*F29</f>
        <v>0</v>
      </c>
      <c r="O29" s="143">
        <v>2</v>
      </c>
      <c r="AA29" s="115">
        <v>12</v>
      </c>
      <c r="AB29" s="115">
        <v>0</v>
      </c>
      <c r="AC29" s="115">
        <v>7</v>
      </c>
      <c r="AZ29" s="115">
        <v>1</v>
      </c>
      <c r="BA29" s="115">
        <f>IF(AZ29=1,G29,0)</f>
        <v>0</v>
      </c>
      <c r="BB29" s="115">
        <f>IF(AZ29=2,G29,0)</f>
        <v>0</v>
      </c>
      <c r="BC29" s="115">
        <f>IF(AZ29=3,G29,0)</f>
        <v>0</v>
      </c>
      <c r="BD29" s="115">
        <f>IF(AZ29=4,G29,0)</f>
        <v>0</v>
      </c>
      <c r="BE29" s="115">
        <f>IF(AZ29=5,G29,0)</f>
        <v>0</v>
      </c>
      <c r="CZ29" s="115">
        <v>0</v>
      </c>
    </row>
    <row r="30" spans="1:15" ht="12.75" customHeight="1">
      <c r="A30" s="150"/>
      <c r="B30" s="151"/>
      <c r="C30" s="188" t="s">
        <v>91</v>
      </c>
      <c r="D30" s="188"/>
      <c r="E30" s="152">
        <v>45.678</v>
      </c>
      <c r="F30" s="153"/>
      <c r="G30" s="154"/>
      <c r="M30" s="156" t="s">
        <v>91</v>
      </c>
      <c r="O30" s="143"/>
    </row>
    <row r="31" spans="1:15" ht="12.75" customHeight="1">
      <c r="A31" s="150"/>
      <c r="B31" s="151"/>
      <c r="C31" s="188" t="s">
        <v>92</v>
      </c>
      <c r="D31" s="188"/>
      <c r="E31" s="152">
        <v>104.3349</v>
      </c>
      <c r="F31" s="153"/>
      <c r="G31" s="154"/>
      <c r="M31" s="156" t="s">
        <v>92</v>
      </c>
      <c r="O31" s="143"/>
    </row>
    <row r="32" spans="1:15" ht="12.75" customHeight="1">
      <c r="A32" s="150"/>
      <c r="B32" s="151"/>
      <c r="C32" s="188" t="s">
        <v>93</v>
      </c>
      <c r="D32" s="188"/>
      <c r="E32" s="152">
        <v>136.8889</v>
      </c>
      <c r="F32" s="153"/>
      <c r="G32" s="154"/>
      <c r="M32" s="156" t="s">
        <v>93</v>
      </c>
      <c r="O32" s="143"/>
    </row>
    <row r="33" spans="1:15" ht="12.75" customHeight="1">
      <c r="A33" s="150"/>
      <c r="B33" s="151"/>
      <c r="C33" s="188" t="s">
        <v>94</v>
      </c>
      <c r="D33" s="188"/>
      <c r="E33" s="152">
        <v>48.8969</v>
      </c>
      <c r="F33" s="153"/>
      <c r="G33" s="154"/>
      <c r="M33" s="156" t="s">
        <v>94</v>
      </c>
      <c r="O33" s="143"/>
    </row>
    <row r="34" spans="1:104" ht="12.75">
      <c r="A34" s="144">
        <v>8</v>
      </c>
      <c r="B34" s="145" t="s">
        <v>95</v>
      </c>
      <c r="C34" s="146" t="s">
        <v>96</v>
      </c>
      <c r="D34" s="147" t="s">
        <v>75</v>
      </c>
      <c r="E34" s="148">
        <v>10.9142</v>
      </c>
      <c r="F34" s="148">
        <v>0</v>
      </c>
      <c r="G34" s="149">
        <f>E34*F34</f>
        <v>0</v>
      </c>
      <c r="O34" s="143">
        <v>2</v>
      </c>
      <c r="AA34" s="115">
        <v>12</v>
      </c>
      <c r="AB34" s="115">
        <v>0</v>
      </c>
      <c r="AC34" s="115">
        <v>8</v>
      </c>
      <c r="AZ34" s="115">
        <v>1</v>
      </c>
      <c r="BA34" s="115">
        <f>IF(AZ34=1,G34,0)</f>
        <v>0</v>
      </c>
      <c r="BB34" s="115">
        <f>IF(AZ34=2,G34,0)</f>
        <v>0</v>
      </c>
      <c r="BC34" s="115">
        <f>IF(AZ34=3,G34,0)</f>
        <v>0</v>
      </c>
      <c r="BD34" s="115">
        <f>IF(AZ34=4,G34,0)</f>
        <v>0</v>
      </c>
      <c r="BE34" s="115">
        <f>IF(AZ34=5,G34,0)</f>
        <v>0</v>
      </c>
      <c r="CZ34" s="115">
        <v>0</v>
      </c>
    </row>
    <row r="35" spans="1:104" ht="12.75">
      <c r="A35" s="144">
        <v>9</v>
      </c>
      <c r="B35" s="145" t="s">
        <v>97</v>
      </c>
      <c r="C35" s="146" t="s">
        <v>98</v>
      </c>
      <c r="D35" s="147" t="s">
        <v>75</v>
      </c>
      <c r="E35" s="148">
        <v>3666.911</v>
      </c>
      <c r="F35" s="148">
        <v>0</v>
      </c>
      <c r="G35" s="149">
        <f>E35*F35</f>
        <v>0</v>
      </c>
      <c r="O35" s="143">
        <v>2</v>
      </c>
      <c r="AA35" s="115">
        <v>12</v>
      </c>
      <c r="AB35" s="115">
        <v>0</v>
      </c>
      <c r="AC35" s="115">
        <v>9</v>
      </c>
      <c r="AZ35" s="115">
        <v>1</v>
      </c>
      <c r="BA35" s="115">
        <f>IF(AZ35=1,G35,0)</f>
        <v>0</v>
      </c>
      <c r="BB35" s="115">
        <f>IF(AZ35=2,G35,0)</f>
        <v>0</v>
      </c>
      <c r="BC35" s="115">
        <f>IF(AZ35=3,G35,0)</f>
        <v>0</v>
      </c>
      <c r="BD35" s="115">
        <f>IF(AZ35=4,G35,0)</f>
        <v>0</v>
      </c>
      <c r="BE35" s="115">
        <f>IF(AZ35=5,G35,0)</f>
        <v>0</v>
      </c>
      <c r="CZ35" s="115">
        <v>0</v>
      </c>
    </row>
    <row r="36" spans="1:15" ht="12.75" customHeight="1">
      <c r="A36" s="150"/>
      <c r="B36" s="151"/>
      <c r="C36" s="187">
        <v>15446801</v>
      </c>
      <c r="D36" s="187"/>
      <c r="E36" s="152">
        <v>1544.6801</v>
      </c>
      <c r="F36" s="153"/>
      <c r="G36" s="154"/>
      <c r="M36" s="155">
        <v>15446801</v>
      </c>
      <c r="O36" s="143"/>
    </row>
    <row r="37" spans="1:15" ht="12.75" customHeight="1">
      <c r="A37" s="150"/>
      <c r="B37" s="151"/>
      <c r="C37" s="187">
        <v>2762008</v>
      </c>
      <c r="D37" s="187"/>
      <c r="E37" s="152">
        <v>276.2008</v>
      </c>
      <c r="F37" s="153"/>
      <c r="G37" s="154"/>
      <c r="M37" s="155">
        <v>2762008</v>
      </c>
      <c r="O37" s="143"/>
    </row>
    <row r="38" spans="1:15" ht="12.75" customHeight="1">
      <c r="A38" s="150"/>
      <c r="B38" s="151"/>
      <c r="C38" s="187">
        <v>177201</v>
      </c>
      <c r="D38" s="187"/>
      <c r="E38" s="152">
        <v>17.7201</v>
      </c>
      <c r="F38" s="153"/>
      <c r="G38" s="154"/>
      <c r="M38" s="155">
        <v>177201</v>
      </c>
      <c r="O38" s="143"/>
    </row>
    <row r="39" spans="1:15" ht="12.75" customHeight="1">
      <c r="A39" s="150"/>
      <c r="B39" s="151"/>
      <c r="C39" s="188" t="s">
        <v>99</v>
      </c>
      <c r="D39" s="188"/>
      <c r="E39" s="152">
        <v>57.6928</v>
      </c>
      <c r="F39" s="153"/>
      <c r="G39" s="154"/>
      <c r="M39" s="156" t="s">
        <v>99</v>
      </c>
      <c r="O39" s="143"/>
    </row>
    <row r="40" spans="1:15" ht="12.75" customHeight="1">
      <c r="A40" s="150"/>
      <c r="B40" s="151"/>
      <c r="C40" s="188" t="s">
        <v>100</v>
      </c>
      <c r="D40" s="188"/>
      <c r="E40" s="152">
        <v>300.6172</v>
      </c>
      <c r="F40" s="153"/>
      <c r="G40" s="154"/>
      <c r="M40" s="156" t="s">
        <v>100</v>
      </c>
      <c r="O40" s="143"/>
    </row>
    <row r="41" spans="1:15" ht="12.75" customHeight="1">
      <c r="A41" s="150"/>
      <c r="B41" s="151"/>
      <c r="C41" s="188">
        <v>1470</v>
      </c>
      <c r="D41" s="188"/>
      <c r="E41" s="152">
        <v>1470</v>
      </c>
      <c r="F41" s="153"/>
      <c r="G41" s="154"/>
      <c r="M41" s="156">
        <v>1470</v>
      </c>
      <c r="O41" s="143"/>
    </row>
    <row r="42" spans="1:104" ht="12.75">
      <c r="A42" s="144">
        <v>10</v>
      </c>
      <c r="B42" s="145" t="s">
        <v>101</v>
      </c>
      <c r="C42" s="146" t="s">
        <v>102</v>
      </c>
      <c r="D42" s="147" t="s">
        <v>75</v>
      </c>
      <c r="E42" s="148">
        <v>28</v>
      </c>
      <c r="F42" s="148">
        <v>0</v>
      </c>
      <c r="G42" s="149">
        <f aca="true" t="shared" si="0" ref="G42:G65">E42*F42</f>
        <v>0</v>
      </c>
      <c r="O42" s="143">
        <v>2</v>
      </c>
      <c r="AA42" s="115">
        <v>12</v>
      </c>
      <c r="AB42" s="115">
        <v>0</v>
      </c>
      <c r="AC42" s="115">
        <v>10</v>
      </c>
      <c r="AZ42" s="115">
        <v>1</v>
      </c>
      <c r="BA42" s="115">
        <f aca="true" t="shared" si="1" ref="BA42:BA65">IF(AZ42=1,G42,0)</f>
        <v>0</v>
      </c>
      <c r="BB42" s="115">
        <f aca="true" t="shared" si="2" ref="BB42:BB65">IF(AZ42=2,G42,0)</f>
        <v>0</v>
      </c>
      <c r="BC42" s="115">
        <f aca="true" t="shared" si="3" ref="BC42:BC65">IF(AZ42=3,G42,0)</f>
        <v>0</v>
      </c>
      <c r="BD42" s="115">
        <f aca="true" t="shared" si="4" ref="BD42:BD65">IF(AZ42=4,G42,0)</f>
        <v>0</v>
      </c>
      <c r="BE42" s="115">
        <f aca="true" t="shared" si="5" ref="BE42:BE65">IF(AZ42=5,G42,0)</f>
        <v>0</v>
      </c>
      <c r="CZ42" s="115">
        <v>0</v>
      </c>
    </row>
    <row r="43" spans="1:104" ht="12.75">
      <c r="A43" s="144">
        <v>11</v>
      </c>
      <c r="B43" s="145" t="s">
        <v>103</v>
      </c>
      <c r="C43" s="146" t="s">
        <v>104</v>
      </c>
      <c r="D43" s="147" t="s">
        <v>105</v>
      </c>
      <c r="E43" s="148">
        <v>2</v>
      </c>
      <c r="F43" s="148">
        <v>0</v>
      </c>
      <c r="G43" s="149">
        <f t="shared" si="0"/>
        <v>0</v>
      </c>
      <c r="O43" s="143">
        <v>2</v>
      </c>
      <c r="AA43" s="115">
        <v>12</v>
      </c>
      <c r="AB43" s="115">
        <v>0</v>
      </c>
      <c r="AC43" s="115">
        <v>11</v>
      </c>
      <c r="AZ43" s="115">
        <v>1</v>
      </c>
      <c r="BA43" s="115">
        <f t="shared" si="1"/>
        <v>0</v>
      </c>
      <c r="BB43" s="115">
        <f t="shared" si="2"/>
        <v>0</v>
      </c>
      <c r="BC43" s="115">
        <f t="shared" si="3"/>
        <v>0</v>
      </c>
      <c r="BD43" s="115">
        <f t="shared" si="4"/>
        <v>0</v>
      </c>
      <c r="BE43" s="115">
        <f t="shared" si="5"/>
        <v>0</v>
      </c>
      <c r="CZ43" s="115">
        <v>0</v>
      </c>
    </row>
    <row r="44" spans="1:104" ht="12.75">
      <c r="A44" s="144">
        <v>12</v>
      </c>
      <c r="B44" s="145" t="s">
        <v>106</v>
      </c>
      <c r="C44" s="146" t="s">
        <v>107</v>
      </c>
      <c r="D44" s="147" t="s">
        <v>105</v>
      </c>
      <c r="E44" s="148">
        <v>105</v>
      </c>
      <c r="F44" s="148">
        <v>0</v>
      </c>
      <c r="G44" s="149">
        <f t="shared" si="0"/>
        <v>0</v>
      </c>
      <c r="O44" s="143">
        <v>2</v>
      </c>
      <c r="AA44" s="115">
        <v>12</v>
      </c>
      <c r="AB44" s="115">
        <v>0</v>
      </c>
      <c r="AC44" s="115">
        <v>12</v>
      </c>
      <c r="AZ44" s="115">
        <v>1</v>
      </c>
      <c r="BA44" s="115">
        <f t="shared" si="1"/>
        <v>0</v>
      </c>
      <c r="BB44" s="115">
        <f t="shared" si="2"/>
        <v>0</v>
      </c>
      <c r="BC44" s="115">
        <f t="shared" si="3"/>
        <v>0</v>
      </c>
      <c r="BD44" s="115">
        <f t="shared" si="4"/>
        <v>0</v>
      </c>
      <c r="BE44" s="115">
        <f t="shared" si="5"/>
        <v>0</v>
      </c>
      <c r="CZ44" s="115">
        <v>0</v>
      </c>
    </row>
    <row r="45" spans="1:104" ht="12.75">
      <c r="A45" s="144">
        <v>13</v>
      </c>
      <c r="B45" s="145" t="s">
        <v>108</v>
      </c>
      <c r="C45" s="146" t="s">
        <v>109</v>
      </c>
      <c r="D45" s="147" t="s">
        <v>105</v>
      </c>
      <c r="E45" s="148">
        <v>6</v>
      </c>
      <c r="F45" s="148">
        <v>0</v>
      </c>
      <c r="G45" s="149">
        <f t="shared" si="0"/>
        <v>0</v>
      </c>
      <c r="O45" s="143">
        <v>2</v>
      </c>
      <c r="AA45" s="115">
        <v>12</v>
      </c>
      <c r="AB45" s="115">
        <v>0</v>
      </c>
      <c r="AC45" s="115">
        <v>13</v>
      </c>
      <c r="AZ45" s="115">
        <v>1</v>
      </c>
      <c r="BA45" s="115">
        <f t="shared" si="1"/>
        <v>0</v>
      </c>
      <c r="BB45" s="115">
        <f t="shared" si="2"/>
        <v>0</v>
      </c>
      <c r="BC45" s="115">
        <f t="shared" si="3"/>
        <v>0</v>
      </c>
      <c r="BD45" s="115">
        <f t="shared" si="4"/>
        <v>0</v>
      </c>
      <c r="BE45" s="115">
        <f t="shared" si="5"/>
        <v>0</v>
      </c>
      <c r="CZ45" s="115">
        <v>0</v>
      </c>
    </row>
    <row r="46" spans="1:104" ht="12.75">
      <c r="A46" s="144">
        <v>14</v>
      </c>
      <c r="B46" s="145" t="s">
        <v>110</v>
      </c>
      <c r="C46" s="146" t="s">
        <v>111</v>
      </c>
      <c r="D46" s="147" t="s">
        <v>112</v>
      </c>
      <c r="E46" s="148">
        <v>5</v>
      </c>
      <c r="F46" s="148">
        <v>0</v>
      </c>
      <c r="G46" s="149">
        <f t="shared" si="0"/>
        <v>0</v>
      </c>
      <c r="O46" s="143">
        <v>2</v>
      </c>
      <c r="AA46" s="115">
        <v>12</v>
      </c>
      <c r="AB46" s="115">
        <v>0</v>
      </c>
      <c r="AC46" s="115">
        <v>14</v>
      </c>
      <c r="AZ46" s="115">
        <v>1</v>
      </c>
      <c r="BA46" s="115">
        <f t="shared" si="1"/>
        <v>0</v>
      </c>
      <c r="BB46" s="115">
        <f t="shared" si="2"/>
        <v>0</v>
      </c>
      <c r="BC46" s="115">
        <f t="shared" si="3"/>
        <v>0</v>
      </c>
      <c r="BD46" s="115">
        <f t="shared" si="4"/>
        <v>0</v>
      </c>
      <c r="BE46" s="115">
        <f t="shared" si="5"/>
        <v>0</v>
      </c>
      <c r="CZ46" s="115">
        <v>0</v>
      </c>
    </row>
    <row r="47" spans="1:104" ht="12.75">
      <c r="A47" s="144">
        <v>15</v>
      </c>
      <c r="B47" s="145" t="s">
        <v>113</v>
      </c>
      <c r="C47" s="146" t="s">
        <v>114</v>
      </c>
      <c r="D47" s="147" t="s">
        <v>75</v>
      </c>
      <c r="E47" s="148">
        <v>900</v>
      </c>
      <c r="F47" s="148">
        <v>0</v>
      </c>
      <c r="G47" s="149">
        <f t="shared" si="0"/>
        <v>0</v>
      </c>
      <c r="O47" s="143">
        <v>2</v>
      </c>
      <c r="AA47" s="115">
        <v>12</v>
      </c>
      <c r="AB47" s="115">
        <v>0</v>
      </c>
      <c r="AC47" s="115">
        <v>15</v>
      </c>
      <c r="AZ47" s="115">
        <v>1</v>
      </c>
      <c r="BA47" s="115">
        <f t="shared" si="1"/>
        <v>0</v>
      </c>
      <c r="BB47" s="115">
        <f t="shared" si="2"/>
        <v>0</v>
      </c>
      <c r="BC47" s="115">
        <f t="shared" si="3"/>
        <v>0</v>
      </c>
      <c r="BD47" s="115">
        <f t="shared" si="4"/>
        <v>0</v>
      </c>
      <c r="BE47" s="115">
        <f t="shared" si="5"/>
        <v>0</v>
      </c>
      <c r="CZ47" s="115">
        <v>0</v>
      </c>
    </row>
    <row r="48" spans="1:104" ht="12.75">
      <c r="A48" s="144">
        <v>16</v>
      </c>
      <c r="B48" s="145" t="s">
        <v>115</v>
      </c>
      <c r="C48" s="146" t="s">
        <v>116</v>
      </c>
      <c r="D48" s="147" t="s">
        <v>75</v>
      </c>
      <c r="E48" s="148">
        <v>900</v>
      </c>
      <c r="F48" s="148">
        <v>0</v>
      </c>
      <c r="G48" s="149">
        <f t="shared" si="0"/>
        <v>0</v>
      </c>
      <c r="O48" s="143">
        <v>2</v>
      </c>
      <c r="AA48" s="115">
        <v>12</v>
      </c>
      <c r="AB48" s="115">
        <v>0</v>
      </c>
      <c r="AC48" s="115">
        <v>16</v>
      </c>
      <c r="AZ48" s="115">
        <v>1</v>
      </c>
      <c r="BA48" s="115">
        <f t="shared" si="1"/>
        <v>0</v>
      </c>
      <c r="BB48" s="115">
        <f t="shared" si="2"/>
        <v>0</v>
      </c>
      <c r="BC48" s="115">
        <f t="shared" si="3"/>
        <v>0</v>
      </c>
      <c r="BD48" s="115">
        <f t="shared" si="4"/>
        <v>0</v>
      </c>
      <c r="BE48" s="115">
        <f t="shared" si="5"/>
        <v>0</v>
      </c>
      <c r="CZ48" s="115">
        <v>0</v>
      </c>
    </row>
    <row r="49" spans="1:104" ht="12.75">
      <c r="A49" s="144">
        <v>17</v>
      </c>
      <c r="B49" s="145" t="s">
        <v>117</v>
      </c>
      <c r="C49" s="146" t="s">
        <v>118</v>
      </c>
      <c r="D49" s="147" t="s">
        <v>105</v>
      </c>
      <c r="E49" s="148">
        <v>2</v>
      </c>
      <c r="F49" s="148">
        <v>0</v>
      </c>
      <c r="G49" s="149">
        <f t="shared" si="0"/>
        <v>0</v>
      </c>
      <c r="O49" s="143">
        <v>2</v>
      </c>
      <c r="AA49" s="115">
        <v>12</v>
      </c>
      <c r="AB49" s="115">
        <v>0</v>
      </c>
      <c r="AC49" s="115">
        <v>17</v>
      </c>
      <c r="AZ49" s="115">
        <v>1</v>
      </c>
      <c r="BA49" s="115">
        <f t="shared" si="1"/>
        <v>0</v>
      </c>
      <c r="BB49" s="115">
        <f t="shared" si="2"/>
        <v>0</v>
      </c>
      <c r="BC49" s="115">
        <f t="shared" si="3"/>
        <v>0</v>
      </c>
      <c r="BD49" s="115">
        <f t="shared" si="4"/>
        <v>0</v>
      </c>
      <c r="BE49" s="115">
        <f t="shared" si="5"/>
        <v>0</v>
      </c>
      <c r="CZ49" s="115">
        <v>0</v>
      </c>
    </row>
    <row r="50" spans="1:104" ht="12.75">
      <c r="A50" s="144">
        <v>18</v>
      </c>
      <c r="B50" s="145" t="s">
        <v>119</v>
      </c>
      <c r="C50" s="146" t="s">
        <v>120</v>
      </c>
      <c r="D50" s="147" t="s">
        <v>105</v>
      </c>
      <c r="E50" s="148">
        <v>105</v>
      </c>
      <c r="F50" s="148">
        <v>0</v>
      </c>
      <c r="G50" s="149">
        <f t="shared" si="0"/>
        <v>0</v>
      </c>
      <c r="O50" s="143">
        <v>2</v>
      </c>
      <c r="AA50" s="115">
        <v>12</v>
      </c>
      <c r="AB50" s="115">
        <v>0</v>
      </c>
      <c r="AC50" s="115">
        <v>18</v>
      </c>
      <c r="AZ50" s="115">
        <v>1</v>
      </c>
      <c r="BA50" s="115">
        <f t="shared" si="1"/>
        <v>0</v>
      </c>
      <c r="BB50" s="115">
        <f t="shared" si="2"/>
        <v>0</v>
      </c>
      <c r="BC50" s="115">
        <f t="shared" si="3"/>
        <v>0</v>
      </c>
      <c r="BD50" s="115">
        <f t="shared" si="4"/>
        <v>0</v>
      </c>
      <c r="BE50" s="115">
        <f t="shared" si="5"/>
        <v>0</v>
      </c>
      <c r="CZ50" s="115">
        <v>0</v>
      </c>
    </row>
    <row r="51" spans="1:104" ht="12.75">
      <c r="A51" s="144">
        <v>19</v>
      </c>
      <c r="B51" s="145" t="s">
        <v>121</v>
      </c>
      <c r="C51" s="146" t="s">
        <v>122</v>
      </c>
      <c r="D51" s="147" t="s">
        <v>75</v>
      </c>
      <c r="E51" s="148">
        <v>900</v>
      </c>
      <c r="F51" s="148">
        <v>0</v>
      </c>
      <c r="G51" s="149">
        <f t="shared" si="0"/>
        <v>0</v>
      </c>
      <c r="O51" s="143">
        <v>2</v>
      </c>
      <c r="AA51" s="115">
        <v>12</v>
      </c>
      <c r="AB51" s="115">
        <v>0</v>
      </c>
      <c r="AC51" s="115">
        <v>19</v>
      </c>
      <c r="AZ51" s="115">
        <v>1</v>
      </c>
      <c r="BA51" s="115">
        <f t="shared" si="1"/>
        <v>0</v>
      </c>
      <c r="BB51" s="115">
        <f t="shared" si="2"/>
        <v>0</v>
      </c>
      <c r="BC51" s="115">
        <f t="shared" si="3"/>
        <v>0</v>
      </c>
      <c r="BD51" s="115">
        <f t="shared" si="4"/>
        <v>0</v>
      </c>
      <c r="BE51" s="115">
        <f t="shared" si="5"/>
        <v>0</v>
      </c>
      <c r="CZ51" s="115">
        <v>0</v>
      </c>
    </row>
    <row r="52" spans="1:104" ht="12.75">
      <c r="A52" s="144">
        <v>20</v>
      </c>
      <c r="B52" s="145" t="s">
        <v>123</v>
      </c>
      <c r="C52" s="146" t="s">
        <v>124</v>
      </c>
      <c r="D52" s="147" t="s">
        <v>75</v>
      </c>
      <c r="E52" s="148">
        <v>15</v>
      </c>
      <c r="F52" s="148">
        <v>0</v>
      </c>
      <c r="G52" s="149">
        <f t="shared" si="0"/>
        <v>0</v>
      </c>
      <c r="O52" s="143">
        <v>2</v>
      </c>
      <c r="AA52" s="115">
        <v>12</v>
      </c>
      <c r="AB52" s="115">
        <v>0</v>
      </c>
      <c r="AC52" s="115">
        <v>20</v>
      </c>
      <c r="AZ52" s="115">
        <v>1</v>
      </c>
      <c r="BA52" s="115">
        <f t="shared" si="1"/>
        <v>0</v>
      </c>
      <c r="BB52" s="115">
        <f t="shared" si="2"/>
        <v>0</v>
      </c>
      <c r="BC52" s="115">
        <f t="shared" si="3"/>
        <v>0</v>
      </c>
      <c r="BD52" s="115">
        <f t="shared" si="4"/>
        <v>0</v>
      </c>
      <c r="BE52" s="115">
        <f t="shared" si="5"/>
        <v>0</v>
      </c>
      <c r="CZ52" s="115">
        <v>0</v>
      </c>
    </row>
    <row r="53" spans="1:104" ht="12.75">
      <c r="A53" s="144">
        <v>21</v>
      </c>
      <c r="B53" s="145" t="s">
        <v>125</v>
      </c>
      <c r="C53" s="146" t="s">
        <v>126</v>
      </c>
      <c r="D53" s="147" t="s">
        <v>75</v>
      </c>
      <c r="E53" s="148">
        <v>900</v>
      </c>
      <c r="F53" s="148">
        <v>0</v>
      </c>
      <c r="G53" s="149">
        <f t="shared" si="0"/>
        <v>0</v>
      </c>
      <c r="O53" s="143">
        <v>2</v>
      </c>
      <c r="AA53" s="115">
        <v>12</v>
      </c>
      <c r="AB53" s="115">
        <v>0</v>
      </c>
      <c r="AC53" s="115">
        <v>21</v>
      </c>
      <c r="AZ53" s="115">
        <v>1</v>
      </c>
      <c r="BA53" s="115">
        <f t="shared" si="1"/>
        <v>0</v>
      </c>
      <c r="BB53" s="115">
        <f t="shared" si="2"/>
        <v>0</v>
      </c>
      <c r="BC53" s="115">
        <f t="shared" si="3"/>
        <v>0</v>
      </c>
      <c r="BD53" s="115">
        <f t="shared" si="4"/>
        <v>0</v>
      </c>
      <c r="BE53" s="115">
        <f t="shared" si="5"/>
        <v>0</v>
      </c>
      <c r="CZ53" s="115">
        <v>0</v>
      </c>
    </row>
    <row r="54" spans="1:104" ht="12.75">
      <c r="A54" s="144">
        <v>22</v>
      </c>
      <c r="B54" s="145" t="s">
        <v>127</v>
      </c>
      <c r="C54" s="146" t="s">
        <v>128</v>
      </c>
      <c r="D54" s="147" t="s">
        <v>75</v>
      </c>
      <c r="E54" s="148">
        <v>300</v>
      </c>
      <c r="F54" s="148">
        <v>0</v>
      </c>
      <c r="G54" s="149">
        <f t="shared" si="0"/>
        <v>0</v>
      </c>
      <c r="O54" s="143">
        <v>2</v>
      </c>
      <c r="AA54" s="115">
        <v>12</v>
      </c>
      <c r="AB54" s="115">
        <v>0</v>
      </c>
      <c r="AC54" s="115">
        <v>22</v>
      </c>
      <c r="AZ54" s="115">
        <v>1</v>
      </c>
      <c r="BA54" s="115">
        <f t="shared" si="1"/>
        <v>0</v>
      </c>
      <c r="BB54" s="115">
        <f t="shared" si="2"/>
        <v>0</v>
      </c>
      <c r="BC54" s="115">
        <f t="shared" si="3"/>
        <v>0</v>
      </c>
      <c r="BD54" s="115">
        <f t="shared" si="4"/>
        <v>0</v>
      </c>
      <c r="BE54" s="115">
        <f t="shared" si="5"/>
        <v>0</v>
      </c>
      <c r="CZ54" s="115">
        <v>0</v>
      </c>
    </row>
    <row r="55" spans="1:104" ht="12.75">
      <c r="A55" s="144">
        <v>23</v>
      </c>
      <c r="B55" s="145" t="s">
        <v>129</v>
      </c>
      <c r="C55" s="146" t="s">
        <v>130</v>
      </c>
      <c r="D55" s="147" t="s">
        <v>105</v>
      </c>
      <c r="E55" s="148">
        <v>5</v>
      </c>
      <c r="F55" s="148">
        <v>0</v>
      </c>
      <c r="G55" s="149">
        <f t="shared" si="0"/>
        <v>0</v>
      </c>
      <c r="O55" s="143">
        <v>2</v>
      </c>
      <c r="AA55" s="115">
        <v>12</v>
      </c>
      <c r="AB55" s="115">
        <v>0</v>
      </c>
      <c r="AC55" s="115">
        <v>23</v>
      </c>
      <c r="AZ55" s="115">
        <v>1</v>
      </c>
      <c r="BA55" s="115">
        <f t="shared" si="1"/>
        <v>0</v>
      </c>
      <c r="BB55" s="115">
        <f t="shared" si="2"/>
        <v>0</v>
      </c>
      <c r="BC55" s="115">
        <f t="shared" si="3"/>
        <v>0</v>
      </c>
      <c r="BD55" s="115">
        <f t="shared" si="4"/>
        <v>0</v>
      </c>
      <c r="BE55" s="115">
        <f t="shared" si="5"/>
        <v>0</v>
      </c>
      <c r="CZ55" s="115">
        <v>0.00045000000000000004</v>
      </c>
    </row>
    <row r="56" spans="1:104" ht="12.75">
      <c r="A56" s="144">
        <v>24</v>
      </c>
      <c r="B56" s="145" t="s">
        <v>131</v>
      </c>
      <c r="C56" s="146" t="s">
        <v>132</v>
      </c>
      <c r="D56" s="147" t="s">
        <v>75</v>
      </c>
      <c r="E56" s="148">
        <v>30</v>
      </c>
      <c r="F56" s="148">
        <v>0</v>
      </c>
      <c r="G56" s="149">
        <f t="shared" si="0"/>
        <v>0</v>
      </c>
      <c r="O56" s="143">
        <v>2</v>
      </c>
      <c r="AA56" s="115">
        <v>12</v>
      </c>
      <c r="AB56" s="115">
        <v>0</v>
      </c>
      <c r="AC56" s="115">
        <v>24</v>
      </c>
      <c r="AZ56" s="115">
        <v>1</v>
      </c>
      <c r="BA56" s="115">
        <f t="shared" si="1"/>
        <v>0</v>
      </c>
      <c r="BB56" s="115">
        <f t="shared" si="2"/>
        <v>0</v>
      </c>
      <c r="BC56" s="115">
        <f t="shared" si="3"/>
        <v>0</v>
      </c>
      <c r="BD56" s="115">
        <f t="shared" si="4"/>
        <v>0</v>
      </c>
      <c r="BE56" s="115">
        <f t="shared" si="5"/>
        <v>0</v>
      </c>
      <c r="CZ56" s="115">
        <v>0</v>
      </c>
    </row>
    <row r="57" spans="1:104" ht="12.75">
      <c r="A57" s="144">
        <v>25</v>
      </c>
      <c r="B57" s="145" t="s">
        <v>133</v>
      </c>
      <c r="C57" s="146" t="s">
        <v>134</v>
      </c>
      <c r="D57" s="147" t="s">
        <v>112</v>
      </c>
      <c r="E57" s="148">
        <v>1.5</v>
      </c>
      <c r="F57" s="148">
        <v>0</v>
      </c>
      <c r="G57" s="149">
        <f t="shared" si="0"/>
        <v>0</v>
      </c>
      <c r="O57" s="143">
        <v>2</v>
      </c>
      <c r="AA57" s="115">
        <v>12</v>
      </c>
      <c r="AB57" s="115">
        <v>1</v>
      </c>
      <c r="AC57" s="115">
        <v>25</v>
      </c>
      <c r="AZ57" s="115">
        <v>1</v>
      </c>
      <c r="BA57" s="115">
        <f t="shared" si="1"/>
        <v>0</v>
      </c>
      <c r="BB57" s="115">
        <f t="shared" si="2"/>
        <v>0</v>
      </c>
      <c r="BC57" s="115">
        <f t="shared" si="3"/>
        <v>0</v>
      </c>
      <c r="BD57" s="115">
        <f t="shared" si="4"/>
        <v>0</v>
      </c>
      <c r="BE57" s="115">
        <f t="shared" si="5"/>
        <v>0</v>
      </c>
      <c r="CZ57" s="115">
        <v>0.6</v>
      </c>
    </row>
    <row r="58" spans="1:104" ht="12.75">
      <c r="A58" s="144">
        <v>26</v>
      </c>
      <c r="B58" s="145" t="s">
        <v>135</v>
      </c>
      <c r="C58" s="146" t="s">
        <v>136</v>
      </c>
      <c r="D58" s="147" t="s">
        <v>137</v>
      </c>
      <c r="E58" s="148">
        <v>7.5</v>
      </c>
      <c r="F58" s="148">
        <v>0</v>
      </c>
      <c r="G58" s="149">
        <f t="shared" si="0"/>
        <v>0</v>
      </c>
      <c r="O58" s="143">
        <v>2</v>
      </c>
      <c r="AA58" s="115">
        <v>12</v>
      </c>
      <c r="AB58" s="115">
        <v>1</v>
      </c>
      <c r="AC58" s="115">
        <v>26</v>
      </c>
      <c r="AZ58" s="115">
        <v>1</v>
      </c>
      <c r="BA58" s="115">
        <f t="shared" si="1"/>
        <v>0</v>
      </c>
      <c r="BB58" s="115">
        <f t="shared" si="2"/>
        <v>0</v>
      </c>
      <c r="BC58" s="115">
        <f t="shared" si="3"/>
        <v>0</v>
      </c>
      <c r="BD58" s="115">
        <f t="shared" si="4"/>
        <v>0</v>
      </c>
      <c r="BE58" s="115">
        <f t="shared" si="5"/>
        <v>0</v>
      </c>
      <c r="CZ58" s="115">
        <v>0.001</v>
      </c>
    </row>
    <row r="59" spans="1:104" ht="12.75">
      <c r="A59" s="144">
        <v>27</v>
      </c>
      <c r="B59" s="145" t="s">
        <v>138</v>
      </c>
      <c r="C59" s="146" t="s">
        <v>139</v>
      </c>
      <c r="D59" s="147" t="s">
        <v>105</v>
      </c>
      <c r="E59" s="148">
        <v>4</v>
      </c>
      <c r="F59" s="148">
        <v>0</v>
      </c>
      <c r="G59" s="149">
        <f t="shared" si="0"/>
        <v>0</v>
      </c>
      <c r="O59" s="143">
        <v>2</v>
      </c>
      <c r="AA59" s="115">
        <v>12</v>
      </c>
      <c r="AB59" s="115">
        <v>1</v>
      </c>
      <c r="AC59" s="115">
        <v>27</v>
      </c>
      <c r="AZ59" s="115">
        <v>1</v>
      </c>
      <c r="BA59" s="115">
        <f t="shared" si="1"/>
        <v>0</v>
      </c>
      <c r="BB59" s="115">
        <f t="shared" si="2"/>
        <v>0</v>
      </c>
      <c r="BC59" s="115">
        <f t="shared" si="3"/>
        <v>0</v>
      </c>
      <c r="BD59" s="115">
        <f t="shared" si="4"/>
        <v>0</v>
      </c>
      <c r="BE59" s="115">
        <f t="shared" si="5"/>
        <v>0</v>
      </c>
      <c r="CZ59" s="115">
        <v>0.003</v>
      </c>
    </row>
    <row r="60" spans="1:104" ht="12.75">
      <c r="A60" s="144">
        <v>28</v>
      </c>
      <c r="B60" s="145" t="s">
        <v>140</v>
      </c>
      <c r="C60" s="146" t="s">
        <v>141</v>
      </c>
      <c r="D60" s="147" t="s">
        <v>105</v>
      </c>
      <c r="E60" s="148">
        <v>6</v>
      </c>
      <c r="F60" s="148">
        <v>0</v>
      </c>
      <c r="G60" s="149">
        <f t="shared" si="0"/>
        <v>0</v>
      </c>
      <c r="O60" s="143">
        <v>2</v>
      </c>
      <c r="AA60" s="115">
        <v>12</v>
      </c>
      <c r="AB60" s="115">
        <v>1</v>
      </c>
      <c r="AC60" s="115">
        <v>28</v>
      </c>
      <c r="AZ60" s="115">
        <v>1</v>
      </c>
      <c r="BA60" s="115">
        <f t="shared" si="1"/>
        <v>0</v>
      </c>
      <c r="BB60" s="115">
        <f t="shared" si="2"/>
        <v>0</v>
      </c>
      <c r="BC60" s="115">
        <f t="shared" si="3"/>
        <v>0</v>
      </c>
      <c r="BD60" s="115">
        <f t="shared" si="4"/>
        <v>0</v>
      </c>
      <c r="BE60" s="115">
        <f t="shared" si="5"/>
        <v>0</v>
      </c>
      <c r="CZ60" s="115">
        <v>0.006</v>
      </c>
    </row>
    <row r="61" spans="1:104" ht="12.75">
      <c r="A61" s="144">
        <v>29</v>
      </c>
      <c r="B61" s="145" t="s">
        <v>142</v>
      </c>
      <c r="C61" s="146" t="s">
        <v>143</v>
      </c>
      <c r="D61" s="147" t="s">
        <v>105</v>
      </c>
      <c r="E61" s="148">
        <v>4</v>
      </c>
      <c r="F61" s="148">
        <v>0</v>
      </c>
      <c r="G61" s="149">
        <f t="shared" si="0"/>
        <v>0</v>
      </c>
      <c r="O61" s="143">
        <v>2</v>
      </c>
      <c r="AA61" s="115">
        <v>12</v>
      </c>
      <c r="AB61" s="115">
        <v>1</v>
      </c>
      <c r="AC61" s="115">
        <v>29</v>
      </c>
      <c r="AZ61" s="115">
        <v>1</v>
      </c>
      <c r="BA61" s="115">
        <f t="shared" si="1"/>
        <v>0</v>
      </c>
      <c r="BB61" s="115">
        <f t="shared" si="2"/>
        <v>0</v>
      </c>
      <c r="BC61" s="115">
        <f t="shared" si="3"/>
        <v>0</v>
      </c>
      <c r="BD61" s="115">
        <f t="shared" si="4"/>
        <v>0</v>
      </c>
      <c r="BE61" s="115">
        <f t="shared" si="5"/>
        <v>0</v>
      </c>
      <c r="CZ61" s="115">
        <v>0.006</v>
      </c>
    </row>
    <row r="62" spans="1:104" ht="12.75">
      <c r="A62" s="144">
        <v>30</v>
      </c>
      <c r="B62" s="145" t="s">
        <v>144</v>
      </c>
      <c r="C62" s="146" t="s">
        <v>143</v>
      </c>
      <c r="D62" s="147" t="s">
        <v>105</v>
      </c>
      <c r="E62" s="148">
        <v>58</v>
      </c>
      <c r="F62" s="148">
        <v>0</v>
      </c>
      <c r="G62" s="149">
        <f t="shared" si="0"/>
        <v>0</v>
      </c>
      <c r="O62" s="143">
        <v>2</v>
      </c>
      <c r="AA62" s="115">
        <v>12</v>
      </c>
      <c r="AB62" s="115">
        <v>1</v>
      </c>
      <c r="AC62" s="115">
        <v>30</v>
      </c>
      <c r="AZ62" s="115">
        <v>1</v>
      </c>
      <c r="BA62" s="115">
        <f t="shared" si="1"/>
        <v>0</v>
      </c>
      <c r="BB62" s="115">
        <f t="shared" si="2"/>
        <v>0</v>
      </c>
      <c r="BC62" s="115">
        <f t="shared" si="3"/>
        <v>0</v>
      </c>
      <c r="BD62" s="115">
        <f t="shared" si="4"/>
        <v>0</v>
      </c>
      <c r="BE62" s="115">
        <f t="shared" si="5"/>
        <v>0</v>
      </c>
      <c r="CZ62" s="115">
        <v>0.006</v>
      </c>
    </row>
    <row r="63" spans="1:104" ht="12.75">
      <c r="A63" s="144">
        <v>31</v>
      </c>
      <c r="B63" s="145" t="s">
        <v>145</v>
      </c>
      <c r="C63" s="146" t="s">
        <v>146</v>
      </c>
      <c r="D63" s="147" t="s">
        <v>105</v>
      </c>
      <c r="E63" s="148">
        <v>2</v>
      </c>
      <c r="F63" s="148">
        <v>0</v>
      </c>
      <c r="G63" s="149">
        <f t="shared" si="0"/>
        <v>0</v>
      </c>
      <c r="O63" s="143">
        <v>2</v>
      </c>
      <c r="AA63" s="115">
        <v>12</v>
      </c>
      <c r="AB63" s="115">
        <v>1</v>
      </c>
      <c r="AC63" s="115">
        <v>31</v>
      </c>
      <c r="AZ63" s="115">
        <v>1</v>
      </c>
      <c r="BA63" s="115">
        <f t="shared" si="1"/>
        <v>0</v>
      </c>
      <c r="BB63" s="115">
        <f t="shared" si="2"/>
        <v>0</v>
      </c>
      <c r="BC63" s="115">
        <f t="shared" si="3"/>
        <v>0</v>
      </c>
      <c r="BD63" s="115">
        <f t="shared" si="4"/>
        <v>0</v>
      </c>
      <c r="BE63" s="115">
        <f t="shared" si="5"/>
        <v>0</v>
      </c>
      <c r="CZ63" s="115">
        <v>0.03</v>
      </c>
    </row>
    <row r="64" spans="1:104" ht="12.75">
      <c r="A64" s="144">
        <v>32</v>
      </c>
      <c r="B64" s="145" t="s">
        <v>147</v>
      </c>
      <c r="C64" s="146" t="s">
        <v>148</v>
      </c>
      <c r="D64" s="147" t="s">
        <v>105</v>
      </c>
      <c r="E64" s="148">
        <v>4</v>
      </c>
      <c r="F64" s="148">
        <v>0</v>
      </c>
      <c r="G64" s="149">
        <f t="shared" si="0"/>
        <v>0</v>
      </c>
      <c r="O64" s="143">
        <v>2</v>
      </c>
      <c r="AA64" s="115">
        <v>12</v>
      </c>
      <c r="AB64" s="115">
        <v>1</v>
      </c>
      <c r="AC64" s="115">
        <v>32</v>
      </c>
      <c r="AZ64" s="115">
        <v>1</v>
      </c>
      <c r="BA64" s="115">
        <f t="shared" si="1"/>
        <v>0</v>
      </c>
      <c r="BB64" s="115">
        <f t="shared" si="2"/>
        <v>0</v>
      </c>
      <c r="BC64" s="115">
        <f t="shared" si="3"/>
        <v>0</v>
      </c>
      <c r="BD64" s="115">
        <f t="shared" si="4"/>
        <v>0</v>
      </c>
      <c r="BE64" s="115">
        <f t="shared" si="5"/>
        <v>0</v>
      </c>
      <c r="CZ64" s="115">
        <v>0.03</v>
      </c>
    </row>
    <row r="65" spans="1:104" ht="12.75">
      <c r="A65" s="144">
        <v>33</v>
      </c>
      <c r="B65" s="145" t="s">
        <v>149</v>
      </c>
      <c r="C65" s="146" t="s">
        <v>150</v>
      </c>
      <c r="D65" s="147" t="s">
        <v>105</v>
      </c>
      <c r="E65" s="148">
        <v>29</v>
      </c>
      <c r="F65" s="148">
        <v>0</v>
      </c>
      <c r="G65" s="149">
        <f t="shared" si="0"/>
        <v>0</v>
      </c>
      <c r="O65" s="143">
        <v>2</v>
      </c>
      <c r="AA65" s="115">
        <v>12</v>
      </c>
      <c r="AB65" s="115">
        <v>1</v>
      </c>
      <c r="AC65" s="115">
        <v>33</v>
      </c>
      <c r="AZ65" s="115">
        <v>1</v>
      </c>
      <c r="BA65" s="115">
        <f t="shared" si="1"/>
        <v>0</v>
      </c>
      <c r="BB65" s="115">
        <f t="shared" si="2"/>
        <v>0</v>
      </c>
      <c r="BC65" s="115">
        <f t="shared" si="3"/>
        <v>0</v>
      </c>
      <c r="BD65" s="115">
        <f t="shared" si="4"/>
        <v>0</v>
      </c>
      <c r="BE65" s="115">
        <f t="shared" si="5"/>
        <v>0</v>
      </c>
      <c r="CZ65" s="115">
        <v>0.005</v>
      </c>
    </row>
    <row r="66" spans="1:57" ht="12.75">
      <c r="A66" s="157"/>
      <c r="B66" s="158" t="s">
        <v>151</v>
      </c>
      <c r="C66" s="159" t="str">
        <f>CONCATENATE(B7," ",C7)</f>
        <v>1 Zemní práce</v>
      </c>
      <c r="D66" s="157"/>
      <c r="E66" s="160"/>
      <c r="F66" s="160"/>
      <c r="G66" s="161">
        <f>SUM(G7:G65)</f>
        <v>0</v>
      </c>
      <c r="O66" s="143">
        <v>4</v>
      </c>
      <c r="BA66" s="162">
        <f>SUM(BA7:BA65)</f>
        <v>0</v>
      </c>
      <c r="BB66" s="162">
        <f>SUM(BB7:BB65)</f>
        <v>0</v>
      </c>
      <c r="BC66" s="162">
        <f>SUM(BC7:BC65)</f>
        <v>0</v>
      </c>
      <c r="BD66" s="162">
        <f>SUM(BD7:BD65)</f>
        <v>0</v>
      </c>
      <c r="BE66" s="162">
        <f>SUM(BE7:BE65)</f>
        <v>0</v>
      </c>
    </row>
    <row r="67" spans="1:15" ht="12.75">
      <c r="A67" s="136" t="s">
        <v>70</v>
      </c>
      <c r="B67" s="137" t="s">
        <v>152</v>
      </c>
      <c r="C67" s="138" t="s">
        <v>153</v>
      </c>
      <c r="D67" s="139"/>
      <c r="E67" s="140"/>
      <c r="F67" s="140"/>
      <c r="G67" s="141"/>
      <c r="H67" s="142"/>
      <c r="I67" s="142"/>
      <c r="O67" s="143">
        <v>1</v>
      </c>
    </row>
    <row r="68" spans="1:104" ht="12.75">
      <c r="A68" s="144">
        <v>34</v>
      </c>
      <c r="B68" s="145" t="s">
        <v>154</v>
      </c>
      <c r="C68" s="146" t="s">
        <v>155</v>
      </c>
      <c r="D68" s="147" t="s">
        <v>112</v>
      </c>
      <c r="E68" s="148">
        <v>1.25</v>
      </c>
      <c r="F68" s="148">
        <v>0</v>
      </c>
      <c r="G68" s="149">
        <f>E68*F68</f>
        <v>0</v>
      </c>
      <c r="O68" s="143">
        <v>2</v>
      </c>
      <c r="AA68" s="115">
        <v>12</v>
      </c>
      <c r="AB68" s="115">
        <v>0</v>
      </c>
      <c r="AC68" s="115">
        <v>34</v>
      </c>
      <c r="AZ68" s="115">
        <v>1</v>
      </c>
      <c r="BA68" s="115">
        <f>IF(AZ68=1,G68,0)</f>
        <v>0</v>
      </c>
      <c r="BB68" s="115">
        <f>IF(AZ68=2,G68,0)</f>
        <v>0</v>
      </c>
      <c r="BC68" s="115">
        <f>IF(AZ68=3,G68,0)</f>
        <v>0</v>
      </c>
      <c r="BD68" s="115">
        <f>IF(AZ68=4,G68,0)</f>
        <v>0</v>
      </c>
      <c r="BE68" s="115">
        <f>IF(AZ68=5,G68,0)</f>
        <v>0</v>
      </c>
      <c r="CZ68" s="115">
        <v>1.4805</v>
      </c>
    </row>
    <row r="69" spans="1:15" ht="12.75" customHeight="1">
      <c r="A69" s="150"/>
      <c r="B69" s="151"/>
      <c r="C69" s="188" t="s">
        <v>156</v>
      </c>
      <c r="D69" s="188"/>
      <c r="E69" s="152">
        <v>1.25</v>
      </c>
      <c r="F69" s="153"/>
      <c r="G69" s="154"/>
      <c r="M69" s="156" t="s">
        <v>156</v>
      </c>
      <c r="O69" s="143"/>
    </row>
    <row r="70" spans="1:104" ht="12.75">
      <c r="A70" s="144">
        <v>35</v>
      </c>
      <c r="B70" s="145" t="s">
        <v>157</v>
      </c>
      <c r="C70" s="146" t="s">
        <v>158</v>
      </c>
      <c r="D70" s="147" t="s">
        <v>75</v>
      </c>
      <c r="E70" s="148">
        <v>1544.6801</v>
      </c>
      <c r="F70" s="148">
        <v>0</v>
      </c>
      <c r="G70" s="149">
        <f aca="true" t="shared" si="6" ref="G70:G76">E70*F70</f>
        <v>0</v>
      </c>
      <c r="O70" s="143">
        <v>2</v>
      </c>
      <c r="AA70" s="115">
        <v>12</v>
      </c>
      <c r="AB70" s="115">
        <v>0</v>
      </c>
      <c r="AC70" s="115">
        <v>35</v>
      </c>
      <c r="AZ70" s="115">
        <v>1</v>
      </c>
      <c r="BA70" s="115">
        <f aca="true" t="shared" si="7" ref="BA70:BA76">IF(AZ70=1,G70,0)</f>
        <v>0</v>
      </c>
      <c r="BB70" s="115">
        <f aca="true" t="shared" si="8" ref="BB70:BB76">IF(AZ70=2,G70,0)</f>
        <v>0</v>
      </c>
      <c r="BC70" s="115">
        <f aca="true" t="shared" si="9" ref="BC70:BC76">IF(AZ70=3,G70,0)</f>
        <v>0</v>
      </c>
      <c r="BD70" s="115">
        <f aca="true" t="shared" si="10" ref="BD70:BD76">IF(AZ70=4,G70,0)</f>
        <v>0</v>
      </c>
      <c r="BE70" s="115">
        <f aca="true" t="shared" si="11" ref="BE70:BE76">IF(AZ70=5,G70,0)</f>
        <v>0</v>
      </c>
      <c r="CZ70" s="115">
        <v>0.00561</v>
      </c>
    </row>
    <row r="71" spans="1:104" ht="12.75">
      <c r="A71" s="144">
        <v>36</v>
      </c>
      <c r="B71" s="145" t="s">
        <v>159</v>
      </c>
      <c r="C71" s="146" t="s">
        <v>160</v>
      </c>
      <c r="D71" s="147" t="s">
        <v>75</v>
      </c>
      <c r="E71" s="148">
        <v>1544.6801</v>
      </c>
      <c r="F71" s="148">
        <v>0</v>
      </c>
      <c r="G71" s="149">
        <f t="shared" si="6"/>
        <v>0</v>
      </c>
      <c r="O71" s="143">
        <v>2</v>
      </c>
      <c r="AA71" s="115">
        <v>12</v>
      </c>
      <c r="AB71" s="115">
        <v>0</v>
      </c>
      <c r="AC71" s="115">
        <v>36</v>
      </c>
      <c r="AZ71" s="115">
        <v>1</v>
      </c>
      <c r="BA71" s="115">
        <f t="shared" si="7"/>
        <v>0</v>
      </c>
      <c r="BB71" s="115">
        <f t="shared" si="8"/>
        <v>0</v>
      </c>
      <c r="BC71" s="115">
        <f t="shared" si="9"/>
        <v>0</v>
      </c>
      <c r="BD71" s="115">
        <f t="shared" si="10"/>
        <v>0</v>
      </c>
      <c r="BE71" s="115">
        <f t="shared" si="11"/>
        <v>0</v>
      </c>
      <c r="CZ71" s="115">
        <v>0.13188</v>
      </c>
    </row>
    <row r="72" spans="1:104" ht="12.75">
      <c r="A72" s="144">
        <v>37</v>
      </c>
      <c r="B72" s="145" t="s">
        <v>161</v>
      </c>
      <c r="C72" s="146" t="s">
        <v>162</v>
      </c>
      <c r="D72" s="147" t="s">
        <v>75</v>
      </c>
      <c r="E72" s="148">
        <v>1544.6801</v>
      </c>
      <c r="F72" s="148">
        <v>0</v>
      </c>
      <c r="G72" s="149">
        <f t="shared" si="6"/>
        <v>0</v>
      </c>
      <c r="O72" s="143">
        <v>2</v>
      </c>
      <c r="AA72" s="115">
        <v>12</v>
      </c>
      <c r="AB72" s="115">
        <v>0</v>
      </c>
      <c r="AC72" s="115">
        <v>37</v>
      </c>
      <c r="AZ72" s="115">
        <v>1</v>
      </c>
      <c r="BA72" s="115">
        <f t="shared" si="7"/>
        <v>0</v>
      </c>
      <c r="BB72" s="115">
        <f t="shared" si="8"/>
        <v>0</v>
      </c>
      <c r="BC72" s="115">
        <f t="shared" si="9"/>
        <v>0</v>
      </c>
      <c r="BD72" s="115">
        <f t="shared" si="10"/>
        <v>0</v>
      </c>
      <c r="BE72" s="115">
        <f t="shared" si="11"/>
        <v>0</v>
      </c>
      <c r="CZ72" s="115">
        <v>0.00061</v>
      </c>
    </row>
    <row r="73" spans="1:104" ht="12.75">
      <c r="A73" s="144">
        <v>38</v>
      </c>
      <c r="B73" s="145" t="s">
        <v>163</v>
      </c>
      <c r="C73" s="146" t="s">
        <v>164</v>
      </c>
      <c r="D73" s="147" t="s">
        <v>75</v>
      </c>
      <c r="E73" s="148">
        <v>1544.6801</v>
      </c>
      <c r="F73" s="148">
        <v>0</v>
      </c>
      <c r="G73" s="149">
        <f t="shared" si="6"/>
        <v>0</v>
      </c>
      <c r="O73" s="143">
        <v>2</v>
      </c>
      <c r="AA73" s="115">
        <v>12</v>
      </c>
      <c r="AB73" s="115">
        <v>0</v>
      </c>
      <c r="AC73" s="115">
        <v>38</v>
      </c>
      <c r="AZ73" s="115">
        <v>1</v>
      </c>
      <c r="BA73" s="115">
        <f t="shared" si="7"/>
        <v>0</v>
      </c>
      <c r="BB73" s="115">
        <f t="shared" si="8"/>
        <v>0</v>
      </c>
      <c r="BC73" s="115">
        <f t="shared" si="9"/>
        <v>0</v>
      </c>
      <c r="BD73" s="115">
        <f t="shared" si="10"/>
        <v>0</v>
      </c>
      <c r="BE73" s="115">
        <f t="shared" si="11"/>
        <v>0</v>
      </c>
      <c r="CZ73" s="115">
        <v>0.10141000000000001</v>
      </c>
    </row>
    <row r="74" spans="1:104" ht="12.75">
      <c r="A74" s="144">
        <v>39</v>
      </c>
      <c r="B74" s="145" t="s">
        <v>165</v>
      </c>
      <c r="C74" s="146" t="s">
        <v>166</v>
      </c>
      <c r="D74" s="147" t="s">
        <v>75</v>
      </c>
      <c r="E74" s="148">
        <v>335.7987</v>
      </c>
      <c r="F74" s="148">
        <v>0</v>
      </c>
      <c r="G74" s="149">
        <f t="shared" si="6"/>
        <v>0</v>
      </c>
      <c r="O74" s="143">
        <v>2</v>
      </c>
      <c r="AA74" s="115">
        <v>12</v>
      </c>
      <c r="AB74" s="115">
        <v>0</v>
      </c>
      <c r="AC74" s="115">
        <v>39</v>
      </c>
      <c r="AZ74" s="115">
        <v>1</v>
      </c>
      <c r="BA74" s="115">
        <f t="shared" si="7"/>
        <v>0</v>
      </c>
      <c r="BB74" s="115">
        <f t="shared" si="8"/>
        <v>0</v>
      </c>
      <c r="BC74" s="115">
        <f t="shared" si="9"/>
        <v>0</v>
      </c>
      <c r="BD74" s="115">
        <f t="shared" si="10"/>
        <v>0</v>
      </c>
      <c r="BE74" s="115">
        <f t="shared" si="11"/>
        <v>0</v>
      </c>
      <c r="CZ74" s="115">
        <v>0.3708</v>
      </c>
    </row>
    <row r="75" spans="1:104" ht="12.75">
      <c r="A75" s="144">
        <v>40</v>
      </c>
      <c r="B75" s="145" t="s">
        <v>167</v>
      </c>
      <c r="C75" s="146" t="s">
        <v>168</v>
      </c>
      <c r="D75" s="147" t="s">
        <v>75</v>
      </c>
      <c r="E75" s="148">
        <v>307.8273</v>
      </c>
      <c r="F75" s="148">
        <v>0</v>
      </c>
      <c r="G75" s="149">
        <f t="shared" si="6"/>
        <v>0</v>
      </c>
      <c r="O75" s="143">
        <v>2</v>
      </c>
      <c r="AA75" s="115">
        <v>12</v>
      </c>
      <c r="AB75" s="115">
        <v>0</v>
      </c>
      <c r="AC75" s="115">
        <v>40</v>
      </c>
      <c r="AZ75" s="115">
        <v>1</v>
      </c>
      <c r="BA75" s="115">
        <f t="shared" si="7"/>
        <v>0</v>
      </c>
      <c r="BB75" s="115">
        <f t="shared" si="8"/>
        <v>0</v>
      </c>
      <c r="BC75" s="115">
        <f t="shared" si="9"/>
        <v>0</v>
      </c>
      <c r="BD75" s="115">
        <f t="shared" si="10"/>
        <v>0</v>
      </c>
      <c r="BE75" s="115">
        <f t="shared" si="11"/>
        <v>0</v>
      </c>
      <c r="CZ75" s="115">
        <v>0.225</v>
      </c>
    </row>
    <row r="76" spans="1:104" ht="12.75">
      <c r="A76" s="144">
        <v>41</v>
      </c>
      <c r="B76" s="145" t="s">
        <v>169</v>
      </c>
      <c r="C76" s="146" t="s">
        <v>170</v>
      </c>
      <c r="D76" s="147" t="s">
        <v>75</v>
      </c>
      <c r="E76" s="148">
        <v>293.9209</v>
      </c>
      <c r="F76" s="148">
        <v>0</v>
      </c>
      <c r="G76" s="149">
        <f t="shared" si="6"/>
        <v>0</v>
      </c>
      <c r="O76" s="143">
        <v>2</v>
      </c>
      <c r="AA76" s="115">
        <v>12</v>
      </c>
      <c r="AB76" s="115">
        <v>0</v>
      </c>
      <c r="AC76" s="115">
        <v>41</v>
      </c>
      <c r="AZ76" s="115">
        <v>1</v>
      </c>
      <c r="BA76" s="115">
        <f t="shared" si="7"/>
        <v>0</v>
      </c>
      <c r="BB76" s="115">
        <f t="shared" si="8"/>
        <v>0</v>
      </c>
      <c r="BC76" s="115">
        <f t="shared" si="9"/>
        <v>0</v>
      </c>
      <c r="BD76" s="115">
        <f t="shared" si="10"/>
        <v>0</v>
      </c>
      <c r="BE76" s="115">
        <f t="shared" si="11"/>
        <v>0</v>
      </c>
      <c r="CZ76" s="115">
        <v>0.27994</v>
      </c>
    </row>
    <row r="77" spans="1:15" ht="12.75" customHeight="1">
      <c r="A77" s="150"/>
      <c r="B77" s="151"/>
      <c r="C77" s="187">
        <v>2762008</v>
      </c>
      <c r="D77" s="187"/>
      <c r="E77" s="152">
        <v>276.2008</v>
      </c>
      <c r="F77" s="153"/>
      <c r="G77" s="154"/>
      <c r="M77" s="155">
        <v>2762008</v>
      </c>
      <c r="O77" s="143"/>
    </row>
    <row r="78" spans="1:15" ht="12.75" customHeight="1">
      <c r="A78" s="150"/>
      <c r="B78" s="151"/>
      <c r="C78" s="187">
        <v>177201</v>
      </c>
      <c r="D78" s="187"/>
      <c r="E78" s="152">
        <v>17.7201</v>
      </c>
      <c r="F78" s="153"/>
      <c r="G78" s="154"/>
      <c r="M78" s="155">
        <v>177201</v>
      </c>
      <c r="O78" s="143"/>
    </row>
    <row r="79" spans="1:104" ht="12.75">
      <c r="A79" s="144">
        <v>42</v>
      </c>
      <c r="B79" s="145" t="s">
        <v>171</v>
      </c>
      <c r="C79" s="146" t="s">
        <v>172</v>
      </c>
      <c r="D79" s="147" t="s">
        <v>75</v>
      </c>
      <c r="E79" s="148">
        <v>293.9209</v>
      </c>
      <c r="F79" s="148">
        <v>0</v>
      </c>
      <c r="G79" s="149">
        <f>E79*F79</f>
        <v>0</v>
      </c>
      <c r="O79" s="143">
        <v>2</v>
      </c>
      <c r="AA79" s="115">
        <v>12</v>
      </c>
      <c r="AB79" s="115">
        <v>0</v>
      </c>
      <c r="AC79" s="115">
        <v>42</v>
      </c>
      <c r="AZ79" s="115">
        <v>1</v>
      </c>
      <c r="BA79" s="115">
        <f>IF(AZ79=1,G79,0)</f>
        <v>0</v>
      </c>
      <c r="BB79" s="115">
        <f>IF(AZ79=2,G79,0)</f>
        <v>0</v>
      </c>
      <c r="BC79" s="115">
        <f>IF(AZ79=3,G79,0)</f>
        <v>0</v>
      </c>
      <c r="BD79" s="115">
        <f>IF(AZ79=4,G79,0)</f>
        <v>0</v>
      </c>
      <c r="BE79" s="115">
        <f>IF(AZ79=5,G79,0)</f>
        <v>0</v>
      </c>
      <c r="CZ79" s="115">
        <v>0.11</v>
      </c>
    </row>
    <row r="80" spans="1:15" ht="12.75" customHeight="1">
      <c r="A80" s="150"/>
      <c r="B80" s="151"/>
      <c r="C80" s="187">
        <v>2762008</v>
      </c>
      <c r="D80" s="187"/>
      <c r="E80" s="152">
        <v>276.2008</v>
      </c>
      <c r="F80" s="153"/>
      <c r="G80" s="154"/>
      <c r="M80" s="155">
        <v>2762008</v>
      </c>
      <c r="O80" s="143"/>
    </row>
    <row r="81" spans="1:15" ht="12.75" customHeight="1">
      <c r="A81" s="150"/>
      <c r="B81" s="151"/>
      <c r="C81" s="187">
        <v>177201</v>
      </c>
      <c r="D81" s="187"/>
      <c r="E81" s="152">
        <v>17.7201</v>
      </c>
      <c r="F81" s="153"/>
      <c r="G81" s="154"/>
      <c r="M81" s="155">
        <v>177201</v>
      </c>
      <c r="O81" s="143"/>
    </row>
    <row r="82" spans="1:104" ht="12.75">
      <c r="A82" s="144">
        <v>43</v>
      </c>
      <c r="B82" s="145" t="s">
        <v>173</v>
      </c>
      <c r="C82" s="146" t="s">
        <v>174</v>
      </c>
      <c r="D82" s="147" t="s">
        <v>175</v>
      </c>
      <c r="E82" s="148">
        <v>110.4803</v>
      </c>
      <c r="F82" s="148">
        <v>0</v>
      </c>
      <c r="G82" s="149">
        <f>E82*F82</f>
        <v>0</v>
      </c>
      <c r="O82" s="143">
        <v>2</v>
      </c>
      <c r="AA82" s="115">
        <v>12</v>
      </c>
      <c r="AB82" s="115">
        <v>1</v>
      </c>
      <c r="AC82" s="115">
        <v>43</v>
      </c>
      <c r="AZ82" s="115">
        <v>1</v>
      </c>
      <c r="BA82" s="115">
        <f>IF(AZ82=1,G82,0)</f>
        <v>0</v>
      </c>
      <c r="BB82" s="115">
        <f>IF(AZ82=2,G82,0)</f>
        <v>0</v>
      </c>
      <c r="BC82" s="115">
        <f>IF(AZ82=3,G82,0)</f>
        <v>0</v>
      </c>
      <c r="BD82" s="115">
        <f>IF(AZ82=4,G82,0)</f>
        <v>0</v>
      </c>
      <c r="BE82" s="115">
        <f>IF(AZ82=5,G82,0)</f>
        <v>0</v>
      </c>
      <c r="CZ82" s="115">
        <v>1</v>
      </c>
    </row>
    <row r="83" spans="1:15" ht="12.75" customHeight="1">
      <c r="A83" s="150"/>
      <c r="B83" s="151"/>
      <c r="C83" s="188" t="s">
        <v>176</v>
      </c>
      <c r="D83" s="188"/>
      <c r="E83" s="152">
        <v>110.4803</v>
      </c>
      <c r="F83" s="153"/>
      <c r="G83" s="154"/>
      <c r="M83" s="156" t="s">
        <v>176</v>
      </c>
      <c r="O83" s="143"/>
    </row>
    <row r="84" spans="1:104" ht="12.75">
      <c r="A84" s="144">
        <v>44</v>
      </c>
      <c r="B84" s="145" t="s">
        <v>177</v>
      </c>
      <c r="C84" s="146" t="s">
        <v>178</v>
      </c>
      <c r="D84" s="147" t="s">
        <v>175</v>
      </c>
      <c r="E84" s="148">
        <v>7.088</v>
      </c>
      <c r="F84" s="148">
        <v>0</v>
      </c>
      <c r="G84" s="149">
        <f>E84*F84</f>
        <v>0</v>
      </c>
      <c r="O84" s="143">
        <v>2</v>
      </c>
      <c r="AA84" s="115">
        <v>12</v>
      </c>
      <c r="AB84" s="115">
        <v>1</v>
      </c>
      <c r="AC84" s="115">
        <v>44</v>
      </c>
      <c r="AZ84" s="115">
        <v>1</v>
      </c>
      <c r="BA84" s="115">
        <f>IF(AZ84=1,G84,0)</f>
        <v>0</v>
      </c>
      <c r="BB84" s="115">
        <f>IF(AZ84=2,G84,0)</f>
        <v>0</v>
      </c>
      <c r="BC84" s="115">
        <f>IF(AZ84=3,G84,0)</f>
        <v>0</v>
      </c>
      <c r="BD84" s="115">
        <f>IF(AZ84=4,G84,0)</f>
        <v>0</v>
      </c>
      <c r="BE84" s="115">
        <f>IF(AZ84=5,G84,0)</f>
        <v>0</v>
      </c>
      <c r="CZ84" s="115">
        <v>1</v>
      </c>
    </row>
    <row r="85" spans="1:15" ht="12.75" customHeight="1">
      <c r="A85" s="150"/>
      <c r="B85" s="151"/>
      <c r="C85" s="188" t="s">
        <v>179</v>
      </c>
      <c r="D85" s="188"/>
      <c r="E85" s="152">
        <v>7.088</v>
      </c>
      <c r="F85" s="153"/>
      <c r="G85" s="154"/>
      <c r="M85" s="156" t="s">
        <v>179</v>
      </c>
      <c r="O85" s="143"/>
    </row>
    <row r="86" spans="1:104" ht="12.75">
      <c r="A86" s="144">
        <v>45</v>
      </c>
      <c r="B86" s="145" t="s">
        <v>180</v>
      </c>
      <c r="C86" s="146" t="s">
        <v>181</v>
      </c>
      <c r="D86" s="147" t="s">
        <v>75</v>
      </c>
      <c r="E86" s="148">
        <v>7.3</v>
      </c>
      <c r="F86" s="148">
        <v>0</v>
      </c>
      <c r="G86" s="149">
        <f>E86*F86</f>
        <v>0</v>
      </c>
      <c r="O86" s="143">
        <v>2</v>
      </c>
      <c r="AA86" s="115">
        <v>12</v>
      </c>
      <c r="AB86" s="115">
        <v>0</v>
      </c>
      <c r="AC86" s="115">
        <v>45</v>
      </c>
      <c r="AZ86" s="115">
        <v>1</v>
      </c>
      <c r="BA86" s="115">
        <f>IF(AZ86=1,G86,0)</f>
        <v>0</v>
      </c>
      <c r="BB86" s="115">
        <f>IF(AZ86=2,G86,0)</f>
        <v>0</v>
      </c>
      <c r="BC86" s="115">
        <f>IF(AZ86=3,G86,0)</f>
        <v>0</v>
      </c>
      <c r="BD86" s="115">
        <f>IF(AZ86=4,G86,0)</f>
        <v>0</v>
      </c>
      <c r="BE86" s="115">
        <f>IF(AZ86=5,G86,0)</f>
        <v>0</v>
      </c>
      <c r="CZ86" s="115">
        <v>0.30132000000000003</v>
      </c>
    </row>
    <row r="87" spans="1:15" ht="12.75" customHeight="1">
      <c r="A87" s="150"/>
      <c r="B87" s="151"/>
      <c r="C87" s="189" t="s">
        <v>182</v>
      </c>
      <c r="D87" s="189"/>
      <c r="E87" s="189"/>
      <c r="F87" s="189"/>
      <c r="G87" s="189"/>
      <c r="O87" s="143">
        <v>3</v>
      </c>
    </row>
    <row r="88" spans="1:15" ht="12.75" customHeight="1">
      <c r="A88" s="150"/>
      <c r="B88" s="151"/>
      <c r="C88" s="188" t="s">
        <v>183</v>
      </c>
      <c r="D88" s="188"/>
      <c r="E88" s="152">
        <v>7.3</v>
      </c>
      <c r="F88" s="153"/>
      <c r="G88" s="154"/>
      <c r="M88" s="156" t="s">
        <v>183</v>
      </c>
      <c r="O88" s="143"/>
    </row>
    <row r="89" spans="1:104" ht="12.75">
      <c r="A89" s="144">
        <v>46</v>
      </c>
      <c r="B89" s="145" t="s">
        <v>184</v>
      </c>
      <c r="C89" s="146" t="s">
        <v>185</v>
      </c>
      <c r="D89" s="147" t="s">
        <v>175</v>
      </c>
      <c r="E89" s="148">
        <v>1.825</v>
      </c>
      <c r="F89" s="148">
        <v>0</v>
      </c>
      <c r="G89" s="149">
        <f>E89*F89</f>
        <v>0</v>
      </c>
      <c r="O89" s="143">
        <v>2</v>
      </c>
      <c r="AA89" s="115">
        <v>12</v>
      </c>
      <c r="AB89" s="115">
        <v>1</v>
      </c>
      <c r="AC89" s="115">
        <v>46</v>
      </c>
      <c r="AZ89" s="115">
        <v>1</v>
      </c>
      <c r="BA89" s="115">
        <f>IF(AZ89=1,G89,0)</f>
        <v>0</v>
      </c>
      <c r="BB89" s="115">
        <f>IF(AZ89=2,G89,0)</f>
        <v>0</v>
      </c>
      <c r="BC89" s="115">
        <f>IF(AZ89=3,G89,0)</f>
        <v>0</v>
      </c>
      <c r="BD89" s="115">
        <f>IF(AZ89=4,G89,0)</f>
        <v>0</v>
      </c>
      <c r="BE89" s="115">
        <f>IF(AZ89=5,G89,0)</f>
        <v>0</v>
      </c>
      <c r="CZ89" s="115">
        <v>1</v>
      </c>
    </row>
    <row r="90" spans="1:15" ht="12.75" customHeight="1">
      <c r="A90" s="150"/>
      <c r="B90" s="151"/>
      <c r="C90" s="188" t="s">
        <v>186</v>
      </c>
      <c r="D90" s="188"/>
      <c r="E90" s="152">
        <v>1.825</v>
      </c>
      <c r="F90" s="153"/>
      <c r="G90" s="154"/>
      <c r="M90" s="156" t="s">
        <v>186</v>
      </c>
      <c r="O90" s="143"/>
    </row>
    <row r="91" spans="1:104" ht="12.75">
      <c r="A91" s="144">
        <v>47</v>
      </c>
      <c r="B91" s="145" t="s">
        <v>187</v>
      </c>
      <c r="C91" s="146" t="s">
        <v>188</v>
      </c>
      <c r="D91" s="147" t="s">
        <v>75</v>
      </c>
      <c r="E91" s="148">
        <v>21.2343</v>
      </c>
      <c r="F91" s="148">
        <v>0</v>
      </c>
      <c r="G91" s="149">
        <f>E91*F91</f>
        <v>0</v>
      </c>
      <c r="O91" s="143">
        <v>2</v>
      </c>
      <c r="AA91" s="115">
        <v>12</v>
      </c>
      <c r="AB91" s="115">
        <v>0</v>
      </c>
      <c r="AC91" s="115">
        <v>47</v>
      </c>
      <c r="AZ91" s="115">
        <v>1</v>
      </c>
      <c r="BA91" s="115">
        <f>IF(AZ91=1,G91,0)</f>
        <v>0</v>
      </c>
      <c r="BB91" s="115">
        <f>IF(AZ91=2,G91,0)</f>
        <v>0</v>
      </c>
      <c r="BC91" s="115">
        <f>IF(AZ91=3,G91,0)</f>
        <v>0</v>
      </c>
      <c r="BD91" s="115">
        <f>IF(AZ91=4,G91,0)</f>
        <v>0</v>
      </c>
      <c r="BE91" s="115">
        <f>IF(AZ91=5,G91,0)</f>
        <v>0</v>
      </c>
      <c r="CZ91" s="115">
        <v>0.0739</v>
      </c>
    </row>
    <row r="92" spans="1:104" ht="12.75">
      <c r="A92" s="144">
        <v>48</v>
      </c>
      <c r="B92" s="145" t="s">
        <v>189</v>
      </c>
      <c r="C92" s="146" t="s">
        <v>190</v>
      </c>
      <c r="D92" s="147" t="s">
        <v>75</v>
      </c>
      <c r="E92" s="148">
        <v>21.2343</v>
      </c>
      <c r="F92" s="148">
        <v>0</v>
      </c>
      <c r="G92" s="149">
        <f>E92*F92</f>
        <v>0</v>
      </c>
      <c r="O92" s="143">
        <v>2</v>
      </c>
      <c r="AA92" s="115">
        <v>12</v>
      </c>
      <c r="AB92" s="115">
        <v>1</v>
      </c>
      <c r="AC92" s="115">
        <v>48</v>
      </c>
      <c r="AZ92" s="115">
        <v>1</v>
      </c>
      <c r="BA92" s="115">
        <f>IF(AZ92=1,G92,0)</f>
        <v>0</v>
      </c>
      <c r="BB92" s="115">
        <f>IF(AZ92=2,G92,0)</f>
        <v>0</v>
      </c>
      <c r="BC92" s="115">
        <f>IF(AZ92=3,G92,0)</f>
        <v>0</v>
      </c>
      <c r="BD92" s="115">
        <f>IF(AZ92=4,G92,0)</f>
        <v>0</v>
      </c>
      <c r="BE92" s="115">
        <f>IF(AZ92=5,G92,0)</f>
        <v>0</v>
      </c>
      <c r="CZ92" s="115">
        <v>0.17600000000000002</v>
      </c>
    </row>
    <row r="93" spans="1:104" ht="12.75">
      <c r="A93" s="144">
        <v>49</v>
      </c>
      <c r="B93" s="145" t="s">
        <v>191</v>
      </c>
      <c r="C93" s="146" t="s">
        <v>192</v>
      </c>
      <c r="D93" s="147" t="s">
        <v>75</v>
      </c>
      <c r="E93" s="148">
        <v>57.6928</v>
      </c>
      <c r="F93" s="148">
        <v>0</v>
      </c>
      <c r="G93" s="149">
        <f>E93*F93</f>
        <v>0</v>
      </c>
      <c r="O93" s="143">
        <v>2</v>
      </c>
      <c r="AA93" s="115">
        <v>12</v>
      </c>
      <c r="AB93" s="115">
        <v>0</v>
      </c>
      <c r="AC93" s="115">
        <v>49</v>
      </c>
      <c r="AZ93" s="115">
        <v>1</v>
      </c>
      <c r="BA93" s="115">
        <f>IF(AZ93=1,G93,0)</f>
        <v>0</v>
      </c>
      <c r="BB93" s="115">
        <f>IF(AZ93=2,G93,0)</f>
        <v>0</v>
      </c>
      <c r="BC93" s="115">
        <f>IF(AZ93=3,G93,0)</f>
        <v>0</v>
      </c>
      <c r="BD93" s="115">
        <f>IF(AZ93=4,G93,0)</f>
        <v>0</v>
      </c>
      <c r="BE93" s="115">
        <f>IF(AZ93=5,G93,0)</f>
        <v>0</v>
      </c>
      <c r="CZ93" s="115">
        <v>0.36834000000000006</v>
      </c>
    </row>
    <row r="94" spans="1:57" ht="12.75">
      <c r="A94" s="157"/>
      <c r="B94" s="158" t="s">
        <v>151</v>
      </c>
      <c r="C94" s="159" t="str">
        <f>CONCATENATE(B67," ",C67)</f>
        <v>5 Komunikace</v>
      </c>
      <c r="D94" s="157"/>
      <c r="E94" s="160"/>
      <c r="F94" s="160"/>
      <c r="G94" s="161">
        <f>SUM(G67:G93)</f>
        <v>0</v>
      </c>
      <c r="O94" s="143">
        <v>4</v>
      </c>
      <c r="BA94" s="162">
        <f>SUM(BA67:BA93)</f>
        <v>0</v>
      </c>
      <c r="BB94" s="162">
        <f>SUM(BB67:BB93)</f>
        <v>0</v>
      </c>
      <c r="BC94" s="162">
        <f>SUM(BC67:BC93)</f>
        <v>0</v>
      </c>
      <c r="BD94" s="162">
        <f>SUM(BD67:BD93)</f>
        <v>0</v>
      </c>
      <c r="BE94" s="162">
        <f>SUM(BE67:BE93)</f>
        <v>0</v>
      </c>
    </row>
    <row r="95" spans="1:15" ht="12.75">
      <c r="A95" s="136" t="s">
        <v>70</v>
      </c>
      <c r="B95" s="137" t="s">
        <v>193</v>
      </c>
      <c r="C95" s="138" t="s">
        <v>194</v>
      </c>
      <c r="D95" s="139"/>
      <c r="E95" s="140"/>
      <c r="F95" s="140"/>
      <c r="G95" s="141"/>
      <c r="H95" s="142"/>
      <c r="I95" s="142"/>
      <c r="O95" s="143">
        <v>1</v>
      </c>
    </row>
    <row r="96" spans="1:104" ht="22.5">
      <c r="A96" s="144">
        <v>50</v>
      </c>
      <c r="B96" s="145" t="s">
        <v>195</v>
      </c>
      <c r="C96" s="146" t="s">
        <v>196</v>
      </c>
      <c r="D96" s="147" t="s">
        <v>197</v>
      </c>
      <c r="E96" s="148">
        <v>898.2796</v>
      </c>
      <c r="F96" s="148">
        <v>0</v>
      </c>
      <c r="G96" s="149">
        <f>E96*F96</f>
        <v>0</v>
      </c>
      <c r="O96" s="143">
        <v>2</v>
      </c>
      <c r="AA96" s="115">
        <v>12</v>
      </c>
      <c r="AB96" s="115">
        <v>0</v>
      </c>
      <c r="AC96" s="115">
        <v>50</v>
      </c>
      <c r="AZ96" s="115">
        <v>1</v>
      </c>
      <c r="BA96" s="115">
        <f>IF(AZ96=1,G96,0)</f>
        <v>0</v>
      </c>
      <c r="BB96" s="115">
        <f>IF(AZ96=2,G96,0)</f>
        <v>0</v>
      </c>
      <c r="BC96" s="115">
        <f>IF(AZ96=3,G96,0)</f>
        <v>0</v>
      </c>
      <c r="BD96" s="115">
        <f>IF(AZ96=4,G96,0)</f>
        <v>0</v>
      </c>
      <c r="BE96" s="115">
        <f>IF(AZ96=5,G96,0)</f>
        <v>0</v>
      </c>
      <c r="CZ96" s="115">
        <v>0.12471000000000002</v>
      </c>
    </row>
    <row r="97" spans="1:15" ht="12.75" customHeight="1">
      <c r="A97" s="150"/>
      <c r="B97" s="151"/>
      <c r="C97" s="187">
        <v>2365904</v>
      </c>
      <c r="D97" s="187"/>
      <c r="E97" s="152">
        <v>236.5904</v>
      </c>
      <c r="F97" s="153"/>
      <c r="G97" s="154"/>
      <c r="M97" s="155">
        <v>2365904</v>
      </c>
      <c r="O97" s="143"/>
    </row>
    <row r="98" spans="1:15" ht="12.75" customHeight="1">
      <c r="A98" s="150"/>
      <c r="B98" s="151"/>
      <c r="C98" s="187">
        <v>4382553</v>
      </c>
      <c r="D98" s="187"/>
      <c r="E98" s="152">
        <v>438.2553</v>
      </c>
      <c r="F98" s="153"/>
      <c r="G98" s="154"/>
      <c r="M98" s="155">
        <v>4382553</v>
      </c>
      <c r="O98" s="143"/>
    </row>
    <row r="99" spans="1:15" ht="12.75" customHeight="1">
      <c r="A99" s="150"/>
      <c r="B99" s="151"/>
      <c r="C99" s="187">
        <v>1242636</v>
      </c>
      <c r="D99" s="187"/>
      <c r="E99" s="152">
        <v>124.2636</v>
      </c>
      <c r="F99" s="153"/>
      <c r="G99" s="154"/>
      <c r="M99" s="155">
        <v>1242636</v>
      </c>
      <c r="O99" s="143"/>
    </row>
    <row r="100" spans="1:15" ht="12.75" customHeight="1">
      <c r="A100" s="150"/>
      <c r="B100" s="151"/>
      <c r="C100" s="187">
        <v>991703</v>
      </c>
      <c r="D100" s="187"/>
      <c r="E100" s="152">
        <v>99.1703</v>
      </c>
      <c r="F100" s="153"/>
      <c r="G100" s="154"/>
      <c r="M100" s="155">
        <v>991703</v>
      </c>
      <c r="O100" s="143"/>
    </row>
    <row r="101" spans="1:104" ht="12.75">
      <c r="A101" s="144">
        <v>51</v>
      </c>
      <c r="B101" s="145" t="s">
        <v>198</v>
      </c>
      <c r="C101" s="146" t="s">
        <v>199</v>
      </c>
      <c r="D101" s="147" t="s">
        <v>197</v>
      </c>
      <c r="E101" s="148">
        <v>133.7214</v>
      </c>
      <c r="F101" s="148">
        <v>0</v>
      </c>
      <c r="G101" s="149">
        <f>E101*F101</f>
        <v>0</v>
      </c>
      <c r="O101" s="143">
        <v>2</v>
      </c>
      <c r="AA101" s="115">
        <v>12</v>
      </c>
      <c r="AB101" s="115">
        <v>0</v>
      </c>
      <c r="AC101" s="115">
        <v>51</v>
      </c>
      <c r="AZ101" s="115">
        <v>1</v>
      </c>
      <c r="BA101" s="115">
        <f>IF(AZ101=1,G101,0)</f>
        <v>0</v>
      </c>
      <c r="BB101" s="115">
        <f>IF(AZ101=2,G101,0)</f>
        <v>0</v>
      </c>
      <c r="BC101" s="115">
        <f>IF(AZ101=3,G101,0)</f>
        <v>0</v>
      </c>
      <c r="BD101" s="115">
        <f>IF(AZ101=4,G101,0)</f>
        <v>0</v>
      </c>
      <c r="BE101" s="115">
        <f>IF(AZ101=5,G101,0)</f>
        <v>0</v>
      </c>
      <c r="CZ101" s="115">
        <v>0.03371</v>
      </c>
    </row>
    <row r="102" spans="1:15" ht="12.75" customHeight="1">
      <c r="A102" s="150"/>
      <c r="B102" s="151"/>
      <c r="C102" s="187">
        <v>588072</v>
      </c>
      <c r="D102" s="187"/>
      <c r="E102" s="152">
        <v>58.8072</v>
      </c>
      <c r="F102" s="153"/>
      <c r="G102" s="154"/>
      <c r="M102" s="155">
        <v>588072</v>
      </c>
      <c r="O102" s="143"/>
    </row>
    <row r="103" spans="1:15" ht="12.75" customHeight="1">
      <c r="A103" s="150"/>
      <c r="B103" s="151"/>
      <c r="C103" s="187">
        <v>134421</v>
      </c>
      <c r="D103" s="187"/>
      <c r="E103" s="152">
        <v>13.4421</v>
      </c>
      <c r="F103" s="153"/>
      <c r="G103" s="154"/>
      <c r="M103" s="155">
        <v>134421</v>
      </c>
      <c r="O103" s="143"/>
    </row>
    <row r="104" spans="1:15" ht="12.75" customHeight="1">
      <c r="A104" s="150"/>
      <c r="B104" s="151"/>
      <c r="C104" s="187">
        <v>223669</v>
      </c>
      <c r="D104" s="187"/>
      <c r="E104" s="152">
        <v>22.3669</v>
      </c>
      <c r="F104" s="153"/>
      <c r="G104" s="154"/>
      <c r="M104" s="155">
        <v>223669</v>
      </c>
      <c r="O104" s="143"/>
    </row>
    <row r="105" spans="1:15" ht="12.75" customHeight="1">
      <c r="A105" s="150"/>
      <c r="B105" s="151"/>
      <c r="C105" s="187">
        <v>391052</v>
      </c>
      <c r="D105" s="187"/>
      <c r="E105" s="152">
        <v>39.1052</v>
      </c>
      <c r="F105" s="153"/>
      <c r="G105" s="154"/>
      <c r="M105" s="155">
        <v>391052</v>
      </c>
      <c r="O105" s="143"/>
    </row>
    <row r="106" spans="1:104" ht="12.75">
      <c r="A106" s="144">
        <v>52</v>
      </c>
      <c r="B106" s="145" t="s">
        <v>200</v>
      </c>
      <c r="C106" s="146" t="s">
        <v>201</v>
      </c>
      <c r="D106" s="147" t="s">
        <v>105</v>
      </c>
      <c r="E106" s="148">
        <v>140</v>
      </c>
      <c r="F106" s="148">
        <v>0</v>
      </c>
      <c r="G106" s="149">
        <f>E106*F106</f>
        <v>0</v>
      </c>
      <c r="O106" s="143">
        <v>2</v>
      </c>
      <c r="AA106" s="115">
        <v>12</v>
      </c>
      <c r="AB106" s="115">
        <v>1</v>
      </c>
      <c r="AC106" s="115">
        <v>52</v>
      </c>
      <c r="AZ106" s="115">
        <v>1</v>
      </c>
      <c r="BA106" s="115">
        <f>IF(AZ106=1,G106,0)</f>
        <v>0</v>
      </c>
      <c r="BB106" s="115">
        <f>IF(AZ106=2,G106,0)</f>
        <v>0</v>
      </c>
      <c r="BC106" s="115">
        <f>IF(AZ106=3,G106,0)</f>
        <v>0</v>
      </c>
      <c r="BD106" s="115">
        <f>IF(AZ106=4,G106,0)</f>
        <v>0</v>
      </c>
      <c r="BE106" s="115">
        <f>IF(AZ106=5,G106,0)</f>
        <v>0</v>
      </c>
      <c r="CZ106" s="115">
        <v>0.0022</v>
      </c>
    </row>
    <row r="107" spans="1:104" ht="12.75">
      <c r="A107" s="144">
        <v>53</v>
      </c>
      <c r="B107" s="145" t="s">
        <v>202</v>
      </c>
      <c r="C107" s="146" t="s">
        <v>203</v>
      </c>
      <c r="D107" s="147" t="s">
        <v>105</v>
      </c>
      <c r="E107" s="148">
        <v>668.607</v>
      </c>
      <c r="F107" s="148">
        <v>0</v>
      </c>
      <c r="G107" s="149">
        <f>E107*F107</f>
        <v>0</v>
      </c>
      <c r="O107" s="143">
        <v>2</v>
      </c>
      <c r="AA107" s="115">
        <v>12</v>
      </c>
      <c r="AB107" s="115">
        <v>1</v>
      </c>
      <c r="AC107" s="115">
        <v>53</v>
      </c>
      <c r="AZ107" s="115">
        <v>1</v>
      </c>
      <c r="BA107" s="115">
        <f>IF(AZ107=1,G107,0)</f>
        <v>0</v>
      </c>
      <c r="BB107" s="115">
        <f>IF(AZ107=2,G107,0)</f>
        <v>0</v>
      </c>
      <c r="BC107" s="115">
        <f>IF(AZ107=3,G107,0)</f>
        <v>0</v>
      </c>
      <c r="BD107" s="115">
        <f>IF(AZ107=4,G107,0)</f>
        <v>0</v>
      </c>
      <c r="BE107" s="115">
        <f>IF(AZ107=5,G107,0)</f>
        <v>0</v>
      </c>
      <c r="CZ107" s="115">
        <v>0.0022</v>
      </c>
    </row>
    <row r="108" spans="1:15" ht="12.75" customHeight="1">
      <c r="A108" s="150"/>
      <c r="B108" s="151"/>
      <c r="C108" s="188" t="s">
        <v>204</v>
      </c>
      <c r="D108" s="188"/>
      <c r="E108" s="152">
        <v>668.607</v>
      </c>
      <c r="F108" s="153"/>
      <c r="G108" s="154"/>
      <c r="M108" s="156" t="s">
        <v>204</v>
      </c>
      <c r="O108" s="143"/>
    </row>
    <row r="109" spans="1:104" ht="12.75">
      <c r="A109" s="144">
        <v>54</v>
      </c>
      <c r="B109" s="145" t="s">
        <v>205</v>
      </c>
      <c r="C109" s="146" t="s">
        <v>206</v>
      </c>
      <c r="D109" s="147" t="s">
        <v>105</v>
      </c>
      <c r="E109" s="148">
        <v>6</v>
      </c>
      <c r="F109" s="148">
        <v>0</v>
      </c>
      <c r="G109" s="149">
        <f>E109*F109</f>
        <v>0</v>
      </c>
      <c r="O109" s="143">
        <v>2</v>
      </c>
      <c r="AA109" s="115">
        <v>12</v>
      </c>
      <c r="AB109" s="115">
        <v>0</v>
      </c>
      <c r="AC109" s="115">
        <v>54</v>
      </c>
      <c r="AZ109" s="115">
        <v>1</v>
      </c>
      <c r="BA109" s="115">
        <f>IF(AZ109=1,G109,0)</f>
        <v>0</v>
      </c>
      <c r="BB109" s="115">
        <f>IF(AZ109=2,G109,0)</f>
        <v>0</v>
      </c>
      <c r="BC109" s="115">
        <f>IF(AZ109=3,G109,0)</f>
        <v>0</v>
      </c>
      <c r="BD109" s="115">
        <f>IF(AZ109=4,G109,0)</f>
        <v>0</v>
      </c>
      <c r="BE109" s="115">
        <f>IF(AZ109=5,G109,0)</f>
        <v>0</v>
      </c>
      <c r="CZ109" s="115">
        <v>0.25</v>
      </c>
    </row>
    <row r="110" spans="1:104" ht="12.75">
      <c r="A110" s="144">
        <v>55</v>
      </c>
      <c r="B110" s="145" t="s">
        <v>207</v>
      </c>
      <c r="C110" s="146" t="s">
        <v>208</v>
      </c>
      <c r="D110" s="147" t="s">
        <v>105</v>
      </c>
      <c r="E110" s="148">
        <v>6</v>
      </c>
      <c r="F110" s="148">
        <v>0</v>
      </c>
      <c r="G110" s="149">
        <f>E110*F110</f>
        <v>0</v>
      </c>
      <c r="O110" s="143">
        <v>2</v>
      </c>
      <c r="AA110" s="115">
        <v>12</v>
      </c>
      <c r="AB110" s="115">
        <v>1</v>
      </c>
      <c r="AC110" s="115">
        <v>55</v>
      </c>
      <c r="AZ110" s="115">
        <v>1</v>
      </c>
      <c r="BA110" s="115">
        <f>IF(AZ110=1,G110,0)</f>
        <v>0</v>
      </c>
      <c r="BB110" s="115">
        <f>IF(AZ110=2,G110,0)</f>
        <v>0</v>
      </c>
      <c r="BC110" s="115">
        <f>IF(AZ110=3,G110,0)</f>
        <v>0</v>
      </c>
      <c r="BD110" s="115">
        <f>IF(AZ110=4,G110,0)</f>
        <v>0</v>
      </c>
      <c r="BE110" s="115">
        <f>IF(AZ110=5,G110,0)</f>
        <v>0</v>
      </c>
      <c r="CZ110" s="115">
        <v>0.015100000000000002</v>
      </c>
    </row>
    <row r="111" spans="1:15" ht="12.75" customHeight="1">
      <c r="A111" s="150"/>
      <c r="B111" s="151"/>
      <c r="C111" s="189" t="s">
        <v>209</v>
      </c>
      <c r="D111" s="189"/>
      <c r="E111" s="189"/>
      <c r="F111" s="189"/>
      <c r="G111" s="189"/>
      <c r="O111" s="143">
        <v>3</v>
      </c>
    </row>
    <row r="112" spans="1:15" ht="12.75" customHeight="1">
      <c r="A112" s="150"/>
      <c r="B112" s="151"/>
      <c r="C112" s="189" t="s">
        <v>210</v>
      </c>
      <c r="D112" s="189"/>
      <c r="E112" s="189"/>
      <c r="F112" s="189"/>
      <c r="G112" s="189"/>
      <c r="O112" s="143">
        <v>3</v>
      </c>
    </row>
    <row r="113" spans="1:104" ht="12.75">
      <c r="A113" s="144">
        <v>56</v>
      </c>
      <c r="B113" s="145" t="s">
        <v>211</v>
      </c>
      <c r="C113" s="146" t="s">
        <v>212</v>
      </c>
      <c r="D113" s="147" t="s">
        <v>197</v>
      </c>
      <c r="E113" s="148">
        <v>18</v>
      </c>
      <c r="F113" s="148">
        <v>0</v>
      </c>
      <c r="G113" s="149">
        <f>E113*F113</f>
        <v>0</v>
      </c>
      <c r="O113" s="143">
        <v>2</v>
      </c>
      <c r="AA113" s="115">
        <v>12</v>
      </c>
      <c r="AB113" s="115">
        <v>1</v>
      </c>
      <c r="AC113" s="115">
        <v>56</v>
      </c>
      <c r="AZ113" s="115">
        <v>1</v>
      </c>
      <c r="BA113" s="115">
        <f>IF(AZ113=1,G113,0)</f>
        <v>0</v>
      </c>
      <c r="BB113" s="115">
        <f>IF(AZ113=2,G113,0)</f>
        <v>0</v>
      </c>
      <c r="BC113" s="115">
        <f>IF(AZ113=3,G113,0)</f>
        <v>0</v>
      </c>
      <c r="BD113" s="115">
        <f>IF(AZ113=4,G113,0)</f>
        <v>0</v>
      </c>
      <c r="BE113" s="115">
        <f>IF(AZ113=5,G113,0)</f>
        <v>0</v>
      </c>
      <c r="CZ113" s="115">
        <v>0.0013</v>
      </c>
    </row>
    <row r="114" spans="1:15" ht="12.75" customHeight="1">
      <c r="A114" s="150"/>
      <c r="B114" s="151"/>
      <c r="C114" s="188" t="s">
        <v>213</v>
      </c>
      <c r="D114" s="188"/>
      <c r="E114" s="152">
        <v>18</v>
      </c>
      <c r="F114" s="153"/>
      <c r="G114" s="154"/>
      <c r="M114" s="156" t="s">
        <v>213</v>
      </c>
      <c r="O114" s="143"/>
    </row>
    <row r="115" spans="1:104" ht="12.75">
      <c r="A115" s="144">
        <v>57</v>
      </c>
      <c r="B115" s="145" t="s">
        <v>214</v>
      </c>
      <c r="C115" s="146" t="s">
        <v>215</v>
      </c>
      <c r="D115" s="147" t="s">
        <v>105</v>
      </c>
      <c r="E115" s="148">
        <v>6</v>
      </c>
      <c r="F115" s="148">
        <v>0</v>
      </c>
      <c r="G115" s="149">
        <f>E115*F115</f>
        <v>0</v>
      </c>
      <c r="O115" s="143">
        <v>2</v>
      </c>
      <c r="AA115" s="115">
        <v>12</v>
      </c>
      <c r="AB115" s="115">
        <v>1</v>
      </c>
      <c r="AC115" s="115">
        <v>57</v>
      </c>
      <c r="AZ115" s="115">
        <v>1</v>
      </c>
      <c r="BA115" s="115">
        <f>IF(AZ115=1,G115,0)</f>
        <v>0</v>
      </c>
      <c r="BB115" s="115">
        <f>IF(AZ115=2,G115,0)</f>
        <v>0</v>
      </c>
      <c r="BC115" s="115">
        <f>IF(AZ115=3,G115,0)</f>
        <v>0</v>
      </c>
      <c r="BD115" s="115">
        <f>IF(AZ115=4,G115,0)</f>
        <v>0</v>
      </c>
      <c r="BE115" s="115">
        <f>IF(AZ115=5,G115,0)</f>
        <v>0</v>
      </c>
      <c r="CZ115" s="115">
        <v>0.0012600000000000003</v>
      </c>
    </row>
    <row r="116" spans="1:104" ht="12.75">
      <c r="A116" s="144">
        <v>58</v>
      </c>
      <c r="B116" s="145" t="s">
        <v>216</v>
      </c>
      <c r="C116" s="146" t="s">
        <v>217</v>
      </c>
      <c r="D116" s="147" t="s">
        <v>105</v>
      </c>
      <c r="E116" s="148">
        <v>6</v>
      </c>
      <c r="F116" s="148">
        <v>0</v>
      </c>
      <c r="G116" s="149">
        <f>E116*F116</f>
        <v>0</v>
      </c>
      <c r="O116" s="143">
        <v>2</v>
      </c>
      <c r="AA116" s="115">
        <v>12</v>
      </c>
      <c r="AB116" s="115">
        <v>1</v>
      </c>
      <c r="AC116" s="115">
        <v>58</v>
      </c>
      <c r="AZ116" s="115">
        <v>1</v>
      </c>
      <c r="BA116" s="115">
        <f>IF(AZ116=1,G116,0)</f>
        <v>0</v>
      </c>
      <c r="BB116" s="115">
        <f>IF(AZ116=2,G116,0)</f>
        <v>0</v>
      </c>
      <c r="BC116" s="115">
        <f>IF(AZ116=3,G116,0)</f>
        <v>0</v>
      </c>
      <c r="BD116" s="115">
        <f>IF(AZ116=4,G116,0)</f>
        <v>0</v>
      </c>
      <c r="BE116" s="115">
        <f>IF(AZ116=5,G116,0)</f>
        <v>0</v>
      </c>
      <c r="CZ116" s="115">
        <v>0.0012600000000000003</v>
      </c>
    </row>
    <row r="117" spans="1:104" ht="12.75">
      <c r="A117" s="144">
        <v>59</v>
      </c>
      <c r="B117" s="145" t="s">
        <v>218</v>
      </c>
      <c r="C117" s="146" t="s">
        <v>219</v>
      </c>
      <c r="D117" s="147" t="s">
        <v>105</v>
      </c>
      <c r="E117" s="148">
        <v>6</v>
      </c>
      <c r="F117" s="148">
        <v>0</v>
      </c>
      <c r="G117" s="149">
        <f>E117*F117</f>
        <v>0</v>
      </c>
      <c r="O117" s="143">
        <v>2</v>
      </c>
      <c r="AA117" s="115">
        <v>12</v>
      </c>
      <c r="AB117" s="115">
        <v>1</v>
      </c>
      <c r="AC117" s="115">
        <v>59</v>
      </c>
      <c r="AZ117" s="115">
        <v>1</v>
      </c>
      <c r="BA117" s="115">
        <f>IF(AZ117=1,G117,0)</f>
        <v>0</v>
      </c>
      <c r="BB117" s="115">
        <f>IF(AZ117=2,G117,0)</f>
        <v>0</v>
      </c>
      <c r="BC117" s="115">
        <f>IF(AZ117=3,G117,0)</f>
        <v>0</v>
      </c>
      <c r="BD117" s="115">
        <f>IF(AZ117=4,G117,0)</f>
        <v>0</v>
      </c>
      <c r="BE117" s="115">
        <f>IF(AZ117=5,G117,0)</f>
        <v>0</v>
      </c>
      <c r="CZ117" s="115">
        <v>0.0012600000000000003</v>
      </c>
    </row>
    <row r="118" spans="1:104" ht="12.75">
      <c r="A118" s="144">
        <v>60</v>
      </c>
      <c r="B118" s="145" t="s">
        <v>220</v>
      </c>
      <c r="C118" s="146" t="s">
        <v>221</v>
      </c>
      <c r="D118" s="147" t="s">
        <v>105</v>
      </c>
      <c r="E118" s="148">
        <v>24</v>
      </c>
      <c r="F118" s="148">
        <v>0</v>
      </c>
      <c r="G118" s="149">
        <f>E118*F118</f>
        <v>0</v>
      </c>
      <c r="O118" s="143">
        <v>2</v>
      </c>
      <c r="AA118" s="115">
        <v>12</v>
      </c>
      <c r="AB118" s="115">
        <v>1</v>
      </c>
      <c r="AC118" s="115">
        <v>60</v>
      </c>
      <c r="AZ118" s="115">
        <v>1</v>
      </c>
      <c r="BA118" s="115">
        <f>IF(AZ118=1,G118,0)</f>
        <v>0</v>
      </c>
      <c r="BB118" s="115">
        <f>IF(AZ118=2,G118,0)</f>
        <v>0</v>
      </c>
      <c r="BC118" s="115">
        <f>IF(AZ118=3,G118,0)</f>
        <v>0</v>
      </c>
      <c r="BD118" s="115">
        <f>IF(AZ118=4,G118,0)</f>
        <v>0</v>
      </c>
      <c r="BE118" s="115">
        <f>IF(AZ118=5,G118,0)</f>
        <v>0</v>
      </c>
      <c r="CZ118" s="115">
        <v>0.0012600000000000003</v>
      </c>
    </row>
    <row r="119" spans="1:57" ht="12.75">
      <c r="A119" s="157"/>
      <c r="B119" s="158" t="s">
        <v>151</v>
      </c>
      <c r="C119" s="159" t="str">
        <f>CONCATENATE(B95," ",C95)</f>
        <v>91 Doplňující práce na komunikaci</v>
      </c>
      <c r="D119" s="157"/>
      <c r="E119" s="160"/>
      <c r="F119" s="160"/>
      <c r="G119" s="161">
        <f>SUM(G95:G118)</f>
        <v>0</v>
      </c>
      <c r="O119" s="143">
        <v>4</v>
      </c>
      <c r="BA119" s="162">
        <f>SUM(BA95:BA118)</f>
        <v>0</v>
      </c>
      <c r="BB119" s="162">
        <f>SUM(BB95:BB118)</f>
        <v>0</v>
      </c>
      <c r="BC119" s="162">
        <f>SUM(BC95:BC118)</f>
        <v>0</v>
      </c>
      <c r="BD119" s="162">
        <f>SUM(BD95:BD118)</f>
        <v>0</v>
      </c>
      <c r="BE119" s="162">
        <f>SUM(BE95:BE118)</f>
        <v>0</v>
      </c>
    </row>
    <row r="120" spans="1:15" ht="12.75">
      <c r="A120" s="136" t="s">
        <v>70</v>
      </c>
      <c r="B120" s="137" t="s">
        <v>222</v>
      </c>
      <c r="C120" s="138" t="s">
        <v>223</v>
      </c>
      <c r="D120" s="139"/>
      <c r="E120" s="140"/>
      <c r="F120" s="140"/>
      <c r="G120" s="141"/>
      <c r="H120" s="142"/>
      <c r="I120" s="142"/>
      <c r="O120" s="143">
        <v>1</v>
      </c>
    </row>
    <row r="121" spans="1:104" ht="12.75">
      <c r="A121" s="144">
        <v>61</v>
      </c>
      <c r="B121" s="145" t="s">
        <v>224</v>
      </c>
      <c r="C121" s="146" t="s">
        <v>225</v>
      </c>
      <c r="D121" s="147" t="s">
        <v>105</v>
      </c>
      <c r="E121" s="148">
        <v>2</v>
      </c>
      <c r="F121" s="148">
        <v>0</v>
      </c>
      <c r="G121" s="149">
        <f>E121*F121</f>
        <v>0</v>
      </c>
      <c r="O121" s="143">
        <v>2</v>
      </c>
      <c r="AA121" s="115">
        <v>12</v>
      </c>
      <c r="AB121" s="115">
        <v>0</v>
      </c>
      <c r="AC121" s="115">
        <v>61</v>
      </c>
      <c r="AZ121" s="115">
        <v>1</v>
      </c>
      <c r="BA121" s="115">
        <f>IF(AZ121=1,G121,0)</f>
        <v>0</v>
      </c>
      <c r="BB121" s="115">
        <f>IF(AZ121=2,G121,0)</f>
        <v>0</v>
      </c>
      <c r="BC121" s="115">
        <f>IF(AZ121=3,G121,0)</f>
        <v>0</v>
      </c>
      <c r="BD121" s="115">
        <f>IF(AZ121=4,G121,0)</f>
        <v>0</v>
      </c>
      <c r="BE121" s="115">
        <f>IF(AZ121=5,G121,0)</f>
        <v>0</v>
      </c>
      <c r="CZ121" s="115">
        <v>0</v>
      </c>
    </row>
    <row r="122" spans="1:57" ht="12.75">
      <c r="A122" s="157"/>
      <c r="B122" s="158" t="s">
        <v>151</v>
      </c>
      <c r="C122" s="159" t="str">
        <f>CONCATENATE(B120," ",C120)</f>
        <v>96 Bourání konstrukcí</v>
      </c>
      <c r="D122" s="157"/>
      <c r="E122" s="160"/>
      <c r="F122" s="160"/>
      <c r="G122" s="161">
        <f>SUM(G120:G121)</f>
        <v>0</v>
      </c>
      <c r="O122" s="143">
        <v>4</v>
      </c>
      <c r="BA122" s="162">
        <f>SUM(BA120:BA121)</f>
        <v>0</v>
      </c>
      <c r="BB122" s="162">
        <f>SUM(BB120:BB121)</f>
        <v>0</v>
      </c>
      <c r="BC122" s="162">
        <f>SUM(BC120:BC121)</f>
        <v>0</v>
      </c>
      <c r="BD122" s="162">
        <f>SUM(BD120:BD121)</f>
        <v>0</v>
      </c>
      <c r="BE122" s="162">
        <f>SUM(BE120:BE121)</f>
        <v>0</v>
      </c>
    </row>
    <row r="123" spans="1:15" ht="12.75">
      <c r="A123" s="136" t="s">
        <v>70</v>
      </c>
      <c r="B123" s="137" t="s">
        <v>226</v>
      </c>
      <c r="C123" s="138" t="s">
        <v>227</v>
      </c>
      <c r="D123" s="139"/>
      <c r="E123" s="140"/>
      <c r="F123" s="140"/>
      <c r="G123" s="141"/>
      <c r="H123" s="142"/>
      <c r="I123" s="142"/>
      <c r="O123" s="143">
        <v>1</v>
      </c>
    </row>
    <row r="124" spans="1:104" ht="12.75">
      <c r="A124" s="144">
        <v>62</v>
      </c>
      <c r="B124" s="145" t="s">
        <v>228</v>
      </c>
      <c r="C124" s="146" t="s">
        <v>229</v>
      </c>
      <c r="D124" s="147" t="s">
        <v>230</v>
      </c>
      <c r="E124" s="148">
        <v>481.3005</v>
      </c>
      <c r="F124" s="148">
        <v>0</v>
      </c>
      <c r="G124" s="149">
        <f>E124*F124</f>
        <v>0</v>
      </c>
      <c r="O124" s="143">
        <v>2</v>
      </c>
      <c r="AA124" s="115">
        <v>12</v>
      </c>
      <c r="AB124" s="115">
        <v>0</v>
      </c>
      <c r="AC124" s="115">
        <v>62</v>
      </c>
      <c r="AZ124" s="115">
        <v>1</v>
      </c>
      <c r="BA124" s="115">
        <f>IF(AZ124=1,G124,0)</f>
        <v>0</v>
      </c>
      <c r="BB124" s="115">
        <f>IF(AZ124=2,G124,0)</f>
        <v>0</v>
      </c>
      <c r="BC124" s="115">
        <f>IF(AZ124=3,G124,0)</f>
        <v>0</v>
      </c>
      <c r="BD124" s="115">
        <f>IF(AZ124=4,G124,0)</f>
        <v>0</v>
      </c>
      <c r="BE124" s="115">
        <f>IF(AZ124=5,G124,0)</f>
        <v>0</v>
      </c>
      <c r="CZ124" s="115">
        <v>0</v>
      </c>
    </row>
    <row r="125" spans="1:15" ht="12.75" customHeight="1">
      <c r="A125" s="150"/>
      <c r="B125" s="151"/>
      <c r="C125" s="187">
        <v>16654424</v>
      </c>
      <c r="D125" s="187"/>
      <c r="E125" s="152">
        <v>166.5442</v>
      </c>
      <c r="F125" s="153"/>
      <c r="G125" s="154"/>
      <c r="M125" s="155">
        <v>16654424</v>
      </c>
      <c r="O125" s="143"/>
    </row>
    <row r="126" spans="1:15" ht="12.75" customHeight="1">
      <c r="A126" s="150"/>
      <c r="B126" s="151"/>
      <c r="C126" s="187">
        <v>247851</v>
      </c>
      <c r="D126" s="187"/>
      <c r="E126" s="152">
        <v>2.4785</v>
      </c>
      <c r="F126" s="153"/>
      <c r="G126" s="154"/>
      <c r="M126" s="155">
        <v>247851</v>
      </c>
      <c r="O126" s="143"/>
    </row>
    <row r="127" spans="1:15" ht="12.75" customHeight="1">
      <c r="A127" s="150"/>
      <c r="B127" s="151"/>
      <c r="C127" s="187">
        <v>5433315</v>
      </c>
      <c r="D127" s="187"/>
      <c r="E127" s="152">
        <v>54.3332</v>
      </c>
      <c r="F127" s="153"/>
      <c r="G127" s="154"/>
      <c r="M127" s="155">
        <v>5433315</v>
      </c>
      <c r="O127" s="143"/>
    </row>
    <row r="128" spans="1:15" ht="12.75" customHeight="1">
      <c r="A128" s="150"/>
      <c r="B128" s="151"/>
      <c r="C128" s="187">
        <v>6989725</v>
      </c>
      <c r="D128" s="187"/>
      <c r="E128" s="152">
        <v>69.8973</v>
      </c>
      <c r="F128" s="153"/>
      <c r="G128" s="154"/>
      <c r="M128" s="155">
        <v>6989725</v>
      </c>
      <c r="O128" s="143"/>
    </row>
    <row r="129" spans="1:15" ht="12.75" customHeight="1">
      <c r="A129" s="150"/>
      <c r="B129" s="151"/>
      <c r="C129" s="187">
        <v>18804727</v>
      </c>
      <c r="D129" s="187"/>
      <c r="E129" s="152">
        <v>188.0473</v>
      </c>
      <c r="F129" s="153"/>
      <c r="G129" s="154"/>
      <c r="M129" s="155">
        <v>18804727</v>
      </c>
      <c r="O129" s="143"/>
    </row>
    <row r="130" spans="1:104" ht="12.75">
      <c r="A130" s="144">
        <v>63</v>
      </c>
      <c r="B130" s="145" t="s">
        <v>231</v>
      </c>
      <c r="C130" s="146" t="s">
        <v>232</v>
      </c>
      <c r="D130" s="147" t="s">
        <v>230</v>
      </c>
      <c r="E130" s="148">
        <v>4331.7045</v>
      </c>
      <c r="F130" s="148">
        <v>0</v>
      </c>
      <c r="G130" s="149">
        <f>E130*F130</f>
        <v>0</v>
      </c>
      <c r="O130" s="143">
        <v>2</v>
      </c>
      <c r="AA130" s="115">
        <v>12</v>
      </c>
      <c r="AB130" s="115">
        <v>0</v>
      </c>
      <c r="AC130" s="115">
        <v>63</v>
      </c>
      <c r="AZ130" s="115">
        <v>1</v>
      </c>
      <c r="BA130" s="115">
        <f>IF(AZ130=1,G130,0)</f>
        <v>0</v>
      </c>
      <c r="BB130" s="115">
        <f>IF(AZ130=2,G130,0)</f>
        <v>0</v>
      </c>
      <c r="BC130" s="115">
        <f>IF(AZ130=3,G130,0)</f>
        <v>0</v>
      </c>
      <c r="BD130" s="115">
        <f>IF(AZ130=4,G130,0)</f>
        <v>0</v>
      </c>
      <c r="BE130" s="115">
        <f>IF(AZ130=5,G130,0)</f>
        <v>0</v>
      </c>
      <c r="CZ130" s="115">
        <v>0</v>
      </c>
    </row>
    <row r="131" spans="1:15" ht="12.75" customHeight="1">
      <c r="A131" s="150"/>
      <c r="B131" s="151"/>
      <c r="C131" s="188" t="s">
        <v>233</v>
      </c>
      <c r="D131" s="188"/>
      <c r="E131" s="152">
        <v>4331.7045</v>
      </c>
      <c r="F131" s="153"/>
      <c r="G131" s="154"/>
      <c r="M131" s="156" t="s">
        <v>233</v>
      </c>
      <c r="O131" s="143"/>
    </row>
    <row r="132" spans="1:104" ht="12.75">
      <c r="A132" s="144">
        <v>64</v>
      </c>
      <c r="B132" s="145" t="s">
        <v>234</v>
      </c>
      <c r="C132" s="146" t="s">
        <v>235</v>
      </c>
      <c r="D132" s="147" t="s">
        <v>230</v>
      </c>
      <c r="E132" s="148">
        <v>7.6593</v>
      </c>
      <c r="F132" s="148">
        <v>0</v>
      </c>
      <c r="G132" s="149">
        <f>E132*F132</f>
        <v>0</v>
      </c>
      <c r="O132" s="143">
        <v>2</v>
      </c>
      <c r="AA132" s="115">
        <v>12</v>
      </c>
      <c r="AB132" s="115">
        <v>0</v>
      </c>
      <c r="AC132" s="115">
        <v>64</v>
      </c>
      <c r="AZ132" s="115">
        <v>1</v>
      </c>
      <c r="BA132" s="115">
        <f>IF(AZ132=1,G132,0)</f>
        <v>0</v>
      </c>
      <c r="BB132" s="115">
        <f>IF(AZ132=2,G132,0)</f>
        <v>0</v>
      </c>
      <c r="BC132" s="115">
        <f>IF(AZ132=3,G132,0)</f>
        <v>0</v>
      </c>
      <c r="BD132" s="115">
        <f>IF(AZ132=4,G132,0)</f>
        <v>0</v>
      </c>
      <c r="BE132" s="115">
        <f>IF(AZ132=5,G132,0)</f>
        <v>0</v>
      </c>
      <c r="CZ132" s="115">
        <v>0</v>
      </c>
    </row>
    <row r="133" spans="1:15" ht="12.75" customHeight="1">
      <c r="A133" s="150"/>
      <c r="B133" s="151"/>
      <c r="C133" s="187">
        <v>320633</v>
      </c>
      <c r="D133" s="187"/>
      <c r="E133" s="152">
        <v>3.2063</v>
      </c>
      <c r="F133" s="153"/>
      <c r="G133" s="154"/>
      <c r="M133" s="155">
        <v>320633</v>
      </c>
      <c r="O133" s="143"/>
    </row>
    <row r="134" spans="1:15" ht="12.75" customHeight="1">
      <c r="A134" s="150"/>
      <c r="B134" s="151"/>
      <c r="C134" s="187">
        <v>445299</v>
      </c>
      <c r="D134" s="187"/>
      <c r="E134" s="152">
        <v>4.453</v>
      </c>
      <c r="F134" s="153"/>
      <c r="G134" s="154"/>
      <c r="M134" s="155">
        <v>445299</v>
      </c>
      <c r="O134" s="143"/>
    </row>
    <row r="135" spans="1:104" ht="12.75">
      <c r="A135" s="144">
        <v>65</v>
      </c>
      <c r="B135" s="145" t="s">
        <v>236</v>
      </c>
      <c r="C135" s="146" t="s">
        <v>237</v>
      </c>
      <c r="D135" s="147" t="s">
        <v>230</v>
      </c>
      <c r="E135" s="148">
        <v>7.6593</v>
      </c>
      <c r="F135" s="148">
        <v>0</v>
      </c>
      <c r="G135" s="149">
        <f>E135*F135</f>
        <v>0</v>
      </c>
      <c r="O135" s="143">
        <v>2</v>
      </c>
      <c r="AA135" s="115">
        <v>12</v>
      </c>
      <c r="AB135" s="115">
        <v>0</v>
      </c>
      <c r="AC135" s="115">
        <v>65</v>
      </c>
      <c r="AZ135" s="115">
        <v>1</v>
      </c>
      <c r="BA135" s="115">
        <f>IF(AZ135=1,G135,0)</f>
        <v>0</v>
      </c>
      <c r="BB135" s="115">
        <f>IF(AZ135=2,G135,0)</f>
        <v>0</v>
      </c>
      <c r="BC135" s="115">
        <f>IF(AZ135=3,G135,0)</f>
        <v>0</v>
      </c>
      <c r="BD135" s="115">
        <f>IF(AZ135=4,G135,0)</f>
        <v>0</v>
      </c>
      <c r="BE135" s="115">
        <f>IF(AZ135=5,G135,0)</f>
        <v>0</v>
      </c>
      <c r="CZ135" s="115">
        <v>0</v>
      </c>
    </row>
    <row r="136" spans="1:104" ht="12.75">
      <c r="A136" s="144">
        <v>66</v>
      </c>
      <c r="B136" s="145" t="s">
        <v>238</v>
      </c>
      <c r="C136" s="146" t="s">
        <v>239</v>
      </c>
      <c r="D136" s="147" t="s">
        <v>112</v>
      </c>
      <c r="E136" s="148">
        <v>244.4799</v>
      </c>
      <c r="F136" s="148">
        <v>0</v>
      </c>
      <c r="G136" s="149">
        <f>E136*F136</f>
        <v>0</v>
      </c>
      <c r="O136" s="143">
        <v>2</v>
      </c>
      <c r="AA136" s="115">
        <v>12</v>
      </c>
      <c r="AB136" s="115">
        <v>0</v>
      </c>
      <c r="AC136" s="115">
        <v>66</v>
      </c>
      <c r="AZ136" s="115">
        <v>1</v>
      </c>
      <c r="BA136" s="115">
        <f>IF(AZ136=1,G136,0)</f>
        <v>0</v>
      </c>
      <c r="BB136" s="115">
        <f>IF(AZ136=2,G136,0)</f>
        <v>0</v>
      </c>
      <c r="BC136" s="115">
        <f>IF(AZ136=3,G136,0)</f>
        <v>0</v>
      </c>
      <c r="BD136" s="115">
        <f>IF(AZ136=4,G136,0)</f>
        <v>0</v>
      </c>
      <c r="BE136" s="115">
        <f>IF(AZ136=5,G136,0)</f>
        <v>0</v>
      </c>
      <c r="CZ136" s="115">
        <v>0</v>
      </c>
    </row>
    <row r="137" spans="1:15" ht="12.75" customHeight="1">
      <c r="A137" s="150"/>
      <c r="B137" s="151"/>
      <c r="C137" s="188" t="s">
        <v>240</v>
      </c>
      <c r="D137" s="188"/>
      <c r="E137" s="152">
        <v>244.4799</v>
      </c>
      <c r="F137" s="153"/>
      <c r="G137" s="154"/>
      <c r="M137" s="156" t="s">
        <v>240</v>
      </c>
      <c r="O137" s="143"/>
    </row>
    <row r="138" spans="1:57" ht="12.75">
      <c r="A138" s="157"/>
      <c r="B138" s="158" t="s">
        <v>151</v>
      </c>
      <c r="C138" s="159" t="str">
        <f>CONCATENATE(B123," ",C123)</f>
        <v>97 Prorážení otvorů</v>
      </c>
      <c r="D138" s="157"/>
      <c r="E138" s="160"/>
      <c r="F138" s="160"/>
      <c r="G138" s="161">
        <f>SUM(G123:G137)</f>
        <v>0</v>
      </c>
      <c r="O138" s="143">
        <v>4</v>
      </c>
      <c r="BA138" s="162">
        <f>SUM(BA123:BA137)</f>
        <v>0</v>
      </c>
      <c r="BB138" s="162">
        <f>SUM(BB123:BB137)</f>
        <v>0</v>
      </c>
      <c r="BC138" s="162">
        <f>SUM(BC123:BC137)</f>
        <v>0</v>
      </c>
      <c r="BD138" s="162">
        <f>SUM(BD123:BD137)</f>
        <v>0</v>
      </c>
      <c r="BE138" s="162">
        <f>SUM(BE123:BE137)</f>
        <v>0</v>
      </c>
    </row>
    <row r="139" spans="1:15" ht="12.75">
      <c r="A139" s="136" t="s">
        <v>70</v>
      </c>
      <c r="B139" s="137" t="s">
        <v>241</v>
      </c>
      <c r="C139" s="138" t="s">
        <v>242</v>
      </c>
      <c r="D139" s="139"/>
      <c r="E139" s="140"/>
      <c r="F139" s="140"/>
      <c r="G139" s="141"/>
      <c r="H139" s="142"/>
      <c r="I139" s="142"/>
      <c r="O139" s="143">
        <v>1</v>
      </c>
    </row>
    <row r="140" spans="1:104" ht="12.75">
      <c r="A140" s="144">
        <v>67</v>
      </c>
      <c r="B140" s="145" t="s">
        <v>243</v>
      </c>
      <c r="C140" s="146" t="s">
        <v>244</v>
      </c>
      <c r="D140" s="147" t="s">
        <v>230</v>
      </c>
      <c r="E140" s="148">
        <v>948.3318</v>
      </c>
      <c r="F140" s="148">
        <v>0</v>
      </c>
      <c r="G140" s="149">
        <f>E140*F140</f>
        <v>0</v>
      </c>
      <c r="O140" s="143">
        <v>2</v>
      </c>
      <c r="AA140" s="115">
        <v>12</v>
      </c>
      <c r="AB140" s="115">
        <v>0</v>
      </c>
      <c r="AC140" s="115">
        <v>67</v>
      </c>
      <c r="AZ140" s="115">
        <v>1</v>
      </c>
      <c r="BA140" s="115">
        <f>IF(AZ140=1,G140,0)</f>
        <v>0</v>
      </c>
      <c r="BB140" s="115">
        <f>IF(AZ140=2,G140,0)</f>
        <v>0</v>
      </c>
      <c r="BC140" s="115">
        <f>IF(AZ140=3,G140,0)</f>
        <v>0</v>
      </c>
      <c r="BD140" s="115">
        <f>IF(AZ140=4,G140,0)</f>
        <v>0</v>
      </c>
      <c r="BE140" s="115">
        <f>IF(AZ140=5,G140,0)</f>
        <v>0</v>
      </c>
      <c r="CZ140" s="115">
        <v>0</v>
      </c>
    </row>
    <row r="141" spans="1:15" ht="12.75" customHeight="1">
      <c r="A141" s="150"/>
      <c r="B141" s="151"/>
      <c r="C141" s="187">
        <v>82835374</v>
      </c>
      <c r="D141" s="187"/>
      <c r="E141" s="152">
        <v>828.3537</v>
      </c>
      <c r="F141" s="153"/>
      <c r="G141" s="154"/>
      <c r="M141" s="155">
        <v>82835374</v>
      </c>
      <c r="O141" s="143"/>
    </row>
    <row r="142" spans="1:15" ht="12.75" customHeight="1">
      <c r="A142" s="150"/>
      <c r="B142" s="151"/>
      <c r="C142" s="187">
        <v>11997806</v>
      </c>
      <c r="D142" s="187"/>
      <c r="E142" s="152">
        <v>119.9781</v>
      </c>
      <c r="F142" s="153"/>
      <c r="G142" s="154"/>
      <c r="M142" s="155">
        <v>11997806</v>
      </c>
      <c r="O142" s="143"/>
    </row>
    <row r="143" spans="1:104" ht="12.75">
      <c r="A143" s="144">
        <v>68</v>
      </c>
      <c r="B143" s="145" t="s">
        <v>245</v>
      </c>
      <c r="C143" s="146" t="s">
        <v>246</v>
      </c>
      <c r="D143" s="147" t="s">
        <v>230</v>
      </c>
      <c r="E143" s="148">
        <v>1.6548</v>
      </c>
      <c r="F143" s="148">
        <v>0</v>
      </c>
      <c r="G143" s="149">
        <f>E143*F143</f>
        <v>0</v>
      </c>
      <c r="O143" s="143">
        <v>2</v>
      </c>
      <c r="AA143" s="115">
        <v>12</v>
      </c>
      <c r="AB143" s="115">
        <v>0</v>
      </c>
      <c r="AC143" s="115">
        <v>68</v>
      </c>
      <c r="AZ143" s="115">
        <v>1</v>
      </c>
      <c r="BA143" s="115">
        <f>IF(AZ143=1,G143,0)</f>
        <v>0</v>
      </c>
      <c r="BB143" s="115">
        <f>IF(AZ143=2,G143,0)</f>
        <v>0</v>
      </c>
      <c r="BC143" s="115">
        <f>IF(AZ143=3,G143,0)</f>
        <v>0</v>
      </c>
      <c r="BD143" s="115">
        <f>IF(AZ143=4,G143,0)</f>
        <v>0</v>
      </c>
      <c r="BE143" s="115">
        <f>IF(AZ143=5,G143,0)</f>
        <v>0</v>
      </c>
      <c r="CZ143" s="115">
        <v>0</v>
      </c>
    </row>
    <row r="144" spans="1:57" ht="12.75">
      <c r="A144" s="157"/>
      <c r="B144" s="158" t="s">
        <v>151</v>
      </c>
      <c r="C144" s="159" t="str">
        <f>CONCATENATE(B139," ",C139)</f>
        <v>99 Staveništní přesun hmot</v>
      </c>
      <c r="D144" s="157"/>
      <c r="E144" s="160"/>
      <c r="F144" s="160"/>
      <c r="G144" s="161">
        <f>SUM(G139:G143)</f>
        <v>0</v>
      </c>
      <c r="O144" s="143">
        <v>4</v>
      </c>
      <c r="BA144" s="162">
        <f>SUM(BA139:BA143)</f>
        <v>0</v>
      </c>
      <c r="BB144" s="162">
        <f>SUM(BB139:BB143)</f>
        <v>0</v>
      </c>
      <c r="BC144" s="162">
        <f>SUM(BC139:BC143)</f>
        <v>0</v>
      </c>
      <c r="BD144" s="162">
        <f>SUM(BD139:BD143)</f>
        <v>0</v>
      </c>
      <c r="BE144" s="162">
        <f>SUM(BE139:BE143)</f>
        <v>0</v>
      </c>
    </row>
    <row r="145" spans="1:15" ht="12.75">
      <c r="A145" s="136" t="s">
        <v>70</v>
      </c>
      <c r="B145" s="137" t="s">
        <v>247</v>
      </c>
      <c r="C145" s="138" t="s">
        <v>248</v>
      </c>
      <c r="D145" s="139"/>
      <c r="E145" s="140"/>
      <c r="F145" s="140"/>
      <c r="G145" s="141"/>
      <c r="H145" s="142"/>
      <c r="I145" s="142"/>
      <c r="O145" s="143">
        <v>1</v>
      </c>
    </row>
    <row r="146" spans="1:104" ht="12.75">
      <c r="A146" s="144">
        <v>69</v>
      </c>
      <c r="B146" s="145" t="s">
        <v>249</v>
      </c>
      <c r="C146" s="146" t="s">
        <v>250</v>
      </c>
      <c r="D146" s="147" t="s">
        <v>197</v>
      </c>
      <c r="E146" s="148">
        <v>11</v>
      </c>
      <c r="F146" s="148">
        <v>0</v>
      </c>
      <c r="G146" s="149">
        <f>E146*F146</f>
        <v>0</v>
      </c>
      <c r="O146" s="143">
        <v>2</v>
      </c>
      <c r="AA146" s="115">
        <v>12</v>
      </c>
      <c r="AB146" s="115">
        <v>0</v>
      </c>
      <c r="AC146" s="115">
        <v>69</v>
      </c>
      <c r="AZ146" s="115">
        <v>2</v>
      </c>
      <c r="BA146" s="115">
        <f>IF(AZ146=1,G146,0)</f>
        <v>0</v>
      </c>
      <c r="BB146" s="115">
        <f>IF(AZ146=2,G146,0)</f>
        <v>0</v>
      </c>
      <c r="BC146" s="115">
        <f>IF(AZ146=3,G146,0)</f>
        <v>0</v>
      </c>
      <c r="BD146" s="115">
        <f>IF(AZ146=4,G146,0)</f>
        <v>0</v>
      </c>
      <c r="BE146" s="115">
        <f>IF(AZ146=5,G146,0)</f>
        <v>0</v>
      </c>
      <c r="CZ146" s="115">
        <v>0.00339</v>
      </c>
    </row>
    <row r="147" spans="1:104" ht="12.75">
      <c r="A147" s="144">
        <v>70</v>
      </c>
      <c r="B147" s="145" t="s">
        <v>251</v>
      </c>
      <c r="C147" s="146" t="s">
        <v>252</v>
      </c>
      <c r="D147" s="147" t="s">
        <v>112</v>
      </c>
      <c r="E147" s="148">
        <v>0.23920000000000002</v>
      </c>
      <c r="F147" s="148">
        <v>0</v>
      </c>
      <c r="G147" s="149">
        <f>E147*F147</f>
        <v>0</v>
      </c>
      <c r="O147" s="143">
        <v>2</v>
      </c>
      <c r="AA147" s="115">
        <v>12</v>
      </c>
      <c r="AB147" s="115">
        <v>1</v>
      </c>
      <c r="AC147" s="115">
        <v>70</v>
      </c>
      <c r="AZ147" s="115">
        <v>2</v>
      </c>
      <c r="BA147" s="115">
        <f>IF(AZ147=1,G147,0)</f>
        <v>0</v>
      </c>
      <c r="BB147" s="115">
        <f>IF(AZ147=2,G147,0)</f>
        <v>0</v>
      </c>
      <c r="BC147" s="115">
        <f>IF(AZ147=3,G147,0)</f>
        <v>0</v>
      </c>
      <c r="BD147" s="115">
        <f>IF(AZ147=4,G147,0)</f>
        <v>0</v>
      </c>
      <c r="BE147" s="115">
        <f>IF(AZ147=5,G147,0)</f>
        <v>0</v>
      </c>
      <c r="CZ147" s="115">
        <v>0.55</v>
      </c>
    </row>
    <row r="148" spans="1:15" ht="12.75" customHeight="1">
      <c r="A148" s="150"/>
      <c r="B148" s="151"/>
      <c r="C148" s="188" t="s">
        <v>253</v>
      </c>
      <c r="D148" s="188"/>
      <c r="E148" s="152">
        <v>0.138</v>
      </c>
      <c r="F148" s="153"/>
      <c r="G148" s="154"/>
      <c r="M148" s="156" t="s">
        <v>253</v>
      </c>
      <c r="O148" s="143"/>
    </row>
    <row r="149" spans="1:15" ht="12.75" customHeight="1">
      <c r="A149" s="150"/>
      <c r="B149" s="151"/>
      <c r="C149" s="188" t="s">
        <v>254</v>
      </c>
      <c r="D149" s="188"/>
      <c r="E149" s="152">
        <v>0.1012</v>
      </c>
      <c r="F149" s="153"/>
      <c r="G149" s="154"/>
      <c r="M149" s="156" t="s">
        <v>254</v>
      </c>
      <c r="O149" s="143"/>
    </row>
    <row r="150" spans="1:104" ht="12.75">
      <c r="A150" s="144">
        <v>71</v>
      </c>
      <c r="B150" s="145" t="s">
        <v>255</v>
      </c>
      <c r="C150" s="146" t="s">
        <v>256</v>
      </c>
      <c r="D150" s="147" t="s">
        <v>112</v>
      </c>
      <c r="E150" s="148">
        <v>0.18</v>
      </c>
      <c r="F150" s="148">
        <v>0</v>
      </c>
      <c r="G150" s="149">
        <f>E150*F150</f>
        <v>0</v>
      </c>
      <c r="O150" s="143">
        <v>2</v>
      </c>
      <c r="AA150" s="115">
        <v>12</v>
      </c>
      <c r="AB150" s="115">
        <v>1</v>
      </c>
      <c r="AC150" s="115">
        <v>71</v>
      </c>
      <c r="AZ150" s="115">
        <v>2</v>
      </c>
      <c r="BA150" s="115">
        <f>IF(AZ150=1,G150,0)</f>
        <v>0</v>
      </c>
      <c r="BB150" s="115">
        <f>IF(AZ150=2,G150,0)</f>
        <v>0</v>
      </c>
      <c r="BC150" s="115">
        <f>IF(AZ150=3,G150,0)</f>
        <v>0</v>
      </c>
      <c r="BD150" s="115">
        <f>IF(AZ150=4,G150,0)</f>
        <v>0</v>
      </c>
      <c r="BE150" s="115">
        <f>IF(AZ150=5,G150,0)</f>
        <v>0</v>
      </c>
      <c r="CZ150" s="115">
        <v>0.55</v>
      </c>
    </row>
    <row r="151" spans="1:15" ht="12.75" customHeight="1">
      <c r="A151" s="150"/>
      <c r="B151" s="151"/>
      <c r="C151" s="188" t="s">
        <v>257</v>
      </c>
      <c r="D151" s="188"/>
      <c r="E151" s="152">
        <v>0.18</v>
      </c>
      <c r="F151" s="153"/>
      <c r="G151" s="154"/>
      <c r="M151" s="156" t="s">
        <v>257</v>
      </c>
      <c r="O151" s="143"/>
    </row>
    <row r="152" spans="1:57" ht="12.75">
      <c r="A152" s="157"/>
      <c r="B152" s="158" t="s">
        <v>151</v>
      </c>
      <c r="C152" s="159" t="str">
        <f>CONCATENATE(B145," ",C145)</f>
        <v>762 Konstrukce tesařské</v>
      </c>
      <c r="D152" s="157"/>
      <c r="E152" s="160"/>
      <c r="F152" s="160"/>
      <c r="G152" s="161">
        <f>SUM(G145:G151)</f>
        <v>0</v>
      </c>
      <c r="O152" s="143">
        <v>4</v>
      </c>
      <c r="BA152" s="162">
        <f>SUM(BA145:BA151)</f>
        <v>0</v>
      </c>
      <c r="BB152" s="162">
        <f>SUM(BB145:BB151)</f>
        <v>0</v>
      </c>
      <c r="BC152" s="162">
        <f>SUM(BC145:BC151)</f>
        <v>0</v>
      </c>
      <c r="BD152" s="162">
        <f>SUM(BD145:BD151)</f>
        <v>0</v>
      </c>
      <c r="BE152" s="162">
        <f>SUM(BE145:BE151)</f>
        <v>0</v>
      </c>
    </row>
    <row r="153" spans="1:15" ht="12.75">
      <c r="A153" s="136" t="s">
        <v>70</v>
      </c>
      <c r="B153" s="137" t="s">
        <v>258</v>
      </c>
      <c r="C153" s="138" t="s">
        <v>259</v>
      </c>
      <c r="D153" s="139"/>
      <c r="E153" s="140"/>
      <c r="F153" s="140"/>
      <c r="G153" s="141"/>
      <c r="H153" s="142"/>
      <c r="I153" s="142"/>
      <c r="O153" s="143">
        <v>1</v>
      </c>
    </row>
    <row r="154" spans="1:104" ht="12.75">
      <c r="A154" s="144">
        <v>72</v>
      </c>
      <c r="B154" s="145" t="s">
        <v>260</v>
      </c>
      <c r="C154" s="146" t="s">
        <v>261</v>
      </c>
      <c r="D154" s="147" t="s">
        <v>75</v>
      </c>
      <c r="E154" s="148">
        <v>7.2</v>
      </c>
      <c r="F154" s="148">
        <v>0</v>
      </c>
      <c r="G154" s="149">
        <f>E154*F154</f>
        <v>0</v>
      </c>
      <c r="O154" s="143">
        <v>2</v>
      </c>
      <c r="AA154" s="115">
        <v>12</v>
      </c>
      <c r="AB154" s="115">
        <v>0</v>
      </c>
      <c r="AC154" s="115">
        <v>72</v>
      </c>
      <c r="AZ154" s="115">
        <v>4</v>
      </c>
      <c r="BA154" s="115">
        <f>IF(AZ154=1,G154,0)</f>
        <v>0</v>
      </c>
      <c r="BB154" s="115">
        <f>IF(AZ154=2,G154,0)</f>
        <v>0</v>
      </c>
      <c r="BC154" s="115">
        <f>IF(AZ154=3,G154,0)</f>
        <v>0</v>
      </c>
      <c r="BD154" s="115">
        <f>IF(AZ154=4,G154,0)</f>
        <v>0</v>
      </c>
      <c r="BE154" s="115">
        <f>IF(AZ154=5,G154,0)</f>
        <v>0</v>
      </c>
      <c r="CZ154" s="115">
        <v>0</v>
      </c>
    </row>
    <row r="155" spans="1:15" ht="12.75" customHeight="1">
      <c r="A155" s="150"/>
      <c r="B155" s="151"/>
      <c r="C155" s="188" t="s">
        <v>262</v>
      </c>
      <c r="D155" s="188"/>
      <c r="E155" s="152">
        <v>7.2</v>
      </c>
      <c r="F155" s="153"/>
      <c r="G155" s="154"/>
      <c r="M155" s="156" t="s">
        <v>262</v>
      </c>
      <c r="O155" s="143"/>
    </row>
    <row r="156" spans="1:104" ht="12.75">
      <c r="A156" s="144">
        <v>73</v>
      </c>
      <c r="B156" s="145" t="s">
        <v>263</v>
      </c>
      <c r="C156" s="146" t="s">
        <v>264</v>
      </c>
      <c r="D156" s="147" t="s">
        <v>197</v>
      </c>
      <c r="E156" s="148">
        <v>6.72</v>
      </c>
      <c r="F156" s="148">
        <v>0</v>
      </c>
      <c r="G156" s="149">
        <f>E156*F156</f>
        <v>0</v>
      </c>
      <c r="O156" s="143">
        <v>2</v>
      </c>
      <c r="AA156" s="115">
        <v>12</v>
      </c>
      <c r="AB156" s="115">
        <v>0</v>
      </c>
      <c r="AC156" s="115">
        <v>73</v>
      </c>
      <c r="AZ156" s="115">
        <v>4</v>
      </c>
      <c r="BA156" s="115">
        <f>IF(AZ156=1,G156,0)</f>
        <v>0</v>
      </c>
      <c r="BB156" s="115">
        <f>IF(AZ156=2,G156,0)</f>
        <v>0</v>
      </c>
      <c r="BC156" s="115">
        <f>IF(AZ156=3,G156,0)</f>
        <v>0</v>
      </c>
      <c r="BD156" s="115">
        <f>IF(AZ156=4,G156,0)</f>
        <v>0</v>
      </c>
      <c r="BE156" s="115">
        <f>IF(AZ156=5,G156,0)</f>
        <v>0</v>
      </c>
      <c r="CZ156" s="115">
        <v>0</v>
      </c>
    </row>
    <row r="157" spans="1:15" ht="12.75" customHeight="1">
      <c r="A157" s="150"/>
      <c r="B157" s="151"/>
      <c r="C157" s="188" t="s">
        <v>265</v>
      </c>
      <c r="D157" s="188"/>
      <c r="E157" s="152">
        <v>6.72</v>
      </c>
      <c r="F157" s="153"/>
      <c r="G157" s="154"/>
      <c r="M157" s="156" t="s">
        <v>265</v>
      </c>
      <c r="O157" s="143"/>
    </row>
    <row r="158" spans="1:104" ht="12.75">
      <c r="A158" s="144">
        <v>74</v>
      </c>
      <c r="B158" s="145" t="s">
        <v>266</v>
      </c>
      <c r="C158" s="146" t="s">
        <v>267</v>
      </c>
      <c r="D158" s="147" t="s">
        <v>197</v>
      </c>
      <c r="E158" s="148">
        <v>12</v>
      </c>
      <c r="F158" s="148">
        <v>0</v>
      </c>
      <c r="G158" s="149">
        <f>E158*F158</f>
        <v>0</v>
      </c>
      <c r="O158" s="143">
        <v>2</v>
      </c>
      <c r="AA158" s="115">
        <v>12</v>
      </c>
      <c r="AB158" s="115">
        <v>0</v>
      </c>
      <c r="AC158" s="115">
        <v>74</v>
      </c>
      <c r="AZ158" s="115">
        <v>4</v>
      </c>
      <c r="BA158" s="115">
        <f>IF(AZ158=1,G158,0)</f>
        <v>0</v>
      </c>
      <c r="BB158" s="115">
        <f>IF(AZ158=2,G158,0)</f>
        <v>0</v>
      </c>
      <c r="BC158" s="115">
        <f>IF(AZ158=3,G158,0)</f>
        <v>0</v>
      </c>
      <c r="BD158" s="115">
        <f>IF(AZ158=4,G158,0)</f>
        <v>0</v>
      </c>
      <c r="BE158" s="115">
        <f>IF(AZ158=5,G158,0)</f>
        <v>0</v>
      </c>
      <c r="CZ158" s="115">
        <v>0.05629</v>
      </c>
    </row>
    <row r="159" spans="1:104" ht="12.75">
      <c r="A159" s="144">
        <v>75</v>
      </c>
      <c r="B159" s="145" t="s">
        <v>268</v>
      </c>
      <c r="C159" s="146" t="s">
        <v>269</v>
      </c>
      <c r="D159" s="147" t="s">
        <v>197</v>
      </c>
      <c r="E159" s="148">
        <v>6.5</v>
      </c>
      <c r="F159" s="148">
        <v>0</v>
      </c>
      <c r="G159" s="149">
        <f>E159*F159</f>
        <v>0</v>
      </c>
      <c r="O159" s="143">
        <v>2</v>
      </c>
      <c r="AA159" s="115">
        <v>12</v>
      </c>
      <c r="AB159" s="115">
        <v>0</v>
      </c>
      <c r="AC159" s="115">
        <v>75</v>
      </c>
      <c r="AZ159" s="115">
        <v>4</v>
      </c>
      <c r="BA159" s="115">
        <f>IF(AZ159=1,G159,0)</f>
        <v>0</v>
      </c>
      <c r="BB159" s="115">
        <f>IF(AZ159=2,G159,0)</f>
        <v>0</v>
      </c>
      <c r="BC159" s="115">
        <f>IF(AZ159=3,G159,0)</f>
        <v>0</v>
      </c>
      <c r="BD159" s="115">
        <f>IF(AZ159=4,G159,0)</f>
        <v>0</v>
      </c>
      <c r="BE159" s="115">
        <f>IF(AZ159=5,G159,0)</f>
        <v>0</v>
      </c>
      <c r="CZ159" s="115">
        <v>0</v>
      </c>
    </row>
    <row r="160" spans="1:104" ht="12.75">
      <c r="A160" s="144">
        <v>76</v>
      </c>
      <c r="B160" s="145" t="s">
        <v>270</v>
      </c>
      <c r="C160" s="146" t="s">
        <v>271</v>
      </c>
      <c r="D160" s="147" t="s">
        <v>197</v>
      </c>
      <c r="E160" s="148">
        <v>12</v>
      </c>
      <c r="F160" s="148">
        <v>0</v>
      </c>
      <c r="G160" s="149">
        <f>E160*F160</f>
        <v>0</v>
      </c>
      <c r="O160" s="143">
        <v>2</v>
      </c>
      <c r="AA160" s="115">
        <v>12</v>
      </c>
      <c r="AB160" s="115">
        <v>1</v>
      </c>
      <c r="AC160" s="115">
        <v>76</v>
      </c>
      <c r="AZ160" s="115">
        <v>3</v>
      </c>
      <c r="BA160" s="115">
        <f>IF(AZ160=1,G160,0)</f>
        <v>0</v>
      </c>
      <c r="BB160" s="115">
        <f>IF(AZ160=2,G160,0)</f>
        <v>0</v>
      </c>
      <c r="BC160" s="115">
        <f>IF(AZ160=3,G160,0)</f>
        <v>0</v>
      </c>
      <c r="BD160" s="115">
        <f>IF(AZ160=4,G160,0)</f>
        <v>0</v>
      </c>
      <c r="BE160" s="115">
        <f>IF(AZ160=5,G160,0)</f>
        <v>0</v>
      </c>
      <c r="CZ160" s="115">
        <v>0.00148</v>
      </c>
    </row>
    <row r="161" spans="1:104" ht="12.75">
      <c r="A161" s="144">
        <v>77</v>
      </c>
      <c r="B161" s="145" t="s">
        <v>272</v>
      </c>
      <c r="C161" s="146" t="s">
        <v>273</v>
      </c>
      <c r="D161" s="147" t="s">
        <v>105</v>
      </c>
      <c r="E161" s="148">
        <v>2</v>
      </c>
      <c r="F161" s="148">
        <v>0</v>
      </c>
      <c r="G161" s="149">
        <f>E161*F161</f>
        <v>0</v>
      </c>
      <c r="O161" s="143">
        <v>2</v>
      </c>
      <c r="AA161" s="115">
        <v>12</v>
      </c>
      <c r="AB161" s="115">
        <v>1</v>
      </c>
      <c r="AC161" s="115">
        <v>77</v>
      </c>
      <c r="AZ161" s="115">
        <v>3</v>
      </c>
      <c r="BA161" s="115">
        <f>IF(AZ161=1,G161,0)</f>
        <v>0</v>
      </c>
      <c r="BB161" s="115">
        <f>IF(AZ161=2,G161,0)</f>
        <v>0</v>
      </c>
      <c r="BC161" s="115">
        <f>IF(AZ161=3,G161,0)</f>
        <v>0</v>
      </c>
      <c r="BD161" s="115">
        <f>IF(AZ161=4,G161,0)</f>
        <v>0</v>
      </c>
      <c r="BE161" s="115">
        <f>IF(AZ161=5,G161,0)</f>
        <v>0</v>
      </c>
      <c r="CZ161" s="115">
        <v>0.055999999999999994</v>
      </c>
    </row>
    <row r="162" spans="1:104" ht="12.75">
      <c r="A162" s="144">
        <v>78</v>
      </c>
      <c r="B162" s="145" t="s">
        <v>274</v>
      </c>
      <c r="C162" s="146" t="s">
        <v>275</v>
      </c>
      <c r="D162" s="147" t="s">
        <v>105</v>
      </c>
      <c r="E162" s="148">
        <v>1</v>
      </c>
      <c r="F162" s="148">
        <v>0</v>
      </c>
      <c r="G162" s="149">
        <f>E162*F162</f>
        <v>0</v>
      </c>
      <c r="O162" s="143">
        <v>2</v>
      </c>
      <c r="AA162" s="115">
        <v>12</v>
      </c>
      <c r="AB162" s="115">
        <v>1</v>
      </c>
      <c r="AC162" s="115">
        <v>78</v>
      </c>
      <c r="AZ162" s="115">
        <v>3</v>
      </c>
      <c r="BA162" s="115">
        <f>IF(AZ162=1,G162,0)</f>
        <v>0</v>
      </c>
      <c r="BB162" s="115">
        <f>IF(AZ162=2,G162,0)</f>
        <v>0</v>
      </c>
      <c r="BC162" s="115">
        <f>IF(AZ162=3,G162,0)</f>
        <v>0</v>
      </c>
      <c r="BD162" s="115">
        <f>IF(AZ162=4,G162,0)</f>
        <v>0</v>
      </c>
      <c r="BE162" s="115">
        <f>IF(AZ162=5,G162,0)</f>
        <v>0</v>
      </c>
      <c r="CZ162" s="115">
        <v>0.11</v>
      </c>
    </row>
    <row r="163" spans="1:57" ht="12.75">
      <c r="A163" s="157"/>
      <c r="B163" s="158" t="s">
        <v>151</v>
      </c>
      <c r="C163" s="159" t="str">
        <f>CONCATENATE(B153," ",C153)</f>
        <v>M46 Zemní práce při montážích</v>
      </c>
      <c r="D163" s="157"/>
      <c r="E163" s="160"/>
      <c r="F163" s="160"/>
      <c r="G163" s="161">
        <f>SUM(G153:G162)</f>
        <v>0</v>
      </c>
      <c r="O163" s="143">
        <v>4</v>
      </c>
      <c r="BA163" s="162">
        <f>SUM(BA153:BA162)</f>
        <v>0</v>
      </c>
      <c r="BB163" s="162">
        <f>SUM(BB153:BB162)</f>
        <v>0</v>
      </c>
      <c r="BC163" s="162">
        <f>SUM(BC153:BC162)</f>
        <v>0</v>
      </c>
      <c r="BD163" s="162">
        <f>SUM(BD153:BD162)</f>
        <v>0</v>
      </c>
      <c r="BE163" s="162">
        <f>SUM(BE153:BE162)</f>
        <v>0</v>
      </c>
    </row>
    <row r="164" spans="1:7" ht="12.75">
      <c r="A164" s="117"/>
      <c r="B164" s="117"/>
      <c r="C164" s="117"/>
      <c r="D164" s="117"/>
      <c r="E164" s="117"/>
      <c r="F164" s="117"/>
      <c r="G164" s="117"/>
    </row>
    <row r="165" ht="12.75">
      <c r="E165" s="115"/>
    </row>
    <row r="166" ht="12.75">
      <c r="E166" s="115"/>
    </row>
    <row r="167" ht="12.75">
      <c r="E167" s="115"/>
    </row>
    <row r="168" ht="12.75">
      <c r="E168" s="115"/>
    </row>
    <row r="169" ht="12.75">
      <c r="E169" s="115"/>
    </row>
    <row r="170" ht="12.75">
      <c r="E170" s="115"/>
    </row>
    <row r="171" ht="12.75">
      <c r="E171" s="115"/>
    </row>
    <row r="172" ht="12.75">
      <c r="E172" s="115"/>
    </row>
    <row r="173" ht="12.75">
      <c r="E173" s="115"/>
    </row>
    <row r="174" ht="12.75">
      <c r="E174" s="115"/>
    </row>
    <row r="175" ht="12.75">
      <c r="E175" s="115"/>
    </row>
    <row r="176" ht="12.75">
      <c r="E176" s="115"/>
    </row>
    <row r="177" ht="12.75">
      <c r="E177" s="115"/>
    </row>
    <row r="178" ht="12.75">
      <c r="E178" s="115"/>
    </row>
    <row r="179" ht="12.75">
      <c r="E179" s="115"/>
    </row>
    <row r="180" ht="12.75">
      <c r="E180" s="115"/>
    </row>
    <row r="181" ht="12.75">
      <c r="E181" s="115"/>
    </row>
    <row r="182" ht="12.75">
      <c r="E182" s="115"/>
    </row>
    <row r="183" ht="12.75">
      <c r="E183" s="115"/>
    </row>
    <row r="184" ht="12.75">
      <c r="E184" s="115"/>
    </row>
    <row r="185" ht="12.75">
      <c r="E185" s="115"/>
    </row>
    <row r="186" ht="12.75">
      <c r="E186" s="115"/>
    </row>
    <row r="187" spans="1:7" ht="12.75">
      <c r="A187" s="163"/>
      <c r="B187" s="163"/>
      <c r="C187" s="163"/>
      <c r="D187" s="163"/>
      <c r="E187" s="163"/>
      <c r="F187" s="163"/>
      <c r="G187" s="163"/>
    </row>
    <row r="188" spans="1:7" ht="12.75">
      <c r="A188" s="163"/>
      <c r="B188" s="163"/>
      <c r="C188" s="163"/>
      <c r="D188" s="163"/>
      <c r="E188" s="163"/>
      <c r="F188" s="163"/>
      <c r="G188" s="163"/>
    </row>
    <row r="189" spans="1:7" ht="12.75">
      <c r="A189" s="163"/>
      <c r="B189" s="163"/>
      <c r="C189" s="163"/>
      <c r="D189" s="163"/>
      <c r="E189" s="163"/>
      <c r="F189" s="163"/>
      <c r="G189" s="163"/>
    </row>
    <row r="190" spans="1:7" ht="12.75">
      <c r="A190" s="163"/>
      <c r="B190" s="163"/>
      <c r="C190" s="163"/>
      <c r="D190" s="163"/>
      <c r="E190" s="163"/>
      <c r="F190" s="163"/>
      <c r="G190" s="163"/>
    </row>
    <row r="191" ht="12.75">
      <c r="E191" s="115"/>
    </row>
    <row r="192" ht="12.75">
      <c r="E192" s="115"/>
    </row>
    <row r="209" ht="12.75">
      <c r="E209" s="115"/>
    </row>
    <row r="210" ht="12.75">
      <c r="E210" s="115"/>
    </row>
    <row r="211" ht="12.75">
      <c r="E211" s="115"/>
    </row>
    <row r="212" ht="12.75">
      <c r="E212" s="115"/>
    </row>
    <row r="213" ht="12.75">
      <c r="E213" s="115"/>
    </row>
    <row r="214" ht="12.75">
      <c r="E214" s="115"/>
    </row>
    <row r="215" ht="12.75">
      <c r="E215" s="115"/>
    </row>
    <row r="216" ht="12.75">
      <c r="E216" s="115"/>
    </row>
    <row r="217" ht="12.75">
      <c r="E217" s="115"/>
    </row>
    <row r="218" ht="12.75">
      <c r="E218" s="115"/>
    </row>
    <row r="219" ht="12.75">
      <c r="E219" s="115"/>
    </row>
    <row r="220" ht="12.75">
      <c r="E220" s="115"/>
    </row>
    <row r="221" ht="12.75">
      <c r="E221" s="115"/>
    </row>
    <row r="222" spans="1:2" ht="12.75">
      <c r="A222" s="164"/>
      <c r="B222" s="164"/>
    </row>
    <row r="223" spans="1:7" ht="12.75">
      <c r="A223" s="163"/>
      <c r="B223" s="163"/>
      <c r="C223" s="165"/>
      <c r="D223" s="165"/>
      <c r="E223" s="166"/>
      <c r="F223" s="165"/>
      <c r="G223" s="167"/>
    </row>
    <row r="224" spans="1:7" ht="12.75">
      <c r="A224" s="168"/>
      <c r="B224" s="168"/>
      <c r="C224" s="163"/>
      <c r="D224" s="163"/>
      <c r="E224" s="169"/>
      <c r="F224" s="163"/>
      <c r="G224" s="163"/>
    </row>
    <row r="225" spans="1:7" ht="12.75">
      <c r="A225" s="163"/>
      <c r="B225" s="163"/>
      <c r="C225" s="163"/>
      <c r="D225" s="163"/>
      <c r="E225" s="169"/>
      <c r="F225" s="163"/>
      <c r="G225" s="163"/>
    </row>
    <row r="226" spans="1:7" ht="12.75">
      <c r="A226" s="163"/>
      <c r="B226" s="163"/>
      <c r="C226" s="163"/>
      <c r="D226" s="163"/>
      <c r="E226" s="169"/>
      <c r="F226" s="163"/>
      <c r="G226" s="163"/>
    </row>
    <row r="227" spans="1:7" ht="12.75">
      <c r="A227" s="163"/>
      <c r="B227" s="163"/>
      <c r="C227" s="163"/>
      <c r="D227" s="163"/>
      <c r="E227" s="169"/>
      <c r="F227" s="163"/>
      <c r="G227" s="163"/>
    </row>
    <row r="228" spans="1:7" ht="12.75">
      <c r="A228" s="163"/>
      <c r="B228" s="163"/>
      <c r="C228" s="163"/>
      <c r="D228" s="163"/>
      <c r="E228" s="169"/>
      <c r="F228" s="163"/>
      <c r="G228" s="163"/>
    </row>
    <row r="229" spans="1:7" ht="12.75">
      <c r="A229" s="163"/>
      <c r="B229" s="163"/>
      <c r="C229" s="163"/>
      <c r="D229" s="163"/>
      <c r="E229" s="169"/>
      <c r="F229" s="163"/>
      <c r="G229" s="163"/>
    </row>
    <row r="230" spans="1:7" ht="12.75">
      <c r="A230" s="163"/>
      <c r="B230" s="163"/>
      <c r="C230" s="163"/>
      <c r="D230" s="163"/>
      <c r="E230" s="169"/>
      <c r="F230" s="163"/>
      <c r="G230" s="163"/>
    </row>
    <row r="231" spans="1:7" ht="12.75">
      <c r="A231" s="163"/>
      <c r="B231" s="163"/>
      <c r="C231" s="163"/>
      <c r="D231" s="163"/>
      <c r="E231" s="169"/>
      <c r="F231" s="163"/>
      <c r="G231" s="163"/>
    </row>
    <row r="232" spans="1:7" ht="12.75">
      <c r="A232" s="163"/>
      <c r="B232" s="163"/>
      <c r="C232" s="163"/>
      <c r="D232" s="163"/>
      <c r="E232" s="169"/>
      <c r="F232" s="163"/>
      <c r="G232" s="163"/>
    </row>
    <row r="233" spans="1:7" ht="12.75">
      <c r="A233" s="163"/>
      <c r="B233" s="163"/>
      <c r="C233" s="163"/>
      <c r="D233" s="163"/>
      <c r="E233" s="169"/>
      <c r="F233" s="163"/>
      <c r="G233" s="163"/>
    </row>
    <row r="234" spans="1:7" ht="12.75">
      <c r="A234" s="163"/>
      <c r="B234" s="163"/>
      <c r="C234" s="163"/>
      <c r="D234" s="163"/>
      <c r="E234" s="169"/>
      <c r="F234" s="163"/>
      <c r="G234" s="163"/>
    </row>
    <row r="235" spans="1:7" ht="12.75">
      <c r="A235" s="163"/>
      <c r="B235" s="163"/>
      <c r="C235" s="163"/>
      <c r="D235" s="163"/>
      <c r="E235" s="169"/>
      <c r="F235" s="163"/>
      <c r="G235" s="163"/>
    </row>
    <row r="236" spans="1:7" ht="12.75">
      <c r="A236" s="163"/>
      <c r="B236" s="163"/>
      <c r="C236" s="163"/>
      <c r="D236" s="163"/>
      <c r="E236" s="169"/>
      <c r="F236" s="163"/>
      <c r="G236" s="163"/>
    </row>
  </sheetData>
  <sheetProtection selectLockedCells="1" selectUnlockedCells="1"/>
  <mergeCells count="67">
    <mergeCell ref="C151:D151"/>
    <mergeCell ref="C155:D155"/>
    <mergeCell ref="C157:D157"/>
    <mergeCell ref="C141:D141"/>
    <mergeCell ref="C142:D142"/>
    <mergeCell ref="C148:D148"/>
    <mergeCell ref="C149:D149"/>
    <mergeCell ref="C131:D131"/>
    <mergeCell ref="C133:D133"/>
    <mergeCell ref="C134:D134"/>
    <mergeCell ref="C137:D137"/>
    <mergeCell ref="C126:D126"/>
    <mergeCell ref="C127:D127"/>
    <mergeCell ref="C128:D128"/>
    <mergeCell ref="C129:D129"/>
    <mergeCell ref="C111:G111"/>
    <mergeCell ref="C112:G112"/>
    <mergeCell ref="C114:D114"/>
    <mergeCell ref="C125:D125"/>
    <mergeCell ref="C103:D103"/>
    <mergeCell ref="C104:D104"/>
    <mergeCell ref="C105:D105"/>
    <mergeCell ref="C108:D108"/>
    <mergeCell ref="C98:D98"/>
    <mergeCell ref="C99:D99"/>
    <mergeCell ref="C100:D100"/>
    <mergeCell ref="C102:D102"/>
    <mergeCell ref="C87:G87"/>
    <mergeCell ref="C88:D88"/>
    <mergeCell ref="C90:D90"/>
    <mergeCell ref="C97:D97"/>
    <mergeCell ref="C80:D80"/>
    <mergeCell ref="C81:D81"/>
    <mergeCell ref="C83:D83"/>
    <mergeCell ref="C85:D85"/>
    <mergeCell ref="C41:D41"/>
    <mergeCell ref="C69:D69"/>
    <mergeCell ref="C77:D77"/>
    <mergeCell ref="C78:D78"/>
    <mergeCell ref="C37:D37"/>
    <mergeCell ref="C38:D38"/>
    <mergeCell ref="C39:D39"/>
    <mergeCell ref="C40:D40"/>
    <mergeCell ref="C31:D31"/>
    <mergeCell ref="C32:D32"/>
    <mergeCell ref="C33:D33"/>
    <mergeCell ref="C36:D36"/>
    <mergeCell ref="C25:D25"/>
    <mergeCell ref="C27:D27"/>
    <mergeCell ref="C28:D28"/>
    <mergeCell ref="C30:D30"/>
    <mergeCell ref="C20:D20"/>
    <mergeCell ref="C21:D21"/>
    <mergeCell ref="C22:D22"/>
    <mergeCell ref="C24:D24"/>
    <mergeCell ref="C13:D13"/>
    <mergeCell ref="C14:D14"/>
    <mergeCell ref="C15:D15"/>
    <mergeCell ref="C16:D16"/>
    <mergeCell ref="C9:D9"/>
    <mergeCell ref="C10:D10"/>
    <mergeCell ref="C11:D11"/>
    <mergeCell ref="C12:D12"/>
    <mergeCell ref="A1:G1"/>
    <mergeCell ref="A3:B3"/>
    <mergeCell ref="A4:B4"/>
    <mergeCell ref="E4:G4"/>
  </mergeCells>
  <printOptions horizontalCentered="1"/>
  <pageMargins left="0.39375" right="0.39375" top="0.19652777777777777" bottom="0.19652777777777777" header="0.5118055555555555" footer="0.19652777777777777"/>
  <pageSetup horizontalDpi="300" verticalDpi="300" orientation="portrait" paperSize="9" scale="98"/>
  <headerFooter alignWithMargins="0">
    <oddFooter>&amp;C&amp;"Arial CE,obyčejné"Stránka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Černá</cp:lastModifiedBy>
  <dcterms:modified xsi:type="dcterms:W3CDTF">2014-09-17T06:11:24Z</dcterms:modified>
  <cp:category/>
  <cp:version/>
  <cp:contentType/>
  <cp:contentStatus/>
</cp:coreProperties>
</file>