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Jednotlivé roky výstavby" sheetId="1" r:id="rId1"/>
    <sheet name="Krycí list rozpočtů" sheetId="4" r:id="rId2"/>
  </sheets>
  <calcPr calcId="152511"/>
</workbook>
</file>

<file path=xl/calcChain.xml><?xml version="1.0" encoding="utf-8"?>
<calcChain xmlns="http://schemas.openxmlformats.org/spreadsheetml/2006/main">
  <c r="C14" i="4" l="1"/>
  <c r="D14" i="4" s="1"/>
  <c r="C26" i="4" l="1"/>
  <c r="D26" i="4" s="1"/>
  <c r="E26" i="4" s="1"/>
  <c r="C21" i="4"/>
  <c r="D21" i="4" s="1"/>
  <c r="E21" i="4" s="1"/>
  <c r="E14" i="4"/>
  <c r="D24" i="4"/>
  <c r="E24" i="4" s="1"/>
  <c r="D23" i="4"/>
  <c r="E23" i="4" s="1"/>
  <c r="D19" i="4"/>
  <c r="E19" i="4" s="1"/>
  <c r="D18" i="4"/>
  <c r="E18" i="4" s="1"/>
  <c r="D17" i="4"/>
  <c r="E17" i="4" s="1"/>
  <c r="D16" i="4"/>
  <c r="E16" i="4" s="1"/>
  <c r="D12" i="4"/>
  <c r="E12" i="4" s="1"/>
  <c r="D11" i="4"/>
  <c r="E11" i="4" s="1"/>
  <c r="D9" i="4"/>
  <c r="E9" i="4" s="1"/>
  <c r="E8" i="4"/>
  <c r="D8" i="4"/>
  <c r="C29" i="4" l="1"/>
  <c r="D29" i="4" s="1"/>
  <c r="E29" i="4" s="1"/>
  <c r="F46" i="1" l="1"/>
  <c r="H15" i="1" l="1"/>
  <c r="K42" i="1"/>
  <c r="J42" i="1"/>
  <c r="H42" i="1"/>
  <c r="G42" i="1"/>
  <c r="F41" i="1"/>
  <c r="D42" i="1"/>
  <c r="G46" i="1"/>
  <c r="D46" i="1"/>
  <c r="E46" i="1"/>
  <c r="K34" i="1"/>
  <c r="K35" i="1"/>
  <c r="O15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0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J28" i="1" l="1"/>
  <c r="G40" i="1"/>
  <c r="O25" i="1"/>
  <c r="O24" i="1"/>
  <c r="M40" i="1"/>
  <c r="M39" i="1"/>
  <c r="M38" i="1"/>
  <c r="M37" i="1"/>
  <c r="M36" i="1"/>
  <c r="M35" i="1"/>
  <c r="O31" i="1"/>
  <c r="O40" i="1"/>
  <c r="O39" i="1"/>
  <c r="O38" i="1"/>
  <c r="O37" i="1"/>
  <c r="O36" i="1"/>
  <c r="O35" i="1"/>
  <c r="O34" i="1"/>
  <c r="O33" i="1"/>
  <c r="O30" i="1"/>
  <c r="O29" i="1"/>
  <c r="O27" i="1"/>
  <c r="O26" i="1"/>
  <c r="O23" i="1"/>
  <c r="O22" i="1"/>
  <c r="O21" i="1"/>
  <c r="O20" i="1"/>
  <c r="O19" i="1"/>
  <c r="O18" i="1"/>
  <c r="O17" i="1"/>
  <c r="O14" i="1"/>
  <c r="O13" i="1"/>
  <c r="O12" i="1"/>
  <c r="O11" i="1"/>
  <c r="J10" i="1"/>
  <c r="O10" i="1" s="1"/>
  <c r="I34" i="1"/>
  <c r="K40" i="1"/>
  <c r="K39" i="1"/>
  <c r="K38" i="1"/>
  <c r="K37" i="1"/>
  <c r="K36" i="1"/>
  <c r="I40" i="1"/>
  <c r="I39" i="1"/>
  <c r="I38" i="1"/>
  <c r="I37" i="1"/>
  <c r="I36" i="1"/>
  <c r="I35" i="1"/>
  <c r="G39" i="1"/>
  <c r="G38" i="1"/>
  <c r="G37" i="1"/>
  <c r="G36" i="1"/>
  <c r="G35" i="1"/>
  <c r="L41" i="1"/>
  <c r="J41" i="1"/>
  <c r="H41" i="1"/>
  <c r="G34" i="1"/>
  <c r="H16" i="1"/>
  <c r="O28" i="1" l="1"/>
  <c r="M41" i="1"/>
  <c r="K41" i="1"/>
  <c r="K10" i="1"/>
  <c r="O16" i="1"/>
  <c r="G41" i="1"/>
  <c r="I41" i="1"/>
  <c r="H32" i="1"/>
  <c r="H46" i="1" l="1"/>
  <c r="L32" i="1"/>
  <c r="L42" i="1" s="1"/>
  <c r="J32" i="1"/>
  <c r="F32" i="1"/>
  <c r="M11" i="1"/>
  <c r="I10" i="1"/>
  <c r="E25" i="1"/>
  <c r="E22" i="1"/>
  <c r="E14" i="1"/>
  <c r="E13" i="1"/>
  <c r="E12" i="1"/>
  <c r="E11" i="1"/>
  <c r="D41" i="1"/>
  <c r="E40" i="1"/>
  <c r="E39" i="1"/>
  <c r="E38" i="1"/>
  <c r="E37" i="1"/>
  <c r="E36" i="1"/>
  <c r="E35" i="1"/>
  <c r="E34" i="1"/>
  <c r="D32" i="1"/>
  <c r="E31" i="1"/>
  <c r="E30" i="1"/>
  <c r="E10" i="1"/>
  <c r="E29" i="1"/>
  <c r="E28" i="1"/>
  <c r="E27" i="1"/>
  <c r="E26" i="1"/>
  <c r="E24" i="1"/>
  <c r="E23" i="1"/>
  <c r="E21" i="1"/>
  <c r="E20" i="1"/>
  <c r="E19" i="1"/>
  <c r="E18" i="1"/>
  <c r="E17" i="1"/>
  <c r="E16" i="1"/>
  <c r="E15" i="1"/>
  <c r="G32" i="1" l="1"/>
  <c r="K32" i="1"/>
  <c r="K46" i="1" s="1"/>
  <c r="O41" i="1"/>
  <c r="F42" i="1"/>
  <c r="J46" i="1"/>
  <c r="I32" i="1"/>
  <c r="M32" i="1"/>
  <c r="M42" i="1" s="1"/>
  <c r="O32" i="1"/>
  <c r="E32" i="1"/>
  <c r="E41" i="1"/>
  <c r="O42" i="1" l="1"/>
  <c r="I42" i="1"/>
  <c r="I46" i="1" s="1"/>
  <c r="E42" i="1"/>
  <c r="M46" i="1"/>
  <c r="L46" i="1"/>
  <c r="O46" i="1" s="1"/>
  <c r="O47" i="1" l="1"/>
</calcChain>
</file>

<file path=xl/sharedStrings.xml><?xml version="1.0" encoding="utf-8"?>
<sst xmlns="http://schemas.openxmlformats.org/spreadsheetml/2006/main" count="100" uniqueCount="68">
  <si>
    <t>Č. OBJEKTU</t>
  </si>
  <si>
    <t>NÁZEV OBJEKTU</t>
  </si>
  <si>
    <t>S DPH</t>
  </si>
  <si>
    <t>Splašková kanalizace</t>
  </si>
  <si>
    <t>Dešťová kanalizace</t>
  </si>
  <si>
    <t>Vodovod</t>
  </si>
  <si>
    <t>Rekonstrukce kanalizace ul. Tyršova</t>
  </si>
  <si>
    <t>Retenční nádrž</t>
  </si>
  <si>
    <t>Vodovodní přípojky</t>
  </si>
  <si>
    <t>Rozvody VO</t>
  </si>
  <si>
    <t>Přeložka vedení NN</t>
  </si>
  <si>
    <t>NTL Plynovod včetně přípojek</t>
  </si>
  <si>
    <t>Komunikace v obytné zóně</t>
  </si>
  <si>
    <t>Rozšíření silnice III/2123</t>
  </si>
  <si>
    <t>Komunikace pro pěší</t>
  </si>
  <si>
    <t>Přípojky splaškové kanalizace</t>
  </si>
  <si>
    <t>Dešťová kanalizace - odvodnění - pokračování</t>
  </si>
  <si>
    <t>Pokračování VO</t>
  </si>
  <si>
    <t>Vegetační úpravy</t>
  </si>
  <si>
    <t>Vegetační úpravy - pokračování</t>
  </si>
  <si>
    <t>Kompletní dopravně inženýrská opatření při stavbě</t>
  </si>
  <si>
    <t>Ochrana sítí</t>
  </si>
  <si>
    <t>Zaměření skutečného provedení stavby</t>
  </si>
  <si>
    <t>Vypracování realizační dokumentace stavby</t>
  </si>
  <si>
    <t>Geotechnický dozor</t>
  </si>
  <si>
    <t>Informační tabule</t>
  </si>
  <si>
    <t>VRN Součet</t>
  </si>
  <si>
    <t>Bez DPH</t>
  </si>
  <si>
    <t xml:space="preserve">                                 CENA CELKEM</t>
  </si>
  <si>
    <t>Přeložka vrchního vedení VO</t>
  </si>
  <si>
    <t>ZRN SOUČET</t>
  </si>
  <si>
    <t>Sjezd na parcelu 911/11</t>
  </si>
  <si>
    <t>Účelová cesta za sjezdem 911/1</t>
  </si>
  <si>
    <t>II.etapa - Terénní úpravy a podkladní vrstvy pro komunikaci a inženýrské sítě v prostoru budoucích RD</t>
  </si>
  <si>
    <t>III.etapa - Dokončení  komunikace v prostru I.etapy RD, výstavba sjezdů, chodníků podél ul. M.Tyrše a veřejné osvětlení (dokončení prací v prostoru I.etapy RD)</t>
  </si>
  <si>
    <t>TŘEŠŇOVKA   - ROZDĚLENÍ STAVBY NA ETAPY (náklady dle rozpočtu projektanta)</t>
  </si>
  <si>
    <t>Rozvody NN (cena odhadnuta)</t>
  </si>
  <si>
    <t>Rezerva 10%</t>
  </si>
  <si>
    <t xml:space="preserve">                    I.ETAPA - Cena celkem Kč</t>
  </si>
  <si>
    <t xml:space="preserve">               II.ETAPA - Cena celkem Kč</t>
  </si>
  <si>
    <t xml:space="preserve">            III.ETAPA - Cena celkem Kč</t>
  </si>
  <si>
    <t xml:space="preserve">              IV.ETAPA - Cena celkem Kč</t>
  </si>
  <si>
    <t>Ochrana vedení PVSEK (slaboproud)</t>
  </si>
  <si>
    <t>Skutečné provedení stavby - digitálně</t>
  </si>
  <si>
    <t>I.etapa - výstavba splaškové a dešťové kanalizace v parku v Knoflíkové ul až k šachtě IŠ 3 v uk. M.Tyrše (včetně retenční nádrže) a přeložka sítě NN (realizuje ČEZ)</t>
  </si>
  <si>
    <t>IV.etapa - Dokončení prací na komunikaci , kanalizace, VO, vodovodní a kanalizační přípojky  a sadových úprav k II.etapě RD</t>
  </si>
  <si>
    <t xml:space="preserve">                     II.ETAPA - Cena celkem</t>
  </si>
  <si>
    <t xml:space="preserve">                     III.ETAPA - Cena celkem</t>
  </si>
  <si>
    <t xml:space="preserve">                          IV.ETAPA - Cena celkem</t>
  </si>
  <si>
    <t xml:space="preserve">                         I.ETAPA - Cena celkem</t>
  </si>
  <si>
    <t>C E L K E M</t>
  </si>
  <si>
    <t>Kč bez DPH</t>
  </si>
  <si>
    <t>DPH</t>
  </si>
  <si>
    <t>Kč včetně DPH</t>
  </si>
  <si>
    <t>Rekonstrukce kanalizace v Tyršově ulici</t>
  </si>
  <si>
    <t>SOUČET</t>
  </si>
  <si>
    <t>VRN</t>
  </si>
  <si>
    <t>Dopravně inženýrská opatření při stavbě</t>
  </si>
  <si>
    <t>VRN  SOUČET</t>
  </si>
  <si>
    <t>Dešťová kanalizace - přípojky k rodinným domům</t>
  </si>
  <si>
    <t>Splašková kanalizace - přípojky k rodinným domům</t>
  </si>
  <si>
    <t>PŘÍPOJKY SOUČET</t>
  </si>
  <si>
    <t xml:space="preserve">                        KRYCÍ  LIST  ROZPOČTŮ</t>
  </si>
  <si>
    <t xml:space="preserve">                        SOUPIS  OBJEKTŮ I.ETAPY STAVBY  s DPH</t>
  </si>
  <si>
    <t>I.ETAPA CELKEM</t>
  </si>
  <si>
    <t>Splašková kanalizace - I.etapa</t>
  </si>
  <si>
    <t>Dešťová kanalizace - I.etapa (2. část)</t>
  </si>
  <si>
    <t>Dešťová kanalizace - I.etapa (1. část)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</si>
</sst>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69">
    <xf numFmtId="0" fontId="0" fillId="0" borderId="0" xfId="0"/>
    <xf numFmtId="0" fontId="5" fillId="0" borderId="0" xfId="0" applyFont="1"/>
    <xf numFmtId="44" fontId="0" fillId="0" borderId="0" xfId="1" applyFont="1"/>
    <xf numFmtId="44" fontId="0" fillId="0" borderId="0" xfId="0" applyNumberFormat="1"/>
    <xf numFmtId="0" fontId="3" fillId="0" borderId="0" xfId="0" applyFont="1"/>
    <xf numFmtId="0" fontId="6" fillId="0" borderId="0" xfId="0" applyFont="1"/>
    <xf numFmtId="0" fontId="8" fillId="0" borderId="0" xfId="0" applyFont="1"/>
    <xf numFmtId="44" fontId="8" fillId="0" borderId="0" xfId="1" applyFont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44" fontId="5" fillId="0" borderId="5" xfId="1" applyFont="1" applyBorder="1" applyAlignment="1">
      <alignment horizontal="center"/>
    </xf>
    <xf numFmtId="44" fontId="5" fillId="0" borderId="9" xfId="1" applyFont="1" applyBorder="1" applyAlignment="1">
      <alignment horizontal="center"/>
    </xf>
    <xf numFmtId="0" fontId="5" fillId="0" borderId="12" xfId="0" applyFont="1" applyBorder="1"/>
    <xf numFmtId="0" fontId="9" fillId="0" borderId="1" xfId="0" applyFont="1" applyBorder="1" applyAlignment="1">
      <alignment wrapText="1"/>
    </xf>
    <xf numFmtId="1" fontId="0" fillId="0" borderId="0" xfId="1" applyNumberFormat="1" applyFont="1"/>
    <xf numFmtId="3" fontId="0" fillId="0" borderId="10" xfId="1" applyNumberFormat="1" applyFont="1" applyBorder="1"/>
    <xf numFmtId="3" fontId="5" fillId="0" borderId="12" xfId="0" applyNumberFormat="1" applyFont="1" applyBorder="1"/>
    <xf numFmtId="3" fontId="5" fillId="0" borderId="3" xfId="0" applyNumberFormat="1" applyFont="1" applyBorder="1"/>
    <xf numFmtId="3" fontId="5" fillId="0" borderId="9" xfId="1" applyNumberFormat="1" applyFont="1" applyBorder="1" applyAlignment="1">
      <alignment horizontal="center"/>
    </xf>
    <xf numFmtId="3" fontId="5" fillId="0" borderId="5" xfId="1" applyNumberFormat="1" applyFont="1" applyBorder="1" applyAlignment="1">
      <alignment horizontal="center"/>
    </xf>
    <xf numFmtId="44" fontId="5" fillId="0" borderId="13" xfId="1" applyFont="1" applyBorder="1" applyAlignment="1">
      <alignment horizontal="center"/>
    </xf>
    <xf numFmtId="3" fontId="0" fillId="0" borderId="14" xfId="0" applyNumberFormat="1" applyBorder="1"/>
    <xf numFmtId="3" fontId="0" fillId="0" borderId="0" xfId="1" applyNumberFormat="1" applyFont="1" applyBorder="1"/>
    <xf numFmtId="3" fontId="5" fillId="0" borderId="13" xfId="1" applyNumberFormat="1" applyFont="1" applyBorder="1" applyAlignment="1">
      <alignment horizontal="center"/>
    </xf>
    <xf numFmtId="44" fontId="5" fillId="0" borderId="16" xfId="1" applyFont="1" applyBorder="1"/>
    <xf numFmtId="44" fontId="5" fillId="0" borderId="17" xfId="1" applyFont="1" applyBorder="1"/>
    <xf numFmtId="44" fontId="5" fillId="0" borderId="4" xfId="1" applyFont="1" applyBorder="1" applyAlignment="1">
      <alignment horizontal="center"/>
    </xf>
    <xf numFmtId="44" fontId="5" fillId="0" borderId="18" xfId="1" applyFont="1" applyBorder="1" applyAlignment="1">
      <alignment horizontal="center"/>
    </xf>
    <xf numFmtId="3" fontId="0" fillId="0" borderId="19" xfId="1" applyNumberFormat="1" applyFont="1" applyBorder="1"/>
    <xf numFmtId="3" fontId="0" fillId="0" borderId="20" xfId="1" applyNumberFormat="1" applyFont="1" applyBorder="1"/>
    <xf numFmtId="3" fontId="5" fillId="0" borderId="16" xfId="1" applyNumberFormat="1" applyFont="1" applyBorder="1"/>
    <xf numFmtId="3" fontId="5" fillId="0" borderId="17" xfId="1" applyNumberFormat="1" applyFont="1" applyBorder="1"/>
    <xf numFmtId="3" fontId="5" fillId="0" borderId="4" xfId="1" applyNumberFormat="1" applyFont="1" applyBorder="1" applyAlignment="1">
      <alignment horizontal="center"/>
    </xf>
    <xf numFmtId="3" fontId="5" fillId="0" borderId="18" xfId="1" applyNumberFormat="1" applyFont="1" applyBorder="1" applyAlignment="1">
      <alignment horizontal="center"/>
    </xf>
    <xf numFmtId="0" fontId="5" fillId="0" borderId="16" xfId="0" applyFont="1" applyBorder="1"/>
    <xf numFmtId="0" fontId="5" fillId="0" borderId="17" xfId="0" applyFont="1" applyBorder="1"/>
    <xf numFmtId="44" fontId="5" fillId="0" borderId="21" xfId="1" applyFont="1" applyBorder="1" applyAlignment="1">
      <alignment horizontal="center"/>
    </xf>
    <xf numFmtId="3" fontId="5" fillId="0" borderId="16" xfId="0" applyNumberFormat="1" applyFont="1" applyBorder="1"/>
    <xf numFmtId="3" fontId="5" fillId="0" borderId="17" xfId="0" applyNumberFormat="1" applyFont="1" applyBorder="1"/>
    <xf numFmtId="3" fontId="5" fillId="0" borderId="21" xfId="1" applyNumberFormat="1" applyFont="1" applyBorder="1" applyAlignment="1">
      <alignment horizontal="center"/>
    </xf>
    <xf numFmtId="0" fontId="5" fillId="0" borderId="23" xfId="0" applyFont="1" applyBorder="1"/>
    <xf numFmtId="3" fontId="0" fillId="0" borderId="18" xfId="1" applyNumberFormat="1" applyFont="1" applyBorder="1"/>
    <xf numFmtId="3" fontId="5" fillId="0" borderId="23" xfId="0" applyNumberFormat="1" applyFont="1" applyBorder="1"/>
    <xf numFmtId="0" fontId="5" fillId="0" borderId="6" xfId="0" applyFont="1" applyBorder="1"/>
    <xf numFmtId="0" fontId="5" fillId="0" borderId="24" xfId="0" applyFont="1" applyBorder="1"/>
    <xf numFmtId="0" fontId="0" fillId="0" borderId="19" xfId="0" applyBorder="1"/>
    <xf numFmtId="0" fontId="0" fillId="0" borderId="25" xfId="0" applyBorder="1"/>
    <xf numFmtId="0" fontId="5" fillId="0" borderId="26" xfId="0" applyFont="1" applyBorder="1"/>
    <xf numFmtId="0" fontId="5" fillId="0" borderId="1" xfId="0" applyFont="1" applyBorder="1" applyAlignment="1">
      <alignment wrapText="1"/>
    </xf>
    <xf numFmtId="3" fontId="7" fillId="0" borderId="10" xfId="0" applyNumberFormat="1" applyFont="1" applyBorder="1"/>
    <xf numFmtId="3" fontId="7" fillId="0" borderId="10" xfId="1" applyNumberFormat="1" applyFont="1" applyBorder="1"/>
    <xf numFmtId="0" fontId="10" fillId="0" borderId="6" xfId="0" applyFont="1" applyBorder="1"/>
    <xf numFmtId="0" fontId="10" fillId="0" borderId="24" xfId="0" applyFont="1" applyBorder="1"/>
    <xf numFmtId="3" fontId="10" fillId="0" borderId="6" xfId="1" applyNumberFormat="1" applyFont="1" applyBorder="1"/>
    <xf numFmtId="3" fontId="10" fillId="0" borderId="8" xfId="1" applyNumberFormat="1" applyFont="1" applyBorder="1"/>
    <xf numFmtId="3" fontId="10" fillId="0" borderId="15" xfId="1" applyNumberFormat="1" applyFont="1" applyBorder="1"/>
    <xf numFmtId="3" fontId="10" fillId="0" borderId="11" xfId="1" applyNumberFormat="1" applyFont="1" applyBorder="1"/>
    <xf numFmtId="3" fontId="10" fillId="0" borderId="22" xfId="1" applyNumberFormat="1" applyFont="1" applyBorder="1"/>
    <xf numFmtId="0" fontId="10" fillId="0" borderId="0" xfId="0" applyFont="1"/>
    <xf numFmtId="44" fontId="11" fillId="0" borderId="0" xfId="0" applyNumberFormat="1" applyFont="1"/>
    <xf numFmtId="3" fontId="10" fillId="0" borderId="7" xfId="1" applyNumberFormat="1" applyFont="1" applyBorder="1"/>
    <xf numFmtId="164" fontId="10" fillId="0" borderId="0" xfId="0" applyNumberFormat="1" applyFont="1"/>
    <xf numFmtId="44" fontId="10" fillId="0" borderId="0" xfId="0" applyNumberFormat="1" applyFont="1"/>
    <xf numFmtId="0" fontId="3" fillId="0" borderId="27" xfId="0" applyFont="1" applyBorder="1"/>
    <xf numFmtId="3" fontId="7" fillId="0" borderId="28" xfId="1" applyNumberFormat="1" applyFont="1" applyBorder="1"/>
    <xf numFmtId="0" fontId="0" fillId="0" borderId="27" xfId="0" applyBorder="1"/>
    <xf numFmtId="0" fontId="0" fillId="0" borderId="30" xfId="0" applyBorder="1"/>
    <xf numFmtId="3" fontId="7" fillId="0" borderId="31" xfId="1" applyNumberFormat="1" applyFont="1" applyBorder="1"/>
    <xf numFmtId="0" fontId="0" fillId="0" borderId="1" xfId="0" applyBorder="1"/>
    <xf numFmtId="3" fontId="0" fillId="0" borderId="1" xfId="1" applyNumberFormat="1" applyFont="1" applyBorder="1"/>
    <xf numFmtId="3" fontId="0" fillId="0" borderId="32" xfId="1" applyNumberFormat="1" applyFon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3" fontId="7" fillId="0" borderId="28" xfId="0" applyNumberFormat="1" applyFont="1" applyBorder="1"/>
    <xf numFmtId="0" fontId="10" fillId="0" borderId="27" xfId="0" applyFont="1" applyBorder="1"/>
    <xf numFmtId="3" fontId="10" fillId="0" borderId="28" xfId="1" applyNumberFormat="1" applyFont="1" applyBorder="1"/>
    <xf numFmtId="0" fontId="0" fillId="0" borderId="36" xfId="0" applyBorder="1"/>
    <xf numFmtId="3" fontId="7" fillId="0" borderId="5" xfId="1" applyNumberFormat="1" applyFont="1" applyBorder="1"/>
    <xf numFmtId="0" fontId="0" fillId="0" borderId="2" xfId="0" applyBorder="1"/>
    <xf numFmtId="0" fontId="0" fillId="0" borderId="37" xfId="0" applyBorder="1" applyAlignment="1">
      <alignment wrapText="1"/>
    </xf>
    <xf numFmtId="0" fontId="0" fillId="0" borderId="37" xfId="0" applyBorder="1"/>
    <xf numFmtId="0" fontId="10" fillId="0" borderId="37" xfId="0" applyFont="1" applyBorder="1"/>
    <xf numFmtId="0" fontId="0" fillId="0" borderId="38" xfId="0" applyBorder="1"/>
    <xf numFmtId="3" fontId="0" fillId="0" borderId="39" xfId="1" applyNumberFormat="1" applyFont="1" applyBorder="1"/>
    <xf numFmtId="3" fontId="10" fillId="0" borderId="39" xfId="1" applyNumberFormat="1" applyFont="1" applyBorder="1"/>
    <xf numFmtId="3" fontId="0" fillId="0" borderId="40" xfId="1" applyNumberFormat="1" applyFont="1" applyBorder="1"/>
    <xf numFmtId="3" fontId="0" fillId="0" borderId="27" xfId="1" applyNumberFormat="1" applyFont="1" applyBorder="1"/>
    <xf numFmtId="3" fontId="0" fillId="0" borderId="28" xfId="1" applyNumberFormat="1" applyFont="1" applyBorder="1"/>
    <xf numFmtId="3" fontId="10" fillId="0" borderId="27" xfId="1" applyNumberFormat="1" applyFont="1" applyBorder="1"/>
    <xf numFmtId="3" fontId="0" fillId="0" borderId="36" xfId="1" applyNumberFormat="1" applyFont="1" applyBorder="1"/>
    <xf numFmtId="3" fontId="0" fillId="0" borderId="5" xfId="1" applyNumberFormat="1" applyFont="1" applyBorder="1"/>
    <xf numFmtId="0" fontId="0" fillId="0" borderId="41" xfId="0" applyBorder="1"/>
    <xf numFmtId="0" fontId="2" fillId="0" borderId="37" xfId="0" applyFont="1" applyBorder="1"/>
    <xf numFmtId="0" fontId="3" fillId="0" borderId="37" xfId="0" applyFont="1" applyBorder="1"/>
    <xf numFmtId="0" fontId="1" fillId="0" borderId="37" xfId="0" applyFont="1" applyBorder="1"/>
    <xf numFmtId="0" fontId="0" fillId="0" borderId="42" xfId="0" applyBorder="1"/>
    <xf numFmtId="3" fontId="3" fillId="0" borderId="39" xfId="0" applyNumberFormat="1" applyFon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29" xfId="1" applyNumberFormat="1" applyFont="1" applyBorder="1"/>
    <xf numFmtId="3" fontId="3" fillId="0" borderId="27" xfId="1" applyNumberFormat="1" applyFont="1" applyBorder="1"/>
    <xf numFmtId="3" fontId="3" fillId="0" borderId="28" xfId="1" applyNumberFormat="1" applyFont="1" applyBorder="1"/>
    <xf numFmtId="3" fontId="7" fillId="0" borderId="37" xfId="0" applyNumberFormat="1" applyFont="1" applyBorder="1"/>
    <xf numFmtId="3" fontId="7" fillId="0" borderId="42" xfId="0" applyNumberFormat="1" applyFont="1" applyBorder="1"/>
    <xf numFmtId="3" fontId="7" fillId="0" borderId="37" xfId="1" applyNumberFormat="1" applyFont="1" applyBorder="1"/>
    <xf numFmtId="3" fontId="10" fillId="0" borderId="37" xfId="1" applyNumberFormat="1" applyFont="1" applyBorder="1"/>
    <xf numFmtId="3" fontId="7" fillId="0" borderId="38" xfId="1" applyNumberFormat="1" applyFont="1" applyBorder="1"/>
    <xf numFmtId="3" fontId="0" fillId="0" borderId="44" xfId="0" applyNumberFormat="1" applyBorder="1"/>
    <xf numFmtId="3" fontId="3" fillId="0" borderId="39" xfId="1" applyNumberFormat="1" applyFont="1" applyBorder="1"/>
    <xf numFmtId="3" fontId="0" fillId="0" borderId="23" xfId="1" applyNumberFormat="1" applyFont="1" applyBorder="1"/>
    <xf numFmtId="3" fontId="7" fillId="0" borderId="32" xfId="1" applyNumberFormat="1" applyFont="1" applyBorder="1"/>
    <xf numFmtId="3" fontId="3" fillId="0" borderId="27" xfId="0" applyNumberFormat="1" applyFont="1" applyBorder="1"/>
    <xf numFmtId="3" fontId="0" fillId="0" borderId="27" xfId="0" applyNumberFormat="1" applyBorder="1"/>
    <xf numFmtId="3" fontId="0" fillId="0" borderId="30" xfId="0" applyNumberFormat="1" applyBorder="1"/>
    <xf numFmtId="3" fontId="7" fillId="0" borderId="42" xfId="1" applyNumberFormat="1" applyFont="1" applyBorder="1"/>
    <xf numFmtId="3" fontId="0" fillId="0" borderId="23" xfId="0" applyNumberFormat="1" applyBorder="1"/>
    <xf numFmtId="3" fontId="7" fillId="0" borderId="32" xfId="0" applyNumberFormat="1" applyFont="1" applyBorder="1"/>
    <xf numFmtId="3" fontId="0" fillId="0" borderId="30" xfId="1" applyNumberFormat="1" applyFont="1" applyBorder="1"/>
    <xf numFmtId="0" fontId="12" fillId="0" borderId="0" xfId="0" applyFont="1"/>
    <xf numFmtId="0" fontId="5" fillId="0" borderId="7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9" xfId="0" applyFont="1" applyBorder="1"/>
    <xf numFmtId="0" fontId="1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4" fillId="0" borderId="0" xfId="0" applyFont="1"/>
    <xf numFmtId="0" fontId="15" fillId="0" borderId="0" xfId="0" applyFont="1"/>
    <xf numFmtId="1" fontId="15" fillId="0" borderId="0" xfId="0" applyNumberFormat="1" applyFont="1" applyAlignment="1">
      <alignment horizontal="right"/>
    </xf>
    <xf numFmtId="1" fontId="15" fillId="0" borderId="0" xfId="0" applyNumberFormat="1" applyFont="1"/>
    <xf numFmtId="0" fontId="14" fillId="0" borderId="51" xfId="0" applyFont="1" applyBorder="1" applyAlignment="1">
      <alignment horizontal="left"/>
    </xf>
    <xf numFmtId="0" fontId="14" fillId="0" borderId="51" xfId="0" applyFont="1" applyBorder="1" applyAlignment="1">
      <alignment horizontal="left" wrapText="1"/>
    </xf>
    <xf numFmtId="0" fontId="15" fillId="0" borderId="52" xfId="0" applyFont="1" applyBorder="1" applyAlignment="1">
      <alignment horizontal="right"/>
    </xf>
    <xf numFmtId="0" fontId="5" fillId="0" borderId="51" xfId="0" applyFont="1" applyBorder="1" applyAlignment="1">
      <alignment horizontal="center"/>
    </xf>
    <xf numFmtId="0" fontId="14" fillId="0" borderId="51" xfId="0" applyFont="1" applyBorder="1" applyAlignment="1">
      <alignment horizontal="right"/>
    </xf>
    <xf numFmtId="1" fontId="14" fillId="0" borderId="51" xfId="0" applyNumberFormat="1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15" fillId="0" borderId="53" xfId="0" applyFont="1" applyBorder="1" applyAlignment="1">
      <alignment horizontal="right"/>
    </xf>
    <xf numFmtId="0" fontId="14" fillId="0" borderId="50" xfId="0" applyFont="1" applyBorder="1" applyAlignment="1">
      <alignment horizontal="left"/>
    </xf>
    <xf numFmtId="0" fontId="14" fillId="0" borderId="47" xfId="0" applyFont="1" applyBorder="1" applyAlignment="1">
      <alignment horizontal="right"/>
    </xf>
    <xf numFmtId="0" fontId="14" fillId="0" borderId="50" xfId="0" applyFont="1" applyBorder="1" applyAlignment="1">
      <alignment horizontal="right"/>
    </xf>
    <xf numFmtId="0" fontId="5" fillId="0" borderId="51" xfId="0" applyFont="1" applyBorder="1"/>
    <xf numFmtId="0" fontId="5" fillId="0" borderId="0" xfId="0" applyFont="1" applyBorder="1" applyAlignment="1">
      <alignment horizontal="center"/>
    </xf>
    <xf numFmtId="0" fontId="5" fillId="0" borderId="48" xfId="0" applyFont="1" applyBorder="1"/>
    <xf numFmtId="0" fontId="5" fillId="0" borderId="48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14" fillId="0" borderId="19" xfId="0" applyFont="1" applyBorder="1" applyAlignment="1">
      <alignment horizontal="right"/>
    </xf>
    <xf numFmtId="0" fontId="14" fillId="0" borderId="25" xfId="0" applyFont="1" applyBorder="1" applyAlignment="1">
      <alignment horizontal="right"/>
    </xf>
    <xf numFmtId="0" fontId="15" fillId="0" borderId="54" xfId="0" applyFont="1" applyBorder="1" applyAlignment="1">
      <alignment horizontal="right"/>
    </xf>
    <xf numFmtId="0" fontId="15" fillId="0" borderId="55" xfId="0" applyFont="1" applyBorder="1" applyAlignment="1">
      <alignment horizontal="right"/>
    </xf>
    <xf numFmtId="0" fontId="14" fillId="0" borderId="49" xfId="0" applyFont="1" applyBorder="1" applyAlignment="1">
      <alignment horizontal="right"/>
    </xf>
    <xf numFmtId="0" fontId="14" fillId="0" borderId="56" xfId="0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0" fontId="15" fillId="0" borderId="4" xfId="0" applyFont="1" applyBorder="1" applyAlignment="1">
      <alignment horizontal="right"/>
    </xf>
    <xf numFmtId="0" fontId="15" fillId="0" borderId="45" xfId="0" applyFont="1" applyBorder="1" applyAlignment="1">
      <alignment horizontal="right"/>
    </xf>
    <xf numFmtId="0" fontId="15" fillId="0" borderId="46" xfId="0" applyFont="1" applyBorder="1" applyAlignment="1">
      <alignment horizontal="right"/>
    </xf>
    <xf numFmtId="1" fontId="15" fillId="0" borderId="45" xfId="0" applyNumberFormat="1" applyFont="1" applyBorder="1" applyAlignment="1">
      <alignment horizontal="right"/>
    </xf>
    <xf numFmtId="1" fontId="15" fillId="0" borderId="26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1" fontId="15" fillId="0" borderId="0" xfId="0" applyNumberFormat="1" applyFont="1" applyBorder="1" applyAlignment="1">
      <alignment horizontal="right"/>
    </xf>
    <xf numFmtId="0" fontId="14" fillId="0" borderId="4" xfId="0" applyFont="1" applyBorder="1" applyAlignment="1">
      <alignment horizontal="right"/>
    </xf>
    <xf numFmtId="0" fontId="16" fillId="0" borderId="46" xfId="0" applyFont="1" applyBorder="1" applyAlignment="1">
      <alignment horizontal="left"/>
    </xf>
    <xf numFmtId="0" fontId="16" fillId="0" borderId="46" xfId="0" applyFont="1" applyBorder="1" applyAlignment="1">
      <alignment horizontal="right"/>
    </xf>
    <xf numFmtId="1" fontId="16" fillId="0" borderId="46" xfId="0" applyNumberFormat="1" applyFont="1" applyBorder="1" applyAlignment="1">
      <alignment horizontal="right"/>
    </xf>
    <xf numFmtId="1" fontId="16" fillId="0" borderId="26" xfId="0" applyNumberFormat="1" applyFont="1" applyBorder="1" applyAlignment="1">
      <alignment horizontal="righ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7"/>
  <sheetViews>
    <sheetView topLeftCell="B13" zoomScale="86" zoomScaleNormal="86" workbookViewId="0">
      <selection activeCell="B34" sqref="A34:XFD34"/>
    </sheetView>
  </sheetViews>
  <sheetFormatPr defaultRowHeight="15" x14ac:dyDescent="0.25"/>
  <cols>
    <col min="2" max="2" width="7.42578125" customWidth="1"/>
    <col min="3" max="3" width="36.42578125" customWidth="1"/>
    <col min="4" max="4" width="15.85546875" style="2" customWidth="1"/>
    <col min="5" max="5" width="13.7109375" style="2" customWidth="1"/>
    <col min="6" max="6" width="13.28515625" customWidth="1"/>
    <col min="7" max="7" width="13.140625" customWidth="1"/>
    <col min="8" max="9" width="12.7109375" customWidth="1"/>
    <col min="10" max="10" width="13" customWidth="1"/>
    <col min="11" max="11" width="12" customWidth="1"/>
    <col min="12" max="12" width="13.28515625" customWidth="1"/>
    <col min="13" max="13" width="14.7109375" customWidth="1"/>
    <col min="15" max="16" width="22.7109375" bestFit="1" customWidth="1"/>
    <col min="17" max="17" width="19.140625" bestFit="1" customWidth="1"/>
  </cols>
  <sheetData>
    <row r="1" spans="2:15" ht="18.75" x14ac:dyDescent="0.3">
      <c r="B1" s="5" t="s">
        <v>35</v>
      </c>
    </row>
    <row r="3" spans="2:15" s="6" customFormat="1" x14ac:dyDescent="0.25">
      <c r="B3" s="6" t="s">
        <v>44</v>
      </c>
      <c r="D3" s="7"/>
      <c r="E3" s="7"/>
      <c r="F3" s="7"/>
      <c r="G3" s="7"/>
      <c r="H3" s="7"/>
      <c r="I3" s="7"/>
      <c r="J3" s="7"/>
      <c r="K3" s="7"/>
      <c r="L3" s="7"/>
      <c r="M3" s="7"/>
    </row>
    <row r="4" spans="2:15" s="6" customFormat="1" x14ac:dyDescent="0.25">
      <c r="B4" s="6" t="s">
        <v>33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spans="2:15" s="6" customFormat="1" x14ac:dyDescent="0.25">
      <c r="B5" s="6" t="s">
        <v>34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spans="2:15" s="6" customFormat="1" x14ac:dyDescent="0.25">
      <c r="B6" s="6" t="s">
        <v>45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spans="2:15" ht="15.75" thickBot="1" x14ac:dyDescent="0.3"/>
    <row r="8" spans="2:15" s="1" customFormat="1" ht="12.75" thickBot="1" x14ac:dyDescent="0.25">
      <c r="B8" s="14" t="s">
        <v>0</v>
      </c>
      <c r="C8" s="8" t="s">
        <v>1</v>
      </c>
      <c r="D8" s="25" t="s">
        <v>28</v>
      </c>
      <c r="E8" s="26"/>
      <c r="F8" s="13" t="s">
        <v>38</v>
      </c>
      <c r="G8" s="13"/>
      <c r="H8" s="35" t="s">
        <v>39</v>
      </c>
      <c r="I8" s="36"/>
      <c r="J8" s="13" t="s">
        <v>40</v>
      </c>
      <c r="K8" s="13"/>
      <c r="L8" s="41" t="s">
        <v>41</v>
      </c>
      <c r="M8" s="9"/>
    </row>
    <row r="9" spans="2:15" s="1" customFormat="1" ht="12.75" thickBot="1" x14ac:dyDescent="0.25">
      <c r="B9" s="44"/>
      <c r="C9" s="45"/>
      <c r="D9" s="27" t="s">
        <v>27</v>
      </c>
      <c r="E9" s="28" t="s">
        <v>2</v>
      </c>
      <c r="F9" s="21" t="s">
        <v>27</v>
      </c>
      <c r="G9" s="12" t="s">
        <v>2</v>
      </c>
      <c r="H9" s="37" t="s">
        <v>27</v>
      </c>
      <c r="I9" s="28" t="s">
        <v>2</v>
      </c>
      <c r="J9" s="21" t="s">
        <v>27</v>
      </c>
      <c r="K9" s="12" t="s">
        <v>2</v>
      </c>
      <c r="L9" s="37" t="s">
        <v>27</v>
      </c>
      <c r="M9" s="11" t="s">
        <v>2</v>
      </c>
    </row>
    <row r="10" spans="2:15" x14ac:dyDescent="0.25">
      <c r="B10" s="46">
        <v>101</v>
      </c>
      <c r="C10" s="94" t="s">
        <v>12</v>
      </c>
      <c r="D10" s="70">
        <v>2909856</v>
      </c>
      <c r="E10" s="102">
        <f>D10*1.21</f>
        <v>3520925.76</v>
      </c>
      <c r="F10" s="22"/>
      <c r="G10" s="50">
        <f>F10*1.21</f>
        <v>0</v>
      </c>
      <c r="H10" s="112">
        <v>2254856</v>
      </c>
      <c r="I10" s="113">
        <f>H10*1.21</f>
        <v>2728375.76</v>
      </c>
      <c r="J10" s="110">
        <f>D10-H10</f>
        <v>655000</v>
      </c>
      <c r="K10" s="51">
        <f>J10*1.21</f>
        <v>792550</v>
      </c>
      <c r="L10" s="118"/>
      <c r="M10" s="119">
        <f>L10*1.21</f>
        <v>0</v>
      </c>
      <c r="O10" s="3">
        <f t="shared" ref="O10:O22" si="0">L10+J10+H10+F10-D10</f>
        <v>0</v>
      </c>
    </row>
    <row r="11" spans="2:15" s="4" customFormat="1" x14ac:dyDescent="0.25">
      <c r="B11" s="64">
        <v>102</v>
      </c>
      <c r="C11" s="95" t="s">
        <v>31</v>
      </c>
      <c r="D11" s="103">
        <v>242426</v>
      </c>
      <c r="E11" s="104">
        <f t="shared" ref="E11:E14" si="1">D11*1.21</f>
        <v>293335.45999999996</v>
      </c>
      <c r="F11" s="99"/>
      <c r="G11" s="105">
        <f t="shared" ref="G11:G31" si="2">F11*1.21</f>
        <v>0</v>
      </c>
      <c r="H11" s="114"/>
      <c r="I11" s="65">
        <f t="shared" ref="I11:I31" si="3">H11*1.21</f>
        <v>0</v>
      </c>
      <c r="J11" s="99"/>
      <c r="K11" s="107">
        <f t="shared" ref="K11:K31" si="4">J11*1.21</f>
        <v>0</v>
      </c>
      <c r="L11" s="103">
        <v>242426</v>
      </c>
      <c r="M11" s="65">
        <f t="shared" ref="M11:M31" si="5">L11*1.21</f>
        <v>293335.45999999996</v>
      </c>
      <c r="O11" s="3">
        <f t="shared" si="0"/>
        <v>0</v>
      </c>
    </row>
    <row r="12" spans="2:15" s="4" customFormat="1" x14ac:dyDescent="0.25">
      <c r="B12" s="64">
        <v>103</v>
      </c>
      <c r="C12" s="96" t="s">
        <v>13</v>
      </c>
      <c r="D12" s="103">
        <v>1414756</v>
      </c>
      <c r="E12" s="104">
        <f t="shared" si="1"/>
        <v>1711854.76</v>
      </c>
      <c r="F12" s="99"/>
      <c r="G12" s="105">
        <f t="shared" si="2"/>
        <v>0</v>
      </c>
      <c r="H12" s="114"/>
      <c r="I12" s="65">
        <f t="shared" si="3"/>
        <v>0</v>
      </c>
      <c r="J12" s="111">
        <v>1414756</v>
      </c>
      <c r="K12" s="107">
        <f t="shared" si="4"/>
        <v>1711854.76</v>
      </c>
      <c r="L12" s="114"/>
      <c r="M12" s="65">
        <f t="shared" si="5"/>
        <v>0</v>
      </c>
      <c r="O12" s="3">
        <f t="shared" si="0"/>
        <v>0</v>
      </c>
    </row>
    <row r="13" spans="2:15" s="4" customFormat="1" x14ac:dyDescent="0.25">
      <c r="B13" s="64">
        <v>104</v>
      </c>
      <c r="C13" s="96" t="s">
        <v>14</v>
      </c>
      <c r="D13" s="103">
        <v>308313</v>
      </c>
      <c r="E13" s="104">
        <f t="shared" si="1"/>
        <v>373058.73</v>
      </c>
      <c r="F13" s="99"/>
      <c r="G13" s="105">
        <f t="shared" si="2"/>
        <v>0</v>
      </c>
      <c r="H13" s="114"/>
      <c r="I13" s="65">
        <f t="shared" si="3"/>
        <v>0</v>
      </c>
      <c r="J13" s="111">
        <v>308313</v>
      </c>
      <c r="K13" s="107">
        <f t="shared" si="4"/>
        <v>373058.73</v>
      </c>
      <c r="L13" s="114"/>
      <c r="M13" s="65">
        <f t="shared" si="5"/>
        <v>0</v>
      </c>
      <c r="O13" s="3">
        <f t="shared" si="0"/>
        <v>0</v>
      </c>
    </row>
    <row r="14" spans="2:15" s="4" customFormat="1" x14ac:dyDescent="0.25">
      <c r="B14" s="64">
        <v>105</v>
      </c>
      <c r="C14" s="97" t="s">
        <v>32</v>
      </c>
      <c r="D14" s="103">
        <v>1271312</v>
      </c>
      <c r="E14" s="104">
        <f t="shared" si="1"/>
        <v>1538287.52</v>
      </c>
      <c r="F14" s="99"/>
      <c r="G14" s="105">
        <f t="shared" si="2"/>
        <v>0</v>
      </c>
      <c r="H14" s="114"/>
      <c r="I14" s="65">
        <f t="shared" si="3"/>
        <v>0</v>
      </c>
      <c r="J14" s="99"/>
      <c r="K14" s="107">
        <f t="shared" si="4"/>
        <v>0</v>
      </c>
      <c r="L14" s="103">
        <v>1271312</v>
      </c>
      <c r="M14" s="65">
        <f t="shared" si="5"/>
        <v>1538287.52</v>
      </c>
      <c r="O14" s="3">
        <f t="shared" si="0"/>
        <v>0</v>
      </c>
    </row>
    <row r="15" spans="2:15" x14ac:dyDescent="0.25">
      <c r="B15" s="66">
        <v>301</v>
      </c>
      <c r="C15" s="83" t="s">
        <v>3</v>
      </c>
      <c r="D15" s="89">
        <v>1340184</v>
      </c>
      <c r="E15" s="90">
        <f>D15*1.21</f>
        <v>1621622.64</v>
      </c>
      <c r="F15" s="86">
        <v>380000</v>
      </c>
      <c r="G15" s="105">
        <f t="shared" si="2"/>
        <v>459800</v>
      </c>
      <c r="H15" s="115">
        <f>D15-F15</f>
        <v>960184</v>
      </c>
      <c r="I15" s="65">
        <f t="shared" si="3"/>
        <v>1161822.6399999999</v>
      </c>
      <c r="J15" s="100"/>
      <c r="K15" s="107">
        <f t="shared" si="4"/>
        <v>0</v>
      </c>
      <c r="L15" s="115"/>
      <c r="M15" s="65">
        <f t="shared" si="5"/>
        <v>0</v>
      </c>
      <c r="O15" s="3">
        <f>L15+J15+H15+F15-D15</f>
        <v>0</v>
      </c>
    </row>
    <row r="16" spans="2:15" x14ac:dyDescent="0.25">
      <c r="B16" s="66">
        <v>302</v>
      </c>
      <c r="C16" s="83" t="s">
        <v>4</v>
      </c>
      <c r="D16" s="89">
        <v>1947370</v>
      </c>
      <c r="E16" s="90">
        <f t="shared" ref="E16:E22" si="6">D16*1.21</f>
        <v>2356317.6999999997</v>
      </c>
      <c r="F16" s="86">
        <v>890000</v>
      </c>
      <c r="G16" s="105">
        <f t="shared" si="2"/>
        <v>1076900</v>
      </c>
      <c r="H16" s="115">
        <f>D16-F16</f>
        <v>1057370</v>
      </c>
      <c r="I16" s="65">
        <f t="shared" si="3"/>
        <v>1279417.7</v>
      </c>
      <c r="J16" s="100"/>
      <c r="K16" s="107">
        <f t="shared" si="4"/>
        <v>0</v>
      </c>
      <c r="L16" s="115"/>
      <c r="M16" s="65">
        <f t="shared" si="5"/>
        <v>0</v>
      </c>
      <c r="O16" s="3">
        <f t="shared" si="0"/>
        <v>0</v>
      </c>
    </row>
    <row r="17" spans="2:15" x14ac:dyDescent="0.25">
      <c r="B17" s="66">
        <v>303</v>
      </c>
      <c r="C17" s="83" t="s">
        <v>5</v>
      </c>
      <c r="D17" s="89">
        <v>540165</v>
      </c>
      <c r="E17" s="90">
        <f t="shared" si="6"/>
        <v>653599.65</v>
      </c>
      <c r="F17" s="100"/>
      <c r="G17" s="105">
        <f t="shared" si="2"/>
        <v>0</v>
      </c>
      <c r="H17" s="89">
        <v>540165</v>
      </c>
      <c r="I17" s="65">
        <f t="shared" si="3"/>
        <v>653599.65</v>
      </c>
      <c r="J17" s="100"/>
      <c r="K17" s="107">
        <f t="shared" si="4"/>
        <v>0</v>
      </c>
      <c r="L17" s="115"/>
      <c r="M17" s="65">
        <f t="shared" si="5"/>
        <v>0</v>
      </c>
      <c r="O17" s="3">
        <f t="shared" si="0"/>
        <v>0</v>
      </c>
    </row>
    <row r="18" spans="2:15" x14ac:dyDescent="0.25">
      <c r="B18" s="66">
        <v>304</v>
      </c>
      <c r="C18" s="83" t="s">
        <v>6</v>
      </c>
      <c r="D18" s="89">
        <v>1633964.69</v>
      </c>
      <c r="E18" s="90">
        <f t="shared" si="6"/>
        <v>1977097.2748999998</v>
      </c>
      <c r="F18" s="86">
        <v>1633964.69</v>
      </c>
      <c r="G18" s="105">
        <f t="shared" si="2"/>
        <v>1977097.2748999998</v>
      </c>
      <c r="H18" s="115"/>
      <c r="I18" s="65">
        <f t="shared" si="3"/>
        <v>0</v>
      </c>
      <c r="J18" s="100"/>
      <c r="K18" s="107">
        <f t="shared" si="4"/>
        <v>0</v>
      </c>
      <c r="L18" s="115"/>
      <c r="M18" s="65">
        <f t="shared" si="5"/>
        <v>0</v>
      </c>
      <c r="O18" s="3">
        <f t="shared" si="0"/>
        <v>0</v>
      </c>
    </row>
    <row r="19" spans="2:15" x14ac:dyDescent="0.25">
      <c r="B19" s="66">
        <v>305</v>
      </c>
      <c r="C19" s="83" t="s">
        <v>7</v>
      </c>
      <c r="D19" s="89">
        <v>1563213.87</v>
      </c>
      <c r="E19" s="90">
        <f t="shared" si="6"/>
        <v>1891488.7827000001</v>
      </c>
      <c r="F19" s="86">
        <v>1563213.87</v>
      </c>
      <c r="G19" s="105">
        <f t="shared" si="2"/>
        <v>1891488.7827000001</v>
      </c>
      <c r="H19" s="115"/>
      <c r="I19" s="65">
        <f t="shared" si="3"/>
        <v>0</v>
      </c>
      <c r="J19" s="100"/>
      <c r="K19" s="107">
        <f t="shared" si="4"/>
        <v>0</v>
      </c>
      <c r="L19" s="115"/>
      <c r="M19" s="65">
        <f t="shared" si="5"/>
        <v>0</v>
      </c>
      <c r="O19" s="3">
        <f t="shared" si="0"/>
        <v>0</v>
      </c>
    </row>
    <row r="20" spans="2:15" x14ac:dyDescent="0.25">
      <c r="B20" s="66">
        <v>306</v>
      </c>
      <c r="C20" s="83" t="s">
        <v>15</v>
      </c>
      <c r="D20" s="89">
        <v>218074</v>
      </c>
      <c r="E20" s="90">
        <f t="shared" si="6"/>
        <v>263869.53999999998</v>
      </c>
      <c r="F20" s="100"/>
      <c r="G20" s="105">
        <f t="shared" si="2"/>
        <v>0</v>
      </c>
      <c r="H20" s="89">
        <v>183000</v>
      </c>
      <c r="I20" s="65">
        <f t="shared" si="3"/>
        <v>221430</v>
      </c>
      <c r="J20" s="86"/>
      <c r="K20" s="107">
        <f t="shared" si="4"/>
        <v>0</v>
      </c>
      <c r="L20" s="89">
        <v>35074</v>
      </c>
      <c r="M20" s="65">
        <f t="shared" si="5"/>
        <v>42439.54</v>
      </c>
      <c r="O20" s="3">
        <f t="shared" si="0"/>
        <v>0</v>
      </c>
    </row>
    <row r="21" spans="2:15" x14ac:dyDescent="0.25">
      <c r="B21" s="66">
        <v>307</v>
      </c>
      <c r="C21" s="83" t="s">
        <v>8</v>
      </c>
      <c r="D21" s="89">
        <v>200565</v>
      </c>
      <c r="E21" s="90">
        <f t="shared" si="6"/>
        <v>242683.65</v>
      </c>
      <c r="F21" s="100"/>
      <c r="G21" s="105">
        <f t="shared" si="2"/>
        <v>0</v>
      </c>
      <c r="H21" s="89">
        <v>168800</v>
      </c>
      <c r="I21" s="65">
        <f t="shared" si="3"/>
        <v>204248</v>
      </c>
      <c r="J21" s="86"/>
      <c r="K21" s="107">
        <f t="shared" si="4"/>
        <v>0</v>
      </c>
      <c r="L21" s="89">
        <v>31765</v>
      </c>
      <c r="M21" s="65">
        <f t="shared" si="5"/>
        <v>38435.65</v>
      </c>
      <c r="O21" s="3">
        <f t="shared" si="0"/>
        <v>0</v>
      </c>
    </row>
    <row r="22" spans="2:15" ht="30" x14ac:dyDescent="0.25">
      <c r="B22" s="66">
        <v>308</v>
      </c>
      <c r="C22" s="82" t="s">
        <v>16</v>
      </c>
      <c r="D22" s="89">
        <v>359174</v>
      </c>
      <c r="E22" s="90">
        <f t="shared" si="6"/>
        <v>434600.54</v>
      </c>
      <c r="F22" s="100"/>
      <c r="G22" s="105">
        <f t="shared" si="2"/>
        <v>0</v>
      </c>
      <c r="H22" s="115"/>
      <c r="I22" s="65">
        <f t="shared" si="3"/>
        <v>0</v>
      </c>
      <c r="J22" s="100"/>
      <c r="K22" s="107">
        <f t="shared" si="4"/>
        <v>0</v>
      </c>
      <c r="L22" s="89">
        <v>359174</v>
      </c>
      <c r="M22" s="65">
        <f t="shared" si="5"/>
        <v>434600.54</v>
      </c>
      <c r="O22" s="3">
        <f t="shared" si="0"/>
        <v>0</v>
      </c>
    </row>
    <row r="23" spans="2:15" x14ac:dyDescent="0.25">
      <c r="B23" s="66">
        <v>421</v>
      </c>
      <c r="C23" s="83" t="s">
        <v>9</v>
      </c>
      <c r="D23" s="89">
        <v>337467</v>
      </c>
      <c r="E23" s="90">
        <f t="shared" ref="E23:E31" si="7">D23*1.21</f>
        <v>408335.07</v>
      </c>
      <c r="F23" s="100"/>
      <c r="G23" s="105">
        <f t="shared" si="2"/>
        <v>0</v>
      </c>
      <c r="H23" s="115"/>
      <c r="I23" s="65">
        <f t="shared" si="3"/>
        <v>0</v>
      </c>
      <c r="J23" s="86">
        <v>337467</v>
      </c>
      <c r="K23" s="107">
        <f t="shared" si="4"/>
        <v>408335.07</v>
      </c>
      <c r="L23" s="115"/>
      <c r="M23" s="65">
        <f t="shared" si="5"/>
        <v>0</v>
      </c>
      <c r="O23" s="3">
        <f t="shared" ref="O23:O31" si="8">L23+J23+H23+F23-D23</f>
        <v>0</v>
      </c>
    </row>
    <row r="24" spans="2:15" x14ac:dyDescent="0.25">
      <c r="B24" s="66">
        <v>422</v>
      </c>
      <c r="C24" s="83" t="s">
        <v>29</v>
      </c>
      <c r="D24" s="89">
        <v>92991</v>
      </c>
      <c r="E24" s="90">
        <f t="shared" si="7"/>
        <v>112519.11</v>
      </c>
      <c r="F24" s="100"/>
      <c r="G24" s="105">
        <f t="shared" si="2"/>
        <v>0</v>
      </c>
      <c r="H24" s="115"/>
      <c r="I24" s="65">
        <f t="shared" si="3"/>
        <v>0</v>
      </c>
      <c r="J24" s="86">
        <v>92991</v>
      </c>
      <c r="K24" s="107">
        <f t="shared" si="4"/>
        <v>112519.11</v>
      </c>
      <c r="L24" s="115"/>
      <c r="M24" s="65">
        <f t="shared" si="5"/>
        <v>0</v>
      </c>
      <c r="O24" s="3">
        <f t="shared" si="8"/>
        <v>0</v>
      </c>
    </row>
    <row r="25" spans="2:15" x14ac:dyDescent="0.25">
      <c r="B25" s="66">
        <v>423</v>
      </c>
      <c r="C25" s="83" t="s">
        <v>17</v>
      </c>
      <c r="D25" s="89">
        <v>78236</v>
      </c>
      <c r="E25" s="90">
        <f t="shared" si="7"/>
        <v>94665.56</v>
      </c>
      <c r="F25" s="100"/>
      <c r="G25" s="105">
        <f t="shared" si="2"/>
        <v>0</v>
      </c>
      <c r="H25" s="115"/>
      <c r="I25" s="65">
        <f t="shared" si="3"/>
        <v>0</v>
      </c>
      <c r="J25" s="86"/>
      <c r="K25" s="107">
        <f t="shared" si="4"/>
        <v>0</v>
      </c>
      <c r="L25" s="115">
        <v>78236</v>
      </c>
      <c r="M25" s="65">
        <f t="shared" si="5"/>
        <v>94665.56</v>
      </c>
      <c r="O25" s="3">
        <f t="shared" si="8"/>
        <v>0</v>
      </c>
    </row>
    <row r="26" spans="2:15" x14ac:dyDescent="0.25">
      <c r="B26" s="66">
        <v>451</v>
      </c>
      <c r="C26" s="83" t="s">
        <v>42</v>
      </c>
      <c r="D26" s="89">
        <v>90974</v>
      </c>
      <c r="E26" s="90">
        <f t="shared" si="7"/>
        <v>110078.54</v>
      </c>
      <c r="F26" s="100"/>
      <c r="G26" s="105">
        <f t="shared" si="2"/>
        <v>0</v>
      </c>
      <c r="H26" s="89"/>
      <c r="I26" s="65">
        <f t="shared" si="3"/>
        <v>0</v>
      </c>
      <c r="J26" s="100">
        <v>90974</v>
      </c>
      <c r="K26" s="107">
        <f t="shared" si="4"/>
        <v>110078.54</v>
      </c>
      <c r="L26" s="115"/>
      <c r="M26" s="65">
        <f t="shared" si="5"/>
        <v>0</v>
      </c>
      <c r="O26" s="3">
        <f t="shared" si="8"/>
        <v>0</v>
      </c>
    </row>
    <row r="27" spans="2:15" x14ac:dyDescent="0.25">
      <c r="B27" s="66">
        <v>412</v>
      </c>
      <c r="C27" s="83" t="s">
        <v>10</v>
      </c>
      <c r="D27" s="89">
        <v>211399</v>
      </c>
      <c r="E27" s="90">
        <f t="shared" si="7"/>
        <v>255792.78999999998</v>
      </c>
      <c r="F27" s="100">
        <v>211399</v>
      </c>
      <c r="G27" s="105">
        <f t="shared" si="2"/>
        <v>255792.78999999998</v>
      </c>
      <c r="H27" s="115"/>
      <c r="I27" s="65">
        <f t="shared" si="3"/>
        <v>0</v>
      </c>
      <c r="J27" s="100"/>
      <c r="K27" s="107">
        <f t="shared" si="4"/>
        <v>0</v>
      </c>
      <c r="L27" s="115"/>
      <c r="M27" s="65">
        <f t="shared" si="5"/>
        <v>0</v>
      </c>
      <c r="O27" s="3">
        <f t="shared" si="8"/>
        <v>0</v>
      </c>
    </row>
    <row r="28" spans="2:15" x14ac:dyDescent="0.25">
      <c r="B28" s="66">
        <v>411</v>
      </c>
      <c r="C28" s="83" t="s">
        <v>36</v>
      </c>
      <c r="D28" s="89">
        <v>1000000</v>
      </c>
      <c r="E28" s="90">
        <f t="shared" si="7"/>
        <v>1210000</v>
      </c>
      <c r="F28" s="100"/>
      <c r="G28" s="105">
        <f t="shared" si="2"/>
        <v>0</v>
      </c>
      <c r="H28" s="115">
        <v>150000</v>
      </c>
      <c r="I28" s="65">
        <f t="shared" si="3"/>
        <v>181500</v>
      </c>
      <c r="J28" s="100">
        <f>D28-H28</f>
        <v>850000</v>
      </c>
      <c r="K28" s="107">
        <f t="shared" si="4"/>
        <v>1028500</v>
      </c>
      <c r="L28" s="115"/>
      <c r="M28" s="65">
        <f t="shared" si="5"/>
        <v>0</v>
      </c>
      <c r="O28" s="3">
        <f t="shared" si="8"/>
        <v>0</v>
      </c>
    </row>
    <row r="29" spans="2:15" x14ac:dyDescent="0.25">
      <c r="B29" s="66">
        <v>501</v>
      </c>
      <c r="C29" s="83" t="s">
        <v>11</v>
      </c>
      <c r="D29" s="89">
        <v>618469</v>
      </c>
      <c r="E29" s="90">
        <f t="shared" si="7"/>
        <v>748347.49</v>
      </c>
      <c r="F29" s="100"/>
      <c r="G29" s="105">
        <f t="shared" si="2"/>
        <v>0</v>
      </c>
      <c r="H29" s="89">
        <v>618469</v>
      </c>
      <c r="I29" s="65">
        <f t="shared" si="3"/>
        <v>748347.49</v>
      </c>
      <c r="J29" s="100"/>
      <c r="K29" s="107">
        <f t="shared" si="4"/>
        <v>0</v>
      </c>
      <c r="L29" s="115"/>
      <c r="M29" s="65">
        <f t="shared" si="5"/>
        <v>0</v>
      </c>
      <c r="O29" s="3">
        <f t="shared" si="8"/>
        <v>0</v>
      </c>
    </row>
    <row r="30" spans="2:15" x14ac:dyDescent="0.25">
      <c r="B30" s="66">
        <v>801</v>
      </c>
      <c r="C30" s="83" t="s">
        <v>18</v>
      </c>
      <c r="D30" s="89">
        <v>245809</v>
      </c>
      <c r="E30" s="90">
        <f t="shared" si="7"/>
        <v>297428.89</v>
      </c>
      <c r="F30" s="100"/>
      <c r="G30" s="105">
        <f t="shared" si="2"/>
        <v>0</v>
      </c>
      <c r="H30" s="115"/>
      <c r="I30" s="65">
        <f t="shared" si="3"/>
        <v>0</v>
      </c>
      <c r="J30" s="86">
        <v>245809</v>
      </c>
      <c r="K30" s="107">
        <f t="shared" si="4"/>
        <v>297428.89</v>
      </c>
      <c r="L30" s="115"/>
      <c r="M30" s="65">
        <f t="shared" si="5"/>
        <v>0</v>
      </c>
      <c r="O30" s="3">
        <f t="shared" si="8"/>
        <v>0</v>
      </c>
    </row>
    <row r="31" spans="2:15" ht="15.75" thickBot="1" x14ac:dyDescent="0.3">
      <c r="B31" s="67">
        <v>802</v>
      </c>
      <c r="C31" s="98" t="s">
        <v>19</v>
      </c>
      <c r="D31" s="92">
        <v>23566</v>
      </c>
      <c r="E31" s="93">
        <f t="shared" si="7"/>
        <v>28514.86</v>
      </c>
      <c r="F31" s="101"/>
      <c r="G31" s="106">
        <f t="shared" si="2"/>
        <v>0</v>
      </c>
      <c r="H31" s="116"/>
      <c r="I31" s="68">
        <f t="shared" si="3"/>
        <v>0</v>
      </c>
      <c r="J31" s="101"/>
      <c r="K31" s="117">
        <f t="shared" si="4"/>
        <v>0</v>
      </c>
      <c r="L31" s="120">
        <v>23566</v>
      </c>
      <c r="M31" s="68">
        <f t="shared" si="5"/>
        <v>28514.86</v>
      </c>
      <c r="O31" s="3">
        <f t="shared" si="8"/>
        <v>0</v>
      </c>
    </row>
    <row r="32" spans="2:15" s="59" customFormat="1" ht="19.5" thickBot="1" x14ac:dyDescent="0.35">
      <c r="B32" s="52"/>
      <c r="C32" s="53" t="s">
        <v>30</v>
      </c>
      <c r="D32" s="54">
        <f t="shared" ref="D32:M32" si="9">SUM(D10:D31)</f>
        <v>16648284.559999999</v>
      </c>
      <c r="E32" s="55">
        <f t="shared" si="9"/>
        <v>20144424.317599993</v>
      </c>
      <c r="F32" s="56">
        <f t="shared" si="9"/>
        <v>4678577.5600000005</v>
      </c>
      <c r="G32" s="57">
        <f t="shared" si="9"/>
        <v>5661078.8476</v>
      </c>
      <c r="H32" s="58">
        <f t="shared" si="9"/>
        <v>5932844</v>
      </c>
      <c r="I32" s="55">
        <f t="shared" si="9"/>
        <v>7178741.2400000002</v>
      </c>
      <c r="J32" s="56">
        <f t="shared" si="9"/>
        <v>3995310</v>
      </c>
      <c r="K32" s="57">
        <f t="shared" si="9"/>
        <v>4834325.0999999987</v>
      </c>
      <c r="L32" s="58">
        <f t="shared" si="9"/>
        <v>2041553</v>
      </c>
      <c r="M32" s="55">
        <f t="shared" si="9"/>
        <v>2470279.13</v>
      </c>
      <c r="O32" s="60">
        <f t="shared" ref="O32:O41" si="10">L32+J32+H32+F32-D32</f>
        <v>0</v>
      </c>
    </row>
    <row r="33" spans="2:17" x14ac:dyDescent="0.25">
      <c r="B33" s="69"/>
      <c r="C33" s="81"/>
      <c r="D33" s="70"/>
      <c r="E33" s="71"/>
      <c r="F33" s="72"/>
      <c r="G33" s="73"/>
      <c r="H33" s="74"/>
      <c r="I33" s="75"/>
      <c r="J33" s="72"/>
      <c r="K33" s="73"/>
      <c r="L33" s="74"/>
      <c r="M33" s="75"/>
      <c r="O33" s="3">
        <f t="shared" si="10"/>
        <v>0</v>
      </c>
    </row>
    <row r="34" spans="2:17" ht="30" x14ac:dyDescent="0.25">
      <c r="B34" s="66"/>
      <c r="C34" s="82" t="s">
        <v>20</v>
      </c>
      <c r="D34" s="89">
        <v>200000</v>
      </c>
      <c r="E34" s="90">
        <f>D34*1.21</f>
        <v>242000</v>
      </c>
      <c r="F34" s="86">
        <v>150000</v>
      </c>
      <c r="G34" s="107">
        <f>F34*1.21</f>
        <v>181500</v>
      </c>
      <c r="H34" s="115">
        <v>50000</v>
      </c>
      <c r="I34" s="65">
        <f t="shared" ref="I34:I40" si="11">H34*1.21</f>
        <v>60500</v>
      </c>
      <c r="J34" s="100"/>
      <c r="K34" s="107">
        <f>J34*1.21</f>
        <v>0</v>
      </c>
      <c r="L34" s="115"/>
      <c r="M34" s="76"/>
      <c r="O34" s="3">
        <f t="shared" si="10"/>
        <v>0</v>
      </c>
    </row>
    <row r="35" spans="2:17" x14ac:dyDescent="0.25">
      <c r="B35" s="66"/>
      <c r="C35" s="83" t="s">
        <v>21</v>
      </c>
      <c r="D35" s="89">
        <v>40000</v>
      </c>
      <c r="E35" s="90">
        <f t="shared" ref="E35:E40" si="12">D35*1.21</f>
        <v>48400</v>
      </c>
      <c r="F35" s="86">
        <v>20000</v>
      </c>
      <c r="G35" s="107">
        <f t="shared" ref="G35:G39" si="13">F35*1.21</f>
        <v>24200</v>
      </c>
      <c r="H35" s="89">
        <v>20000</v>
      </c>
      <c r="I35" s="65">
        <f t="shared" si="11"/>
        <v>24200</v>
      </c>
      <c r="J35" s="86"/>
      <c r="K35" s="107">
        <f>J35*1.21</f>
        <v>0</v>
      </c>
      <c r="L35" s="89"/>
      <c r="M35" s="65">
        <f t="shared" ref="M35:M40" si="14">L35*1.21</f>
        <v>0</v>
      </c>
      <c r="O35" s="3">
        <f t="shared" si="10"/>
        <v>0</v>
      </c>
    </row>
    <row r="36" spans="2:17" x14ac:dyDescent="0.25">
      <c r="B36" s="66"/>
      <c r="C36" s="83" t="s">
        <v>22</v>
      </c>
      <c r="D36" s="89">
        <v>20000</v>
      </c>
      <c r="E36" s="90">
        <f t="shared" si="12"/>
        <v>24200</v>
      </c>
      <c r="F36" s="86">
        <v>7000</v>
      </c>
      <c r="G36" s="107">
        <f t="shared" si="13"/>
        <v>8470</v>
      </c>
      <c r="H36" s="89">
        <v>7000</v>
      </c>
      <c r="I36" s="65">
        <f t="shared" si="11"/>
        <v>8470</v>
      </c>
      <c r="J36" s="86">
        <v>6000</v>
      </c>
      <c r="K36" s="107">
        <f t="shared" ref="K36:K40" si="15">J36*1.21</f>
        <v>7260</v>
      </c>
      <c r="L36" s="89"/>
      <c r="M36" s="65">
        <f t="shared" si="14"/>
        <v>0</v>
      </c>
      <c r="O36" s="3">
        <f t="shared" si="10"/>
        <v>0</v>
      </c>
    </row>
    <row r="37" spans="2:17" ht="30" x14ac:dyDescent="0.25">
      <c r="B37" s="66"/>
      <c r="C37" s="82" t="s">
        <v>23</v>
      </c>
      <c r="D37" s="89">
        <v>350000</v>
      </c>
      <c r="E37" s="90">
        <f t="shared" si="12"/>
        <v>423500</v>
      </c>
      <c r="F37" s="86"/>
      <c r="G37" s="107">
        <f t="shared" si="13"/>
        <v>0</v>
      </c>
      <c r="H37" s="89"/>
      <c r="I37" s="65">
        <f t="shared" si="11"/>
        <v>0</v>
      </c>
      <c r="J37" s="86"/>
      <c r="K37" s="107">
        <f t="shared" si="15"/>
        <v>0</v>
      </c>
      <c r="L37" s="89">
        <v>350000</v>
      </c>
      <c r="M37" s="65">
        <f t="shared" si="14"/>
        <v>423500</v>
      </c>
      <c r="O37" s="3">
        <f t="shared" si="10"/>
        <v>0</v>
      </c>
    </row>
    <row r="38" spans="2:17" x14ac:dyDescent="0.25">
      <c r="B38" s="66"/>
      <c r="C38" s="83" t="s">
        <v>43</v>
      </c>
      <c r="D38" s="89">
        <v>40000</v>
      </c>
      <c r="E38" s="90">
        <f t="shared" si="12"/>
        <v>48400</v>
      </c>
      <c r="F38" s="86">
        <v>12000</v>
      </c>
      <c r="G38" s="107">
        <f t="shared" si="13"/>
        <v>14520</v>
      </c>
      <c r="H38" s="89">
        <v>12000</v>
      </c>
      <c r="I38" s="65">
        <f t="shared" si="11"/>
        <v>14520</v>
      </c>
      <c r="J38" s="86">
        <v>10000</v>
      </c>
      <c r="K38" s="107">
        <f t="shared" si="15"/>
        <v>12100</v>
      </c>
      <c r="L38" s="89">
        <v>6000</v>
      </c>
      <c r="M38" s="65">
        <f t="shared" si="14"/>
        <v>7260</v>
      </c>
      <c r="O38" s="3">
        <f t="shared" si="10"/>
        <v>0</v>
      </c>
    </row>
    <row r="39" spans="2:17" x14ac:dyDescent="0.25">
      <c r="B39" s="66"/>
      <c r="C39" s="83" t="s">
        <v>24</v>
      </c>
      <c r="D39" s="89">
        <v>20000</v>
      </c>
      <c r="E39" s="90">
        <f t="shared" si="12"/>
        <v>24200</v>
      </c>
      <c r="F39" s="86">
        <v>0</v>
      </c>
      <c r="G39" s="107">
        <f t="shared" si="13"/>
        <v>0</v>
      </c>
      <c r="H39" s="89">
        <v>20000</v>
      </c>
      <c r="I39" s="65">
        <f t="shared" si="11"/>
        <v>24200</v>
      </c>
      <c r="J39" s="86">
        <v>0</v>
      </c>
      <c r="K39" s="107">
        <f t="shared" si="15"/>
        <v>0</v>
      </c>
      <c r="L39" s="89"/>
      <c r="M39" s="65">
        <f t="shared" si="14"/>
        <v>0</v>
      </c>
      <c r="O39" s="3">
        <f t="shared" si="10"/>
        <v>0</v>
      </c>
    </row>
    <row r="40" spans="2:17" x14ac:dyDescent="0.25">
      <c r="B40" s="66"/>
      <c r="C40" s="83" t="s">
        <v>25</v>
      </c>
      <c r="D40" s="89">
        <v>20000</v>
      </c>
      <c r="E40" s="90">
        <f t="shared" si="12"/>
        <v>24200</v>
      </c>
      <c r="F40" s="86">
        <v>6000</v>
      </c>
      <c r="G40" s="107">
        <f>F40*1.21</f>
        <v>7260</v>
      </c>
      <c r="H40" s="89">
        <v>8000</v>
      </c>
      <c r="I40" s="65">
        <f t="shared" si="11"/>
        <v>9680</v>
      </c>
      <c r="J40" s="86">
        <v>6000</v>
      </c>
      <c r="K40" s="107">
        <f t="shared" si="15"/>
        <v>7260</v>
      </c>
      <c r="L40" s="89"/>
      <c r="M40" s="65">
        <f t="shared" si="14"/>
        <v>0</v>
      </c>
      <c r="O40" s="3">
        <f t="shared" si="10"/>
        <v>0</v>
      </c>
    </row>
    <row r="41" spans="2:17" s="59" customFormat="1" ht="18.75" x14ac:dyDescent="0.3">
      <c r="B41" s="77"/>
      <c r="C41" s="84" t="s">
        <v>26</v>
      </c>
      <c r="D41" s="91">
        <f t="shared" ref="D41:M41" si="16">SUM(D34:D40)</f>
        <v>690000</v>
      </c>
      <c r="E41" s="78">
        <f t="shared" si="16"/>
        <v>834900</v>
      </c>
      <c r="F41" s="87">
        <f t="shared" si="16"/>
        <v>195000</v>
      </c>
      <c r="G41" s="108">
        <f t="shared" si="16"/>
        <v>235950</v>
      </c>
      <c r="H41" s="91">
        <f t="shared" si="16"/>
        <v>117000</v>
      </c>
      <c r="I41" s="78">
        <f t="shared" si="16"/>
        <v>141570</v>
      </c>
      <c r="J41" s="87">
        <f t="shared" si="16"/>
        <v>22000</v>
      </c>
      <c r="K41" s="108">
        <f t="shared" si="16"/>
        <v>26620</v>
      </c>
      <c r="L41" s="91">
        <f t="shared" si="16"/>
        <v>356000</v>
      </c>
      <c r="M41" s="78">
        <f t="shared" si="16"/>
        <v>430760</v>
      </c>
      <c r="O41" s="60">
        <f t="shared" si="10"/>
        <v>0</v>
      </c>
    </row>
    <row r="42" spans="2:17" ht="15.75" thickBot="1" x14ac:dyDescent="0.3">
      <c r="B42" s="79"/>
      <c r="C42" s="85" t="s">
        <v>37</v>
      </c>
      <c r="D42" s="92">
        <f t="shared" ref="D42:M42" si="17">(D41+D32)*0.1</f>
        <v>1733828.456</v>
      </c>
      <c r="E42" s="93">
        <f t="shared" si="17"/>
        <v>2097932.4317599996</v>
      </c>
      <c r="F42" s="88">
        <f t="shared" si="17"/>
        <v>487357.75600000005</v>
      </c>
      <c r="G42" s="109">
        <f t="shared" si="17"/>
        <v>589702.88476000004</v>
      </c>
      <c r="H42" s="92">
        <f t="shared" si="17"/>
        <v>604984.4</v>
      </c>
      <c r="I42" s="80">
        <f t="shared" si="17"/>
        <v>732031.12400000007</v>
      </c>
      <c r="J42" s="88">
        <f t="shared" si="17"/>
        <v>401731</v>
      </c>
      <c r="K42" s="109">
        <f t="shared" si="17"/>
        <v>486094.50999999989</v>
      </c>
      <c r="L42" s="92">
        <f t="shared" si="17"/>
        <v>239755.30000000002</v>
      </c>
      <c r="M42" s="80">
        <f t="shared" si="17"/>
        <v>290103.913</v>
      </c>
      <c r="O42" s="3">
        <f>L42+J42+H42+F42-D42</f>
        <v>0</v>
      </c>
    </row>
    <row r="43" spans="2:17" ht="15.75" hidden="1" thickBot="1" x14ac:dyDescent="0.3">
      <c r="B43" s="46"/>
      <c r="C43" s="47"/>
      <c r="D43" s="29"/>
      <c r="E43" s="30"/>
      <c r="F43" s="23"/>
      <c r="G43" s="16"/>
      <c r="H43" s="29"/>
      <c r="I43" s="30"/>
      <c r="J43" s="23"/>
      <c r="K43" s="16"/>
      <c r="L43" s="29"/>
      <c r="M43" s="42"/>
      <c r="O43" s="3"/>
    </row>
    <row r="44" spans="2:17" s="1" customFormat="1" ht="36" x14ac:dyDescent="0.2">
      <c r="B44" s="49" t="s">
        <v>0</v>
      </c>
      <c r="C44" s="9" t="s">
        <v>1</v>
      </c>
      <c r="D44" s="31" t="s">
        <v>28</v>
      </c>
      <c r="E44" s="32"/>
      <c r="F44" s="17" t="s">
        <v>49</v>
      </c>
      <c r="G44" s="17"/>
      <c r="H44" s="38" t="s">
        <v>46</v>
      </c>
      <c r="I44" s="39"/>
      <c r="J44" s="17" t="s">
        <v>47</v>
      </c>
      <c r="K44" s="17"/>
      <c r="L44" s="43" t="s">
        <v>48</v>
      </c>
      <c r="M44" s="18"/>
    </row>
    <row r="45" spans="2:17" s="1" customFormat="1" ht="12.75" thickBot="1" x14ac:dyDescent="0.25">
      <c r="B45" s="10"/>
      <c r="C45" s="48"/>
      <c r="D45" s="33" t="s">
        <v>27</v>
      </c>
      <c r="E45" s="34" t="s">
        <v>2</v>
      </c>
      <c r="F45" s="24" t="s">
        <v>27</v>
      </c>
      <c r="G45" s="19" t="s">
        <v>2</v>
      </c>
      <c r="H45" s="40" t="s">
        <v>27</v>
      </c>
      <c r="I45" s="34" t="s">
        <v>2</v>
      </c>
      <c r="J45" s="24" t="s">
        <v>27</v>
      </c>
      <c r="K45" s="19" t="s">
        <v>2</v>
      </c>
      <c r="L45" s="40" t="s">
        <v>27</v>
      </c>
      <c r="M45" s="20" t="s">
        <v>2</v>
      </c>
    </row>
    <row r="46" spans="2:17" s="59" customFormat="1" ht="19.5" thickBot="1" x14ac:dyDescent="0.35">
      <c r="B46" s="52"/>
      <c r="C46" s="53" t="s">
        <v>50</v>
      </c>
      <c r="D46" s="54">
        <f>D32+D41+D42</f>
        <v>19072113.015999999</v>
      </c>
      <c r="E46" s="55">
        <f t="shared" ref="E46:M46" si="18">E41+E32+E42</f>
        <v>23077256.749359991</v>
      </c>
      <c r="F46" s="61">
        <f>F41+F32+F42</f>
        <v>5360935.3160000006</v>
      </c>
      <c r="G46" s="57">
        <f t="shared" si="18"/>
        <v>6486731.7323599998</v>
      </c>
      <c r="H46" s="54">
        <f t="shared" si="18"/>
        <v>6654828.4000000004</v>
      </c>
      <c r="I46" s="55">
        <f t="shared" si="18"/>
        <v>8052342.3640000001</v>
      </c>
      <c r="J46" s="61">
        <f t="shared" si="18"/>
        <v>4419041</v>
      </c>
      <c r="K46" s="57">
        <f t="shared" si="18"/>
        <v>5347039.6099999985</v>
      </c>
      <c r="L46" s="54">
        <f t="shared" si="18"/>
        <v>2637308.2999999998</v>
      </c>
      <c r="M46" s="55">
        <f t="shared" si="18"/>
        <v>3191143.0430000001</v>
      </c>
      <c r="O46" s="62">
        <f>L46+J46+H46+F46</f>
        <v>19072113.015999999</v>
      </c>
      <c r="P46" s="63"/>
      <c r="Q46" s="63"/>
    </row>
    <row r="47" spans="2:17" x14ac:dyDescent="0.25">
      <c r="D47" s="15"/>
      <c r="O47" s="3">
        <f>O46-D46</f>
        <v>0</v>
      </c>
    </row>
  </sheetData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workbookViewId="0">
      <selection activeCell="K14" sqref="K14"/>
    </sheetView>
  </sheetViews>
  <sheetFormatPr defaultRowHeight="15" x14ac:dyDescent="0.25"/>
  <cols>
    <col min="1" max="1" width="9.140625" customWidth="1"/>
    <col min="2" max="2" width="38.42578125" bestFit="1" customWidth="1"/>
    <col min="3" max="5" width="13.42578125" bestFit="1" customWidth="1"/>
  </cols>
  <sheetData>
    <row r="1" spans="1:5" s="5" customFormat="1" ht="21" x14ac:dyDescent="0.35">
      <c r="A1" s="121" t="s">
        <v>63</v>
      </c>
    </row>
    <row r="2" spans="1:5" s="5" customFormat="1" ht="18.75" x14ac:dyDescent="0.3"/>
    <row r="3" spans="1:5" s="5" customFormat="1" ht="26.25" x14ac:dyDescent="0.4">
      <c r="A3" s="125" t="s">
        <v>62</v>
      </c>
    </row>
    <row r="4" spans="1:5" s="5" customFormat="1" ht="18.75" x14ac:dyDescent="0.3"/>
    <row r="5" spans="1:5" ht="15.75" thickBot="1" x14ac:dyDescent="0.3"/>
    <row r="6" spans="1:5" s="1" customFormat="1" ht="12.75" thickBot="1" x14ac:dyDescent="0.25">
      <c r="A6" s="44" t="s">
        <v>0</v>
      </c>
      <c r="B6" s="147" t="s">
        <v>1</v>
      </c>
      <c r="C6" s="122" t="s">
        <v>51</v>
      </c>
      <c r="D6" s="148" t="s">
        <v>52</v>
      </c>
      <c r="E6" s="149" t="s">
        <v>53</v>
      </c>
    </row>
    <row r="7" spans="1:5" s="1" customFormat="1" ht="5.25" customHeight="1" x14ac:dyDescent="0.2">
      <c r="A7" s="124"/>
      <c r="B7" s="145"/>
      <c r="C7" s="146"/>
      <c r="D7" s="137"/>
      <c r="E7" s="123"/>
    </row>
    <row r="8" spans="1:5" s="130" customFormat="1" ht="15.75" x14ac:dyDescent="0.25">
      <c r="A8" s="150">
        <v>301</v>
      </c>
      <c r="B8" s="134" t="s">
        <v>65</v>
      </c>
      <c r="C8" s="140"/>
      <c r="D8" s="138">
        <f>C8*0.21</f>
        <v>0</v>
      </c>
      <c r="E8" s="151">
        <f>C8+D8</f>
        <v>0</v>
      </c>
    </row>
    <row r="9" spans="1:5" s="130" customFormat="1" ht="15.75" x14ac:dyDescent="0.25">
      <c r="A9" s="150">
        <v>302</v>
      </c>
      <c r="B9" s="134" t="s">
        <v>67</v>
      </c>
      <c r="C9" s="140"/>
      <c r="D9" s="138">
        <f t="shared" ref="D9:D29" si="0">C9*0.21</f>
        <v>0</v>
      </c>
      <c r="E9" s="151">
        <f t="shared" ref="E9:E26" si="1">C9+D9</f>
        <v>0</v>
      </c>
    </row>
    <row r="10" spans="1:5" s="130" customFormat="1" ht="15.75" x14ac:dyDescent="0.25">
      <c r="A10" s="150">
        <v>302</v>
      </c>
      <c r="B10" s="134" t="s">
        <v>66</v>
      </c>
      <c r="C10" s="140"/>
      <c r="D10" s="138">
        <v>0</v>
      </c>
      <c r="E10" s="151">
        <v>0</v>
      </c>
    </row>
    <row r="11" spans="1:5" s="130" customFormat="1" ht="15.75" x14ac:dyDescent="0.25">
      <c r="A11" s="150">
        <v>304</v>
      </c>
      <c r="B11" s="134" t="s">
        <v>54</v>
      </c>
      <c r="C11" s="140"/>
      <c r="D11" s="138">
        <f t="shared" si="0"/>
        <v>0</v>
      </c>
      <c r="E11" s="151">
        <f t="shared" si="1"/>
        <v>0</v>
      </c>
    </row>
    <row r="12" spans="1:5" s="130" customFormat="1" ht="15.75" x14ac:dyDescent="0.25">
      <c r="A12" s="150">
        <v>305</v>
      </c>
      <c r="B12" s="134" t="s">
        <v>7</v>
      </c>
      <c r="C12" s="140"/>
      <c r="D12" s="138">
        <f t="shared" si="0"/>
        <v>0</v>
      </c>
      <c r="E12" s="151">
        <f t="shared" si="1"/>
        <v>0</v>
      </c>
    </row>
    <row r="13" spans="1:5" s="130" customFormat="1" ht="15.75" x14ac:dyDescent="0.25">
      <c r="A13" s="150"/>
      <c r="B13" s="134"/>
      <c r="C13" s="140"/>
      <c r="D13" s="138"/>
      <c r="E13" s="151"/>
    </row>
    <row r="14" spans="1:5" s="131" customFormat="1" ht="15.75" x14ac:dyDescent="0.25">
      <c r="A14" s="152"/>
      <c r="B14" s="136" t="s">
        <v>55</v>
      </c>
      <c r="C14" s="141">
        <f>SUM(C8:C13)</f>
        <v>0</v>
      </c>
      <c r="D14" s="136">
        <f>C14*0.21</f>
        <v>0</v>
      </c>
      <c r="E14" s="153">
        <f t="shared" si="1"/>
        <v>0</v>
      </c>
    </row>
    <row r="15" spans="1:5" s="130" customFormat="1" ht="15.75" x14ac:dyDescent="0.25">
      <c r="A15" s="154"/>
      <c r="B15" s="142"/>
      <c r="C15" s="143"/>
      <c r="D15" s="144"/>
      <c r="E15" s="155"/>
    </row>
    <row r="16" spans="1:5" s="130" customFormat="1" ht="15.75" x14ac:dyDescent="0.25">
      <c r="A16" s="150" t="s">
        <v>56</v>
      </c>
      <c r="B16" s="134" t="s">
        <v>57</v>
      </c>
      <c r="C16" s="140"/>
      <c r="D16" s="138">
        <f t="shared" si="0"/>
        <v>0</v>
      </c>
      <c r="E16" s="151">
        <f t="shared" si="1"/>
        <v>0</v>
      </c>
    </row>
    <row r="17" spans="1:11" s="130" customFormat="1" ht="15.75" x14ac:dyDescent="0.25">
      <c r="A17" s="150"/>
      <c r="B17" s="134" t="s">
        <v>21</v>
      </c>
      <c r="C17" s="140"/>
      <c r="D17" s="138">
        <f t="shared" si="0"/>
        <v>0</v>
      </c>
      <c r="E17" s="151">
        <f t="shared" si="1"/>
        <v>0</v>
      </c>
    </row>
    <row r="18" spans="1:11" s="130" customFormat="1" ht="15.75" x14ac:dyDescent="0.25">
      <c r="A18" s="150"/>
      <c r="B18" s="134" t="s">
        <v>22</v>
      </c>
      <c r="C18" s="140"/>
      <c r="D18" s="138">
        <f t="shared" si="0"/>
        <v>0</v>
      </c>
      <c r="E18" s="151">
        <f t="shared" si="1"/>
        <v>0</v>
      </c>
    </row>
    <row r="19" spans="1:11" s="130" customFormat="1" ht="15.75" x14ac:dyDescent="0.25">
      <c r="A19" s="150"/>
      <c r="B19" s="134" t="s">
        <v>43</v>
      </c>
      <c r="C19" s="140"/>
      <c r="D19" s="138">
        <f t="shared" si="0"/>
        <v>0</v>
      </c>
      <c r="E19" s="151">
        <f t="shared" si="1"/>
        <v>0</v>
      </c>
    </row>
    <row r="20" spans="1:11" s="130" customFormat="1" ht="15.75" x14ac:dyDescent="0.25">
      <c r="A20" s="150"/>
      <c r="B20" s="134"/>
      <c r="C20" s="140"/>
      <c r="D20" s="138"/>
      <c r="E20" s="151"/>
    </row>
    <row r="21" spans="1:11" s="131" customFormat="1" ht="15.75" x14ac:dyDescent="0.25">
      <c r="A21" s="152"/>
      <c r="B21" s="136" t="s">
        <v>58</v>
      </c>
      <c r="C21" s="141">
        <f>SUM(C16:C20)</f>
        <v>0</v>
      </c>
      <c r="D21" s="136">
        <f t="shared" si="0"/>
        <v>0</v>
      </c>
      <c r="E21" s="153">
        <f>C21+D21</f>
        <v>0</v>
      </c>
    </row>
    <row r="22" spans="1:11" s="130" customFormat="1" ht="15.75" x14ac:dyDescent="0.25">
      <c r="A22" s="154"/>
      <c r="B22" s="142"/>
      <c r="C22" s="143"/>
      <c r="D22" s="144"/>
      <c r="E22" s="155"/>
    </row>
    <row r="23" spans="1:11" s="130" customFormat="1" ht="31.5" x14ac:dyDescent="0.25">
      <c r="A23" s="150">
        <v>8</v>
      </c>
      <c r="B23" s="135" t="s">
        <v>59</v>
      </c>
      <c r="C23" s="140"/>
      <c r="D23" s="139">
        <f t="shared" si="0"/>
        <v>0</v>
      </c>
      <c r="E23" s="156">
        <f t="shared" si="1"/>
        <v>0</v>
      </c>
    </row>
    <row r="24" spans="1:11" s="130" customFormat="1" ht="31.5" x14ac:dyDescent="0.25">
      <c r="A24" s="150">
        <v>9</v>
      </c>
      <c r="B24" s="135" t="s">
        <v>60</v>
      </c>
      <c r="C24" s="140"/>
      <c r="D24" s="139">
        <f t="shared" si="0"/>
        <v>0</v>
      </c>
      <c r="E24" s="156">
        <f t="shared" si="1"/>
        <v>0</v>
      </c>
    </row>
    <row r="25" spans="1:11" s="130" customFormat="1" ht="15.75" x14ac:dyDescent="0.25">
      <c r="A25" s="150"/>
      <c r="B25" s="134"/>
      <c r="C25" s="140"/>
      <c r="D25" s="139"/>
      <c r="E25" s="156"/>
      <c r="J25" s="132"/>
      <c r="K25" s="132"/>
    </row>
    <row r="26" spans="1:11" s="131" customFormat="1" ht="16.5" thickBot="1" x14ac:dyDescent="0.3">
      <c r="A26" s="157"/>
      <c r="B26" s="158" t="s">
        <v>61</v>
      </c>
      <c r="C26" s="159">
        <f>SUM(C23:C25)</f>
        <v>0</v>
      </c>
      <c r="D26" s="160">
        <f t="shared" si="0"/>
        <v>0</v>
      </c>
      <c r="E26" s="161">
        <f t="shared" si="1"/>
        <v>0</v>
      </c>
      <c r="F26" s="133"/>
    </row>
    <row r="27" spans="1:11" s="131" customFormat="1" ht="16.5" thickBot="1" x14ac:dyDescent="0.3">
      <c r="A27" s="162"/>
      <c r="B27" s="162"/>
      <c r="C27" s="162"/>
      <c r="D27" s="163"/>
      <c r="E27" s="163"/>
      <c r="F27" s="133"/>
    </row>
    <row r="28" spans="1:11" s="1" customFormat="1" ht="12.75" thickBot="1" x14ac:dyDescent="0.25">
      <c r="A28" s="44" t="s">
        <v>0</v>
      </c>
      <c r="B28" s="147" t="s">
        <v>1</v>
      </c>
      <c r="C28" s="122" t="s">
        <v>51</v>
      </c>
      <c r="D28" s="148" t="s">
        <v>52</v>
      </c>
      <c r="E28" s="149" t="s">
        <v>53</v>
      </c>
    </row>
    <row r="29" spans="1:11" s="130" customFormat="1" ht="24" thickBot="1" x14ac:dyDescent="0.4">
      <c r="A29" s="164"/>
      <c r="B29" s="165" t="s">
        <v>64</v>
      </c>
      <c r="C29" s="166">
        <f>C26+C21+C14</f>
        <v>0</v>
      </c>
      <c r="D29" s="167">
        <f t="shared" si="0"/>
        <v>0</v>
      </c>
      <c r="E29" s="168">
        <f t="shared" ref="E29" si="2">C29+D29</f>
        <v>0</v>
      </c>
    </row>
    <row r="30" spans="1:11" s="130" customFormat="1" ht="15.75" x14ac:dyDescent="0.25">
      <c r="A30" s="128"/>
      <c r="B30" s="129"/>
      <c r="C30" s="128"/>
      <c r="D30" s="128"/>
      <c r="E30" s="128"/>
    </row>
    <row r="31" spans="1:11" s="130" customFormat="1" ht="15.75" x14ac:dyDescent="0.25">
      <c r="A31" s="128"/>
      <c r="B31" s="129"/>
      <c r="C31" s="128"/>
      <c r="D31" s="128"/>
      <c r="E31" s="128"/>
    </row>
    <row r="32" spans="1:11" s="130" customFormat="1" ht="15.75" x14ac:dyDescent="0.25">
      <c r="A32" s="128"/>
      <c r="B32" s="129"/>
      <c r="C32" s="128"/>
      <c r="D32" s="128"/>
      <c r="E32" s="128"/>
    </row>
    <row r="33" spans="1:5" s="130" customFormat="1" ht="15.75" x14ac:dyDescent="0.25">
      <c r="A33" s="128"/>
      <c r="B33" s="129"/>
      <c r="C33" s="128"/>
      <c r="D33" s="128"/>
      <c r="E33" s="128"/>
    </row>
    <row r="34" spans="1:5" s="130" customFormat="1" ht="15.75" x14ac:dyDescent="0.25">
      <c r="A34" s="128"/>
      <c r="B34" s="129"/>
      <c r="C34" s="128"/>
      <c r="D34" s="128"/>
      <c r="E34" s="128"/>
    </row>
    <row r="35" spans="1:5" s="130" customFormat="1" ht="15.75" x14ac:dyDescent="0.25">
      <c r="A35" s="128"/>
      <c r="B35" s="129"/>
      <c r="C35" s="128"/>
      <c r="D35" s="128"/>
      <c r="E35" s="128"/>
    </row>
    <row r="36" spans="1:5" s="130" customFormat="1" ht="15.75" x14ac:dyDescent="0.25">
      <c r="A36" s="128"/>
      <c r="B36" s="129"/>
      <c r="C36" s="128"/>
      <c r="D36" s="128"/>
      <c r="E36" s="128"/>
    </row>
    <row r="37" spans="1:5" s="130" customFormat="1" ht="15.75" x14ac:dyDescent="0.25">
      <c r="A37" s="128"/>
      <c r="B37" s="129"/>
      <c r="C37" s="128"/>
      <c r="D37" s="128"/>
      <c r="E37" s="128"/>
    </row>
    <row r="38" spans="1:5" s="130" customFormat="1" ht="15.75" x14ac:dyDescent="0.25">
      <c r="A38" s="128"/>
      <c r="B38" s="129"/>
      <c r="C38" s="128"/>
      <c r="D38" s="128"/>
      <c r="E38" s="128"/>
    </row>
    <row r="39" spans="1:5" s="130" customFormat="1" ht="15.75" x14ac:dyDescent="0.25">
      <c r="A39" s="128"/>
      <c r="B39" s="129"/>
      <c r="C39" s="128"/>
      <c r="D39" s="128"/>
      <c r="E39" s="128"/>
    </row>
    <row r="40" spans="1:5" s="130" customFormat="1" ht="15.75" x14ac:dyDescent="0.25">
      <c r="B40" s="129"/>
      <c r="C40" s="128"/>
      <c r="D40" s="128"/>
      <c r="E40" s="128"/>
    </row>
    <row r="41" spans="1:5" s="130" customFormat="1" ht="15.75" x14ac:dyDescent="0.25">
      <c r="B41" s="129"/>
      <c r="C41" s="128"/>
      <c r="D41" s="128"/>
      <c r="E41" s="128"/>
    </row>
    <row r="42" spans="1:5" s="130" customFormat="1" ht="15.75" x14ac:dyDescent="0.25">
      <c r="B42" s="129"/>
      <c r="C42" s="128"/>
      <c r="D42" s="128"/>
      <c r="E42" s="128"/>
    </row>
    <row r="43" spans="1:5" s="130" customFormat="1" ht="15.75" x14ac:dyDescent="0.25">
      <c r="B43" s="129"/>
      <c r="C43" s="128"/>
      <c r="D43" s="128"/>
      <c r="E43" s="128"/>
    </row>
    <row r="44" spans="1:5" ht="15.75" x14ac:dyDescent="0.25">
      <c r="A44" s="130"/>
      <c r="B44" s="129"/>
      <c r="C44" s="128"/>
      <c r="D44" s="128"/>
      <c r="E44" s="128"/>
    </row>
    <row r="45" spans="1:5" x14ac:dyDescent="0.25">
      <c r="B45" s="127"/>
      <c r="C45" s="126"/>
      <c r="D45" s="126"/>
      <c r="E45" s="126"/>
    </row>
    <row r="46" spans="1:5" x14ac:dyDescent="0.25">
      <c r="C46" s="126"/>
      <c r="D46" s="126"/>
      <c r="E46" s="126"/>
    </row>
    <row r="47" spans="1:5" x14ac:dyDescent="0.25">
      <c r="C47" s="126"/>
      <c r="D47" s="126"/>
      <c r="E47" s="126"/>
    </row>
    <row r="48" spans="1:5" x14ac:dyDescent="0.25">
      <c r="C48" s="126"/>
      <c r="D48" s="126"/>
      <c r="E48" s="126"/>
    </row>
    <row r="49" spans="3:5" x14ac:dyDescent="0.25">
      <c r="C49" s="126"/>
      <c r="D49" s="126"/>
      <c r="E49" s="126"/>
    </row>
    <row r="50" spans="3:5" x14ac:dyDescent="0.25">
      <c r="C50" s="126"/>
      <c r="D50" s="126"/>
      <c r="E50" s="126"/>
    </row>
    <row r="51" spans="3:5" x14ac:dyDescent="0.25">
      <c r="C51" s="126"/>
      <c r="D51" s="126"/>
      <c r="E51" s="126"/>
    </row>
    <row r="52" spans="3:5" x14ac:dyDescent="0.25">
      <c r="C52" s="126"/>
      <c r="D52" s="126"/>
      <c r="E52" s="126"/>
    </row>
    <row r="53" spans="3:5" x14ac:dyDescent="0.25">
      <c r="C53" s="126"/>
      <c r="D53" s="126"/>
      <c r="E53" s="126"/>
    </row>
    <row r="54" spans="3:5" x14ac:dyDescent="0.25">
      <c r="C54" s="126"/>
      <c r="D54" s="126"/>
      <c r="E54" s="126"/>
    </row>
    <row r="55" spans="3:5" x14ac:dyDescent="0.25">
      <c r="C55" s="126"/>
      <c r="D55" s="126"/>
      <c r="E55" s="126"/>
    </row>
    <row r="56" spans="3:5" x14ac:dyDescent="0.25">
      <c r="C56" s="126"/>
      <c r="D56" s="126"/>
      <c r="E56" s="126"/>
    </row>
    <row r="57" spans="3:5" x14ac:dyDescent="0.25">
      <c r="C57" s="126"/>
      <c r="D57" s="126"/>
      <c r="E57" s="126"/>
    </row>
    <row r="58" spans="3:5" x14ac:dyDescent="0.25">
      <c r="C58" s="126"/>
      <c r="D58" s="126"/>
      <c r="E58" s="126"/>
    </row>
    <row r="59" spans="3:5" x14ac:dyDescent="0.25">
      <c r="C59" s="126"/>
      <c r="D59" s="126"/>
      <c r="E59" s="126"/>
    </row>
    <row r="60" spans="3:5" x14ac:dyDescent="0.25">
      <c r="C60" s="126"/>
      <c r="D60" s="126"/>
      <c r="E60" s="126"/>
    </row>
    <row r="61" spans="3:5" x14ac:dyDescent="0.25">
      <c r="C61" s="126"/>
      <c r="D61" s="126"/>
      <c r="E61" s="126"/>
    </row>
    <row r="62" spans="3:5" x14ac:dyDescent="0.25">
      <c r="C62" s="126"/>
      <c r="D62" s="126"/>
      <c r="E62" s="126"/>
    </row>
    <row r="63" spans="3:5" x14ac:dyDescent="0.25">
      <c r="C63" s="126"/>
      <c r="D63" s="126"/>
      <c r="E63" s="126"/>
    </row>
    <row r="64" spans="3:5" x14ac:dyDescent="0.25">
      <c r="C64" s="126"/>
      <c r="D64" s="126"/>
      <c r="E64" s="126"/>
    </row>
    <row r="65" spans="3:5" x14ac:dyDescent="0.25">
      <c r="C65" s="126"/>
      <c r="D65" s="126"/>
      <c r="E65" s="126"/>
    </row>
    <row r="66" spans="3:5" x14ac:dyDescent="0.25">
      <c r="C66" s="126"/>
      <c r="D66" s="126"/>
      <c r="E66" s="126"/>
    </row>
    <row r="67" spans="3:5" x14ac:dyDescent="0.25">
      <c r="C67" s="126"/>
      <c r="D67" s="126"/>
      <c r="E67" s="126"/>
    </row>
    <row r="68" spans="3:5" x14ac:dyDescent="0.25">
      <c r="C68" s="126"/>
      <c r="D68" s="126"/>
      <c r="E68" s="126"/>
    </row>
    <row r="69" spans="3:5" x14ac:dyDescent="0.25">
      <c r="C69" s="126"/>
      <c r="D69" s="126"/>
      <c r="E69" s="126"/>
    </row>
    <row r="70" spans="3:5" x14ac:dyDescent="0.25">
      <c r="C70" s="126"/>
      <c r="D70" s="126"/>
      <c r="E70" s="126"/>
    </row>
    <row r="71" spans="3:5" x14ac:dyDescent="0.25">
      <c r="C71" s="126"/>
      <c r="D71" s="126"/>
      <c r="E71" s="126"/>
    </row>
    <row r="72" spans="3:5" x14ac:dyDescent="0.25">
      <c r="C72" s="126"/>
      <c r="D72" s="126"/>
      <c r="E72" s="126"/>
    </row>
    <row r="73" spans="3:5" x14ac:dyDescent="0.25">
      <c r="C73" s="126"/>
      <c r="D73" s="126"/>
      <c r="E73" s="126"/>
    </row>
    <row r="74" spans="3:5" x14ac:dyDescent="0.25">
      <c r="C74" s="126"/>
      <c r="D74" s="126"/>
      <c r="E74" s="126"/>
    </row>
    <row r="75" spans="3:5" x14ac:dyDescent="0.25">
      <c r="C75" s="126"/>
      <c r="D75" s="126"/>
      <c r="E75" s="126"/>
    </row>
    <row r="76" spans="3:5" x14ac:dyDescent="0.25">
      <c r="C76" s="126"/>
      <c r="D76" s="126"/>
      <c r="E76" s="126"/>
    </row>
    <row r="77" spans="3:5" x14ac:dyDescent="0.25">
      <c r="C77" s="126"/>
      <c r="D77" s="126"/>
      <c r="E77" s="126"/>
    </row>
    <row r="78" spans="3:5" x14ac:dyDescent="0.25">
      <c r="C78" s="126"/>
      <c r="D78" s="126"/>
      <c r="E78" s="126"/>
    </row>
    <row r="79" spans="3:5" x14ac:dyDescent="0.25">
      <c r="C79" s="126"/>
      <c r="D79" s="126"/>
      <c r="E79" s="126"/>
    </row>
    <row r="80" spans="3:5" x14ac:dyDescent="0.25">
      <c r="C80" s="126"/>
      <c r="D80" s="126"/>
      <c r="E80" s="126"/>
    </row>
    <row r="81" spans="3:5" x14ac:dyDescent="0.25">
      <c r="C81" s="126"/>
      <c r="D81" s="126"/>
      <c r="E81" s="126"/>
    </row>
    <row r="82" spans="3:5" x14ac:dyDescent="0.25">
      <c r="C82" s="126"/>
      <c r="D82" s="126"/>
      <c r="E82" s="126"/>
    </row>
    <row r="83" spans="3:5" x14ac:dyDescent="0.25">
      <c r="C83" s="126"/>
      <c r="D83" s="126"/>
      <c r="E83" s="126"/>
    </row>
    <row r="84" spans="3:5" x14ac:dyDescent="0.25">
      <c r="C84" s="126"/>
      <c r="D84" s="126"/>
      <c r="E84" s="1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Jednotlivé roky výstavby</vt:lpstr>
      <vt:lpstr>Krycí list rozpočtů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2016-04-29T08:15:08Z</dcterms:modified>
</cp:coreProperties>
</file>