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Rekapitulace stavby" sheetId="1" r:id="rId1"/>
    <sheet name="SO 101 - Komunikace" sheetId="2" r:id="rId2"/>
    <sheet name="SO 301 - Odvodnění" sheetId="3" r:id="rId3"/>
    <sheet name="SO 401 - Veřejné osvětlen..." sheetId="4" r:id="rId4"/>
    <sheet name="VON - Vedlejší a ostatní ..." sheetId="5" r:id="rId5"/>
    <sheet name="Pokyny pro vyplnění" sheetId="6" r:id="rId6"/>
  </sheets>
  <definedNames>
    <definedName name="_xlnm._FilterDatabase" localSheetId="1" hidden="1">'SO 101 - Komunikace'!$C$85:$K$85</definedName>
    <definedName name="_xlnm._FilterDatabase" localSheetId="2" hidden="1">'SO 301 - Odvodnění'!$C$80:$K$80</definedName>
    <definedName name="_xlnm._FilterDatabase" localSheetId="3" hidden="1">'SO 401 - Veřejné osvětlen...'!$C$83:$K$83</definedName>
    <definedName name="_xlnm._FilterDatabase" localSheetId="4" hidden="1">'VON - Vedlejší a ostatní ...'!$C$81:$K$81</definedName>
    <definedName name="_xlnm.Print_Titles" localSheetId="0">'Rekapitulace stavby'!$49:$49</definedName>
    <definedName name="_xlnm.Print_Titles" localSheetId="1">'SO 101 - Komunikace'!$85:$85</definedName>
    <definedName name="_xlnm.Print_Titles" localSheetId="2">'SO 301 - Odvodnění'!$80:$80</definedName>
    <definedName name="_xlnm.Print_Titles" localSheetId="3">'SO 401 - Veřejné osvětlen...'!$83:$83</definedName>
    <definedName name="_xlnm.Print_Titles" localSheetId="4">'VON - Vedlejší a ostatní ...'!$81:$81</definedName>
    <definedName name="_xlnm.Print_Area" localSheetId="5">'Pokyny pro vyplnění'!$B$2:$K$69,'Pokyny pro vyplnění'!$B$72:$K$116,'Pokyny pro vyplnění'!$B$119:$K$188,'Pokyny pro vyplnění'!$B$192:$K$212</definedName>
    <definedName name="_xlnm.Print_Area" localSheetId="0">'Rekapitulace stavby'!$D$4:$AO$33,'Rekapitulace stavby'!$C$39:$AQ$56</definedName>
    <definedName name="_xlnm.Print_Area" localSheetId="1">'SO 101 - Komunikace'!$C$4:$J$36,'SO 101 - Komunikace'!$C$42:$J$67,'SO 101 - Komunikace'!$C$73:$K$468</definedName>
    <definedName name="_xlnm.Print_Area" localSheetId="2">'SO 301 - Odvodnění'!$C$4:$J$36,'SO 301 - Odvodnění'!$C$42:$J$62,'SO 301 - Odvodnění'!$C$68:$K$214</definedName>
    <definedName name="_xlnm.Print_Area" localSheetId="3">'SO 401 - Veřejné osvětlen...'!$C$4:$J$36,'SO 401 - Veřejné osvětlen...'!$C$42:$J$65,'SO 401 - Veřejné osvětlen...'!$C$71:$K$272</definedName>
    <definedName name="_xlnm.Print_Area" localSheetId="4">'VON - Vedlejší a ostatní ...'!$C$4:$J$36,'VON - Vedlejší a ostatní ...'!$C$42:$J$63,'VON - Vedlejší a ostatní ...'!$C$69:$K$126</definedName>
  </definedNames>
  <calcPr fullCalcOnLoad="1"/>
</workbook>
</file>

<file path=xl/sharedStrings.xml><?xml version="1.0" encoding="utf-8"?>
<sst xmlns="http://schemas.openxmlformats.org/spreadsheetml/2006/main" count="7529" uniqueCount="1294">
  <si>
    <t>Export VZ</t>
  </si>
  <si>
    <t>List obsahuje:</t>
  </si>
  <si>
    <t>3.0</t>
  </si>
  <si>
    <t>ZAMOK</t>
  </si>
  <si>
    <t>False</t>
  </si>
  <si>
    <t>{fa3a077c-fdfa-4e14-ab01-403e8b0fd7b2}</t>
  </si>
  <si>
    <t>0,01</t>
  </si>
  <si>
    <t>21</t>
  </si>
  <si>
    <t>15</t>
  </si>
  <si>
    <t>REKAPITULACE STAVBY</t>
  </si>
  <si>
    <t>v ---  níže se nacházejí doplnkové a pomocné údaje k sestavám  --- v</t>
  </si>
  <si>
    <t>Návod na vyplnění</t>
  </si>
  <si>
    <t>0,001</t>
  </si>
  <si>
    <t>Kód:</t>
  </si>
  <si>
    <t>13_361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</si>
  <si>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</si>
  <si>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</si>
  <si>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Dopravní řešení a rekonstrukce komunikací v ul. Mincovní v Jáchymově</t>
  </si>
  <si>
    <t>KSO:</t>
  </si>
  <si>
    <t>822 2</t>
  </si>
  <si>
    <t>CC-CZ:</t>
  </si>
  <si>
    <t/>
  </si>
  <si>
    <t>Místo:</t>
  </si>
  <si>
    <t>Jáchymov</t>
  </si>
  <si>
    <t>Datum:</t>
  </si>
  <si>
    <t>7.4.2015</t>
  </si>
  <si>
    <t>Zadavatel:</t>
  </si>
  <si>
    <t>IČ:</t>
  </si>
  <si>
    <t>0,1</t>
  </si>
  <si>
    <t>Město Jáchymov</t>
  </si>
  <si>
    <t>DIČ:</t>
  </si>
  <si>
    <t>Uchazeč:</t>
  </si>
  <si>
    <t>Vyplň údaj</t>
  </si>
  <si>
    <t>Projektant:</t>
  </si>
  <si>
    <t>AZ Consult, spol. s.r.o., Ústí nad Labem</t>
  </si>
  <si>
    <t>True</t>
  </si>
  <si>
    <t>Poznámka:</t>
  </si>
  <si>
    <t xml:space="preserve">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
Obchodní názvy materiálů uvedené v soupisu prací jsou pouze doporučené, lze je nahradit kvalitativně a technicky obdobnými materiály.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</si>
  <si>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</si>
  <si>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</si>
  <si>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</si>
  <si>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</si>
  <si>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</si>
  <si>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</si>
  <si>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</si>
  <si>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</si>
  <si>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</si>
  <si>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</si>
  <si>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</si>
  <si>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</si>
  <si>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</si>
  <si>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</si>
  <si>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</si>
  <si>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</si>
  <si>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</si>
  <si>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</si>
  <si>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</si>
  <si>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</si>
  <si>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</si>
  <si>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</si>
  <si>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</si>
  <si>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</si>
  <si>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</si>
  <si>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</si>
  <si>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</si>
  <si>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</si>
  <si>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</si>
  <si>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</si>
  <si>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</si>
  <si>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</si>
  <si>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</si>
  <si>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</si>
  <si>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</si>
  <si>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</si>
  <si>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</si>
  <si>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</si>
  <si>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101</t>
  </si>
  <si>
    <t>Komunikace</t>
  </si>
  <si>
    <t>STA</t>
  </si>
  <si>
    <t>1</t>
  </si>
  <si>
    <t>{39d9a03f-aafb-4f01-b3b1-dd103eb481c7}</t>
  </si>
  <si>
    <t>2</t>
  </si>
  <si>
    <t>SO 301</t>
  </si>
  <si>
    <t>Odvodnění</t>
  </si>
  <si>
    <t>{a63c8d1b-4da5-4287-a80a-9cf687400a50}</t>
  </si>
  <si>
    <t>SO 401</t>
  </si>
  <si>
    <t>Veřejné osvětlení historizující</t>
  </si>
  <si>
    <t>ING</t>
  </si>
  <si>
    <t>{893ac329-1e52-4923-92fe-de827c32af4f}</t>
  </si>
  <si>
    <t>VON</t>
  </si>
  <si>
    <t>Vedlejší a ostatní náklady</t>
  </si>
  <si>
    <t>{393fefb8-1f2c-4c5b-90f1-0dd9e56efcf6}</t>
  </si>
  <si>
    <t>Zpět na list:</t>
  </si>
  <si>
    <t>KRYCÍ LIST SOUPISU</t>
  </si>
  <si>
    <t>Objekt:</t>
  </si>
  <si>
    <t>SO 101 - Komunikace</t>
  </si>
  <si>
    <t>REKAPITULACE ČLENĚNÍ SOUPISU PRACÍ</t>
  </si>
  <si>
    <t>Kód dílu - Popis</t>
  </si>
  <si>
    <t>Cena celkem [CZK]</t>
  </si>
  <si>
    <t>Náklady soupisu celkem</t>
  </si>
  <si>
    <t>-1</t>
  </si>
  <si>
    <t>HSV - Práce a dodávky HSV</t>
  </si>
  <si>
    <t xml:space="preserve">    1 - Zemní práce</t>
  </si>
  <si>
    <t xml:space="preserve">    5 - Komunikace pozemní</t>
  </si>
  <si>
    <t xml:space="preserve">    9 - Ostatní konstrukce a práce, bourání</t>
  </si>
  <si>
    <t xml:space="preserve">    997 - Přesun sutě</t>
  </si>
  <si>
    <t xml:space="preserve">    998 - Přesun hmot</t>
  </si>
  <si>
    <t>PSV - Práce a dodávky PSV</t>
  </si>
  <si>
    <t xml:space="preserve">    711 - Izolace proti vodě, vlhkosti a plynům</t>
  </si>
  <si>
    <t>Ostatní - Ostatní</t>
  </si>
  <si>
    <t xml:space="preserve">    101 - Pěstební péče na 5 let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</si>
  <si>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</si>
  <si>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</si>
  <si>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</si>
  <si>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</si>
  <si>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</si>
  <si>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</si>
  <si>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</si>
  <si>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</si>
  <si>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</si>
  <si>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</si>
  <si>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</si>
  <si>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</si>
  <si>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</si>
  <si>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</si>
  <si>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</si>
  <si>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</si>
  <si>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</si>
  <si>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</si>
  <si>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</si>
  <si>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113106221</t>
  </si>
  <si>
    <t>Rozebrání dlažeb vozovek pl přes 50 do 200 m2 z drobných kostek do lože z kameniva</t>
  </si>
  <si>
    <t>m2</t>
  </si>
  <si>
    <t>CS ÚRS 2016 01</t>
  </si>
  <si>
    <t>4</t>
  </si>
  <si>
    <t>-1200623648</t>
  </si>
  <si>
    <t>PP</t>
  </si>
  <si>
    <t>Rozebrání dlažeb a dílců komunikací pro pěší, vozovek a ploch s přemístěním hmot na skládku na vzdálenost do 3 m nebo s naložením na dopravní prostředek vozovek a ploch, s jakoukoliv výplní spár v ploše jednotlivě přes 50 m2 do 200 m2 z drobných kostek nebo odseků kladených do lože z kameniva</t>
  </si>
  <si>
    <t>PSC</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</si>
  <si>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</si>
  <si>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</si>
  <si>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23+22,5+4,2+2,1 "žulové kostky 10cm"</t>
  </si>
  <si>
    <t>113107171</t>
  </si>
  <si>
    <t>Odstranění podkladu pl přes 50 do 200 m2 z betonu prostého tl 150 mm</t>
  </si>
  <si>
    <t>-855476174</t>
  </si>
  <si>
    <t>Odstranění podkladů nebo krytů s přemístěním hmot na skládku na vzdálenost do 20 m nebo s naložením na dopravní prostředek v ploše jednotlivě přes 50 m2 do 200 m2 z betonu prostého, o tl. vrstvy přes 100 do 150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</si>
  <si>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</si>
  <si>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7,73+1,2+0,16+1,1+1,0+5,7+2,95+1,9+32,7+7,44+2,0</t>
  </si>
  <si>
    <t>3</t>
  </si>
  <si>
    <t>113107224</t>
  </si>
  <si>
    <t>Odstranění podkladu pl přes 200 m2 z kameniva drceného tl 400 mm</t>
  </si>
  <si>
    <t>-910235546</t>
  </si>
  <si>
    <t>Odstranění podkladů nebo krytů s přemístěním hmot na skládku na vzdálenost do 20 m nebo s naložením na dopravní prostředek v ploše jednotlivě přes 200 m2 z kameniva hrubého drceného, o tl. vrstvy přes 300 do 400 mm</t>
  </si>
  <si>
    <t>51,8+63,88+1990</t>
  </si>
  <si>
    <t>185,3+15,05 "štěrkové vrstvy"</t>
  </si>
  <si>
    <t>Součet</t>
  </si>
  <si>
    <t>113154353</t>
  </si>
  <si>
    <t>Frézování živičného krytu tl 50 mm pruh š 1 m pl do 10000 m2 s překážkami v trase</t>
  </si>
  <si>
    <t>2097510130</t>
  </si>
  <si>
    <t>Frézování živičného podkladu nebo krytu s naložením na dopravní prostředek plochy přes 1 000 do 10 000 m2 s překážkami v trase pruhu šířky do 1 m, tloušťky vrstvy 50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</si>
  <si>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</si>
  <si>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1990</t>
  </si>
  <si>
    <t>5</t>
  </si>
  <si>
    <t>121101101</t>
  </si>
  <si>
    <t>Sejmutí ornice s přemístěním na vzdálenost do 50 m</t>
  </si>
  <si>
    <t>m3</t>
  </si>
  <si>
    <t>1027252545</t>
  </si>
  <si>
    <t>Sejmutí ornice nebo lesní půdy s vodorovným přemístěním na hromady v místě upotřebení nebo na dočasné či trvalé skládky se složením, na vzdálenost do 50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</si>
  <si>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</si>
  <si>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(123,3+13,01+9,9+24,6+27,8+1,0+8,7+11,8+145,6+7,14)*0,15</t>
  </si>
  <si>
    <t>223*0,15</t>
  </si>
  <si>
    <t>6</t>
  </si>
  <si>
    <t>122202202</t>
  </si>
  <si>
    <t>Odkopávky a prokopávky nezapažené pro silnice objemu do 1000 m3 v hornině tř. 3</t>
  </si>
  <si>
    <t>-1023157185</t>
  </si>
  <si>
    <t>Odkopávky a prokopávky nezapažené pro silnice s přemístěním výkopku v příčných profilech na vzdálenost do 15 m nebo s naložením na dopravní prostředek v hornině tř. 3 přes 100 do 1 000 m3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</si>
  <si>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</si>
  <si>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((51,8+63,88+1990)*0,5)*0,3 "pro AZ 30% v tř.3"</t>
  </si>
  <si>
    <t>7</t>
  </si>
  <si>
    <t>122202209</t>
  </si>
  <si>
    <t>Příplatek k odkopávkám a prokopávkám pro silnice v hornině tř. 3 za lepivost</t>
  </si>
  <si>
    <t>-540361146</t>
  </si>
  <si>
    <t>Odkopávky a prokopávky nezapažené pro silnice s přemístěním výkopku v příčných profilech na vzdálenost do 15 m nebo s naložením na dopravní prostředek v hornině tř. 3 Příplatek k cenám za lepivost horniny tř. 3</t>
  </si>
  <si>
    <t>315,852*0,5 'Přepočtené koeficientem množství</t>
  </si>
  <si>
    <t>8</t>
  </si>
  <si>
    <t>122302202</t>
  </si>
  <si>
    <t>Odkopávky a prokopávky nezapažené pro silnice objemu do 1000 m3 v hornině tř. 4</t>
  </si>
  <si>
    <t>-624918874</t>
  </si>
  <si>
    <t>Odkopávky a prokopávky nezapažené pro silnice s přemístěním výkopku v příčných profilech na vzdálenost do 15 m nebo s naložením na dopravní prostředek v hornině tř. 4 přes 100 do 1 000 m3</t>
  </si>
  <si>
    <t>((51,8+63,88+1990)*0,5)*0,7 "pro AZ 70% v tř.4"</t>
  </si>
  <si>
    <t>9</t>
  </si>
  <si>
    <t>122302209</t>
  </si>
  <si>
    <t>Příplatek k odkopávkám a prokopávkám pro silnice v hornině tř. 4 za lepivost</t>
  </si>
  <si>
    <t>-284126209</t>
  </si>
  <si>
    <t>Odkopávky a prokopávky nezapažené pro silnice s přemístěním výkopku v příčných profilech na vzdálenost do 15 m nebo s naložením na dopravní prostředek v hornině tř. 4 Příplatek k cenám za lepivost horniny tř. 4</t>
  </si>
  <si>
    <t>736,988*0,5 'Přepočtené koeficientem množství</t>
  </si>
  <si>
    <t>10</t>
  </si>
  <si>
    <t>130001101</t>
  </si>
  <si>
    <t>Příplatek za ztížení vykopávky v blízkosti podzemního vedení</t>
  </si>
  <si>
    <t>578432527</t>
  </si>
  <si>
    <t>Příplatek k cenám hloubených vykopávek za ztížení vykopávky v blízkosti podzemního vedení nebo výbušnin pro jakoukoliv třídu horniny</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</si>
  <si>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</si>
  <si>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(315,852+736,988)*0,5 "50% z výkopů"</t>
  </si>
  <si>
    <t>11</t>
  </si>
  <si>
    <t>133202011</t>
  </si>
  <si>
    <t>Hloubení šachet ručním nebo pneum nářadím v soudržných horninách tř. 3, plocha výkopu do 4 m2</t>
  </si>
  <si>
    <t>-432523189</t>
  </si>
  <si>
    <t>Hloubení zapažených i nezapažených šachet plocha výkopu do 20 m2 ručním nebo pneumatickým nářadím s případným nutným přemístěním výkopku ve výkopišti v horninách soudržných tř. 3, plocha výkopu do 4 m2</t>
  </si>
  <si>
    <t xml:space="preserve">Poznámka k souboru cen:
1. V cenách jsou započteny i náklady na přehození výkopku na přilehlém terénu na vzdálenost do 5 m     od hrany šachty nebo naložení na dopravní prostředek. 2. V cenách 10-2011 až 30-3012 jsou započteny i náklady na svislý přesun horniny po házečkách do 2     metrů. </t>
  </si>
  <si>
    <t>0,4*0,4*0,7*5 "patky pro sloupky"</t>
  </si>
  <si>
    <t>12</t>
  </si>
  <si>
    <t>133202019</t>
  </si>
  <si>
    <t>Příplatek za lepivost u hloubení šachet ručním nebo pneum nářadím v horninách tř. 3</t>
  </si>
  <si>
    <t>1427560056</t>
  </si>
  <si>
    <t>Hloubení zapažených i nezapažených šachet plocha výkopu do 20 m2 ručním nebo pneumatickým nářadím s případným nutným přemístěním výkopku ve výkopišti v horninách soudržných tř. 3, plocha výkopu Příplatek k cenám za lepivost horniny tř. 3</t>
  </si>
  <si>
    <t>0,56*0,5</t>
  </si>
  <si>
    <t>13</t>
  </si>
  <si>
    <t>162701105</t>
  </si>
  <si>
    <t>Vodorovné přemístění do 10000 m výkopku/sypaniny z horniny tř. 1 až 4</t>
  </si>
  <si>
    <t>-1153908759</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</si>
  <si>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</si>
  <si>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</si>
  <si>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315,852+736,988+0,56 "výkopek na skládku"</t>
  </si>
  <si>
    <t>89,378 "přebytek ornice na skládku"</t>
  </si>
  <si>
    <t>14</t>
  </si>
  <si>
    <t>162701109</t>
  </si>
  <si>
    <t>Příplatek k vodorovnému přemístění výkopku/sypaniny z horniny tř. 1 až 4 ZKD 1000 m přes 10000 m</t>
  </si>
  <si>
    <t>14260285</t>
  </si>
  <si>
    <t>Vodorovné přemístění výkopku nebo sypaniny po suchu na obvyklém dopravním prostředku, bez naložení výkopku, avšak se složením bez rozhrnutí z horniny tř. 1 až 4 na vzdálenost Příplatek k ceně za každých dalších i započatých 1 000 m</t>
  </si>
  <si>
    <t>1142,778*30 'Přepočtené koeficientem množství</t>
  </si>
  <si>
    <t>171102111</t>
  </si>
  <si>
    <t>Uložení sypaniny z hornin nesoudržných a sypkých do násypů zhutněných v aktivní zóně</t>
  </si>
  <si>
    <t>758159703</t>
  </si>
  <si>
    <t>Uložení sypaniny do zhutněných násypů pro dálnice a letiště s rozprostřením sypaniny ve vrstvách, s hrubým urovnáním a uzavřením povrchu násypu z hornin nesoudržných sypkých v aktivní zóně</t>
  </si>
  <si>
    <t xml:space="preserve">Poznámka k souboru cen:
1. Ceny lze použít i pro sypaniny odebírané z hald, pro hlušinu apod. 2. Ceny lze použít i pro uložení sypaniny s předepsaným zhutněním na trvalé skládky. 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4. Zajišťuje-li se předepsané zhutnění násypu přesypáním podle čl. 120 ČSN 73 3050, ocení se     odstranění přesypané části jako odkopávka příslušnou cenou této části. </t>
  </si>
  <si>
    <t>(51,8+63,88+1990)*0,5</t>
  </si>
  <si>
    <t>16</t>
  </si>
  <si>
    <t>M</t>
  </si>
  <si>
    <t>5833120R01</t>
  </si>
  <si>
    <t>materiál vhodný do aktivní zóny nenamrzavý</t>
  </si>
  <si>
    <t>t</t>
  </si>
  <si>
    <t>-1220777978</t>
  </si>
  <si>
    <t>1052,84*1,8 'Přepočtené koeficientem množství</t>
  </si>
  <si>
    <t>17</t>
  </si>
  <si>
    <t>171201201</t>
  </si>
  <si>
    <t>Uložení sypaniny na skládky</t>
  </si>
  <si>
    <t>1184591885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</si>
  <si>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</si>
  <si>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18</t>
  </si>
  <si>
    <t>171201211</t>
  </si>
  <si>
    <t>Poplatek za uložení odpadu ze sypaniny na skládce (skládkovné)</t>
  </si>
  <si>
    <t>-161697917</t>
  </si>
  <si>
    <t>Uložení sypaniny poplatek za uložení sypaniny na skládce (skládkovné)</t>
  </si>
  <si>
    <t>1142,778*1,8 'Přepočtené koeficientem množství</t>
  </si>
  <si>
    <t>19</t>
  </si>
  <si>
    <t>181301102</t>
  </si>
  <si>
    <t>Rozprostření ornice tl vrstvy do 150 mm pl do 500 m2 v rovině nebo ve svahu do 1:5</t>
  </si>
  <si>
    <t>-1856839141</t>
  </si>
  <si>
    <t>Rozprostření a urovnání ornice v rovině nebo ve svahu sklonu do 1:5 při souvislé ploše do 500 m2, tl. vrstvy přes 100 do 150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</si>
  <si>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</si>
  <si>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20</t>
  </si>
  <si>
    <t>583000111R07</t>
  </si>
  <si>
    <t>humusová vrstva zeminy (ornice)</t>
  </si>
  <si>
    <t>-798489843</t>
  </si>
  <si>
    <t>223*0,15*1,8</t>
  </si>
  <si>
    <t>181411131</t>
  </si>
  <si>
    <t>Založení parkového trávníku výsevem plochy do 1000 m2 v rovině a ve svahu do 1:5</t>
  </si>
  <si>
    <t>1816084567</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</si>
  <si>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</si>
  <si>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</si>
  <si>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22</t>
  </si>
  <si>
    <t>005724200</t>
  </si>
  <si>
    <t>osivo směs travní parková okrasná</t>
  </si>
  <si>
    <t>kg</t>
  </si>
  <si>
    <t>-1570063493</t>
  </si>
  <si>
    <t>Osiva pícnin směsi travní balení obvykle 25 kg parková (3 kg)</t>
  </si>
  <si>
    <t>223*0,015 'Přepočtené koeficientem množství</t>
  </si>
  <si>
    <t>23</t>
  </si>
  <si>
    <t>181951102</t>
  </si>
  <si>
    <t>Úprava pláně v hornině tř. 1 až 4 se zhutněním</t>
  </si>
  <si>
    <t>918340001</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</si>
  <si>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</si>
  <si>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</si>
  <si>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51,8+63,88+1990 "pod komunikací"</t>
  </si>
  <si>
    <t>24</t>
  </si>
  <si>
    <t>183101314</t>
  </si>
  <si>
    <t>Jamky pro výsadbu s výměnou 100 % půdy zeminy tř 1 až 4 objem do 0,125 m3 v rovině a svahu do 1:5</t>
  </si>
  <si>
    <t>kus</t>
  </si>
  <si>
    <t>-1097796031</t>
  </si>
  <si>
    <t>Hloubení jamek pro vysazování rostlin v zemině tř.1 až 4 s výměnou půdy z 100% v rovině nebo na svahu do 1:5, objemu přes 0,05 do 0,125 m3</t>
  </si>
  <si>
    <t xml:space="preserve">Poznámka k souboru cen:
1. V cenách jsou započteny i náklady na případné naložení přebytečných výkopků na dopravní     prostředek, odvoz na vzdálenost do 20 km a složení výkopků. 2. V cenách nejsou započteny náklady na:     a) substrát, tyto náklady se oceňují ve specifikaci,     b) uložení odpadu na skládku. 3. V cenách o sklonu svahu přes 1:1 jsou uvažovány podmínky pro svahy běžně schůdné; bez použití     lezeckých technik. V případě použití lezeckých technik se tyto náklady oceňují individuálně. </t>
  </si>
  <si>
    <t>7 "jamky pro stromy"</t>
  </si>
  <si>
    <t>25</t>
  </si>
  <si>
    <t>183111313</t>
  </si>
  <si>
    <t>Jamky pro výsadbu s výměnou 100 % půdy zeminy tř 1 až 4 objem do 0,01 m3 v rovině a svahu do 1:5</t>
  </si>
  <si>
    <t>609072888</t>
  </si>
  <si>
    <t>Hloubení jamek pro vysazování rostlin v zemině tř.1 až 4 s výměnou půdy z 100% v rovině nebo na svahu do 1:5, objemu přes 0,005 do 0,01 m3</t>
  </si>
  <si>
    <t>68 "jamky pro keře"</t>
  </si>
  <si>
    <t>26</t>
  </si>
  <si>
    <t>103211000</t>
  </si>
  <si>
    <t>zahradní substrát pro výsadbu VL</t>
  </si>
  <si>
    <t>-260006713</t>
  </si>
  <si>
    <t>Rašelina substrátová zahradní substrát pro výsadbu     VL</t>
  </si>
  <si>
    <t>68*0,01</t>
  </si>
  <si>
    <t>7*0,125</t>
  </si>
  <si>
    <t>27</t>
  </si>
  <si>
    <t>184102110</t>
  </si>
  <si>
    <t>Výsadba dřeviny s balem D do 0,1 m do jamky se zalitím v rovině a svahu do 1:5</t>
  </si>
  <si>
    <t>799257451</t>
  </si>
  <si>
    <t>Výsadba dřeviny s balem do předem vyhloubené jamky se zalitím v rovině nebo na svahu do 1:5, při průměru balu do 100 mm</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</si>
  <si>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</si>
  <si>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28</t>
  </si>
  <si>
    <t>026503R01</t>
  </si>
  <si>
    <t>Svída krvavá (Cornus sanquinea), kontejner 1l, výš. 40+, min.3 výhony</t>
  </si>
  <si>
    <t>-1193163468</t>
  </si>
  <si>
    <t>29</t>
  </si>
  <si>
    <t>026503R02</t>
  </si>
  <si>
    <t>Meruzalka alpská (Ribes alpinum), kontejner 1l, výš. 40+, min.3 výhony</t>
  </si>
  <si>
    <t>1930910425</t>
  </si>
  <si>
    <t>30</t>
  </si>
  <si>
    <t>184102113</t>
  </si>
  <si>
    <t>Výsadba dřeviny s balem D do 0,4 m do jamky se zalitím v rovině a svahu do 1:5</t>
  </si>
  <si>
    <t>-1811262776</t>
  </si>
  <si>
    <t>Výsadba dřeviny s balem do předem vyhloubené jamky se zalitím v rovině nebo na svahu do 1:5, při průměru balu přes 300 do 400 mm</t>
  </si>
  <si>
    <t>31</t>
  </si>
  <si>
    <t>026504850</t>
  </si>
  <si>
    <t>Jeřáb obecný (Sorbus aucuparia) 120 - 150 cm, ZB</t>
  </si>
  <si>
    <t>-294535613</t>
  </si>
  <si>
    <t>Dřeviny okrasné listnaté Jeřáb obecný (Sorbus aucuparia) 120 - 150 cm     ZB</t>
  </si>
  <si>
    <t>32</t>
  </si>
  <si>
    <t>184215112</t>
  </si>
  <si>
    <t>Ukotvení kmene dřevin jedním kůlem D do 0,1 m délky do 2 m</t>
  </si>
  <si>
    <t>281955097</t>
  </si>
  <si>
    <t>Ukotvení dřeviny kůly jedním kůlem, délky přes 1 do 2 m</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</si>
  <si>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</si>
  <si>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33</t>
  </si>
  <si>
    <t>052172101</t>
  </si>
  <si>
    <t>tyč odkorněná délka 150 cm,tloušťka 10 cm</t>
  </si>
  <si>
    <t>741343782</t>
  </si>
  <si>
    <t>34</t>
  </si>
  <si>
    <t>184501131</t>
  </si>
  <si>
    <t>Zhotovení obalu z juty ve dvou vrstvách v rovině a svahu do 1:5</t>
  </si>
  <si>
    <t>1663332404</t>
  </si>
  <si>
    <t>Zhotovení obalu kmene a spodních částí větví stromu z juty ve dvou vrstvách v rovině nebo na svahu do 1:5</t>
  </si>
  <si>
    <t xml:space="preserve">Poznámka k souboru cen:
1. V cenách jsou započteny náklady na 50 % překrytí jutou. </t>
  </si>
  <si>
    <t>1,5*7</t>
  </si>
  <si>
    <t>35</t>
  </si>
  <si>
    <t>184801121</t>
  </si>
  <si>
    <t>Ošetřování vysazených dřevin soliterních v rovině a svahu do 1:5</t>
  </si>
  <si>
    <t>536364734</t>
  </si>
  <si>
    <t>Ošetření vysazených dřevin solitérních v rovině nebo na svahu do 1:5</t>
  </si>
  <si>
    <t xml:space="preserve">Poznámka k souboru cen:
1. V cenách jsou započteny i náklady na odplevelení s nakypřením nebo vypletí, odstranění     poškozených částí dřeviny s případným složením odpadu na hromady, naložením na dopravní prostředek     a odvozem do 20 km a s jeho složením. 2. Ceny jsou určeny pouze pro jednorázové ošetření. 3. V cenách nejsou započteny náklady na:     a) zalití rostlin; zalití se oceňuje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řez; tyto práce se oceňují cenami části C02 souboru cen 184 80-61 Řez stromů nebo keřů. 4. V cenách o sklonu svahu přes 1:1 jsou uvažovány podmínky pro svahy běžně schůdné; bez použití     lezeckých technik. V případě použití lezeckých technik se tyto náklady oceňují individuálně. </t>
  </si>
  <si>
    <t>36</t>
  </si>
  <si>
    <t>184801131</t>
  </si>
  <si>
    <t>Ošetřování vysazených dřevin ve skupinách v rovině a svahu do 1:5</t>
  </si>
  <si>
    <t>-1859495215</t>
  </si>
  <si>
    <t>Ošetření vysazených dřevin ve skupinách v rovině nebo na svahu do 1:5</t>
  </si>
  <si>
    <t>68 "keře"</t>
  </si>
  <si>
    <t>37</t>
  </si>
  <si>
    <t>184806111</t>
  </si>
  <si>
    <t>Řez stromů netrnitých průklestem D koruny do 2 m</t>
  </si>
  <si>
    <t>-44004535</t>
  </si>
  <si>
    <t>Řez stromů, keřů nebo růží průklestem stromů netrnitých, o průměru koruny do 2 m</t>
  </si>
  <si>
    <t xml:space="preserve">Poznámka k souboru cen:
1. V cenách jsou započteny i náklady spojené s přemístěním odstraněných větví na vzdálenost do 20     m, uložením na hromady, naložením na dopravní prostředek, odvozem do 20 km a se složením. 2. V cenách nejsou započteny náklady na uložení odpadu na skládku. 3. Ceny -6111 až -6163 a -6185 až -6188 jsou určeny pouze pro každoročně řezané dřeviny. 4. Ceny -6111 až -6144 jsou určeny pouze při použití žebře do maximální délky 5 m. 5. Ceny nelze použít pro řez popínavých dřevin a řez stromů nebo keřů ve ztížených podmínkách. Tyto     práce se oceňují individuálně. 6. Měrnou jednotkou kus se u řezu rozumí jeden strom nebo jeden keř. </t>
  </si>
  <si>
    <t>38</t>
  </si>
  <si>
    <t>184813133</t>
  </si>
  <si>
    <t>Ochrana listnatých dřevin do 70 cm před okusem chemickým nátěrem v rovině a svahu do 1:5</t>
  </si>
  <si>
    <t>100 kus</t>
  </si>
  <si>
    <t>1767567263</t>
  </si>
  <si>
    <t>Ochrana dřevin před okusem zvěří chemicky nátěrem, v rovině nebo ve svahu do 1:5 listnatých, výšky do 70 cm</t>
  </si>
  <si>
    <t xml:space="preserve">Poznámka k souboru cen:
1. V ceně -3121 jsou započteny i náklady na spojení konců drátů po celé výšce pletiva a donesení     připravených dílů pletiva k vybraným stromům na vzdálenost do 50 m. 2. V cenách prací -3131 až -3134 se provádí:     a) sazenice listnaté - nátěr celého vrcholového výhonu s terminálním pupenem,     b) sazenice jehličnaté - natírá se terminální pupen i s postraními větvemi horního přeslenu. 3. V ceně - 3121 je uvažována ochrana provedená pouze u kostry porostu, tj. 400 jedinců na hektar     (spon 5 x 5 m). 4. Kostra porostu je cílový počet stromů na 1 hektar plochy lesa. 5. V cenách o sklonu svahu přes 1:1 jsou uvažovány podmínky pro svahy běžně schůdné; bez použití     lezeckých technik. V případě použití lezeckých technik se tyto náklady oceňují individuálně. </t>
  </si>
  <si>
    <t>39</t>
  </si>
  <si>
    <t>252340011</t>
  </si>
  <si>
    <t>přípravek proti okusu (např. Morsuvin) vč. dovozu</t>
  </si>
  <si>
    <t>1866609474</t>
  </si>
  <si>
    <t>40</t>
  </si>
  <si>
    <t>184816111</t>
  </si>
  <si>
    <t>Hnojení sazenic průmyslovými hnojivy do 0,25 kg k jedné sazenici</t>
  </si>
  <si>
    <t>-1934121580</t>
  </si>
  <si>
    <t>Hnojení sazenic průmyslovými hnojivy v množství do 0,25 kg k jedné sazenici</t>
  </si>
  <si>
    <t xml:space="preserve">Poznámka k souboru cen:
1. V cenách jsou započteny i náklady spojené s dopravou hnojiva ze vzdálenosti do 200 m, pro     jakoukoliv velikost jamky 2. V cenách nejsou započteny náklady na dodání hnojiva; hnojiva se oceňují ve specifikaci. Ztratné     lze stanovit ve výši 5 %. </t>
  </si>
  <si>
    <t>41</t>
  </si>
  <si>
    <t>251911551</t>
  </si>
  <si>
    <t>hnojivo tabletové (např. Silvamix) vč. dopravy</t>
  </si>
  <si>
    <t>1027025505</t>
  </si>
  <si>
    <t>30*75/1000</t>
  </si>
  <si>
    <t>42</t>
  </si>
  <si>
    <t>251911552</t>
  </si>
  <si>
    <t>dodání hnojivého a vodu poutajícího kopolymeru (např. TerraCotem)</t>
  </si>
  <si>
    <t>-1231988973</t>
  </si>
  <si>
    <t>50*68/1000</t>
  </si>
  <si>
    <t>43</t>
  </si>
  <si>
    <t>251911553</t>
  </si>
  <si>
    <t>dodání fermentované kompostní zeminy vč. nakládky, vykládky a dovozu</t>
  </si>
  <si>
    <t>1886880815</t>
  </si>
  <si>
    <t>0,005*68*2</t>
  </si>
  <si>
    <t>0,06*7*2</t>
  </si>
  <si>
    <t>44</t>
  </si>
  <si>
    <t>184911421</t>
  </si>
  <si>
    <t>Mulčování rostlin kůrou tl. do 0,1 m v rovině a svahu do 1:5</t>
  </si>
  <si>
    <t>-595104290</t>
  </si>
  <si>
    <t>Mulčování vysazených rostlin mulčovací kůrou, tl. do 100 mm v rovině nebo na svahu do 1:5</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</si>
  <si>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</si>
  <si>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45</t>
  </si>
  <si>
    <t>103911000</t>
  </si>
  <si>
    <t>kůra mulčovací VL</t>
  </si>
  <si>
    <t>-601938742</t>
  </si>
  <si>
    <t>Výrobky ostatní kůra mulčovací              VL</t>
  </si>
  <si>
    <t>0,05*17</t>
  </si>
  <si>
    <t>0,85*0,103 'Přepočtené koeficientem množství</t>
  </si>
  <si>
    <t>46</t>
  </si>
  <si>
    <t>185804311</t>
  </si>
  <si>
    <t>Zalití rostlin vodou plocha do 20 m2</t>
  </si>
  <si>
    <t>1457278800</t>
  </si>
  <si>
    <t>Zalití rostlin vodou plochy záhonů jednotlivě do 20 m2</t>
  </si>
  <si>
    <t>47</t>
  </si>
  <si>
    <t>185851121</t>
  </si>
  <si>
    <t>Dovoz vody pro zálivku rostlin za vzdálenost do 1000 m</t>
  </si>
  <si>
    <t>132809030</t>
  </si>
  <si>
    <t>Dovoz vody pro zálivku rostlin na vzdálenost do 1000 m</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</si>
  <si>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</si>
  <si>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20*75/1000</t>
  </si>
  <si>
    <t>48</t>
  </si>
  <si>
    <t>185851129</t>
  </si>
  <si>
    <t>Příplatek k dovozu vody pro zálivku rostlin do 1000 m ZKD 1000 m</t>
  </si>
  <si>
    <t>651509592</t>
  </si>
  <si>
    <t>Dovoz vody pro zálivku rostlin Příplatek k ceně za každých dalších i započatých 1000 m</t>
  </si>
  <si>
    <t>1,5*4</t>
  </si>
  <si>
    <t>Komunikace pozemní</t>
  </si>
  <si>
    <t>49</t>
  </si>
  <si>
    <t>564851111</t>
  </si>
  <si>
    <t>Podklad ze štěrkodrtě ŠD tl 150 mm</t>
  </si>
  <si>
    <t>1578916599</t>
  </si>
  <si>
    <t>Podklad ze štěrkodrti ŠD s rozprostřením a zhutněním, po zhutnění tl. 150 mm</t>
  </si>
  <si>
    <t>29,5+31,8+105,33+137,53 "parkovací plocha"</t>
  </si>
  <si>
    <t>198,6 "dlážděná vozovka"</t>
  </si>
  <si>
    <t>47,63+16,2+15,2+13,98+14,78+0,3+0,32+2,1+7+7,1+63,04+0,3+0,5+0,34+0,3+0,63+0,34+0,3+0,63+0,6+0,23+0,63+0,72+0,56+0,9+1,12+2,07+8,14+10,14 "přídlažba"</t>
  </si>
  <si>
    <t>3,8 "u vjezdu do ul."</t>
  </si>
  <si>
    <t>11,26+2,5+1,3+1,91+2,28+1,15+1,63+0,4+2,66+0,41+1,02+0,4+0,5+0,3+2+1,38+1,72+0,65+0,33+2,75+0,4+4,46+2,4+1,12+3,88+1,73+3,5 "okapový chodníček"</t>
  </si>
  <si>
    <t>50</t>
  </si>
  <si>
    <t>564861111</t>
  </si>
  <si>
    <t>Podklad ze štěrkodrtě ŠD tl 200 mm</t>
  </si>
  <si>
    <t>221210959</t>
  </si>
  <si>
    <t>Podklad ze štěrkodrti ŠD s rozprostřením a zhutněním, po zhutnění tl. 200 mm</t>
  </si>
  <si>
    <t>1467,65+222,518 "vozovka"</t>
  </si>
  <si>
    <t>99,78 "obratiště"</t>
  </si>
  <si>
    <t>23,11+23,92 "výhybny"</t>
  </si>
  <si>
    <t>79,38 "vjezd ke garážím"</t>
  </si>
  <si>
    <t>51</t>
  </si>
  <si>
    <t>564942111</t>
  </si>
  <si>
    <t>Podklad z mechanicky zpevněného kameniva MZK tl 120 mm</t>
  </si>
  <si>
    <t>804888895</t>
  </si>
  <si>
    <t>Podklad z mechanicky zpevněného kameniva MZK (minerální beton) s rozprostřením a s hutněním, po zhutnění tl. 120 mm</t>
  </si>
  <si>
    <t xml:space="preserve">Poznámka k souboru cen:
1. ČSN 73 6126-1 připouští pro MZK max. tl. 300 mm. 2. V cenách nejsou započteny náklady na:     a) ochranu povrchu podkladu filtračním postřikem, který se oceňuje cenami souboru cen 573 11-11,     b) spojovací postřk před pokládkou asfaltových směsí, který se oceňuje cenami sooboru cen 572         2.. </t>
  </si>
  <si>
    <t>52</t>
  </si>
  <si>
    <t>565145111</t>
  </si>
  <si>
    <t>Asfaltový beton vrstva podkladní ACP 16 (obalované kamenivo OKS) tl 60 mm š do 3 m</t>
  </si>
  <si>
    <t>-1988637190</t>
  </si>
  <si>
    <t>Asfaltový beton vrstva podkladní ACP 16 (obalované kamenivo střednězrnné - OKS) s rozprostřením a zhutněním v pruhu šířky do 3 m, po zhutnění tl. 60 mm</t>
  </si>
  <si>
    <t xml:space="preserve">Poznámka k souboru cen:
1. ČSN EN 13108-1 připouští pro ACP 16 pouze tl. 50 až 80 mm. </t>
  </si>
  <si>
    <t>53</t>
  </si>
  <si>
    <t>565145121</t>
  </si>
  <si>
    <t>Asfaltový beton vrstva podkladní ACP 16 (obalované kamenivo OKS) tl 60 mm š přes 3 m</t>
  </si>
  <si>
    <t>415589016</t>
  </si>
  <si>
    <t>Asfaltový beton vrstva podkladní ACP 16 (obalované kamenivo střednězrnné - OKS) s rozprostřením a zhutněním v pruhu šířky přes 3 m, po zhutnění tl. 60 mm</t>
  </si>
  <si>
    <t>54</t>
  </si>
  <si>
    <t>567122111</t>
  </si>
  <si>
    <t>Podklad ze směsi stmelené cementem SC C 8/10 (KSC I) tl 120 mm</t>
  </si>
  <si>
    <t>253506028</t>
  </si>
  <si>
    <t>Podklad ze směsi stmelené cementem bez dilatačních spár, s rozprostřením a zhutněním SC C 8/10 (KSC I), po zhutnění tl. 120 mm</t>
  </si>
  <si>
    <t xml:space="preserve">Poznámka k souboru cen:
1. V cenách jsou započteny i náklady na ošetření povrchu podkladu vodou. 2. V cenách nejsou započteny náklady na postřik, který se oceňuje cenou 919 74-8111 Postřik popř.     zdrsnění povrchu cementobetonového krytu nebo podkladu ochrannou emulzí. </t>
  </si>
  <si>
    <t>55</t>
  </si>
  <si>
    <t>573211111</t>
  </si>
  <si>
    <t>Postřik živičný spojovací z asfaltu v množství do 0,70 kg/m2</t>
  </si>
  <si>
    <t>2096535849</t>
  </si>
  <si>
    <t>Postřik živičný spojovací bez posypu kamenivem z asfaltu silničního, v množství od 0,50 do 0,70 kg/m2</t>
  </si>
  <si>
    <t>1916,358*2</t>
  </si>
  <si>
    <t>56</t>
  </si>
  <si>
    <t>577134111</t>
  </si>
  <si>
    <t>Asfaltový beton vrstva obrusná ACO 11 (ABS) tř. I tl 40 mm š do 3 m z nemodifikovaného asfaltu</t>
  </si>
  <si>
    <t>407739379</t>
  </si>
  <si>
    <t>Asfaltový beton vrstva obrusná ACO 11 (ABS) s rozprostřením a se zhutněním z nemodifikovaného asfaltu v pruhu šířky do 3 m tř. I, po zhutnění tl. 40 mm</t>
  </si>
  <si>
    <t xml:space="preserve">Poznámka k souboru cen:
1. ČSN EN 13108-1 připouští pro ACO 11 pouze tl. 35 až 50 mm. </t>
  </si>
  <si>
    <t>57</t>
  </si>
  <si>
    <t>577134121</t>
  </si>
  <si>
    <t>Asfaltový beton vrstva obrusná ACO 11 (ABS) tř. I tl 40 mm š přes 3 m z nemodifikovaného asfaltu</t>
  </si>
  <si>
    <t>-294160639</t>
  </si>
  <si>
    <t>Asfaltový beton vrstva obrusná ACO 11 (ABS) s rozprostřením a se zhutněním z nemodifikovaného asfaltu v pruhu šířky přes 3 m tř. I, po zhutnění tl. 40 mm</t>
  </si>
  <si>
    <t>58</t>
  </si>
  <si>
    <t>591211111</t>
  </si>
  <si>
    <t>Kladení dlažby z kostek drobných z kamene do lože z kameniva těženého tl 50 mm</t>
  </si>
  <si>
    <t>-576488910</t>
  </si>
  <si>
    <t>Kladení dlažby z kostek s provedením lože do tl. 50 mm, s vyplněním spár, s dvojím beraněním a se smetením přebytečného materiálu na krajnici drobných z kamene, do lože z kameniva těženého</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</si>
  <si>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</si>
  <si>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198,6 "dlážděný povrch"</t>
  </si>
  <si>
    <t>-51,8 "odpočet stávající vybourané dlažby"</t>
  </si>
  <si>
    <t>59</t>
  </si>
  <si>
    <t>583801200</t>
  </si>
  <si>
    <t>kostka dlažební drobná, žula velikost 8/10 cm</t>
  </si>
  <si>
    <t>-762992894</t>
  </si>
  <si>
    <t>Výrobky lomařské a kamenické pro komunikace (kostky dlažební, krajníky a obrubníky) kostka dlažební drobná žula (materiálová skupina I/2) vel. 8/10 cm šedá  (1t = cca 5 m2)</t>
  </si>
  <si>
    <t>P</t>
  </si>
  <si>
    <t>Poznámka k položce:
1t = cca 5 m2</t>
  </si>
  <si>
    <t>502,76/5*1,01 "ztratné 1%"</t>
  </si>
  <si>
    <t>-51,8/5 "odpočet stávající vybourané dlažby"</t>
  </si>
  <si>
    <t>60</t>
  </si>
  <si>
    <t>583801241</t>
  </si>
  <si>
    <t>kostka dlažební drobná, žula velikost 8/10 cm červaná</t>
  </si>
  <si>
    <t>134882587</t>
  </si>
  <si>
    <t>výrobky lomařské a kamenické pro komunikace (kostky dlažební, krajníky a obrubníky) kostka dlažební drobná žula (skupina materiálu I/2) vel. 8/10 cm šedožlutá tř.II</t>
  </si>
  <si>
    <t>Poznámka k položce:
1 t = 8,5 m2</t>
  </si>
  <si>
    <t>(5,5*4+5,5+5,5+5,0*6)/5*1,01 "oddělení parkovacích míst - ztratné 1%"</t>
  </si>
  <si>
    <t>61</t>
  </si>
  <si>
    <t>591411111</t>
  </si>
  <si>
    <t>Kladení dlažby z mozaiky jednobarevné komunikací pro pěší lože z kameniva</t>
  </si>
  <si>
    <t>1399822543</t>
  </si>
  <si>
    <t>Kladení dlažby z mozaiky komunikací pro pěší s vyplněním spár, s dvojím beraněním a se smetením přebytečného materiálu na vzdálenost do 3 m jednobarevné, s ložem tl. do 40 mm z kameniva</t>
  </si>
  <si>
    <t xml:space="preserve">Poznámka k souboru cen:
1. V cenách jsou započteny i náklady na dodání hmot pro lože a na dodání téhož materiálu pro výplň     spár a zhotovení šablon, popř. rámů. 2. V cenách nejsou započteny náklady na dodání mozaiky, které se oceňuje ve specifikaci; ztratné     lze dohodnout ve výši 2 %. 3. Část lože přesahující tloušťku 40 mm se oceňuje cenami souboru cen 451 ..-9 Příplatek za každých     dalších 10 mm tloušťky podkladu nebo lože. </t>
  </si>
  <si>
    <t>62</t>
  </si>
  <si>
    <t>583800100</t>
  </si>
  <si>
    <t>mozaika dlažební, žula 4/6 cm šedá</t>
  </si>
  <si>
    <t>1554739109</t>
  </si>
  <si>
    <t>Výrobky lomařské a kamenické pro komunikace (kostky dlažební, krajníky a obrubníky) kostky dlažební štípané pro mozaikovou dlažbu mozaika dlažební žula (materiálová skupina I/2) vel. 4/6 cm   tř.I šedá  1t=8,5m2</t>
  </si>
  <si>
    <t>273,94/8,5*1,01 "ztratné 1%"</t>
  </si>
  <si>
    <t>63</t>
  </si>
  <si>
    <t>596811120</t>
  </si>
  <si>
    <t>Kladení betonové dlažby komunikací pro pěší do lože z kameniva vel do 0,09 m2 plochy do 50 m2</t>
  </si>
  <si>
    <t>-1323045991</t>
  </si>
  <si>
    <t>Kladení dlažby z betonových nebo kameninových dlaždic komunikací pro pěší s vyplněním spár a se smetením přebytečného materiálu na vzdálenost do 3 m s ložem z kameniva těženého tl. do 30 mm velikosti dlaždic do 0,09 m2 (bez zámku), pro plochy do 50 m2</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</si>
  <si>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</si>
  <si>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(11,1+9,1)*0,25 "okolo dlažby u vjezdu"</t>
  </si>
  <si>
    <t>64</t>
  </si>
  <si>
    <t>592453100</t>
  </si>
  <si>
    <t>dlažba desková betonováhladká HBB 30x30x3,5 cm přírodní</t>
  </si>
  <si>
    <t>-1291656941</t>
  </si>
  <si>
    <t>Dlaždice betonové dlažba desková betonová HBB 30 x 30 x 3,5   hladká přírodní</t>
  </si>
  <si>
    <t>5,05*1,03 "ztratné 3%"</t>
  </si>
  <si>
    <t>Ostatní konstrukce a práce, bourání</t>
  </si>
  <si>
    <t>65</t>
  </si>
  <si>
    <t>914111111</t>
  </si>
  <si>
    <t>Montáž svislé dopravní značky do velikosti 1 m2 objímkami na sloupek nebo konzolu</t>
  </si>
  <si>
    <t>-2142097510</t>
  </si>
  <si>
    <t>Montáž svislé dopravní značky základní velikosti do 1 m2 objímkami na sloupky nebo konzoly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</si>
  <si>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21 M Elektromontáže – silnoproud,     b) upevněných na lanech, nebo speciálních konstrukcích nesoucích více značek, tyto se oceňují         individuálně. </t>
  </si>
  <si>
    <t>2 "značka IP26a a IP26b"</t>
  </si>
  <si>
    <t>3 "značka B29"</t>
  </si>
  <si>
    <t>66</t>
  </si>
  <si>
    <t>404441030</t>
  </si>
  <si>
    <t>značka svislá reflexní zákazová B AL- NK 500 mm</t>
  </si>
  <si>
    <t>310730426</t>
  </si>
  <si>
    <t>Výrobky a zabezpečovací prvky pro zařízení silniční značky dopravní svislé FeZn  plech FeZn AL     plech Al NK, 3M   povrchová úprava reflexní fólií tř.1 kruhové značky B1-B34, P7, C1 - C14, IJ4b rozměr 500 mm AL- NK reflexní tř.1</t>
  </si>
  <si>
    <t>67</t>
  </si>
  <si>
    <t>404442750</t>
  </si>
  <si>
    <t>značka svislá reflexní AL- NK 1000 x 500 mm (IP 26a, IP 26b)</t>
  </si>
  <si>
    <t>2046672857</t>
  </si>
  <si>
    <t>Výrobky a zabezpečovací prvky pro zařízení silniční značky dopravní svislé FeZn  plech FeZn AL     plech Al NK, 3M   povrchová úprava reflexní fólií tř.1 obdélníkové značky IP 26a, IP 26b 1000x500 mm AL- NK reflexní tř.1</t>
  </si>
  <si>
    <t>68</t>
  </si>
  <si>
    <t>914511111</t>
  </si>
  <si>
    <t>Montáž sloupku dopravních značek délky do 3,5 m s betonovým základem</t>
  </si>
  <si>
    <t>730742386</t>
  </si>
  <si>
    <t>Montáž sloupku dopravních značek délky do 3,5 m do betonového základu</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</si>
  <si>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</si>
  <si>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69</t>
  </si>
  <si>
    <t>404452250</t>
  </si>
  <si>
    <t>sloupek Zn 60 - 350</t>
  </si>
  <si>
    <t>2078732198</t>
  </si>
  <si>
    <t>Výrobky a zabezpečovací prvky pro zařízení silniční značky dopravní svislé sloupky Zn 60 - 350</t>
  </si>
  <si>
    <t>70</t>
  </si>
  <si>
    <t>916131213</t>
  </si>
  <si>
    <t>Osazení silničního obrubníku betonového stojatého s boční opěrou do lože z betonu prostého</t>
  </si>
  <si>
    <t>m</t>
  </si>
  <si>
    <t>982073297</t>
  </si>
  <si>
    <t>Osazení silničního obrubníku betonového se zřízením lože, s vyplněním a zatřením spár cementovou maltou stojatého s boční opěrou z betonu prostého tř. C 12/15, do lože z betonu prostého téže značky</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</si>
  <si>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</si>
  <si>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139,78+147,24+13,9+22,15+168,8+195,8+148,8+132,0</t>
  </si>
  <si>
    <t>12 "zvýšená obruba u vjezdu"</t>
  </si>
  <si>
    <t>71</t>
  </si>
  <si>
    <t>592174651</t>
  </si>
  <si>
    <t>obrubník betonový silniční 100x10x25 cm</t>
  </si>
  <si>
    <t>-106599002</t>
  </si>
  <si>
    <t>obrubníky betonové a železobetonové obrubník silniční Standard   100 x 15 x 25</t>
  </si>
  <si>
    <t>72</t>
  </si>
  <si>
    <t>592174680</t>
  </si>
  <si>
    <t>obrubník betonový silniční nájezdový Standard 100x15x15 cm</t>
  </si>
  <si>
    <t>-885340366</t>
  </si>
  <si>
    <t>Obrubníky betonové a železobetonové obrubník silniční nájezdový Standard   100 x 15 x 15</t>
  </si>
  <si>
    <t>12 "vjezd do ul.Mincovní"</t>
  </si>
  <si>
    <t>73</t>
  </si>
  <si>
    <t>919121211</t>
  </si>
  <si>
    <t>Těsnění spár zálivkou za studena pro komůrky š 10 mm hl 15 mm bez těsnicího profilu</t>
  </si>
  <si>
    <t>-1228922548</t>
  </si>
  <si>
    <t>Utěsnění dilatačních spár zálivkou za studena v cementobetonovém nebo živičném krytu včetně adhezního nátěru bez těsnicího profilu pod zálivkou, pro komůrky šířky 10 mm, hloubky 15 mm</t>
  </si>
  <si>
    <t xml:space="preserve">Poznámka k souboru cen:
1. V cenách jsou započteny i náklady na vyčištění spár před těsněním a zalitím a náklady na     impregnaci, těsnění a zalití spár včetně dodání hmot. </t>
  </si>
  <si>
    <t>485+18+17</t>
  </si>
  <si>
    <t>74</t>
  </si>
  <si>
    <t>919731121</t>
  </si>
  <si>
    <t>Zarovnání styčné plochy podkladu nebo krytu živičného tl do 50 mm</t>
  </si>
  <si>
    <t>-1283874865</t>
  </si>
  <si>
    <t>Zarovnání styčné plochy podkladu nebo krytu podél vybourané části komunikace nebo zpevněné plochy živičné tl. do 50 mm</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</si>
  <si>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</si>
  <si>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75</t>
  </si>
  <si>
    <t>919735111</t>
  </si>
  <si>
    <t>Řezání stávajícího živičného krytu hl do 50 mm</t>
  </si>
  <si>
    <t>1129231358</t>
  </si>
  <si>
    <t>Řezání stávajícího živičného krytu nebo podkladu hloubky do 50 mm</t>
  </si>
  <si>
    <t xml:space="preserve">Poznámka k souboru cen:
1. V cenách jsou započteny i náklady na spotřebu vody. </t>
  </si>
  <si>
    <t>485</t>
  </si>
  <si>
    <t>76</t>
  </si>
  <si>
    <t>936104213</t>
  </si>
  <si>
    <t>Montáž odpadkového koše kotevními šrouby na  pevný podklad</t>
  </si>
  <si>
    <t>-1901270435</t>
  </si>
  <si>
    <t>Montáž odpadkového koše přichycením kotevními šrouby</t>
  </si>
  <si>
    <t xml:space="preserve">Poznámka k souboru cen:
1. V ceně-4211 jsou započteny i náklady na zemní práce. 2. V cenách -4212 a -4213 jsou započteny i náklady na upevňovací materiál. 3. V cenách nejsou započteny náklady na dodání odpadkového koše, tyto se oceňují ve specifikaci. </t>
  </si>
  <si>
    <t>77</t>
  </si>
  <si>
    <t>749101321</t>
  </si>
  <si>
    <t>koš odpadkový celokovový velký  kulatý (kotvený), obsah 50 l, žárový pozink s povrchem fasádní vypalovaná barva RAL 70022</t>
  </si>
  <si>
    <t>-438092949</t>
  </si>
  <si>
    <t>78</t>
  </si>
  <si>
    <t>936124112</t>
  </si>
  <si>
    <t>Montáž lavičky stabilní parkové se zabetonováním noh</t>
  </si>
  <si>
    <t>-972342460</t>
  </si>
  <si>
    <t>Montáž lavičky parkové stabilní se zabetonováním noh</t>
  </si>
  <si>
    <t xml:space="preserve">Poznámka k souboru cen:
1. V cenách -4111 a -4112 jsou započteny i náklady na zemní práce s odhozem výkopku na vzdálenost     do 3 m. 2. V cenách nejsou započteny náklady na:     a) vysekání otvorů pro osazení noh do stávajících konstrukcí; tyto práce se oceňují cenami         souboru cen 974 04-25 Vysekání rýh částí B01 katalogu 801-3 Budovy a haly – bourání konstrukcí,     b) dodání lavičky, tyto se oceňují ve specifikaci,     c) odklizení výkopku, tyto se oceňují cenami části A 01 katalogu 800-1 Zemní práce. </t>
  </si>
  <si>
    <t>79</t>
  </si>
  <si>
    <t>749101061</t>
  </si>
  <si>
    <t>lavička s opěradlem (kotvená do betonu) konstrukce trubková pr. 60 mm (povrch komaxit RAL 9005), sedák a opěradlo smrk lazurovaný 3x odstínem dub, délka 150 cm, výška sedáku 45 cm</t>
  </si>
  <si>
    <t>822046898</t>
  </si>
  <si>
    <t>80</t>
  </si>
  <si>
    <t>938908411</t>
  </si>
  <si>
    <t>Čištění vozovek splachováním vodou</t>
  </si>
  <si>
    <t>87817750</t>
  </si>
  <si>
    <t>Čištění vozovek splachováním vodou povrchu podkladu nebo krytu živičného, betonového nebo dlážděného</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</si>
  <si>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</si>
  <si>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1789,948+126,41</t>
  </si>
  <si>
    <t>81</t>
  </si>
  <si>
    <t>966001212</t>
  </si>
  <si>
    <t>Odstranění lavičky stabilní kotvené šrouby na pevný podklad</t>
  </si>
  <si>
    <t>-1469089981</t>
  </si>
  <si>
    <t>Odstranění lavičky parkové stabilní přichycené kotevními šrouby</t>
  </si>
  <si>
    <t xml:space="preserve">Poznámka k souboru cen:
1. V cenách jsou započteny i náklady na odklizení materiálu na vzdálenost do 20 m nebo naložení na     dopravní prostředek. 2. Přemístění vybouraných hmot na vzdálenost přes 20 m se oceňuje cenami souborů cen 997 22-1 .     Vodorovná doprava vybouraných hmot katalogu 822-1 Komunikace pozemní a letiště. </t>
  </si>
  <si>
    <t>82</t>
  </si>
  <si>
    <t>979071121</t>
  </si>
  <si>
    <t>Očištění dlažebních kostek drobných s původním spárováním kamenivem těženým</t>
  </si>
  <si>
    <t>-1252926155</t>
  </si>
  <si>
    <t>Očištění vybouraných dlažebních kostek od spojovacího materiálu, s uložením očištěných kostek na skládku, s odklizením odpadových hmot na hromady a s odklizením vybouraných kostek na vzdálenost do 3 m drobných, s původním vyplněním spár kamenivem těženým</t>
  </si>
  <si>
    <t xml:space="preserve">Poznámka k souboru cen:
1. Ceny jsou určeny jen pro očištění vybouraných kostek uložených do lože ze sypkého materiálu bez     pojiva. 2. Přemístění vybouraných dlažebních kostek na vzdálenost přes 3 m se oceňuje cenami souborů cen     997 22-1 Vodorovná doprava suti. </t>
  </si>
  <si>
    <t>51,8 "parkovací plocha"</t>
  </si>
  <si>
    <t>83</t>
  </si>
  <si>
    <t>P.C.001</t>
  </si>
  <si>
    <t>Dovoz kontejnerů na odpad - doprava+materiál</t>
  </si>
  <si>
    <t>212442567</t>
  </si>
  <si>
    <t>84</t>
  </si>
  <si>
    <t>P.C.002</t>
  </si>
  <si>
    <t>Dovoz kontejnerů (čtvercové) na tříděný odpad - doprava+materiál</t>
  </si>
  <si>
    <t>1209639083</t>
  </si>
  <si>
    <t>997</t>
  </si>
  <si>
    <t>Přesun sutě</t>
  </si>
  <si>
    <t>85</t>
  </si>
  <si>
    <t>997221551</t>
  </si>
  <si>
    <t>Vodorovná doprava suti ze sypkých materiálů do 1 km</t>
  </si>
  <si>
    <t>-462273471</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</si>
  <si>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</si>
  <si>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</si>
  <si>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86</t>
  </si>
  <si>
    <t>997221559</t>
  </si>
  <si>
    <t>Příplatek ZKD 1 km u vodorovné dopravy suti ze sypkých materiálů</t>
  </si>
  <si>
    <t>-1545580905</t>
  </si>
  <si>
    <t>Vodorovná doprava suti bez naložení, ale se složením a s hrubým urovnáním Příplatek k ceně za každý další i započatý 1 km přes 1 km</t>
  </si>
  <si>
    <t>1560,47*39 'Přepočtené koeficientem množství</t>
  </si>
  <si>
    <t>87</t>
  </si>
  <si>
    <t>997221571</t>
  </si>
  <si>
    <t>Vodorovná doprava vybouraných hmot do 1 km</t>
  </si>
  <si>
    <t>-777032631</t>
  </si>
  <si>
    <t>Vodorovná doprava vybouraných hmot bez naložení, ale se složením a s hrubým urovnáním na vzdálenost do 1 km</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</si>
  <si>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</si>
  <si>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88</t>
  </si>
  <si>
    <t>997221579</t>
  </si>
  <si>
    <t>Příplatek ZKD 1 km u vodorovné dopravy vybouraných hmot</t>
  </si>
  <si>
    <t>-325035592</t>
  </si>
  <si>
    <t>Vodorovná doprava vybouraných hmot bez naložení, ale se složením a s hrubým urovnáním na vzdálenost Příplatek k ceně za každý další i započatý 1 km přes 1 km</t>
  </si>
  <si>
    <t>0,15*39 'Přepočtené koeficientem množství</t>
  </si>
  <si>
    <t>89</t>
  </si>
  <si>
    <t>997221815</t>
  </si>
  <si>
    <t>Poplatek za uložení betonového odpadu na skládce (skládkovné)</t>
  </si>
  <si>
    <t>-301964445</t>
  </si>
  <si>
    <t>Poplatek za uložení stavebního odpadu na skládce (skládkovné) betonového</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</si>
  <si>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</si>
  <si>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90</t>
  </si>
  <si>
    <t>997221845</t>
  </si>
  <si>
    <t>Poplatek za uložení odpadu z asfaltových povrchů na skládce (skládkovné)</t>
  </si>
  <si>
    <t>109435456</t>
  </si>
  <si>
    <t>Poplatek za uložení stavebního odpadu na skládce (skládkovné) z asfaltových povrchů</t>
  </si>
  <si>
    <t>91</t>
  </si>
  <si>
    <t>997221855</t>
  </si>
  <si>
    <t>Poplatek za uložení odpadu z kameniva na skládce (skládkovné)</t>
  </si>
  <si>
    <t>-1900820443</t>
  </si>
  <si>
    <t>Poplatek za uložení stavebního odpadu na skládce (skládkovné) z kameniva</t>
  </si>
  <si>
    <t>998</t>
  </si>
  <si>
    <t>Přesun hmot</t>
  </si>
  <si>
    <t>92</t>
  </si>
  <si>
    <t>998225111</t>
  </si>
  <si>
    <t>Přesun hmot pro pozemní komunikace s krytem z kamene, monolitickým betonovým nebo živičným</t>
  </si>
  <si>
    <t>13986702</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</si>
  <si>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</si>
  <si>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</si>
  <si>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PSV</t>
  </si>
  <si>
    <t>Práce a dodávky PSV</t>
  </si>
  <si>
    <t>711</t>
  </si>
  <si>
    <t>Izolace proti vodě, vlhkosti a plynům</t>
  </si>
  <si>
    <t>93</t>
  </si>
  <si>
    <t>711161306</t>
  </si>
  <si>
    <t>Izolace proti zemní vlhkosti stěn foliemi nopovými pro běžné podmínky tl. 0,5 mm šířky 1,0 m</t>
  </si>
  <si>
    <t>-592116394</t>
  </si>
  <si>
    <t>Izolace proti zemní vlhkosti nopovými foliemi FONDALINE základů nebo stěn pro běžné podmínky tloušťky 0,5 mm, šířky 1,0 m</t>
  </si>
  <si>
    <t xml:space="preserve">Poznámka k souboru cen:
1. V cenách -1302 až -1361 nejsou započteny náklady na ukončení izolace lištou. 2. Prostupy izolací se oceňují cenami souboru 711 76 - Provedení detailů fóliemi. </t>
  </si>
  <si>
    <t>16,6+18,05+11,6+16,4+6,8+2,08+10,5+5,7+11,21+9,9+13,18+7,21+3,41+15,57+6,9+16,73+45,52 "izolace kolem domů"</t>
  </si>
  <si>
    <t>94</t>
  </si>
  <si>
    <t>998711101</t>
  </si>
  <si>
    <t>Přesun hmot tonážní pro izolace proti vodě, vlhkosti a plynům v objektech výšky do 6 m</t>
  </si>
  <si>
    <t>68190216</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</si>
  <si>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</si>
  <si>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</si>
  <si>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Ostatní</t>
  </si>
  <si>
    <t>101</t>
  </si>
  <si>
    <t>Pěstební péče na 5 let</t>
  </si>
  <si>
    <t>95</t>
  </si>
  <si>
    <t>111151121</t>
  </si>
  <si>
    <t>Pokosení trávníku parkového plochy do 1000 m2 s odvozem do 20 km v rovině a svahu do 1:5</t>
  </si>
  <si>
    <t>-384172336</t>
  </si>
  <si>
    <t>Pokosení trávníku při souvislé ploše do 1000 m2 parkového v rovině nebo svahu do 1:5</t>
  </si>
  <si>
    <t xml:space="preserve">Poznámka k souboru cen:
1. V cenách jsou započteny i náklady na shrabání a naložení shrabu na dopravní prostředek, odvozem     do 20 km a se složením. 2. V cenách nejsou započteny náklady na uložení shrabu na skládku. 3. Z celkové pokosené plochy se neodečítají plochy bez trávního porostu, pokud je jejich plocha     menší než 3 m2 jednotlivě. 4. V cenách o sklonu svahu přes 1:1 jsou uvažovány podmínky pro svahy běžně schůdné; bez použití     lezeckých technik. V případě použití lezeckých technik se tyto náklady oceňují individuálně. </t>
  </si>
  <si>
    <t>223*2*5 "2x za vegetační období "</t>
  </si>
  <si>
    <t>96</t>
  </si>
  <si>
    <t>-1801496582</t>
  </si>
  <si>
    <t>7*2*5 "2x za rok"</t>
  </si>
  <si>
    <t>97</t>
  </si>
  <si>
    <t>994761235</t>
  </si>
  <si>
    <t>68*2*5"2x za rok"</t>
  </si>
  <si>
    <t>98</t>
  </si>
  <si>
    <t>-456471418</t>
  </si>
  <si>
    <t>1,5*5 "v době přísušků"</t>
  </si>
  <si>
    <t>99</t>
  </si>
  <si>
    <t>-1667623170</t>
  </si>
  <si>
    <t>1,5*4*5</t>
  </si>
  <si>
    <t>SO 301 - Odvodnění</t>
  </si>
  <si>
    <t xml:space="preserve">    4 - Vodorovné konstrukce</t>
  </si>
  <si>
    <t xml:space="preserve">    8 - Trubní vedení</t>
  </si>
  <si>
    <t>132201201</t>
  </si>
  <si>
    <t>Hloubení rýh š do 2000 mm v hornině tř. 3 objemu do 100 m3</t>
  </si>
  <si>
    <t>953886659</t>
  </si>
  <si>
    <t>Hloubení zapažených i nezapažených rýh šířky přes 600 do 2 000 mm s urovnáním dna do předepsaného profilu a spádu v hornině tř. 3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</si>
  <si>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</si>
  <si>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1,0*25,0*1,1*0,3 "výkop pro přípojku UV - 30%"</t>
  </si>
  <si>
    <t>1,0*12,9*1,1*0,3 "výkop pro dešť. svody - 30%"</t>
  </si>
  <si>
    <t>132201209</t>
  </si>
  <si>
    <t>Příplatek za lepivost k hloubení rýh š do 2000 mm v hornině tř. 3</t>
  </si>
  <si>
    <t>884758732</t>
  </si>
  <si>
    <t>Hloubení zapažených i nezapažených rýh šířky přes 600 do 2 000 mm s urovnáním dna do předepsaného profilu a spádu v hornině tř. 3 Příplatek k cenám za lepivost horniny tř. 3</t>
  </si>
  <si>
    <t>12,507*0,5 'Přepočtené koeficientem množství</t>
  </si>
  <si>
    <t>132301201</t>
  </si>
  <si>
    <t>Hloubení rýh š do 2000 mm v hornině tř. 4 objemu do 100 m3</t>
  </si>
  <si>
    <t>-2047418331</t>
  </si>
  <si>
    <t>Hloubení zapažených i nezapažených rýh šířky přes 600 do 2 000 mm s urovnáním dna do předepsaného profilu a spádu v hornině tř. 4 do 100 m3</t>
  </si>
  <si>
    <t>1,0*25,0*1,1*0,7 "výkop pro přípojku UV - 70%"</t>
  </si>
  <si>
    <t>1,0*12,9*1,1*0,7 "výkop pro dešť. svody - 70%"</t>
  </si>
  <si>
    <t>132301209</t>
  </si>
  <si>
    <t>Příplatek za lepivost k hloubení rýh š do 2000 mm v hornině tř. 4</t>
  </si>
  <si>
    <t>-2124540025</t>
  </si>
  <si>
    <t>Hloubení zapažených i nezapažených rýh šířky přes 600 do 2 000 mm s urovnáním dna do předepsaného profilu a spádu v hornině tř. 4 Příplatek k cenám za lepivost horniny tř. 4</t>
  </si>
  <si>
    <t>29,183*0,5 'Přepočtené koeficientem množství</t>
  </si>
  <si>
    <t>151101101</t>
  </si>
  <si>
    <t>Zřízení příložného pažení a rozepření stěn rýh hl do 2 m</t>
  </si>
  <si>
    <t>-776010402</t>
  </si>
  <si>
    <t>Zřízení pažení a rozepření stěn rýh pro podzemní vedení pro všechny šířky rýhy příložné pro jakoukoliv mezerovitost, hloubky do 2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</si>
  <si>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</si>
  <si>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25,0*1,1*2 "výkop pro přípojku UV"</t>
  </si>
  <si>
    <t>12,9*1,1*2 "výkop pro dešť. svody"</t>
  </si>
  <si>
    <t>151101111</t>
  </si>
  <si>
    <t>Odstranění příložného pažení a rozepření stěn rýh hl do 2 m</t>
  </si>
  <si>
    <t>-60641734</t>
  </si>
  <si>
    <t>Odstranění pažení a rozepření stěn rýh pro podzemní vedení s uložením materiálu na vzdálenost do 3 m od kraje výkopu příložné, hloubky do 2 m</t>
  </si>
  <si>
    <t>161101101</t>
  </si>
  <si>
    <t>Svislé přemístění výkopku z horniny tř. 1 až 4 hl výkopu do 2,5 m</t>
  </si>
  <si>
    <t>-2898120</t>
  </si>
  <si>
    <t>Svislé přemístění výkopku bez naložení do dopravní nádoby avšak s vyprázdněním dopravní nádoby na hromadu nebo do dopravního prostředku z horniny tř. 1 až 4, při hloubce výkopu přes 1 do 2,5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</si>
  <si>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</si>
  <si>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(25,0+12,9)*1,0*1,1</t>
  </si>
  <si>
    <t>162301101</t>
  </si>
  <si>
    <t>Vodorovné přemístění do 500 m výkopku/sypaniny z horniny tř. 1 až 4</t>
  </si>
  <si>
    <t>-413836303</t>
  </si>
  <si>
    <t>Vodorovné přemístění výkopku nebo sypaniny po suchu na obvyklém dopravním prostředku, bez naložení výkopku, avšak se složením bez rozhrnutí z horniny tř. 1 až 4 na vzdálenost přes 50 do 500 m</t>
  </si>
  <si>
    <t>20,845*2 "na meziskládku a zpět"</t>
  </si>
  <si>
    <t>-497494355</t>
  </si>
  <si>
    <t>41,690-20,845 "odvoz na skládku"</t>
  </si>
  <si>
    <t>66459673</t>
  </si>
  <si>
    <t>20,845*5 'Přepočtené koeficientem množství</t>
  </si>
  <si>
    <t>167101101</t>
  </si>
  <si>
    <t>Nakládání výkopku z hornin tř. 1 až 4 do 100 m3</t>
  </si>
  <si>
    <t>-505954386</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</si>
  <si>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</si>
  <si>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</si>
  <si>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20,845 "z meziskládky do výkopu"</t>
  </si>
  <si>
    <t>1883328022</t>
  </si>
  <si>
    <t>20,845 "na skládku"</t>
  </si>
  <si>
    <t>-1081119911</t>
  </si>
  <si>
    <t>20,845*1,8 'Přepočtené koeficientem množství</t>
  </si>
  <si>
    <t>174101101</t>
  </si>
  <si>
    <t>Zásyp jam, šachet rýh nebo kolem objektů sypaninou se zhutněním</t>
  </si>
  <si>
    <t>1914593134</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</si>
  <si>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</si>
  <si>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</si>
  <si>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1,0*25,0*0,55 "přípojky UV"</t>
  </si>
  <si>
    <t>1,0*12,9*0,55 "dešť. svody"</t>
  </si>
  <si>
    <t>175151101</t>
  </si>
  <si>
    <t>Obsypání potrubí strojně sypaninou bez prohození, uloženou do 3 m</t>
  </si>
  <si>
    <t>1891133409</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</si>
  <si>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</si>
  <si>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</si>
  <si>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1,0*25,0*0,45 "přípojky UV"</t>
  </si>
  <si>
    <t>1,0*12,9*0,45 "dešť. svody"</t>
  </si>
  <si>
    <t>583373310</t>
  </si>
  <si>
    <t>štěrkopísek (Bratčice) frakce 0-22</t>
  </si>
  <si>
    <t>833475870</t>
  </si>
  <si>
    <t>Kamenivo přírodní těžené pro stavební účely  PTK  (drobné, hrubé, štěrkopísky) štěrkopísky frakce   0-22 pískovna Bratčice</t>
  </si>
  <si>
    <t>17,055*1,8 'Přepočtené koeficientem množství</t>
  </si>
  <si>
    <t>Vodorovné konstrukce</t>
  </si>
  <si>
    <t>451573111</t>
  </si>
  <si>
    <t>Lože pod potrubí otevřený výkop ze štěrkopísku</t>
  </si>
  <si>
    <t>-1462699503</t>
  </si>
  <si>
    <t>Lože pod potrubí, stoky a drobné objekty v otevřeném výkopu z písku a štěrkopísku do 63 mm</t>
  </si>
  <si>
    <t xml:space="preserve">Poznámka k souboru cen:
1. Ceny -1111 a -1192 lze použít i pro zřízení sběrných vrstev nad drenážními trubkami. 2. V cenách -5111 a -1192 jsou započteny i náklady na prohození výkopku získaného při zemních     pracích. </t>
  </si>
  <si>
    <t>1,0*25,0*0,1 "přípojky UV"</t>
  </si>
  <si>
    <t>1,0*12,9*0,1 "dešť. svody"</t>
  </si>
  <si>
    <t>Trubní vedení</t>
  </si>
  <si>
    <t>871313121</t>
  </si>
  <si>
    <t>Montáž kanalizačního potrubí z PVC těsněné gumovým kroužkem otevřený výkop sklon do 20 % DN 150</t>
  </si>
  <si>
    <t>-1645835276</t>
  </si>
  <si>
    <t>Montáž kanalizačního potrubí z plastů z tvrdého PVC těsněných gumovým kroužkem v otevřeném výkopu ve sklonu do 20 % DN 150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</si>
  <si>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</si>
  <si>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1,5+4,0+4,5+4,5+3,0+5*1,5 "přípojky uliční vpusti"</t>
  </si>
  <si>
    <t>1,6+1,5+1,3+3,0+1,5+1,0+3,0 "přípojky dešťové svody"</t>
  </si>
  <si>
    <t>286112800</t>
  </si>
  <si>
    <t>trubka kanalizační PVC-U SOLIDWALL SN 12 160x5,5, 6 m</t>
  </si>
  <si>
    <t>-1331093645</t>
  </si>
  <si>
    <t>Trubky z polyvinylchloridu kanalizace domovní a uliční KG - Systém (PVC) systém WAVIN trubky Wavin SOLIDWALL SN 12 PVC-U pro beztlakové podzemní kanalizace 160x5,5mm , 6 m</t>
  </si>
  <si>
    <t>Poznámka k položce:
WAVIN, kód výrobku: DP900036W, SYSTÉM EKOPLASTIK PPR</t>
  </si>
  <si>
    <t>552441020</t>
  </si>
  <si>
    <t>lapač střešních splavenin - geiger DN 150 mm</t>
  </si>
  <si>
    <t>-2035070101</t>
  </si>
  <si>
    <t>Výrobky kanalizační litinové a ocelové lapače střešních splavenin - geiger DN 150 mm</t>
  </si>
  <si>
    <t>871313121R01</t>
  </si>
  <si>
    <t>Demontáž kanalizačního potrubí z PVC těsněné gumovým kroužkem otevřený výkop sklon do 20 % DN 150 vč. výkopu a likvidace</t>
  </si>
  <si>
    <t>2107669626</t>
  </si>
  <si>
    <t>1,8+4,8+3,0 "přípojky UV"</t>
  </si>
  <si>
    <t>87731043R01</t>
  </si>
  <si>
    <t>Navrtání přípojky do šachty včetně napojovacíhí tvarovky</t>
  </si>
  <si>
    <t>-37993079</t>
  </si>
  <si>
    <t>87731043R02</t>
  </si>
  <si>
    <t>Navrtání přípojky do hlavního řadu vč. napojovací tvarovky</t>
  </si>
  <si>
    <t>-1313316915</t>
  </si>
  <si>
    <t>87731043R03</t>
  </si>
  <si>
    <t>Napojení přípojky na stávající přípojku vč. tvarovky</t>
  </si>
  <si>
    <t>-841042080</t>
  </si>
  <si>
    <t>892351111</t>
  </si>
  <si>
    <t>Tlaková zkouška vodou potrubí DN 150 nebo 200</t>
  </si>
  <si>
    <t>42568432</t>
  </si>
  <si>
    <t>Tlakové zkoušky vodou na potrubí DN 150 nebo 200</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</si>
  <si>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</si>
  <si>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25,0 "uliční vpusti"</t>
  </si>
  <si>
    <t>12,9 "dešť. svody"</t>
  </si>
  <si>
    <t>892372111</t>
  </si>
  <si>
    <t>Zabezpečení konců potrubí DN do 300 při tlakových zkouškách vodou</t>
  </si>
  <si>
    <t>35109068</t>
  </si>
  <si>
    <t>Tlakové zkoušky vodou zabezpečení konců potrubí při tlakových zkouškách DN do 300</t>
  </si>
  <si>
    <t>5 "uliční vpusti"</t>
  </si>
  <si>
    <t>7 "dešťové svody"</t>
  </si>
  <si>
    <t>895941111</t>
  </si>
  <si>
    <t>Zřízení vpusti kanalizační uliční z betonových dílců typ UV-50 normální</t>
  </si>
  <si>
    <t>249079342</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</si>
  <si>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</si>
  <si>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592238500</t>
  </si>
  <si>
    <t>dno betonové pro uliční vpusť s výtokovým otvorem TBV-Q 450/330/1a 45x33x5 cm</t>
  </si>
  <si>
    <t>-2038584125</t>
  </si>
  <si>
    <t>Prefabrikáty pro uliční vpusti dílce betonové pro uliční vpusti dno s výtokovým otvorem TBV-Q 450/330/1a      45 x 33 x 5</t>
  </si>
  <si>
    <t>592238640</t>
  </si>
  <si>
    <t>prstenec betonový pro uliční vpusť vyrovnávací TBV-Q 390/60/10a, 39x6x5 cm</t>
  </si>
  <si>
    <t>-1701774813</t>
  </si>
  <si>
    <t>Prefabrikáty pro uliční vpusti dílce betonové pro uliční vpusti prstenec vyrovnávací TBV-Q 390/60/10a       39 x 6 x 5</t>
  </si>
  <si>
    <t>592238580</t>
  </si>
  <si>
    <t>skruž betonová pro uliční vpusť horní TBV-Q 450/555/5d, 45x55x5 cm</t>
  </si>
  <si>
    <t>-121627172</t>
  </si>
  <si>
    <t>Prefabrikáty pro uliční vpusti dílce betonové pro uliční vpusti skruže horní TBV-Q 450/555/5d         45 x 57 x 5</t>
  </si>
  <si>
    <t>895941111R01</t>
  </si>
  <si>
    <t>Demontáž vpusti kanalizační uliční z betonových dílců typ UV-50 normální vč. likvidace</t>
  </si>
  <si>
    <t>570165259</t>
  </si>
  <si>
    <t>899203111</t>
  </si>
  <si>
    <t>Osazení mříží litinových včetně rámů a košů na bahno hmotnosti nad 100 do 150 kg</t>
  </si>
  <si>
    <t>801370889</t>
  </si>
  <si>
    <t>Osazení mříží litinových včetně rámů a košů na bahno hmotnosti jednotlivě přes 100 do 150 kg</t>
  </si>
  <si>
    <t xml:space="preserve">Poznámka k souboru cen:
1. V cenách nejsou započteny náklady na dodání mříží, rámů a košů na bahno; tyto náklady se oceňují     ve specifikaci. </t>
  </si>
  <si>
    <t>592246600R01</t>
  </si>
  <si>
    <t>uliční mříž s rámem D400, 500 x 500mm</t>
  </si>
  <si>
    <t>478837602</t>
  </si>
  <si>
    <t>899203211R01</t>
  </si>
  <si>
    <t>Demontáž mříží litinových včetně rámů hmotnosti přes 100 do 150 kg vč. likvidace</t>
  </si>
  <si>
    <t>-808717574</t>
  </si>
  <si>
    <t>899722111</t>
  </si>
  <si>
    <t>Krytí potrubí z plastů výstražnou fólií z PVC 20 cm</t>
  </si>
  <si>
    <t>325767849</t>
  </si>
  <si>
    <t>Krytí potrubí z plastů výstražnou fólií z PVC šířky 20 cm</t>
  </si>
  <si>
    <t>12,9 "dešťové svody"</t>
  </si>
  <si>
    <t>998276101</t>
  </si>
  <si>
    <t>Přesun hmot pro trubní vedení z trub z plastických hmot otevřený výkop</t>
  </si>
  <si>
    <t>-1474519212</t>
  </si>
  <si>
    <t>Přesun hmot pro trubní vedení hloubené z trub z plastických hmot nebo sklolaminátových pro vodovody nebo kanalizace v otevřeném výkopu dopravní vzdálenost do 15 m</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</si>
  <si>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</si>
  <si>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SO 401 - Veřejné osvětlení historizující</t>
  </si>
  <si>
    <t xml:space="preserve"> </t>
  </si>
  <si>
    <t>ZPP - Zemní, pomocné práce</t>
  </si>
  <si>
    <t xml:space="preserve">    Č1 - Odstranění a obnova povrchů v křižovatce před ulicí Mincovní</t>
  </si>
  <si>
    <t xml:space="preserve">    Č2 - Vytýčení dosavadních podzemních sítí v trase vč.VO</t>
  </si>
  <si>
    <t>SVSS - Stožáry, výložníky, svítidla, skříňky</t>
  </si>
  <si>
    <t>SP - Skříňky, pilířky</t>
  </si>
  <si>
    <t>KPU - Kabelové propojení, uzemnění:</t>
  </si>
  <si>
    <t>PDČ - přípravné a doplňující činnosti</t>
  </si>
  <si>
    <t>DDVO - Demontáže  dosavadního VO</t>
  </si>
  <si>
    <t>ZPP</t>
  </si>
  <si>
    <t>Zemní, pomocné práce</t>
  </si>
  <si>
    <t>Č1</t>
  </si>
  <si>
    <t>Odstranění a obnova povrchů v křižovatce před ulicí Mincovní</t>
  </si>
  <si>
    <t>Odstranění a obnova povrchu v trávníku do š.1m</t>
  </si>
  <si>
    <t>Odstranění a obnova povrchu v chodníku a ploše náměstí s dlažbou ze žulových kostek, žulové kostky z trasy; deponovat, použít při zádlažbě, nové podkladní vrstvy; plošná koordinace s vazbou dlažby na obě strany š.1m</t>
  </si>
  <si>
    <t>Odstranění a obnova povrchu asfaltové silnice nové podkl.vrstvy, nový asfalt, 2 spáry, š.0,5m</t>
  </si>
  <si>
    <t>Odstranění a obnova povrchu v cestě k čp.534-Hornická ul. nová dlažba částečná v dosavadním profilu do š.0,5m; původní materiál z části použít, doplnit</t>
  </si>
  <si>
    <t>Ruční manipulace s materiálem v ulici k čp.534</t>
  </si>
  <si>
    <t>hod</t>
  </si>
  <si>
    <t>Odstranění povrchů v základní trase je v rekonstrukci komunikace a chodníků,stejně jako konečné úpravy ; povrchův celé délce Mincovní ulice</t>
  </si>
  <si>
    <t>km</t>
  </si>
  <si>
    <t>Č2</t>
  </si>
  <si>
    <t>Vytýčení dosavadních podzemních sítí v trase vč.VO</t>
  </si>
  <si>
    <t>Vytýčení trasy VO v zastavěném terénu</t>
  </si>
  <si>
    <t>Vytýčení pozice osvětlovacího bodu</t>
  </si>
  <si>
    <t>ks</t>
  </si>
  <si>
    <t>Výkop rýhy do 35x80cm,terén,úprava dna, (kabely v ochr.tr) zásyp zeminou, folie červená š.33cm v hl.0,2-0,3m</t>
  </si>
  <si>
    <t>Výkop rýhy 50x90cm, v překopu komunikací (kryt a podkl.vrstvy v komunikaci) zásyp šatolinou, folie š.33 v hl.0,8m, hutnění zásypu,</t>
  </si>
  <si>
    <t>Trubka HDPE d110 do křížení vozovek</t>
  </si>
  <si>
    <t>Obetonování roury v trase pod komunikacemi 0,5x0,2</t>
  </si>
  <si>
    <t>Prostup stěnou betonovou tl.30, d5cm</t>
  </si>
  <si>
    <t>Bourání betonové drážky 20/20cm pro kabely</t>
  </si>
  <si>
    <t>Výkop jámy pro základ stožáru celk.délky max.6,8m 6m nad zemí,  0,4x0,4x0,8m..    20ks</t>
  </si>
  <si>
    <t>Bet.základ dělený s otvorem pro stožár, 2-3x kabely a zemnič,  0,4x0,4x0,8m/20ks</t>
  </si>
  <si>
    <t>Odvoz přebytečné zeminy ze stavby do 20km</t>
  </si>
  <si>
    <t>Odvoz odpadu ze stavby do 20km =70mx0,35x0,2m</t>
  </si>
  <si>
    <t>Žlaby plastové KZ1, víko, v kříženích se sítěmi</t>
  </si>
  <si>
    <t>Odkopání stáv.stožáru pro zavedení kabelu,zához</t>
  </si>
  <si>
    <t>Odkopání stáv.kabelu pro spojkování,zához</t>
  </si>
  <si>
    <t>Sekání kapsy pro skříň na obj.úřadu do 0,3x0,3x0,3m parapet 0,6m,  a na obj.534 v Hornické, začištění</t>
  </si>
  <si>
    <t>Sekání drážky kabely ze země do skříně 0,15x0,15m a na obj.534 v Hornické, začištění</t>
  </si>
  <si>
    <t>Sekání drážky kabel ze skříně k výložníku 0,05x0,05m začištění</t>
  </si>
  <si>
    <t>Výkop pro křížení pod stěnou opěrky u 08,12,13, zához</t>
  </si>
  <si>
    <t>SVSS</t>
  </si>
  <si>
    <t>Stožáry, výložníky, svítidla, skříňky</t>
  </si>
  <si>
    <t>Pozn.1</t>
  </si>
  <si>
    <t>poznámka :  běžný stožár K6 a svítidlo Malaga jsou na přání úřadu památkové péče zaměněny za historizující</t>
  </si>
  <si>
    <t>Stožár ZMA5/108/76  bezpaticový, pozinkovaný a barva antik měď historizující , 5m nad zemí, 0,8 v zemi; d1-108, d2-76mm, dvířka 400/150, svorník zem,; otvory pro kabely ve dříku , čepička na vrchol, příprava ; pro výložník z boku na dva úchyty s průchodem</t>
  </si>
  <si>
    <t>Stožár ZMA5/108/76  bezpaticový, pozinkovaný a barva antik měď historizující , 5m nad zemí, 0,8 v zemi; d1-108, d2-76mm, dvířka 400/150, svorník zem,; otvory pro kabely ve dříku , čepička na vrchol, příprava ; pro výložník z boku na dva úchyty s průchodem kabelu,</t>
  </si>
  <si>
    <t>Pozn.2</t>
  </si>
  <si>
    <t>pozn. stožáry č. 09,12,13 kotveny z vnějšku na betonové opěrné zdi poloobjímkami s nátěrem v barvě stožáru</t>
  </si>
  <si>
    <t>Výložník obloukový dekorativní typ 151257/G1/2 na d76 Zn+barva antik měď, historizující, z boku 2 úchyty; na stožáru, prostup pro kabel</t>
  </si>
  <si>
    <t>Výložník obloukový dekorativní typ 151257/G1/2 na d76 Zn+barva antik měď, historizující, 2 úchyty na stěnu; přívod kabelu ze stěny</t>
  </si>
  <si>
    <t>držák výložníku na stěnu</t>
  </si>
  <si>
    <t>Svítidlo HELLUX typ NAB034/5-G1/2-1x70W Ko kryt 04 M1, barva antik měď, historizující; výbojka SONT 70W Pia Plus</t>
  </si>
  <si>
    <t>Elektrovýzbroj stožáru pro 2 kabely, 1 svítidlo 2x5xRS10, 1xjistič 6A/B, propojení CYKY 3Cx1,5</t>
  </si>
  <si>
    <t>Demontáž a montáž patice pro doplnění svorkovnice ve stávajícím stožáru</t>
  </si>
  <si>
    <t>Doplnění svorkovnice do patice, zapojení,</t>
  </si>
  <si>
    <t>Demontá a montáž skříňky na čp.534 Hornická ul</t>
  </si>
  <si>
    <t>Označení svítidel značkou, štítek, číslování</t>
  </si>
  <si>
    <t>Kompletace nových stožárů, výstražný štítek, číslování</t>
  </si>
  <si>
    <t>Popisný štítek na stožár</t>
  </si>
  <si>
    <t>SP</t>
  </si>
  <si>
    <t>Skříňky, pilířky</t>
  </si>
  <si>
    <t>Výkop základu, zához</t>
  </si>
  <si>
    <t>Nový pilíř se skříní, svorkovnice 3x4RS25, plast, základ u svítidel 10,17. 1x resreva k dosavadnímu</t>
  </si>
  <si>
    <t>Skříňka do stěny 0,3x0,3x0,3 se svorkovnicí 2x4RS25 a jističem pro svítidlo 01, na obj.534 v Hornické</t>
  </si>
  <si>
    <t>Trubka KOPODUR do d90,</t>
  </si>
  <si>
    <t>Zapojení kabelů vývodů VO</t>
  </si>
  <si>
    <t>Popisný štítek na kabel</t>
  </si>
  <si>
    <t>Objímka pozinkovaná atypická na st.09,12,13 pásnice š.50mm,tl.5mm oblouk 133mm, otvory</t>
  </si>
  <si>
    <t>nátěr pásnice v barvě stožáru-barva antik měď</t>
  </si>
  <si>
    <t>Vrtání otvorů do bet.stěny, svorníková kotva FBN 12/5x83</t>
  </si>
  <si>
    <t>KPU</t>
  </si>
  <si>
    <t>Kabelové propojení, uzemnění:</t>
  </si>
  <si>
    <t>Pozn.3</t>
  </si>
  <si>
    <t>dimenze kabelů v výkresech se tímto mění na : (protože do menšího průměru stožáru větší nejdou)</t>
  </si>
  <si>
    <t>soubor</t>
  </si>
  <si>
    <t>Silový kabel CYKY 4B x 10</t>
  </si>
  <si>
    <t>Spojka kabelová AL4x35/ Cu4x16</t>
  </si>
  <si>
    <t>Spojka kabelová Cu4x16/ Cu4x16</t>
  </si>
  <si>
    <t>Přerušení dosavadního kabelu</t>
  </si>
  <si>
    <t>Ukončení  kabelů do 4 x 10</t>
  </si>
  <si>
    <t>Trubka KOPODUR 50/63, na kabely v celé trase</t>
  </si>
  <si>
    <t>pásek uzemňovací FeZn 30/4 do země</t>
  </si>
  <si>
    <t>Vodič uzemňovací FeZn d10</t>
  </si>
  <si>
    <t>Svorka na uzemňovací vodič dvojtě</t>
  </si>
  <si>
    <t>Ukončení vodiče FeZn</t>
  </si>
  <si>
    <t>PDČ</t>
  </si>
  <si>
    <t>přípravné a doplňující činnosti</t>
  </si>
  <si>
    <t>Vypnutí a zajištění rozvodu VO</t>
  </si>
  <si>
    <t>doprava a manipulace s materiálem, odpady</t>
  </si>
  <si>
    <t>soub</t>
  </si>
  <si>
    <t>Použití jeřábu, mechanismy</t>
  </si>
  <si>
    <t>protokoly o měření osvětlení</t>
  </si>
  <si>
    <t>dokumentace skutečného provedení</t>
  </si>
  <si>
    <t>mapování kabelu elektronicky i místopisem, souřadnice</t>
  </si>
  <si>
    <t>koordinační činnosti</t>
  </si>
  <si>
    <t>kompletační práce</t>
  </si>
  <si>
    <t>Zprovoznění a převzetí rozvodu VO provozovatelem</t>
  </si>
  <si>
    <t>výchozí revize, měření, protokoly</t>
  </si>
  <si>
    <t>DDVO</t>
  </si>
  <si>
    <t>Demontáže  dosavadního VO</t>
  </si>
  <si>
    <t>Pozn.4</t>
  </si>
  <si>
    <t>5 stožárů,1 výložník, 8nástěnek se skříňkou-začištění fasád</t>
  </si>
  <si>
    <t>Odkopání zeminy,zához</t>
  </si>
  <si>
    <t>Odkopání stáv.stožáru pro demontáž ,  zához</t>
  </si>
  <si>
    <t>Likvidace základu demontovaných stožárů 11ks</t>
  </si>
  <si>
    <t>Přerušení dosavadních kabelů</t>
  </si>
  <si>
    <t>Demontáž patic</t>
  </si>
  <si>
    <t>Odpojení dosavadních kabelů v paticících a ve skříních</t>
  </si>
  <si>
    <t>Uvolnění dosavadních kabelů z patic</t>
  </si>
  <si>
    <t>Demontáže dosavadních svítidel ze stožáru</t>
  </si>
  <si>
    <t>Demontáže dosavadních svítidel ze stěny</t>
  </si>
  <si>
    <t>Demontáže dosavadních závěsů ze stěny</t>
  </si>
  <si>
    <t>Demontáže dosavadních skříněk ze stěny</t>
  </si>
  <si>
    <t>Začištění otvorů po závěsech a skříňkách ve stěnách do rámce provedení a barvy dosavadních fasád</t>
  </si>
  <si>
    <t>Demontáž dosavadních stožárů</t>
  </si>
  <si>
    <t>Demontáž dosavadních výložníků</t>
  </si>
  <si>
    <t>Doprava do do šrotu,</t>
  </si>
  <si>
    <t>Úprava výzbroje v patici dosavadního stožáru</t>
  </si>
  <si>
    <t>Likvidace demontovaných dílů do šrotu a na skládku</t>
  </si>
  <si>
    <t>VON -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</si>
  <si>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</si>
  <si>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</si>
  <si>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</si>
  <si>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</si>
  <si>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</si>
  <si>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</si>
  <si>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VRN</t>
  </si>
  <si>
    <t>Vedlejší rozpočtové náklady</t>
  </si>
  <si>
    <t>VRN1</t>
  </si>
  <si>
    <t>Průzkumné, geodetické a projektové práce</t>
  </si>
  <si>
    <t>011324000</t>
  </si>
  <si>
    <t>Archeologický průzkum</t>
  </si>
  <si>
    <t>1024</t>
  </si>
  <si>
    <t>-52326728</t>
  </si>
  <si>
    <t>Průzkumné, geodetické a projektové práce průzkumné práce archeologická činnost archeologický průzkum</t>
  </si>
  <si>
    <t>012002000</t>
  </si>
  <si>
    <t>Geodetické práce</t>
  </si>
  <si>
    <t>-210868267</t>
  </si>
  <si>
    <t>Hlavní tituly průvodních činností a nákladů průzkumné, geodetické a projektové práce geodetické práce</t>
  </si>
  <si>
    <t>- vytýčení stávajících IS - 10.000,-</t>
  </si>
  <si>
    <t>- geodetické zaměření před, během a po dobu realizace stavby - 30.000,-</t>
  </si>
  <si>
    <t>013244000</t>
  </si>
  <si>
    <t>Dokumentace pro provádění stavby</t>
  </si>
  <si>
    <t>-1071984218</t>
  </si>
  <si>
    <t>Průzkumné, geodetické a projektové práce projektové práce dokumentace stavby (výkresová a textová) pro provádění stavby</t>
  </si>
  <si>
    <t>013254000</t>
  </si>
  <si>
    <t>Dokumentace skutečného provedení stavby</t>
  </si>
  <si>
    <t>-1215677142</t>
  </si>
  <si>
    <t>Průzkumné, geodetické a projektové práce projektové práce dokumentace stavby (výkresová a textová) skutečného provedení stavby</t>
  </si>
  <si>
    <t>VRN3</t>
  </si>
  <si>
    <t>Zařízení staveniště</t>
  </si>
  <si>
    <t>030001000</t>
  </si>
  <si>
    <t>-944600756</t>
  </si>
  <si>
    <t>Základní rozdělení průvodních činností a nákladů zařízení staveniště</t>
  </si>
  <si>
    <t>033002000</t>
  </si>
  <si>
    <t>Připojení staveniště na inženýrské sítě</t>
  </si>
  <si>
    <t>-882838918</t>
  </si>
  <si>
    <t>Hlavní tituly průvodních činností a nákladů zařízení staveniště připojení na inženýrské sítě</t>
  </si>
  <si>
    <t>- náklady na energie a média (elektrocentrály, dovoz záměsové vody, likvidace odpadů dle platné legislativy - chemické WC, obaly apod.)</t>
  </si>
  <si>
    <t>034403000</t>
  </si>
  <si>
    <t>Dopravní značení na staveništi</t>
  </si>
  <si>
    <t>1134148328</t>
  </si>
  <si>
    <t>Zařízení staveniště zabezpečení staveniště dopravní značení na staveništi</t>
  </si>
  <si>
    <t xml:space="preserve"> - po dobu realizace stavby</t>
  </si>
  <si>
    <t>034503000</t>
  </si>
  <si>
    <t>Informační tabule na staveništi</t>
  </si>
  <si>
    <t>-1186202927</t>
  </si>
  <si>
    <t>Zařízení staveniště zabezpečení staveniště informační tabule</t>
  </si>
  <si>
    <t>VRN4</t>
  </si>
  <si>
    <t>Inženýrská činnost</t>
  </si>
  <si>
    <t>043002000</t>
  </si>
  <si>
    <t>Zkoušky a ostatní měření</t>
  </si>
  <si>
    <t>488389328</t>
  </si>
  <si>
    <t>Hlavní tituly průvodních činností a nákladů inženýrská činnost zkoušky a ostatní měření</t>
  </si>
  <si>
    <t>- zkoušky hutnění, laboratorní zkoušky zemin</t>
  </si>
  <si>
    <t>- 2x statické zatěžovací zkoušky deskou</t>
  </si>
  <si>
    <t>VRN6</t>
  </si>
  <si>
    <t>Územní vlivy</t>
  </si>
  <si>
    <t>062002000</t>
  </si>
  <si>
    <t>Ztížené dopravní podmínky</t>
  </si>
  <si>
    <t>-782652259</t>
  </si>
  <si>
    <t>Hlavní tituly průvodních činností a nákladů územní vlivy ztížené dopravní podmínky</t>
  </si>
  <si>
    <t>063002000</t>
  </si>
  <si>
    <t>Práce na těžce přístupných místech</t>
  </si>
  <si>
    <t>2132760036</t>
  </si>
  <si>
    <t>Hlavní tituly průvodních činností a nákladů územní vlivy práce na těžce přístupných místech</t>
  </si>
  <si>
    <t>VRN7</t>
  </si>
  <si>
    <t>Provozní vlivy</t>
  </si>
  <si>
    <t>075002000</t>
  </si>
  <si>
    <t>Ochranná pásma</t>
  </si>
  <si>
    <t>-116477365</t>
  </si>
  <si>
    <t>Hlavní tituly průvodních činností a nákladů provozní vlivy ochranná pásma</t>
  </si>
  <si>
    <t>- chráněná památková zóna</t>
  </si>
  <si>
    <t>- ochranné pásmo zdroje minerální vody</t>
  </si>
  <si>
    <t>- ochranné pásmo IS</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</si>
  <si>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</si>
  <si>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</si>
  <si>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</si>
  <si>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</si>
  <si>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</si>
  <si>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</si>
  <si>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</si>
  <si>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</si>
  <si>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</si>
  <si>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</si>
  <si>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</si>
  <si>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</si>
  <si>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</si>
  <si>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</si>
  <si>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</si>
  <si>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</si>
  <si>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</si>
  <si>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</si>
  <si>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</si>
  <si>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</si>
  <si>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</si>
  <si>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OST</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</si>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</sst>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s>
  <fonts count="106">
    <font>
      <sz val="8"/>
      <name val="Trebuchet MS"/>
      <family val="2"/>
    </font>
    <font>
      <b/>
      <sz val="11"/>
      <name val="Calibri"/>
      <family val="2"/>
    </font>
    <font>
      <i/>
      <sz val="11"/>
      <name val="Calibri"/>
      <family val="2"/>
    </font>
    <font>
      <b/>
      <i/>
      <sz val="11"/>
      <name val="Calibri"/>
      <family val="2"/>
    </font>
    <font>
      <sz val="9"/>
      <name val="Trebuchet MS"/>
      <family val="2"/>
    </font>
    <font>
      <b/>
      <sz val="12"/>
      <name val="Trebuchet MS"/>
      <family val="2"/>
    </font>
    <font>
      <sz val="11"/>
      <name val="Trebuchet MS"/>
      <family val="2"/>
    </font>
    <font>
      <b/>
      <sz val="16"/>
      <name val="Trebuchet MS"/>
      <family val="2"/>
    </font>
    <font>
      <b/>
      <sz val="10"/>
      <name val="Trebuchet MS"/>
      <family val="2"/>
    </font>
    <font>
      <b/>
      <sz val="9"/>
      <name val="Trebuchet MS"/>
      <family val="2"/>
    </font>
    <font>
      <sz val="12"/>
      <name val="Trebuchet MS"/>
      <family val="2"/>
    </font>
    <font>
      <b/>
      <sz val="11"/>
      <name val="Trebuchet MS"/>
      <family val="2"/>
    </font>
    <font>
      <b/>
      <sz val="8"/>
      <name val="Trebuchet MS"/>
      <family val="2"/>
    </font>
    <font>
      <sz val="7"/>
      <name val="Trebuchet MS"/>
      <family val="2"/>
    </font>
    <font>
      <u val="single"/>
      <sz val="11"/>
      <color indexed="12"/>
      <name val="Calibri"/>
      <family val="2"/>
    </font>
    <font>
      <u val="single"/>
      <sz val="11"/>
      <color indexed="20"/>
      <name val="Calibri"/>
      <family val="2"/>
    </font>
    <font>
      <sz val="8"/>
      <color indexed="55"/>
      <name val="Trebuchet MS"/>
      <family val="2"/>
    </font>
    <font>
      <sz val="12"/>
      <color indexed="56"/>
      <name val="Trebuchet MS"/>
      <family val="2"/>
    </font>
    <font>
      <sz val="10"/>
      <color indexed="56"/>
      <name val="Trebuchet MS"/>
      <family val="2"/>
    </font>
    <font>
      <sz val="8"/>
      <color indexed="56"/>
      <name val="Trebuchet MS"/>
      <family val="2"/>
    </font>
    <font>
      <sz val="8"/>
      <color indexed="63"/>
      <name val="Trebuchet MS"/>
      <family val="2"/>
    </font>
    <font>
      <sz val="8"/>
      <color indexed="10"/>
      <name val="Trebuchet MS"/>
      <family val="2"/>
    </font>
    <font>
      <sz val="8"/>
      <color indexed="20"/>
      <name val="Trebuchet MS"/>
      <family val="2"/>
    </font>
    <font>
      <sz val="8"/>
      <color indexed="43"/>
      <name val="Trebuchet MS"/>
      <family val="2"/>
    </font>
    <font>
      <sz val="8"/>
      <color indexed="48"/>
      <name val="Trebuchet MS"/>
      <family val="2"/>
    </font>
    <font>
      <b/>
      <sz val="12"/>
      <color indexed="55"/>
      <name val="Trebuchet MS"/>
      <family val="2"/>
    </font>
    <font>
      <sz val="9"/>
      <color indexed="55"/>
      <name val="Trebuchet MS"/>
      <family val="2"/>
    </font>
    <font>
      <b/>
      <sz val="8"/>
      <color indexed="55"/>
      <name val="Trebuchet MS"/>
      <family val="2"/>
    </font>
    <font>
      <sz val="12"/>
      <color indexed="55"/>
      <name val="Trebuchet MS"/>
      <family val="2"/>
    </font>
    <font>
      <b/>
      <sz val="12"/>
      <color indexed="16"/>
      <name val="Trebuchet MS"/>
      <family val="2"/>
    </font>
    <font>
      <b/>
      <sz val="11"/>
      <color indexed="56"/>
      <name val="Trebuchet MS"/>
      <family val="2"/>
    </font>
    <font>
      <sz val="11"/>
      <color indexed="56"/>
      <name val="Trebuchet MS"/>
      <family val="2"/>
    </font>
    <font>
      <sz val="11"/>
      <color indexed="55"/>
      <name val="Trebuchet MS"/>
      <family val="2"/>
    </font>
    <font>
      <sz val="9"/>
      <color indexed="8"/>
      <name val="Trebuchet MS"/>
      <family val="2"/>
    </font>
    <font>
      <sz val="8"/>
      <color indexed="16"/>
      <name val="Trebuchet MS"/>
      <family val="2"/>
    </font>
    <font>
      <sz val="7"/>
      <color indexed="55"/>
      <name val="Trebuchet MS"/>
      <family val="2"/>
    </font>
    <font>
      <i/>
      <sz val="7"/>
      <color indexed="55"/>
      <name val="Trebuchet MS"/>
      <family val="2"/>
    </font>
    <font>
      <i/>
      <sz val="8"/>
      <color indexed="12"/>
      <name val="Trebuchet MS"/>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18"/>
      <color indexed="12"/>
      <name val="Wingdings 2"/>
      <family val="1"/>
    </font>
    <font>
      <sz val="10"/>
      <color indexed="16"/>
      <name val="Trebuchet MS"/>
      <family val="2"/>
    </font>
    <font>
      <sz val="10"/>
      <name val="Trebuchet MS"/>
      <family val="2"/>
    </font>
    <font>
      <u val="single"/>
      <sz val="10"/>
      <color indexed="12"/>
      <name val="Trebuchet MS"/>
      <family val="2"/>
    </font>
    <font>
      <sz val="8"/>
      <name val="Tahoma"/>
      <family val="2"/>
    </font>
    <font>
      <i/>
      <sz val="9"/>
      <name val="Trebuchet MS"/>
      <family val="2"/>
    </font>
    <font>
      <sz val="11"/>
      <color theme="1"/>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1"/>
      <color theme="11"/>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969696"/>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sz val="8"/>
      <color rgb="FF3366FF"/>
      <name val="Trebuchet MS"/>
      <family val="2"/>
    </font>
    <font>
      <b/>
      <sz val="12"/>
      <color rgb="FF969696"/>
      <name val="Trebuchet MS"/>
      <family val="2"/>
    </font>
    <font>
      <sz val="9"/>
      <color rgb="FF969696"/>
      <name val="Trebuchet MS"/>
      <family val="2"/>
    </font>
    <font>
      <b/>
      <sz val="12"/>
      <color rgb="FF960000"/>
      <name val="Trebuchet MS"/>
      <family val="2"/>
    </font>
    <font>
      <sz val="12"/>
      <color rgb="FF969696"/>
      <name val="Trebuchet MS"/>
      <family val="2"/>
    </font>
    <font>
      <b/>
      <sz val="11"/>
      <color rgb="FF003366"/>
      <name val="Trebuchet MS"/>
      <family val="2"/>
    </font>
    <font>
      <sz val="11"/>
      <color rgb="FF003366"/>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sz val="7"/>
      <color rgb="FF969696"/>
      <name val="Trebuchet MS"/>
      <family val="2"/>
    </font>
    <font>
      <i/>
      <sz val="7"/>
      <color rgb="FF969696"/>
      <name val="Trebuchet MS"/>
      <family val="2"/>
    </font>
    <font>
      <i/>
      <sz val="8"/>
      <color rgb="FF0000FF"/>
      <name val="Trebuchet MS"/>
      <family val="2"/>
    </font>
    <font>
      <b/>
      <sz val="8"/>
      <color rgb="FF969696"/>
      <name val="Trebuchet MS"/>
      <family val="2"/>
    </font>
    <font>
      <sz val="18"/>
      <color theme="10"/>
      <name val="Wingdings 2"/>
      <family val="1"/>
    </font>
    <font>
      <sz val="10"/>
      <color rgb="FF960000"/>
      <name val="Trebuchet MS"/>
      <family val="2"/>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s>
  <borders count="45">
    <border>
      <left/>
      <right/>
      <top/>
      <bottom/>
      <diagonal/>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dotted">
        <color rgb="FF000000"/>
      </top>
      <bottom/>
    </border>
    <border>
      <left/>
      <right/>
      <top/>
      <bottom style="dotted">
        <color rgb="FF000000"/>
      </bottom>
    </border>
    <border>
      <left style="dotted">
        <color rgb="FF000000"/>
      </left>
      <right/>
      <top style="dotted">
        <color rgb="FF000000"/>
      </top>
      <bottom style="dotted">
        <color rgb="FF000000"/>
      </bottom>
    </border>
    <border>
      <left/>
      <right/>
      <top style="dotted">
        <color rgb="FF000000"/>
      </top>
      <bottom style="dotted">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dotted">
        <color rgb="FF969696"/>
      </top>
      <bottom/>
    </border>
    <border>
      <left/>
      <right style="dotted">
        <color rgb="FF969696"/>
      </right>
      <top style="dotted">
        <color rgb="FF969696"/>
      </top>
      <bottom/>
    </border>
    <border>
      <left style="dotted">
        <color rgb="FF969696"/>
      </left>
      <right/>
      <top/>
      <bottom/>
    </border>
    <border>
      <left/>
      <right style="dotted">
        <color rgb="FF969696"/>
      </right>
      <top/>
      <bottom/>
    </border>
    <border>
      <left/>
      <right style="dotted">
        <color rgb="FF000000"/>
      </right>
      <top style="dotted">
        <color rgb="FF000000"/>
      </top>
      <bottom style="dotted">
        <color rgb="FF000000"/>
      </bottom>
    </border>
    <border>
      <left style="dotted">
        <color rgb="FF969696"/>
      </left>
      <right/>
      <top style="dotted">
        <color rgb="FF969696"/>
      </top>
      <bottom style="dotted">
        <color rgb="FF969696"/>
      </bottom>
    </border>
    <border>
      <left/>
      <right/>
      <top style="dotted">
        <color rgb="FF969696"/>
      </top>
      <bottom style="dotted">
        <color rgb="FF969696"/>
      </bottom>
    </border>
    <border>
      <left/>
      <right style="dotted">
        <color rgb="FF969696"/>
      </right>
      <top style="dotted">
        <color rgb="FF969696"/>
      </top>
      <bottom style="dotted">
        <color rgb="FF969696"/>
      </bottom>
    </border>
    <border>
      <left style="dotted">
        <color rgb="FF969696"/>
      </left>
      <right/>
      <top style="dotted">
        <color rgb="FF969696"/>
      </top>
      <bottom/>
    </border>
    <border>
      <left style="dotted">
        <color rgb="FF969696"/>
      </left>
      <right/>
      <top/>
      <bottom style="dotted">
        <color rgb="FF969696"/>
      </bottom>
    </border>
    <border>
      <left/>
      <right/>
      <top/>
      <bottom style="dotted">
        <color rgb="FF969696"/>
      </bottom>
    </border>
    <border>
      <left/>
      <right style="dotted">
        <color rgb="FF969696"/>
      </right>
      <top/>
      <bottom style="dotted">
        <color rgb="FF969696"/>
      </bottom>
    </border>
    <border>
      <left/>
      <right style="thin">
        <color rgb="FF000000"/>
      </right>
      <top style="dotted">
        <color rgb="FF969696"/>
      </top>
      <bottom/>
    </border>
    <border>
      <left/>
      <right style="thin">
        <color rgb="FF000000"/>
      </right>
      <top style="dotted">
        <color rgb="FF000000"/>
      </top>
      <bottom style="dotted">
        <color rgb="FF000000"/>
      </bottom>
    </border>
    <border>
      <left style="dotted">
        <color rgb="FF969696"/>
      </left>
      <right style="dotted">
        <color rgb="FF969696"/>
      </right>
      <top style="dotted">
        <color rgb="FF969696"/>
      </top>
      <bottom style="dotted">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0" borderId="1"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xf numFmtId="0" fontId="65" fillId="20" borderId="0" applyNumberFormat="0" applyBorder="0" applyAlignment="0" applyProtection="0"/>
    <xf numFmtId="0" fontId="6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2" borderId="0" applyNumberFormat="0" applyBorder="0" applyAlignment="0" applyProtection="0"/>
    <xf numFmtId="0" fontId="0" fillId="0" borderId="0" applyAlignment="0">
      <protection locked="0"/>
    </xf>
    <xf numFmtId="0" fontId="0" fillId="23" borderId="6" applyNumberFormat="0" applyFont="0" applyAlignment="0" applyProtection="0"/>
    <xf numFmtId="9" fontId="0" fillId="0" borderId="0" applyFont="0" applyFill="0" applyBorder="0" applyAlignment="0" applyProtection="0"/>
    <xf numFmtId="0" fontId="72" fillId="0" borderId="7" applyNumberFormat="0" applyFill="0" applyAlignment="0" applyProtection="0"/>
    <xf numFmtId="0" fontId="73" fillId="0" borderId="0" applyNumberFormat="0" applyFill="0" applyBorder="0" applyAlignment="0" applyProtection="0"/>
    <xf numFmtId="0" fontId="74" fillId="24" borderId="0" applyNumberFormat="0" applyBorder="0" applyAlignment="0" applyProtection="0"/>
    <xf numFmtId="0" fontId="75" fillId="0" borderId="0" applyNumberFormat="0" applyFill="0" applyBorder="0" applyAlignment="0" applyProtection="0"/>
    <xf numFmtId="0" fontId="76" fillId="25" borderId="8" applyNumberFormat="0" applyAlignment="0" applyProtection="0"/>
    <xf numFmtId="0" fontId="77" fillId="26" borderId="8" applyNumberFormat="0" applyAlignment="0" applyProtection="0"/>
    <xf numFmtId="0" fontId="78" fillId="26" borderId="9" applyNumberFormat="0" applyAlignment="0" applyProtection="0"/>
    <xf numFmtId="0" fontId="79" fillId="0" borderId="0" applyNumberFormat="0" applyFill="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cellStyleXfs>
  <cellXfs count="374">
    <xf numFmtId="0" fontId="0" fillId="0" borderId="0" xfId="0" applyFont="1" applyAlignment="1">
      <alignment/>
    </xf>
    <xf numFmtId="0" fontId="0" fillId="0" borderId="0" xfId="0" applyFont="1" applyAlignment="1">
      <alignment vertical="center"/>
    </xf>
    <xf numFmtId="0" fontId="8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81" fillId="0" borderId="0" xfId="0" applyFont="1" applyAlignment="1">
      <alignment vertical="center"/>
    </xf>
    <xf numFmtId="0" fontId="82" fillId="0" borderId="0" xfId="0" applyFont="1" applyAlignment="1">
      <alignment vertical="center"/>
    </xf>
    <xf numFmtId="0" fontId="0" fillId="0" borderId="0" xfId="0" applyFont="1" applyAlignment="1">
      <alignment horizontal="center" vertical="center" wrapText="1"/>
    </xf>
    <xf numFmtId="0" fontId="83" fillId="0" borderId="0" xfId="0" applyFont="1" applyAlignment="1">
      <alignment/>
    </xf>
    <xf numFmtId="0" fontId="84" fillId="0" borderId="0" xfId="0" applyFont="1" applyAlignment="1">
      <alignment vertical="center"/>
    </xf>
    <xf numFmtId="0" fontId="85" fillId="0" borderId="0" xfId="0" applyFont="1" applyAlignment="1">
      <alignment vertical="center"/>
    </xf>
    <xf numFmtId="0" fontId="86" fillId="0" borderId="0" xfId="0" applyFont="1" applyAlignment="1">
      <alignment vertical="center"/>
    </xf>
    <xf numFmtId="0" fontId="87" fillId="33" borderId="0" xfId="0" applyFont="1" applyFill="1" applyAlignment="1">
      <alignment horizontal="left" vertical="center"/>
    </xf>
    <xf numFmtId="0" fontId="0" fillId="33" borderId="0" xfId="0" applyFont="1" applyFill="1" applyAlignment="1">
      <alignment/>
    </xf>
    <xf numFmtId="0" fontId="87" fillId="0" borderId="0" xfId="0" applyFont="1" applyAlignment="1">
      <alignment horizontal="left" vertical="center"/>
    </xf>
    <xf numFmtId="0" fontId="0" fillId="0" borderId="0" xfId="0" applyFont="1" applyAlignment="1">
      <alignment horizontal="left" vertical="center"/>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7" fillId="0" borderId="0" xfId="0" applyFont="1" applyBorder="1" applyAlignment="1">
      <alignment horizontal="left" vertical="center"/>
    </xf>
    <xf numFmtId="0" fontId="0" fillId="0" borderId="14" xfId="0" applyFont="1" applyBorder="1" applyAlignment="1">
      <alignment/>
    </xf>
    <xf numFmtId="0" fontId="88" fillId="0" borderId="0" xfId="0" applyFont="1" applyAlignment="1">
      <alignment horizontal="left" vertical="center"/>
    </xf>
    <xf numFmtId="0" fontId="89" fillId="0" borderId="0" xfId="0" applyFont="1" applyAlignment="1">
      <alignment horizontal="left" vertical="center"/>
    </xf>
    <xf numFmtId="0" fontId="90" fillId="0" borderId="0" xfId="0"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top"/>
    </xf>
    <xf numFmtId="0" fontId="90" fillId="0" borderId="0" xfId="0" applyFont="1" applyBorder="1" applyAlignment="1">
      <alignment horizontal="left" vertical="center"/>
    </xf>
    <xf numFmtId="0" fontId="4" fillId="23" borderId="0" xfId="0" applyFont="1" applyFill="1" applyBorder="1" applyAlignment="1" applyProtection="1">
      <alignment horizontal="left" vertical="center"/>
      <protection locked="0"/>
    </xf>
    <xf numFmtId="49" fontId="4" fillId="23" borderId="0" xfId="0" applyNumberFormat="1" applyFont="1" applyFill="1" applyBorder="1" applyAlignment="1" applyProtection="1">
      <alignment horizontal="left" vertical="center"/>
      <protection locked="0"/>
    </xf>
    <xf numFmtId="0" fontId="0" fillId="0" borderId="15" xfId="0" applyFont="1" applyBorder="1" applyAlignment="1">
      <alignment/>
    </xf>
    <xf numFmtId="0" fontId="0" fillId="0" borderId="13" xfId="0" applyFont="1" applyBorder="1" applyAlignment="1">
      <alignment vertical="center"/>
    </xf>
    <xf numFmtId="0" fontId="0" fillId="0" borderId="0" xfId="0" applyFont="1" applyBorder="1" applyAlignment="1">
      <alignment vertical="center"/>
    </xf>
    <xf numFmtId="0" fontId="8" fillId="0" borderId="16" xfId="0" applyFont="1" applyBorder="1" applyAlignment="1">
      <alignment horizontal="left" vertical="center"/>
    </xf>
    <xf numFmtId="0" fontId="0" fillId="0" borderId="16" xfId="0" applyFont="1" applyBorder="1" applyAlignment="1">
      <alignment vertical="center"/>
    </xf>
    <xf numFmtId="0" fontId="0" fillId="0" borderId="14" xfId="0" applyFont="1" applyBorder="1" applyAlignment="1">
      <alignment vertical="center"/>
    </xf>
    <xf numFmtId="0" fontId="80" fillId="0" borderId="0" xfId="0" applyFont="1" applyBorder="1" applyAlignment="1">
      <alignment horizontal="right" vertical="center"/>
    </xf>
    <xf numFmtId="0" fontId="80" fillId="0" borderId="13" xfId="0" applyFont="1" applyBorder="1" applyAlignment="1">
      <alignment vertical="center"/>
    </xf>
    <xf numFmtId="0" fontId="80" fillId="0" borderId="0" xfId="0" applyFont="1" applyBorder="1" applyAlignment="1">
      <alignment vertical="center"/>
    </xf>
    <xf numFmtId="0" fontId="80" fillId="0" borderId="0" xfId="0" applyFont="1" applyBorder="1" applyAlignment="1">
      <alignment horizontal="left" vertical="center"/>
    </xf>
    <xf numFmtId="0" fontId="80" fillId="0" borderId="14" xfId="0" applyFont="1" applyBorder="1" applyAlignment="1">
      <alignment vertical="center"/>
    </xf>
    <xf numFmtId="0" fontId="0" fillId="34" borderId="0" xfId="0" applyFont="1" applyFill="1" applyBorder="1" applyAlignment="1">
      <alignment vertical="center"/>
    </xf>
    <xf numFmtId="0" fontId="5" fillId="34" borderId="17" xfId="0" applyFont="1" applyFill="1" applyBorder="1" applyAlignment="1">
      <alignment horizontal="left" vertical="center"/>
    </xf>
    <xf numFmtId="0" fontId="0" fillId="34" borderId="18" xfId="0" applyFont="1" applyFill="1" applyBorder="1" applyAlignment="1">
      <alignment vertical="center"/>
    </xf>
    <xf numFmtId="0" fontId="5" fillId="34" borderId="18" xfId="0" applyFont="1" applyFill="1" applyBorder="1" applyAlignment="1">
      <alignment horizontal="center" vertical="center"/>
    </xf>
    <xf numFmtId="0" fontId="0" fillId="34" borderId="14"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7" fillId="0" borderId="0" xfId="0" applyFont="1" applyAlignment="1">
      <alignment horizontal="left" vertical="center"/>
    </xf>
    <xf numFmtId="0" fontId="4" fillId="0" borderId="13" xfId="0" applyFont="1" applyBorder="1" applyAlignment="1">
      <alignment vertical="center"/>
    </xf>
    <xf numFmtId="0" fontId="90" fillId="0" borderId="0" xfId="0" applyFont="1" applyAlignment="1">
      <alignment horizontal="left" vertical="center"/>
    </xf>
    <xf numFmtId="0" fontId="5" fillId="0" borderId="13" xfId="0" applyFont="1" applyBorder="1" applyAlignment="1">
      <alignment vertical="center"/>
    </xf>
    <xf numFmtId="0" fontId="5" fillId="0" borderId="0" xfId="0" applyFont="1" applyAlignment="1">
      <alignment horizontal="left" vertical="center"/>
    </xf>
    <xf numFmtId="0" fontId="9" fillId="0" borderId="0" xfId="0" applyFont="1" applyAlignment="1">
      <alignment vertical="center"/>
    </xf>
    <xf numFmtId="173" fontId="4" fillId="0" borderId="0" xfId="0" applyNumberFormat="1" applyFont="1" applyAlignment="1">
      <alignment horizontal="lef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5" borderId="18" xfId="0" applyFont="1" applyFill="1" applyBorder="1" applyAlignment="1">
      <alignment vertical="center"/>
    </xf>
    <xf numFmtId="0" fontId="4" fillId="35" borderId="26" xfId="0" applyFont="1" applyFill="1" applyBorder="1" applyAlignment="1">
      <alignment horizontal="center" vertical="center"/>
    </xf>
    <xf numFmtId="0" fontId="90" fillId="0" borderId="27" xfId="0" applyFont="1" applyBorder="1" applyAlignment="1">
      <alignment horizontal="center" vertical="center" wrapText="1"/>
    </xf>
    <xf numFmtId="0" fontId="90" fillId="0" borderId="28" xfId="0" applyFont="1" applyBorder="1" applyAlignment="1">
      <alignment horizontal="center" vertical="center" wrapText="1"/>
    </xf>
    <xf numFmtId="0" fontId="90" fillId="0" borderId="29" xfId="0" applyFont="1" applyBorder="1" applyAlignment="1">
      <alignment horizontal="center" vertical="center" wrapText="1"/>
    </xf>
    <xf numFmtId="0" fontId="0" fillId="0" borderId="30" xfId="0" applyFont="1" applyBorder="1" applyAlignment="1">
      <alignment vertical="center"/>
    </xf>
    <xf numFmtId="0" fontId="91" fillId="0" borderId="0" xfId="0" applyFont="1" applyAlignment="1">
      <alignment horizontal="left" vertical="center"/>
    </xf>
    <xf numFmtId="0" fontId="91" fillId="0" borderId="0" xfId="0" applyFont="1" applyAlignment="1">
      <alignment vertical="center"/>
    </xf>
    <xf numFmtId="0" fontId="5" fillId="0" borderId="0" xfId="0" applyFont="1" applyAlignment="1">
      <alignment horizontal="center" vertical="center"/>
    </xf>
    <xf numFmtId="4" fontId="92" fillId="0" borderId="24" xfId="0" applyNumberFormat="1" applyFont="1" applyBorder="1" applyAlignment="1">
      <alignment vertical="center"/>
    </xf>
    <xf numFmtId="4" fontId="92" fillId="0" borderId="0" xfId="0" applyNumberFormat="1" applyFont="1" applyBorder="1" applyAlignment="1">
      <alignment vertical="center"/>
    </xf>
    <xf numFmtId="174" fontId="92" fillId="0" borderId="0" xfId="0" applyNumberFormat="1" applyFont="1" applyBorder="1" applyAlignment="1">
      <alignment vertical="center"/>
    </xf>
    <xf numFmtId="4" fontId="92" fillId="0" borderId="25" xfId="0" applyNumberFormat="1" applyFont="1" applyBorder="1" applyAlignment="1">
      <alignment vertical="center"/>
    </xf>
    <xf numFmtId="0" fontId="10" fillId="0" borderId="0" xfId="0" applyFont="1" applyAlignment="1">
      <alignment horizontal="left" vertical="center"/>
    </xf>
    <xf numFmtId="0" fontId="6" fillId="0" borderId="13" xfId="0" applyFont="1" applyBorder="1" applyAlignment="1">
      <alignment vertical="center"/>
    </xf>
    <xf numFmtId="0" fontId="93" fillId="0" borderId="0" xfId="0" applyFont="1" applyAlignment="1">
      <alignment vertical="center"/>
    </xf>
    <xf numFmtId="0" fontId="94" fillId="0" borderId="0" xfId="0" applyFont="1" applyAlignment="1">
      <alignment vertical="center"/>
    </xf>
    <xf numFmtId="0" fontId="11" fillId="0" borderId="0" xfId="0" applyFont="1" applyAlignment="1">
      <alignment horizontal="center" vertical="center"/>
    </xf>
    <xf numFmtId="4" fontId="95" fillId="0" borderId="24" xfId="0" applyNumberFormat="1" applyFont="1" applyBorder="1" applyAlignment="1">
      <alignment vertical="center"/>
    </xf>
    <xf numFmtId="4" fontId="95" fillId="0" borderId="0" xfId="0" applyNumberFormat="1" applyFont="1" applyBorder="1" applyAlignment="1">
      <alignment vertical="center"/>
    </xf>
    <xf numFmtId="174" fontId="95" fillId="0" borderId="0" xfId="0" applyNumberFormat="1" applyFont="1" applyBorder="1" applyAlignment="1">
      <alignment vertical="center"/>
    </xf>
    <xf numFmtId="4" fontId="95" fillId="0" borderId="25" xfId="0" applyNumberFormat="1" applyFont="1" applyBorder="1" applyAlignment="1">
      <alignment vertical="center"/>
    </xf>
    <xf numFmtId="0" fontId="6" fillId="0" borderId="0" xfId="0" applyFont="1" applyAlignment="1">
      <alignment horizontal="left" vertical="center"/>
    </xf>
    <xf numFmtId="4" fontId="95" fillId="0" borderId="31" xfId="0" applyNumberFormat="1" applyFont="1" applyBorder="1" applyAlignment="1">
      <alignment vertical="center"/>
    </xf>
    <xf numFmtId="4" fontId="95" fillId="0" borderId="32" xfId="0" applyNumberFormat="1" applyFont="1" applyBorder="1" applyAlignment="1">
      <alignment vertical="center"/>
    </xf>
    <xf numFmtId="174" fontId="95" fillId="0" borderId="32" xfId="0" applyNumberFormat="1" applyFont="1" applyBorder="1" applyAlignment="1">
      <alignment vertical="center"/>
    </xf>
    <xf numFmtId="4" fontId="95" fillId="0" borderId="33" xfId="0" applyNumberFormat="1" applyFont="1" applyBorder="1" applyAlignment="1">
      <alignment vertical="center"/>
    </xf>
    <xf numFmtId="0" fontId="0" fillId="0" borderId="0" xfId="0" applyFont="1" applyAlignment="1" applyProtection="1">
      <alignment/>
      <protection locked="0"/>
    </xf>
    <xf numFmtId="0" fontId="0" fillId="0" borderId="11"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vertical="center"/>
      <protection locked="0"/>
    </xf>
    <xf numFmtId="0" fontId="90" fillId="0" borderId="0" xfId="0" applyFont="1" applyBorder="1" applyAlignment="1" applyProtection="1">
      <alignment horizontal="left" vertical="center"/>
      <protection locked="0"/>
    </xf>
    <xf numFmtId="173" fontId="4" fillId="0" borderId="0" xfId="0" applyNumberFormat="1" applyFont="1" applyBorder="1" applyAlignment="1">
      <alignment horizontal="left" vertical="center"/>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14" xfId="0" applyFont="1" applyBorder="1" applyAlignment="1">
      <alignment vertical="center" wrapText="1"/>
    </xf>
    <xf numFmtId="0" fontId="0" fillId="0" borderId="22" xfId="0" applyFont="1" applyBorder="1" applyAlignment="1" applyProtection="1">
      <alignment vertical="center"/>
      <protection locked="0"/>
    </xf>
    <xf numFmtId="0" fontId="0" fillId="0" borderId="34" xfId="0" applyFont="1" applyBorder="1" applyAlignment="1">
      <alignment vertical="center"/>
    </xf>
    <xf numFmtId="0" fontId="8" fillId="0" borderId="0" xfId="0" applyFont="1" applyBorder="1" applyAlignment="1">
      <alignment horizontal="left" vertical="center"/>
    </xf>
    <xf numFmtId="4" fontId="91" fillId="0" borderId="0" xfId="0" applyNumberFormat="1" applyFont="1" applyBorder="1" applyAlignment="1">
      <alignment vertical="center"/>
    </xf>
    <xf numFmtId="0" fontId="80" fillId="0" borderId="0" xfId="0" applyFont="1" applyBorder="1" applyAlignment="1" applyProtection="1">
      <alignment horizontal="right" vertical="center"/>
      <protection locked="0"/>
    </xf>
    <xf numFmtId="4" fontId="80" fillId="0" borderId="0" xfId="0" applyNumberFormat="1" applyFont="1" applyBorder="1" applyAlignment="1">
      <alignment vertical="center"/>
    </xf>
    <xf numFmtId="172" fontId="80" fillId="0" borderId="0" xfId="0" applyNumberFormat="1" applyFont="1" applyBorder="1" applyAlignment="1" applyProtection="1">
      <alignment horizontal="right" vertical="center"/>
      <protection locked="0"/>
    </xf>
    <xf numFmtId="0" fontId="0" fillId="35" borderId="0" xfId="0" applyFont="1" applyFill="1" applyBorder="1" applyAlignment="1">
      <alignment vertical="center"/>
    </xf>
    <xf numFmtId="0" fontId="5" fillId="35" borderId="17" xfId="0" applyFont="1" applyFill="1" applyBorder="1" applyAlignment="1">
      <alignment horizontal="left" vertical="center"/>
    </xf>
    <xf numFmtId="0" fontId="5" fillId="35" borderId="18" xfId="0" applyFont="1" applyFill="1" applyBorder="1" applyAlignment="1">
      <alignment horizontal="right" vertical="center"/>
    </xf>
    <xf numFmtId="0" fontId="5" fillId="35" borderId="18" xfId="0" applyFont="1" applyFill="1" applyBorder="1" applyAlignment="1">
      <alignment horizontal="center" vertical="center"/>
    </xf>
    <xf numFmtId="0" fontId="0" fillId="35" borderId="18" xfId="0" applyFont="1" applyFill="1" applyBorder="1" applyAlignment="1" applyProtection="1">
      <alignment vertical="center"/>
      <protection locked="0"/>
    </xf>
    <xf numFmtId="4" fontId="5" fillId="35" borderId="18" xfId="0" applyNumberFormat="1" applyFont="1" applyFill="1" applyBorder="1" applyAlignment="1">
      <alignment vertical="center"/>
    </xf>
    <xf numFmtId="0" fontId="0" fillId="35" borderId="35" xfId="0" applyFont="1" applyFill="1" applyBorder="1" applyAlignment="1">
      <alignment vertical="center"/>
    </xf>
    <xf numFmtId="0" fontId="0" fillId="0" borderId="20"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2" xfId="0" applyFont="1" applyBorder="1" applyAlignment="1">
      <alignment vertical="center"/>
    </xf>
    <xf numFmtId="0" fontId="4" fillId="35" borderId="0" xfId="0" applyFont="1" applyFill="1" applyBorder="1" applyAlignment="1">
      <alignment horizontal="left" vertical="center"/>
    </xf>
    <xf numFmtId="0" fontId="0" fillId="35" borderId="0" xfId="0" applyFont="1" applyFill="1" applyBorder="1" applyAlignment="1" applyProtection="1">
      <alignment vertical="center"/>
      <protection locked="0"/>
    </xf>
    <xf numFmtId="0" fontId="4" fillId="35" borderId="0" xfId="0" applyFont="1" applyFill="1" applyBorder="1" applyAlignment="1">
      <alignment horizontal="right" vertical="center"/>
    </xf>
    <xf numFmtId="0" fontId="0" fillId="35" borderId="14" xfId="0" applyFont="1" applyFill="1" applyBorder="1" applyAlignment="1">
      <alignment vertical="center"/>
    </xf>
    <xf numFmtId="0" fontId="96" fillId="0" borderId="0" xfId="0" applyFont="1" applyBorder="1" applyAlignment="1">
      <alignment horizontal="left" vertical="center"/>
    </xf>
    <xf numFmtId="0" fontId="81" fillId="0" borderId="13" xfId="0" applyFont="1" applyBorder="1" applyAlignment="1">
      <alignment vertical="center"/>
    </xf>
    <xf numFmtId="0" fontId="81" fillId="0" borderId="0" xfId="0" applyFont="1" applyBorder="1" applyAlignment="1">
      <alignment vertical="center"/>
    </xf>
    <xf numFmtId="0" fontId="81" fillId="0" borderId="32" xfId="0" applyFont="1" applyBorder="1" applyAlignment="1">
      <alignment horizontal="left" vertical="center"/>
    </xf>
    <xf numFmtId="0" fontId="81" fillId="0" borderId="32" xfId="0" applyFont="1" applyBorder="1" applyAlignment="1">
      <alignment vertical="center"/>
    </xf>
    <xf numFmtId="0" fontId="81" fillId="0" borderId="32" xfId="0" applyFont="1" applyBorder="1" applyAlignment="1" applyProtection="1">
      <alignment vertical="center"/>
      <protection locked="0"/>
    </xf>
    <xf numFmtId="4" fontId="81" fillId="0" borderId="32" xfId="0" applyNumberFormat="1" applyFont="1" applyBorder="1" applyAlignment="1">
      <alignment vertical="center"/>
    </xf>
    <xf numFmtId="0" fontId="81" fillId="0" borderId="14" xfId="0" applyFont="1" applyBorder="1" applyAlignment="1">
      <alignment vertical="center"/>
    </xf>
    <xf numFmtId="0" fontId="82" fillId="0" borderId="13" xfId="0" applyFont="1" applyBorder="1" applyAlignment="1">
      <alignment vertical="center"/>
    </xf>
    <xf numFmtId="0" fontId="82" fillId="0" borderId="0" xfId="0" applyFont="1" applyBorder="1" applyAlignment="1">
      <alignment vertical="center"/>
    </xf>
    <xf numFmtId="0" fontId="82" fillId="0" borderId="32" xfId="0" applyFont="1" applyBorder="1" applyAlignment="1">
      <alignment horizontal="left" vertical="center"/>
    </xf>
    <xf numFmtId="0" fontId="82" fillId="0" borderId="32" xfId="0" applyFont="1" applyBorder="1" applyAlignment="1">
      <alignment vertical="center"/>
    </xf>
    <xf numFmtId="0" fontId="82" fillId="0" borderId="32" xfId="0" applyFont="1" applyBorder="1" applyAlignment="1" applyProtection="1">
      <alignment vertical="center"/>
      <protection locked="0"/>
    </xf>
    <xf numFmtId="4" fontId="82" fillId="0" borderId="32" xfId="0" applyNumberFormat="1" applyFont="1" applyBorder="1" applyAlignment="1">
      <alignment vertical="center"/>
    </xf>
    <xf numFmtId="0" fontId="82" fillId="0" borderId="14" xfId="0" applyFont="1" applyBorder="1" applyAlignment="1">
      <alignment vertical="center"/>
    </xf>
    <xf numFmtId="0" fontId="0" fillId="0" borderId="0" xfId="0" applyFont="1" applyAlignment="1" applyProtection="1">
      <alignment vertical="center"/>
      <protection locked="0"/>
    </xf>
    <xf numFmtId="0" fontId="4" fillId="0" borderId="0" xfId="0" applyFont="1" applyAlignment="1">
      <alignment horizontal="left" vertical="center"/>
    </xf>
    <xf numFmtId="0" fontId="90" fillId="0" borderId="0" xfId="0" applyFont="1" applyAlignment="1" applyProtection="1">
      <alignment horizontal="left" vertical="center"/>
      <protection locked="0"/>
    </xf>
    <xf numFmtId="0" fontId="0" fillId="0" borderId="13" xfId="0" applyFont="1" applyBorder="1" applyAlignment="1">
      <alignment horizontal="center" vertical="center" wrapText="1"/>
    </xf>
    <xf numFmtId="0" fontId="4" fillId="35" borderId="27"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97" fillId="35" borderId="28" xfId="0" applyFont="1" applyFill="1" applyBorder="1" applyAlignment="1" applyProtection="1">
      <alignment horizontal="center" vertical="center" wrapText="1"/>
      <protection locked="0"/>
    </xf>
    <xf numFmtId="0" fontId="4" fillId="35" borderId="29" xfId="0" applyFont="1" applyFill="1" applyBorder="1" applyAlignment="1">
      <alignment horizontal="center" vertical="center" wrapText="1"/>
    </xf>
    <xf numFmtId="4" fontId="91" fillId="0" borderId="0" xfId="0" applyNumberFormat="1" applyFont="1" applyAlignment="1">
      <alignment/>
    </xf>
    <xf numFmtId="174" fontId="98" fillId="0" borderId="22" xfId="0" applyNumberFormat="1" applyFont="1" applyBorder="1" applyAlignment="1">
      <alignment/>
    </xf>
    <xf numFmtId="174" fontId="98" fillId="0" borderId="23" xfId="0" applyNumberFormat="1" applyFont="1" applyBorder="1" applyAlignment="1">
      <alignment/>
    </xf>
    <xf numFmtId="4" fontId="12" fillId="0" borderId="0" xfId="0" applyNumberFormat="1" applyFont="1" applyAlignment="1">
      <alignment vertical="center"/>
    </xf>
    <xf numFmtId="0" fontId="83" fillId="0" borderId="13" xfId="0" applyFont="1" applyBorder="1" applyAlignment="1">
      <alignment/>
    </xf>
    <xf numFmtId="0" fontId="83" fillId="0" borderId="0" xfId="0" applyFont="1" applyAlignment="1">
      <alignment horizontal="left"/>
    </xf>
    <xf numFmtId="0" fontId="81" fillId="0" borderId="0" xfId="0" applyFont="1" applyAlignment="1">
      <alignment horizontal="left"/>
    </xf>
    <xf numFmtId="0" fontId="83" fillId="0" borderId="0" xfId="0" applyFont="1" applyAlignment="1" applyProtection="1">
      <alignment/>
      <protection locked="0"/>
    </xf>
    <xf numFmtId="4" fontId="81" fillId="0" borderId="0" xfId="0" applyNumberFormat="1" applyFont="1" applyAlignment="1">
      <alignment/>
    </xf>
    <xf numFmtId="0" fontId="83" fillId="0" borderId="24" xfId="0" applyFont="1" applyBorder="1" applyAlignment="1">
      <alignment/>
    </xf>
    <xf numFmtId="0" fontId="83" fillId="0" borderId="0" xfId="0" applyFont="1" applyBorder="1" applyAlignment="1">
      <alignment/>
    </xf>
    <xf numFmtId="174" fontId="83" fillId="0" borderId="0" xfId="0" applyNumberFormat="1" applyFont="1" applyBorder="1" applyAlignment="1">
      <alignment/>
    </xf>
    <xf numFmtId="174" fontId="83" fillId="0" borderId="25" xfId="0" applyNumberFormat="1" applyFont="1" applyBorder="1" applyAlignment="1">
      <alignment/>
    </xf>
    <xf numFmtId="0" fontId="83" fillId="0" borderId="0" xfId="0" applyFont="1" applyAlignment="1">
      <alignment horizontal="center"/>
    </xf>
    <xf numFmtId="4" fontId="83" fillId="0" borderId="0" xfId="0" applyNumberFormat="1" applyFont="1" applyAlignment="1">
      <alignment vertical="center"/>
    </xf>
    <xf numFmtId="0" fontId="83" fillId="0" borderId="0" xfId="0" applyFont="1" applyBorder="1" applyAlignment="1">
      <alignment horizontal="left"/>
    </xf>
    <xf numFmtId="0" fontId="82" fillId="0" borderId="0" xfId="0" applyFont="1" applyBorder="1" applyAlignment="1">
      <alignment horizontal="left"/>
    </xf>
    <xf numFmtId="4" fontId="82" fillId="0" borderId="0" xfId="0" applyNumberFormat="1" applyFont="1" applyBorder="1" applyAlignment="1">
      <alignment/>
    </xf>
    <xf numFmtId="0" fontId="0" fillId="0" borderId="13" xfId="0" applyFont="1" applyBorder="1" applyAlignment="1" applyProtection="1">
      <alignment vertical="center"/>
      <protection/>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75" fontId="0" fillId="0" borderId="36" xfId="0" applyNumberFormat="1" applyFont="1" applyBorder="1" applyAlignment="1" applyProtection="1">
      <alignment vertical="center"/>
      <protection/>
    </xf>
    <xf numFmtId="4" fontId="0" fillId="23" borderId="36" xfId="0" applyNumberFormat="1" applyFont="1" applyFill="1" applyBorder="1" applyAlignment="1" applyProtection="1">
      <alignment vertical="center"/>
      <protection locked="0"/>
    </xf>
    <xf numFmtId="4" fontId="0" fillId="0" borderId="36" xfId="0" applyNumberFormat="1" applyFont="1" applyBorder="1" applyAlignment="1" applyProtection="1">
      <alignment vertical="center"/>
      <protection/>
    </xf>
    <xf numFmtId="0" fontId="80" fillId="23" borderId="36" xfId="0" applyFont="1" applyFill="1" applyBorder="1" applyAlignment="1" applyProtection="1">
      <alignment horizontal="left" vertical="center"/>
      <protection locked="0"/>
    </xf>
    <xf numFmtId="0" fontId="80" fillId="0" borderId="0" xfId="0" applyFont="1" applyBorder="1" applyAlignment="1">
      <alignment horizontal="center" vertical="center"/>
    </xf>
    <xf numFmtId="174" fontId="80" fillId="0" borderId="0" xfId="0" applyNumberFormat="1" applyFont="1" applyBorder="1" applyAlignment="1">
      <alignment vertical="center"/>
    </xf>
    <xf numFmtId="174" fontId="80" fillId="0" borderId="25" xfId="0" applyNumberFormat="1" applyFont="1" applyBorder="1" applyAlignment="1">
      <alignment vertical="center"/>
    </xf>
    <xf numFmtId="4" fontId="0" fillId="0" borderId="0" xfId="0" applyNumberFormat="1" applyFont="1" applyAlignment="1">
      <alignment vertical="center"/>
    </xf>
    <xf numFmtId="0" fontId="99" fillId="0" borderId="0" xfId="0" applyFont="1" applyAlignment="1">
      <alignment horizontal="left" vertical="center"/>
    </xf>
    <xf numFmtId="0" fontId="13" fillId="0" borderId="0" xfId="0" applyFont="1" applyAlignment="1">
      <alignment horizontal="left" vertical="center" wrapText="1"/>
    </xf>
    <xf numFmtId="0" fontId="100" fillId="0" borderId="0" xfId="0" applyFont="1" applyAlignment="1">
      <alignment vertical="center" wrapText="1"/>
    </xf>
    <xf numFmtId="0" fontId="84" fillId="0" borderId="13" xfId="0" applyFont="1" applyBorder="1" applyAlignment="1">
      <alignment vertical="center"/>
    </xf>
    <xf numFmtId="0" fontId="99" fillId="0" borderId="0" xfId="0" applyFont="1" applyBorder="1" applyAlignment="1">
      <alignment horizontal="left" vertical="center"/>
    </xf>
    <xf numFmtId="0" fontId="84" fillId="0" borderId="0" xfId="0" applyFont="1" applyBorder="1" applyAlignment="1">
      <alignment horizontal="left" vertical="center"/>
    </xf>
    <xf numFmtId="0" fontId="84" fillId="0" borderId="0" xfId="0" applyFont="1" applyBorder="1" applyAlignment="1">
      <alignment horizontal="left" vertical="center" wrapText="1"/>
    </xf>
    <xf numFmtId="175" fontId="84" fillId="0" borderId="0" xfId="0" applyNumberFormat="1" applyFont="1" applyBorder="1" applyAlignment="1">
      <alignment vertical="center"/>
    </xf>
    <xf numFmtId="0" fontId="84" fillId="0" borderId="0" xfId="0" applyFont="1" applyAlignment="1" applyProtection="1">
      <alignment vertical="center"/>
      <protection locked="0"/>
    </xf>
    <xf numFmtId="0" fontId="84" fillId="0" borderId="24" xfId="0" applyFont="1" applyBorder="1" applyAlignment="1">
      <alignment vertical="center"/>
    </xf>
    <xf numFmtId="0" fontId="84" fillId="0" borderId="0" xfId="0" applyFont="1" applyBorder="1" applyAlignment="1">
      <alignment vertical="center"/>
    </xf>
    <xf numFmtId="0" fontId="84" fillId="0" borderId="25" xfId="0" applyFont="1" applyBorder="1" applyAlignment="1">
      <alignment vertical="center"/>
    </xf>
    <xf numFmtId="0" fontId="84" fillId="0" borderId="0" xfId="0" applyFont="1" applyAlignment="1">
      <alignment horizontal="left" vertical="center"/>
    </xf>
    <xf numFmtId="0" fontId="84" fillId="0" borderId="0" xfId="0" applyFont="1" applyAlignment="1">
      <alignment horizontal="left" vertical="center" wrapText="1"/>
    </xf>
    <xf numFmtId="175" fontId="84" fillId="0" borderId="0" xfId="0" applyNumberFormat="1" applyFont="1" applyAlignment="1">
      <alignment vertical="center"/>
    </xf>
    <xf numFmtId="0" fontId="85" fillId="0" borderId="13" xfId="0" applyFont="1" applyBorder="1" applyAlignment="1">
      <alignment vertical="center"/>
    </xf>
    <xf numFmtId="0" fontId="85" fillId="0" borderId="0" xfId="0" applyFont="1" applyBorder="1" applyAlignment="1">
      <alignment horizontal="left" vertical="center"/>
    </xf>
    <xf numFmtId="0" fontId="85" fillId="0" borderId="0" xfId="0" applyFont="1" applyBorder="1" applyAlignment="1">
      <alignment horizontal="left" vertical="center" wrapText="1"/>
    </xf>
    <xf numFmtId="175" fontId="85" fillId="0" borderId="0" xfId="0" applyNumberFormat="1" applyFont="1" applyBorder="1" applyAlignment="1">
      <alignment vertical="center"/>
    </xf>
    <xf numFmtId="0" fontId="85" fillId="0" borderId="0" xfId="0" applyFont="1" applyAlignment="1" applyProtection="1">
      <alignment vertical="center"/>
      <protection locked="0"/>
    </xf>
    <xf numFmtId="0" fontId="85" fillId="0" borderId="24" xfId="0" applyFont="1" applyBorder="1" applyAlignment="1">
      <alignment vertical="center"/>
    </xf>
    <xf numFmtId="0" fontId="85" fillId="0" borderId="0" xfId="0" applyFont="1" applyBorder="1" applyAlignment="1">
      <alignment vertical="center"/>
    </xf>
    <xf numFmtId="0" fontId="85" fillId="0" borderId="25" xfId="0" applyFont="1" applyBorder="1" applyAlignment="1">
      <alignment vertical="center"/>
    </xf>
    <xf numFmtId="0" fontId="85" fillId="0" borderId="0" xfId="0" applyFont="1" applyAlignment="1">
      <alignment horizontal="left" vertical="center"/>
    </xf>
    <xf numFmtId="0" fontId="101" fillId="0" borderId="36" xfId="0" applyFont="1" applyBorder="1" applyAlignment="1" applyProtection="1">
      <alignment horizontal="center" vertical="center"/>
      <protection/>
    </xf>
    <xf numFmtId="49" fontId="101" fillId="0" borderId="36" xfId="0" applyNumberFormat="1" applyFont="1" applyBorder="1" applyAlignment="1" applyProtection="1">
      <alignment horizontal="left" vertical="center" wrapText="1"/>
      <protection/>
    </xf>
    <xf numFmtId="0" fontId="101" fillId="0" borderId="36" xfId="0" applyFont="1" applyBorder="1" applyAlignment="1" applyProtection="1">
      <alignment horizontal="left" vertical="center" wrapText="1"/>
      <protection/>
    </xf>
    <xf numFmtId="0" fontId="101" fillId="0" borderId="36" xfId="0" applyFont="1" applyBorder="1" applyAlignment="1" applyProtection="1">
      <alignment horizontal="center" vertical="center" wrapText="1"/>
      <protection/>
    </xf>
    <xf numFmtId="175" fontId="101" fillId="0" borderId="36" xfId="0" applyNumberFormat="1" applyFont="1" applyBorder="1" applyAlignment="1" applyProtection="1">
      <alignment vertical="center"/>
      <protection/>
    </xf>
    <xf numFmtId="4" fontId="101" fillId="23" borderId="36" xfId="0" applyNumberFormat="1" applyFont="1" applyFill="1" applyBorder="1" applyAlignment="1" applyProtection="1">
      <alignment vertical="center"/>
      <protection locked="0"/>
    </xf>
    <xf numFmtId="4" fontId="101" fillId="0" borderId="36" xfId="0" applyNumberFormat="1" applyFont="1" applyBorder="1" applyAlignment="1" applyProtection="1">
      <alignment vertical="center"/>
      <protection/>
    </xf>
    <xf numFmtId="0" fontId="101" fillId="0" borderId="13" xfId="0" applyFont="1" applyBorder="1" applyAlignment="1">
      <alignment vertical="center"/>
    </xf>
    <xf numFmtId="0" fontId="101" fillId="23" borderId="36" xfId="0" applyFont="1" applyFill="1" applyBorder="1" applyAlignment="1" applyProtection="1">
      <alignment horizontal="left" vertical="center"/>
      <protection locked="0"/>
    </xf>
    <xf numFmtId="0" fontId="101" fillId="0" borderId="0" xfId="0" applyFont="1" applyBorder="1" applyAlignment="1">
      <alignment horizontal="center" vertical="center"/>
    </xf>
    <xf numFmtId="0" fontId="100" fillId="0" borderId="0" xfId="0" applyFont="1" applyBorder="1" applyAlignment="1">
      <alignment vertical="center" wrapText="1"/>
    </xf>
    <xf numFmtId="0" fontId="13" fillId="0" borderId="0" xfId="0" applyFont="1" applyBorder="1" applyAlignment="1">
      <alignment horizontal="left" vertical="center" wrapText="1"/>
    </xf>
    <xf numFmtId="0" fontId="84" fillId="0" borderId="31" xfId="0" applyFont="1" applyBorder="1" applyAlignment="1">
      <alignment vertical="center"/>
    </xf>
    <xf numFmtId="0" fontId="84" fillId="0" borderId="32" xfId="0" applyFont="1" applyBorder="1" applyAlignment="1">
      <alignment vertical="center"/>
    </xf>
    <xf numFmtId="0" fontId="84" fillId="0" borderId="33" xfId="0" applyFont="1" applyBorder="1" applyAlignment="1">
      <alignment vertical="center"/>
    </xf>
    <xf numFmtId="0" fontId="0" fillId="0" borderId="0" xfId="0" applyFont="1" applyAlignment="1">
      <alignment/>
    </xf>
    <xf numFmtId="0" fontId="85" fillId="0" borderId="0" xfId="0" applyFont="1" applyAlignment="1">
      <alignment horizontal="left" vertical="center"/>
    </xf>
    <xf numFmtId="0" fontId="85" fillId="0" borderId="0" xfId="0" applyFont="1" applyAlignment="1">
      <alignment horizontal="left" vertical="center" wrapText="1"/>
    </xf>
    <xf numFmtId="175" fontId="85" fillId="0" borderId="0" xfId="0" applyNumberFormat="1" applyFont="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81" fillId="0" borderId="0" xfId="0" applyFont="1" applyBorder="1" applyAlignment="1">
      <alignment horizontal="left"/>
    </xf>
    <xf numFmtId="4" fontId="81" fillId="0" borderId="0" xfId="0" applyNumberFormat="1" applyFont="1" applyBorder="1" applyAlignment="1">
      <alignment/>
    </xf>
    <xf numFmtId="0" fontId="86" fillId="0" borderId="13" xfId="0" applyFont="1" applyBorder="1" applyAlignment="1">
      <alignment vertical="center"/>
    </xf>
    <xf numFmtId="0" fontId="86" fillId="0" borderId="0" xfId="0" applyFont="1" applyAlignment="1">
      <alignment horizontal="left" vertical="center"/>
    </xf>
    <xf numFmtId="0" fontId="86" fillId="0" borderId="0" xfId="0" applyFont="1" applyAlignment="1">
      <alignment horizontal="left" vertical="center" wrapText="1"/>
    </xf>
    <xf numFmtId="0" fontId="86" fillId="0" borderId="0" xfId="0" applyFont="1" applyAlignment="1">
      <alignment horizontal="left" vertical="center"/>
    </xf>
    <xf numFmtId="0" fontId="86" fillId="0" borderId="0" xfId="0" applyFont="1" applyAlignment="1" applyProtection="1">
      <alignment vertical="center"/>
      <protection locked="0"/>
    </xf>
    <xf numFmtId="0" fontId="86" fillId="0" borderId="24" xfId="0" applyFont="1" applyBorder="1" applyAlignment="1">
      <alignment vertical="center"/>
    </xf>
    <xf numFmtId="0" fontId="86" fillId="0" borderId="0" xfId="0" applyFont="1" applyBorder="1" applyAlignment="1">
      <alignment vertical="center"/>
    </xf>
    <xf numFmtId="0" fontId="86" fillId="0" borderId="25" xfId="0" applyFont="1" applyBorder="1" applyAlignment="1">
      <alignment vertical="center"/>
    </xf>
    <xf numFmtId="0" fontId="102" fillId="0" borderId="0" xfId="0" applyFont="1" applyAlignment="1">
      <alignment horizontal="left" vertical="top" wrapText="1"/>
    </xf>
    <xf numFmtId="0" fontId="0" fillId="0" borderId="0" xfId="0" applyFont="1" applyAlignment="1">
      <alignment/>
    </xf>
    <xf numFmtId="0" fontId="0" fillId="0" borderId="0" xfId="0" applyFont="1" applyAlignment="1">
      <alignment vertical="center"/>
    </xf>
    <xf numFmtId="0" fontId="80" fillId="0" borderId="0" xfId="0" applyFont="1" applyAlignment="1">
      <alignment vertical="center"/>
    </xf>
    <xf numFmtId="0" fontId="4" fillId="0" borderId="0" xfId="0" applyFont="1" applyBorder="1" applyAlignment="1">
      <alignment horizontal="left" vertical="center"/>
    </xf>
    <xf numFmtId="0" fontId="0" fillId="0" borderId="0" xfId="0" applyFont="1" applyBorder="1" applyAlignment="1">
      <alignment/>
    </xf>
    <xf numFmtId="0" fontId="5" fillId="0" borderId="0" xfId="0" applyFont="1" applyBorder="1" applyAlignment="1">
      <alignment horizontal="left" vertical="top" wrapText="1"/>
    </xf>
    <xf numFmtId="49" fontId="4" fillId="23" borderId="0" xfId="0" applyNumberFormat="1" applyFont="1" applyFill="1" applyBorder="1" applyAlignment="1" applyProtection="1">
      <alignment horizontal="left" vertical="center"/>
      <protection locked="0"/>
    </xf>
    <xf numFmtId="0" fontId="4" fillId="0" borderId="0" xfId="0" applyFont="1" applyBorder="1" applyAlignment="1">
      <alignment horizontal="left" vertical="center" wrapText="1"/>
    </xf>
    <xf numFmtId="4" fontId="8" fillId="0" borderId="16" xfId="0" applyNumberFormat="1" applyFont="1" applyBorder="1" applyAlignment="1">
      <alignment vertical="center"/>
    </xf>
    <xf numFmtId="0" fontId="0" fillId="0" borderId="16" xfId="0" applyFont="1" applyBorder="1" applyAlignment="1">
      <alignment vertical="center"/>
    </xf>
    <xf numFmtId="0" fontId="80" fillId="0" borderId="0" xfId="0" applyFont="1" applyBorder="1" applyAlignment="1">
      <alignment horizontal="right" vertical="center"/>
    </xf>
    <xf numFmtId="0" fontId="0" fillId="0" borderId="0" xfId="0" applyFont="1" applyBorder="1" applyAlignment="1">
      <alignment vertical="center"/>
    </xf>
    <xf numFmtId="172" fontId="80" fillId="0" borderId="0" xfId="0" applyNumberFormat="1" applyFont="1" applyBorder="1" applyAlignment="1">
      <alignment horizontal="center" vertical="center"/>
    </xf>
    <xf numFmtId="0" fontId="80" fillId="0" borderId="0" xfId="0" applyFont="1" applyBorder="1" applyAlignment="1">
      <alignment vertical="center"/>
    </xf>
    <xf numFmtId="4" fontId="102" fillId="0" borderId="0" xfId="0" applyNumberFormat="1" applyFont="1" applyBorder="1" applyAlignment="1">
      <alignment vertical="center"/>
    </xf>
    <xf numFmtId="0" fontId="5" fillId="34" borderId="18" xfId="0" applyFont="1" applyFill="1" applyBorder="1" applyAlignment="1">
      <alignment horizontal="left" vertical="center"/>
    </xf>
    <xf numFmtId="0" fontId="0" fillId="34" borderId="18" xfId="0" applyFont="1" applyFill="1" applyBorder="1" applyAlignment="1">
      <alignment vertical="center"/>
    </xf>
    <xf numFmtId="4" fontId="5" fillId="34" borderId="18" xfId="0" applyNumberFormat="1" applyFont="1" applyFill="1" applyBorder="1" applyAlignment="1">
      <alignment vertical="center"/>
    </xf>
    <xf numFmtId="0" fontId="0" fillId="34" borderId="26" xfId="0" applyFont="1" applyFill="1" applyBorder="1" applyAlignment="1">
      <alignment vertical="center"/>
    </xf>
    <xf numFmtId="0" fontId="5" fillId="0" borderId="0" xfId="0" applyFont="1" applyAlignment="1">
      <alignment horizontal="left" vertical="center" wrapText="1"/>
    </xf>
    <xf numFmtId="0" fontId="5" fillId="0" borderId="0" xfId="0" applyFont="1" applyAlignment="1">
      <alignment vertical="center"/>
    </xf>
    <xf numFmtId="173" fontId="4" fillId="0" borderId="0" xfId="0" applyNumberFormat="1" applyFont="1" applyAlignment="1">
      <alignment horizontal="left" vertical="center"/>
    </xf>
    <xf numFmtId="0" fontId="4" fillId="0" borderId="0" xfId="0" applyFont="1" applyAlignment="1">
      <alignment vertical="center"/>
    </xf>
    <xf numFmtId="0" fontId="92" fillId="0" borderId="30" xfId="0" applyFont="1" applyBorder="1" applyAlignment="1">
      <alignment horizontal="center" vertical="center"/>
    </xf>
    <xf numFmtId="0" fontId="0" fillId="0" borderId="22" xfId="0" applyFont="1" applyBorder="1" applyAlignment="1">
      <alignment vertical="center"/>
    </xf>
    <xf numFmtId="0" fontId="0" fillId="0" borderId="24" xfId="0" applyFont="1" applyBorder="1" applyAlignment="1">
      <alignment vertical="center"/>
    </xf>
    <xf numFmtId="0" fontId="4" fillId="35" borderId="17" xfId="0" applyFont="1" applyFill="1" applyBorder="1" applyAlignment="1">
      <alignment horizontal="center" vertical="center"/>
    </xf>
    <xf numFmtId="0" fontId="0" fillId="35" borderId="18" xfId="0" applyFont="1" applyFill="1" applyBorder="1" applyAlignment="1">
      <alignment vertical="center"/>
    </xf>
    <xf numFmtId="0" fontId="4" fillId="35" borderId="18" xfId="0" applyFont="1" applyFill="1" applyBorder="1" applyAlignment="1">
      <alignment horizontal="center" vertical="center"/>
    </xf>
    <xf numFmtId="0" fontId="4" fillId="35" borderId="18" xfId="0" applyFont="1" applyFill="1" applyBorder="1" applyAlignment="1">
      <alignment horizontal="right" vertical="center"/>
    </xf>
    <xf numFmtId="4" fontId="94" fillId="0" borderId="0" xfId="0" applyNumberFormat="1" applyFont="1" applyAlignment="1">
      <alignment vertical="center"/>
    </xf>
    <xf numFmtId="0" fontId="94" fillId="0" borderId="0" xfId="0" applyFont="1" applyAlignment="1">
      <alignment vertical="center"/>
    </xf>
    <xf numFmtId="0" fontId="93" fillId="0" borderId="0" xfId="0" applyFont="1" applyAlignment="1">
      <alignment horizontal="left" vertical="center" wrapText="1"/>
    </xf>
    <xf numFmtId="4" fontId="91" fillId="0" borderId="0" xfId="0" applyNumberFormat="1" applyFont="1" applyAlignment="1">
      <alignment horizontal="right" vertical="center"/>
    </xf>
    <xf numFmtId="4" fontId="91" fillId="0" borderId="0" xfId="0" applyNumberFormat="1" applyFont="1" applyAlignment="1">
      <alignment vertical="center"/>
    </xf>
    <xf numFmtId="0" fontId="90" fillId="0" borderId="0" xfId="0" applyFont="1" applyBorder="1" applyAlignment="1">
      <alignment horizontal="left" vertical="center" wrapText="1"/>
    </xf>
    <xf numFmtId="0" fontId="5" fillId="0" borderId="0" xfId="0" applyFont="1" applyBorder="1" applyAlignment="1">
      <alignment horizontal="left" vertical="center" wrapText="1"/>
    </xf>
    <xf numFmtId="0" fontId="0" fillId="0" borderId="0" xfId="0" applyFont="1" applyBorder="1" applyAlignment="1">
      <alignment vertical="center" wrapText="1"/>
    </xf>
    <xf numFmtId="0" fontId="90" fillId="0" borderId="0" xfId="0" applyFont="1" applyAlignment="1">
      <alignment horizontal="left" vertical="center" wrapText="1"/>
    </xf>
    <xf numFmtId="0" fontId="64" fillId="33" borderId="0" xfId="36" applyFill="1" applyAlignment="1">
      <alignment/>
    </xf>
    <xf numFmtId="0" fontId="103" fillId="0" borderId="0" xfId="36" applyFont="1" applyAlignment="1">
      <alignment horizontal="center" vertical="center"/>
    </xf>
    <xf numFmtId="0" fontId="104" fillId="33" borderId="0" xfId="0" applyFont="1" applyFill="1" applyAlignment="1">
      <alignment horizontal="left" vertical="center"/>
    </xf>
    <xf numFmtId="0" fontId="57" fillId="33" borderId="0" xfId="0" applyFont="1" applyFill="1" applyAlignment="1">
      <alignment vertical="center"/>
    </xf>
    <xf numFmtId="0" fontId="105" fillId="33" borderId="0" xfId="36" applyFont="1" applyFill="1" applyAlignment="1">
      <alignment vertical="center"/>
    </xf>
    <xf numFmtId="0" fontId="87" fillId="33" borderId="0" xfId="0" applyFont="1" applyFill="1" applyAlignment="1" applyProtection="1">
      <alignment horizontal="left" vertical="center"/>
      <protection/>
    </xf>
    <xf numFmtId="0" fontId="57" fillId="33" borderId="0" xfId="0" applyFont="1" applyFill="1" applyAlignment="1" applyProtection="1">
      <alignment vertical="center"/>
      <protection/>
    </xf>
    <xf numFmtId="0" fontId="104" fillId="33" borderId="0" xfId="0" applyFont="1" applyFill="1" applyAlignment="1" applyProtection="1">
      <alignment horizontal="left" vertical="center"/>
      <protection/>
    </xf>
    <xf numFmtId="0" fontId="105" fillId="33" borderId="0" xfId="36" applyFont="1" applyFill="1" applyAlignment="1" applyProtection="1">
      <alignment vertical="center"/>
      <protection/>
    </xf>
    <xf numFmtId="0" fontId="105" fillId="33" borderId="0" xfId="36" applyFont="1" applyFill="1" applyAlignment="1">
      <alignment vertical="center"/>
    </xf>
    <xf numFmtId="0" fontId="57" fillId="33" borderId="0" xfId="0" applyFont="1" applyFill="1" applyAlignment="1" applyProtection="1">
      <alignment vertical="center"/>
      <protection locked="0"/>
    </xf>
    <xf numFmtId="0" fontId="0" fillId="0" borderId="0" xfId="47" applyAlignment="1">
      <alignment vertical="top"/>
      <protection locked="0"/>
    </xf>
    <xf numFmtId="0" fontId="0" fillId="0" borderId="37" xfId="47" applyFont="1" applyBorder="1" applyAlignment="1">
      <alignment vertical="center" wrapText="1"/>
      <protection locked="0"/>
    </xf>
    <xf numFmtId="0" fontId="0" fillId="0" borderId="38" xfId="47" applyFont="1" applyBorder="1" applyAlignment="1">
      <alignment vertical="center" wrapText="1"/>
      <protection locked="0"/>
    </xf>
    <xf numFmtId="0" fontId="0" fillId="0" borderId="39" xfId="47" applyFont="1" applyBorder="1" applyAlignment="1">
      <alignment vertical="center" wrapText="1"/>
      <protection locked="0"/>
    </xf>
    <xf numFmtId="0" fontId="0" fillId="0" borderId="40" xfId="47" applyFont="1" applyBorder="1" applyAlignment="1">
      <alignment horizontal="center" vertical="center" wrapText="1"/>
      <protection locked="0"/>
    </xf>
    <xf numFmtId="0" fontId="7" fillId="0" borderId="0" xfId="47" applyFont="1" applyBorder="1" applyAlignment="1">
      <alignment horizontal="center" vertical="center" wrapText="1"/>
      <protection locked="0"/>
    </xf>
    <xf numFmtId="0" fontId="0" fillId="0" borderId="41" xfId="47" applyFont="1" applyBorder="1" applyAlignment="1">
      <alignment horizontal="center" vertical="center" wrapText="1"/>
      <protection locked="0"/>
    </xf>
    <xf numFmtId="0" fontId="0" fillId="0" borderId="0" xfId="47" applyAlignment="1">
      <alignment horizontal="center" vertical="center"/>
      <protection locked="0"/>
    </xf>
    <xf numFmtId="0" fontId="0" fillId="0" borderId="40" xfId="47" applyFont="1" applyBorder="1" applyAlignment="1">
      <alignment vertical="center" wrapText="1"/>
      <protection locked="0"/>
    </xf>
    <xf numFmtId="0" fontId="11" fillId="0" borderId="42" xfId="47" applyFont="1" applyBorder="1" applyAlignment="1">
      <alignment horizontal="left" wrapText="1"/>
      <protection locked="0"/>
    </xf>
    <xf numFmtId="0" fontId="0" fillId="0" borderId="41" xfId="47" applyFont="1" applyBorder="1" applyAlignment="1">
      <alignment vertical="center" wrapText="1"/>
      <protection locked="0"/>
    </xf>
    <xf numFmtId="0" fontId="11" fillId="0" borderId="0" xfId="47" applyFont="1" applyBorder="1" applyAlignment="1">
      <alignment horizontal="left" vertical="center" wrapText="1"/>
      <protection locked="0"/>
    </xf>
    <xf numFmtId="0" fontId="4" fillId="0" borderId="0" xfId="47" applyFont="1" applyBorder="1" applyAlignment="1">
      <alignment horizontal="left" vertical="center" wrapText="1"/>
      <protection locked="0"/>
    </xf>
    <xf numFmtId="0" fontId="4" fillId="0" borderId="40" xfId="47" applyFont="1" applyBorder="1" applyAlignment="1">
      <alignment vertical="center" wrapText="1"/>
      <protection locked="0"/>
    </xf>
    <xf numFmtId="0" fontId="4" fillId="0" borderId="0" xfId="47" applyFont="1" applyBorder="1" applyAlignment="1">
      <alignment horizontal="left" vertical="center" wrapText="1"/>
      <protection locked="0"/>
    </xf>
    <xf numFmtId="0" fontId="4" fillId="0" borderId="0" xfId="47" applyFont="1" applyBorder="1" applyAlignment="1">
      <alignment vertical="center" wrapText="1"/>
      <protection locked="0"/>
    </xf>
    <xf numFmtId="0" fontId="4" fillId="0" borderId="0" xfId="47" applyFont="1" applyBorder="1" applyAlignment="1">
      <alignment vertical="center"/>
      <protection locked="0"/>
    </xf>
    <xf numFmtId="0" fontId="4" fillId="0" borderId="0" xfId="47" applyFont="1" applyBorder="1" applyAlignment="1">
      <alignment horizontal="left" vertical="center"/>
      <protection locked="0"/>
    </xf>
    <xf numFmtId="49" fontId="4" fillId="0" borderId="0" xfId="47" applyNumberFormat="1" applyFont="1" applyBorder="1" applyAlignment="1">
      <alignment horizontal="left" vertical="center" wrapText="1"/>
      <protection locked="0"/>
    </xf>
    <xf numFmtId="49" fontId="4" fillId="0" borderId="0" xfId="47" applyNumberFormat="1" applyFont="1" applyBorder="1" applyAlignment="1">
      <alignment vertical="center" wrapText="1"/>
      <protection locked="0"/>
    </xf>
    <xf numFmtId="0" fontId="0" fillId="0" borderId="43" xfId="47" applyFont="1" applyBorder="1" applyAlignment="1">
      <alignment vertical="center" wrapText="1"/>
      <protection locked="0"/>
    </xf>
    <xf numFmtId="0" fontId="57" fillId="0" borderId="42" xfId="47" applyFont="1" applyBorder="1" applyAlignment="1">
      <alignment vertical="center" wrapText="1"/>
      <protection locked="0"/>
    </xf>
    <xf numFmtId="0" fontId="0" fillId="0" borderId="44" xfId="47" applyFont="1" applyBorder="1" applyAlignment="1">
      <alignment vertical="center" wrapText="1"/>
      <protection locked="0"/>
    </xf>
    <xf numFmtId="0" fontId="0" fillId="0" borderId="0" xfId="47" applyFont="1" applyBorder="1" applyAlignment="1">
      <alignment vertical="top"/>
      <protection locked="0"/>
    </xf>
    <xf numFmtId="0" fontId="0" fillId="0" borderId="0" xfId="47" applyFont="1" applyAlignment="1">
      <alignment vertical="top"/>
      <protection locked="0"/>
    </xf>
    <xf numFmtId="0" fontId="0" fillId="0" borderId="37" xfId="47" applyFont="1" applyBorder="1" applyAlignment="1">
      <alignment horizontal="left" vertical="center"/>
      <protection locked="0"/>
    </xf>
    <xf numFmtId="0" fontId="0" fillId="0" borderId="38" xfId="47" applyFont="1" applyBorder="1" applyAlignment="1">
      <alignment horizontal="left" vertical="center"/>
      <protection locked="0"/>
    </xf>
    <xf numFmtId="0" fontId="0" fillId="0" borderId="39" xfId="47" applyFont="1" applyBorder="1" applyAlignment="1">
      <alignment horizontal="left" vertical="center"/>
      <protection locked="0"/>
    </xf>
    <xf numFmtId="0" fontId="0" fillId="0" borderId="40" xfId="47" applyFont="1" applyBorder="1" applyAlignment="1">
      <alignment horizontal="left" vertical="center"/>
      <protection locked="0"/>
    </xf>
    <xf numFmtId="0" fontId="7" fillId="0" borderId="0" xfId="47" applyFont="1" applyBorder="1" applyAlignment="1">
      <alignment horizontal="center" vertical="center"/>
      <protection locked="0"/>
    </xf>
    <xf numFmtId="0" fontId="0" fillId="0" borderId="41" xfId="47" applyFont="1" applyBorder="1" applyAlignment="1">
      <alignment horizontal="left" vertical="center"/>
      <protection locked="0"/>
    </xf>
    <xf numFmtId="0" fontId="11" fillId="0" borderId="0" xfId="47" applyFont="1" applyBorder="1" applyAlignment="1">
      <alignment horizontal="left" vertical="center"/>
      <protection locked="0"/>
    </xf>
    <xf numFmtId="0" fontId="6" fillId="0" borderId="0" xfId="47" applyFont="1" applyAlignment="1">
      <alignment horizontal="left" vertical="center"/>
      <protection locked="0"/>
    </xf>
    <xf numFmtId="0" fontId="11" fillId="0" borderId="42" xfId="47" applyFont="1" applyBorder="1" applyAlignment="1">
      <alignment horizontal="left" vertical="center"/>
      <protection locked="0"/>
    </xf>
    <xf numFmtId="0" fontId="11" fillId="0" borderId="42" xfId="47" applyFont="1" applyBorder="1" applyAlignment="1">
      <alignment horizontal="center" vertical="center"/>
      <protection locked="0"/>
    </xf>
    <xf numFmtId="0" fontId="6" fillId="0" borderId="42" xfId="47" applyFont="1" applyBorder="1" applyAlignment="1">
      <alignment horizontal="left" vertical="center"/>
      <protection locked="0"/>
    </xf>
    <xf numFmtId="0" fontId="9" fillId="0" borderId="0" xfId="47" applyFont="1" applyBorder="1" applyAlignment="1">
      <alignment horizontal="left" vertical="center"/>
      <protection locked="0"/>
    </xf>
    <xf numFmtId="0" fontId="4" fillId="0" borderId="0" xfId="47" applyFont="1" applyAlignment="1">
      <alignment horizontal="left" vertical="center"/>
      <protection locked="0"/>
    </xf>
    <xf numFmtId="0" fontId="4" fillId="0" borderId="0" xfId="47" applyFont="1" applyBorder="1" applyAlignment="1">
      <alignment horizontal="center" vertical="center"/>
      <protection locked="0"/>
    </xf>
    <xf numFmtId="0" fontId="4" fillId="0" borderId="40" xfId="47" applyFont="1" applyBorder="1" applyAlignment="1">
      <alignment horizontal="left" vertical="center"/>
      <protection locked="0"/>
    </xf>
    <xf numFmtId="0" fontId="4" fillId="0" borderId="0" xfId="47" applyFont="1" applyFill="1" applyBorder="1" applyAlignment="1">
      <alignment horizontal="left" vertical="center"/>
      <protection locked="0"/>
    </xf>
    <xf numFmtId="0" fontId="4" fillId="0" borderId="0" xfId="47" applyFont="1" applyFill="1" applyBorder="1" applyAlignment="1">
      <alignment horizontal="center" vertical="center"/>
      <protection locked="0"/>
    </xf>
    <xf numFmtId="0" fontId="0" fillId="0" borderId="43" xfId="47" applyFont="1" applyBorder="1" applyAlignment="1">
      <alignment horizontal="left" vertical="center"/>
      <protection locked="0"/>
    </xf>
    <xf numFmtId="0" fontId="57" fillId="0" borderId="42" xfId="47" applyFont="1" applyBorder="1" applyAlignment="1">
      <alignment horizontal="left" vertical="center"/>
      <protection locked="0"/>
    </xf>
    <xf numFmtId="0" fontId="0" fillId="0" borderId="44" xfId="47" applyFont="1" applyBorder="1" applyAlignment="1">
      <alignment horizontal="left" vertical="center"/>
      <protection locked="0"/>
    </xf>
    <xf numFmtId="0" fontId="0" fillId="0" borderId="0" xfId="47" applyFont="1" applyBorder="1" applyAlignment="1">
      <alignment horizontal="left" vertical="center"/>
      <protection locked="0"/>
    </xf>
    <xf numFmtId="0" fontId="57" fillId="0" borderId="0" xfId="47" applyFont="1" applyBorder="1" applyAlignment="1">
      <alignment horizontal="left" vertical="center"/>
      <protection locked="0"/>
    </xf>
    <xf numFmtId="0" fontId="6" fillId="0" borderId="0" xfId="47" applyFont="1" applyBorder="1" applyAlignment="1">
      <alignment horizontal="left" vertical="center"/>
      <protection locked="0"/>
    </xf>
    <xf numFmtId="0" fontId="4" fillId="0" borderId="42" xfId="47" applyFont="1" applyBorder="1" applyAlignment="1">
      <alignment horizontal="left" vertical="center"/>
      <protection locked="0"/>
    </xf>
    <xf numFmtId="0" fontId="0" fillId="0" borderId="0" xfId="47" applyFont="1" applyBorder="1" applyAlignment="1">
      <alignment horizontal="left" vertical="center" wrapText="1"/>
      <protection locked="0"/>
    </xf>
    <xf numFmtId="0" fontId="4" fillId="0" borderId="0" xfId="47" applyFont="1" applyBorder="1" applyAlignment="1">
      <alignment horizontal="center" vertical="center" wrapText="1"/>
      <protection locked="0"/>
    </xf>
    <xf numFmtId="0" fontId="0" fillId="0" borderId="37" xfId="47" applyFont="1" applyBorder="1" applyAlignment="1">
      <alignment horizontal="left" vertical="center" wrapText="1"/>
      <protection locked="0"/>
    </xf>
    <xf numFmtId="0" fontId="0" fillId="0" borderId="38" xfId="47" applyFont="1" applyBorder="1" applyAlignment="1">
      <alignment horizontal="left" vertical="center" wrapText="1"/>
      <protection locked="0"/>
    </xf>
    <xf numFmtId="0" fontId="0" fillId="0" borderId="39" xfId="47" applyFont="1" applyBorder="1" applyAlignment="1">
      <alignment horizontal="left" vertical="center" wrapText="1"/>
      <protection locked="0"/>
    </xf>
    <xf numFmtId="0" fontId="0" fillId="0" borderId="40" xfId="47" applyFont="1" applyBorder="1" applyAlignment="1">
      <alignment horizontal="left" vertical="center" wrapText="1"/>
      <protection locked="0"/>
    </xf>
    <xf numFmtId="0" fontId="0" fillId="0" borderId="41" xfId="47" applyFont="1" applyBorder="1" applyAlignment="1">
      <alignment horizontal="left" vertical="center" wrapText="1"/>
      <protection locked="0"/>
    </xf>
    <xf numFmtId="0" fontId="6" fillId="0" borderId="40" xfId="47" applyFont="1" applyBorder="1" applyAlignment="1">
      <alignment horizontal="left" vertical="center" wrapText="1"/>
      <protection locked="0"/>
    </xf>
    <xf numFmtId="0" fontId="6" fillId="0" borderId="41" xfId="47" applyFont="1" applyBorder="1" applyAlignment="1">
      <alignment horizontal="left" vertical="center" wrapText="1"/>
      <protection locked="0"/>
    </xf>
    <xf numFmtId="0" fontId="4" fillId="0" borderId="40" xfId="47" applyFont="1" applyBorder="1" applyAlignment="1">
      <alignment horizontal="left" vertical="center" wrapText="1"/>
      <protection locked="0"/>
    </xf>
    <xf numFmtId="0" fontId="4" fillId="0" borderId="41" xfId="47" applyFont="1" applyBorder="1" applyAlignment="1">
      <alignment horizontal="left" vertical="center" wrapText="1"/>
      <protection locked="0"/>
    </xf>
    <xf numFmtId="0" fontId="4" fillId="0" borderId="41" xfId="47" applyFont="1" applyBorder="1" applyAlignment="1">
      <alignment horizontal="left" vertical="center"/>
      <protection locked="0"/>
    </xf>
    <xf numFmtId="0" fontId="4" fillId="0" borderId="43" xfId="47" applyFont="1" applyBorder="1" applyAlignment="1">
      <alignment horizontal="left" vertical="center" wrapText="1"/>
      <protection locked="0"/>
    </xf>
    <xf numFmtId="0" fontId="4" fillId="0" borderId="42" xfId="47" applyFont="1" applyBorder="1" applyAlignment="1">
      <alignment horizontal="left" vertical="center" wrapText="1"/>
      <protection locked="0"/>
    </xf>
    <xf numFmtId="0" fontId="4" fillId="0" borderId="44" xfId="47" applyFont="1" applyBorder="1" applyAlignment="1">
      <alignment horizontal="left" vertical="center" wrapText="1"/>
      <protection locked="0"/>
    </xf>
    <xf numFmtId="0" fontId="4" fillId="0" borderId="0" xfId="47" applyFont="1" applyBorder="1" applyAlignment="1">
      <alignment horizontal="left" vertical="top"/>
      <protection locked="0"/>
    </xf>
    <xf numFmtId="0" fontId="4" fillId="0" borderId="0" xfId="47" applyFont="1" applyBorder="1" applyAlignment="1">
      <alignment horizontal="center" vertical="top"/>
      <protection locked="0"/>
    </xf>
    <xf numFmtId="0" fontId="4" fillId="0" borderId="43" xfId="47" applyFont="1" applyBorder="1" applyAlignment="1">
      <alignment horizontal="left" vertical="center"/>
      <protection locked="0"/>
    </xf>
    <xf numFmtId="0" fontId="4" fillId="0" borderId="44" xfId="47" applyFont="1" applyBorder="1" applyAlignment="1">
      <alignment horizontal="left" vertical="center"/>
      <protection locked="0"/>
    </xf>
    <xf numFmtId="0" fontId="6" fillId="0" borderId="0" xfId="47" applyFont="1" applyAlignment="1">
      <alignment vertical="center"/>
      <protection locked="0"/>
    </xf>
    <xf numFmtId="0" fontId="11" fillId="0" borderId="0" xfId="47" applyFont="1" applyBorder="1" applyAlignment="1">
      <alignment vertical="center"/>
      <protection locked="0"/>
    </xf>
    <xf numFmtId="0" fontId="6" fillId="0" borderId="42" xfId="47" applyFont="1" applyBorder="1" applyAlignment="1">
      <alignment vertical="center"/>
      <protection locked="0"/>
    </xf>
    <xf numFmtId="0" fontId="11" fillId="0" borderId="42" xfId="47" applyFont="1" applyBorder="1" applyAlignment="1">
      <alignment vertical="center"/>
      <protection locked="0"/>
    </xf>
    <xf numFmtId="0" fontId="0" fillId="0" borderId="0" xfId="47" applyBorder="1" applyAlignment="1">
      <alignment vertical="top"/>
      <protection locked="0"/>
    </xf>
    <xf numFmtId="49" fontId="4" fillId="0" borderId="0" xfId="47" applyNumberFormat="1" applyFont="1" applyBorder="1" applyAlignment="1">
      <alignment horizontal="left" vertical="center"/>
      <protection locked="0"/>
    </xf>
    <xf numFmtId="0" fontId="0" fillId="0" borderId="42" xfId="47" applyBorder="1" applyAlignment="1">
      <alignment vertical="top"/>
      <protection locked="0"/>
    </xf>
    <xf numFmtId="0" fontId="4" fillId="0" borderId="38" xfId="47" applyFont="1" applyBorder="1" applyAlignment="1">
      <alignment horizontal="left" vertical="center" wrapText="1"/>
      <protection locked="0"/>
    </xf>
    <xf numFmtId="0" fontId="4" fillId="0" borderId="38" xfId="47" applyFont="1" applyBorder="1" applyAlignment="1">
      <alignment horizontal="left" vertical="center"/>
      <protection locked="0"/>
    </xf>
    <xf numFmtId="0" fontId="4" fillId="0" borderId="38" xfId="47" applyFont="1" applyBorder="1" applyAlignment="1">
      <alignment horizontal="center" vertical="center"/>
      <protection locked="0"/>
    </xf>
    <xf numFmtId="0" fontId="11" fillId="0" borderId="42" xfId="47" applyFont="1" applyBorder="1" applyAlignment="1">
      <alignment horizontal="left"/>
      <protection locked="0"/>
    </xf>
    <xf numFmtId="0" fontId="6" fillId="0" borderId="42" xfId="47" applyFont="1" applyBorder="1" applyAlignment="1">
      <alignment/>
      <protection locked="0"/>
    </xf>
    <xf numFmtId="0" fontId="11" fillId="0" borderId="42" xfId="47" applyFont="1" applyBorder="1" applyAlignment="1">
      <alignment horizontal="left"/>
      <protection locked="0"/>
    </xf>
    <xf numFmtId="0" fontId="4" fillId="0" borderId="0" xfId="47" applyFont="1" applyBorder="1" applyAlignment="1">
      <alignment horizontal="left" vertical="center"/>
      <protection locked="0"/>
    </xf>
    <xf numFmtId="0" fontId="0" fillId="0" borderId="40" xfId="47" applyFont="1" applyBorder="1" applyAlignment="1">
      <alignment vertical="top"/>
      <protection locked="0"/>
    </xf>
    <xf numFmtId="0" fontId="4" fillId="0" borderId="0" xfId="47" applyFont="1" applyBorder="1" applyAlignment="1">
      <alignment horizontal="left" vertical="top"/>
      <protection locked="0"/>
    </xf>
    <xf numFmtId="0" fontId="0" fillId="0" borderId="41" xfId="47" applyFont="1" applyBorder="1" applyAlignment="1">
      <alignment vertical="top"/>
      <protection locked="0"/>
    </xf>
    <xf numFmtId="0" fontId="0" fillId="0" borderId="0" xfId="47" applyFont="1" applyBorder="1" applyAlignment="1">
      <alignment horizontal="center" vertical="center"/>
      <protection locked="0"/>
    </xf>
    <xf numFmtId="0" fontId="0" fillId="0" borderId="0" xfId="47" applyFont="1" applyBorder="1" applyAlignment="1">
      <alignment horizontal="left" vertical="top"/>
      <protection locked="0"/>
    </xf>
    <xf numFmtId="0" fontId="0" fillId="0" borderId="43" xfId="47" applyFont="1" applyBorder="1" applyAlignment="1">
      <alignment vertical="top"/>
      <protection locked="0"/>
    </xf>
    <xf numFmtId="0" fontId="0" fillId="0" borderId="42" xfId="47" applyFont="1" applyBorder="1" applyAlignment="1">
      <alignment vertical="top"/>
      <protection locked="0"/>
    </xf>
    <xf numFmtId="0" fontId="0" fillId="0" borderId="44" xfId="47" applyFont="1" applyBorder="1" applyAlignment="1">
      <alignment vertical="top"/>
      <protection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Poznámka" xfId="48"/>
    <cellStyle name="Percent" xfId="49"/>
    <cellStyle name="Propojená buňka" xfId="50"/>
    <cellStyle name="Followed Hyperlink"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93AA3.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71168.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6DC44.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KROSplusData\System\Temp\radF5494.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KROSplusData\System\Temp\rad0B658.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rad93AA3.tmp" descr="C:\KROSplusData\System\Temp\rad93AA3.tmp">
          <a:hlinkClick r:id="rId3"/>
        </xdr:cNvPr>
        <xdr:cNvPicPr preferRelativeResize="1">
          <a:picLocks noChangeAspect="0"/>
        </xdr:cNvPicPr>
      </xdr:nvPicPr>
      <xdr:blipFill>
        <a:blip r:link="rId1"/>
        <a:stretch>
          <a:fillRect/>
        </a:stretch>
      </xdr:blipFill>
      <xdr:spPr>
        <a:xfrm>
          <a:off x="0" y="0"/>
          <a:ext cx="266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71168.tmp" descr="C:\KROSplusData\System\Temp\rad71168.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6DC44.tmp" descr="C:\KROSplusData\System\Temp\rad6DC44.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F5494.tmp" descr="C:\KROSplusData\System\Temp\radF5494.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0B658.tmp" descr="C:\KROSplusData\System\Temp\rad0B658.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 customHeight="1">
      <c r="A1" s="278" t="s">
        <v>0</v>
      </c>
      <c r="B1" s="279"/>
      <c r="C1" s="279"/>
      <c r="D1" s="280" t="s">
        <v>1</v>
      </c>
      <c r="E1" s="279"/>
      <c r="F1" s="279"/>
      <c r="G1" s="279"/>
      <c r="H1" s="279"/>
      <c r="I1" s="279"/>
      <c r="J1" s="279"/>
      <c r="K1" s="281" t="s">
        <v>1115</v>
      </c>
      <c r="L1" s="281"/>
      <c r="M1" s="281"/>
      <c r="N1" s="281"/>
      <c r="O1" s="281"/>
      <c r="P1" s="281"/>
      <c r="Q1" s="281"/>
      <c r="R1" s="281"/>
      <c r="S1" s="281"/>
      <c r="T1" s="279"/>
      <c r="U1" s="279"/>
      <c r="V1" s="279"/>
      <c r="W1" s="281" t="s">
        <v>1116</v>
      </c>
      <c r="X1" s="281"/>
      <c r="Y1" s="281"/>
      <c r="Z1" s="281"/>
      <c r="AA1" s="281"/>
      <c r="AB1" s="281"/>
      <c r="AC1" s="281"/>
      <c r="AD1" s="281"/>
      <c r="AE1" s="281"/>
      <c r="AF1" s="281"/>
      <c r="AG1" s="281"/>
      <c r="AH1" s="281"/>
      <c r="AI1" s="273"/>
      <c r="AJ1" s="15"/>
      <c r="AK1" s="15"/>
      <c r="AL1" s="15"/>
      <c r="AM1" s="15"/>
      <c r="AN1" s="15"/>
      <c r="AO1" s="15"/>
      <c r="AP1" s="15"/>
      <c r="AQ1" s="15"/>
      <c r="AR1" s="15"/>
      <c r="AS1" s="15"/>
      <c r="AT1" s="15"/>
      <c r="AU1" s="15"/>
      <c r="AV1" s="15"/>
      <c r="AW1" s="15"/>
      <c r="AX1" s="15"/>
      <c r="AY1" s="15"/>
      <c r="AZ1" s="15"/>
      <c r="BA1" s="14" t="s">
        <v>2</v>
      </c>
      <c r="BB1" s="14" t="s">
        <v>3</v>
      </c>
      <c r="BC1" s="15"/>
      <c r="BD1" s="15"/>
      <c r="BE1" s="15"/>
      <c r="BF1" s="15"/>
      <c r="BG1" s="15"/>
      <c r="BH1" s="15"/>
      <c r="BI1" s="15"/>
      <c r="BJ1" s="15"/>
      <c r="BK1" s="15"/>
      <c r="BL1" s="15"/>
      <c r="BM1" s="15"/>
      <c r="BN1" s="15"/>
      <c r="BO1" s="15"/>
      <c r="BP1" s="15"/>
      <c r="BQ1" s="15"/>
      <c r="BR1" s="15"/>
      <c r="BT1" s="16" t="s">
        <v>4</v>
      </c>
      <c r="BU1" s="16" t="s">
        <v>4</v>
      </c>
      <c r="BV1" s="16" t="s">
        <v>5</v>
      </c>
    </row>
    <row r="2" spans="3:72" ht="36.75" customHeight="1">
      <c r="AR2" s="234"/>
      <c r="AS2" s="234"/>
      <c r="AT2" s="234"/>
      <c r="AU2" s="234"/>
      <c r="AV2" s="234"/>
      <c r="AW2" s="234"/>
      <c r="AX2" s="234"/>
      <c r="AY2" s="234"/>
      <c r="AZ2" s="234"/>
      <c r="BA2" s="234"/>
      <c r="BB2" s="234"/>
      <c r="BC2" s="234"/>
      <c r="BD2" s="234"/>
      <c r="BE2" s="234"/>
      <c r="BS2" s="17" t="s">
        <v>6</v>
      </c>
      <c r="BT2" s="17" t="s">
        <v>7</v>
      </c>
    </row>
    <row r="3" spans="2:72" ht="6.7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6</v>
      </c>
      <c r="BT3" s="17" t="s">
        <v>8</v>
      </c>
    </row>
    <row r="4" spans="2:71" ht="36.7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4"/>
      <c r="AS4" s="25" t="s">
        <v>10</v>
      </c>
      <c r="BE4" s="26" t="s">
        <v>11</v>
      </c>
      <c r="BS4" s="17" t="s">
        <v>12</v>
      </c>
    </row>
    <row r="5" spans="2:71" ht="14.25" customHeight="1">
      <c r="B5" s="21"/>
      <c r="C5" s="22"/>
      <c r="D5" s="27" t="s">
        <v>13</v>
      </c>
      <c r="E5" s="22"/>
      <c r="F5" s="22"/>
      <c r="G5" s="22"/>
      <c r="H5" s="22"/>
      <c r="I5" s="22"/>
      <c r="J5" s="22"/>
      <c r="K5" s="237" t="s">
        <v>14</v>
      </c>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2"/>
      <c r="AQ5" s="24"/>
      <c r="BE5" s="233" t="s">
        <v>15</v>
      </c>
      <c r="BS5" s="17" t="s">
        <v>6</v>
      </c>
    </row>
    <row r="6" spans="2:71" ht="36.75" customHeight="1">
      <c r="B6" s="21"/>
      <c r="C6" s="22"/>
      <c r="D6" s="29" t="s">
        <v>16</v>
      </c>
      <c r="E6" s="22"/>
      <c r="F6" s="22"/>
      <c r="G6" s="22"/>
      <c r="H6" s="22"/>
      <c r="I6" s="22"/>
      <c r="J6" s="22"/>
      <c r="K6" s="239" t="s">
        <v>17</v>
      </c>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2"/>
      <c r="AQ6" s="24"/>
      <c r="BE6" s="234"/>
      <c r="BS6" s="17" t="s">
        <v>6</v>
      </c>
    </row>
    <row r="7" spans="2:71" ht="14.25" customHeight="1">
      <c r="B7" s="21"/>
      <c r="C7" s="22"/>
      <c r="D7" s="30" t="s">
        <v>18</v>
      </c>
      <c r="E7" s="22"/>
      <c r="F7" s="22"/>
      <c r="G7" s="22"/>
      <c r="H7" s="22"/>
      <c r="I7" s="22"/>
      <c r="J7" s="22"/>
      <c r="K7" s="28"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0" t="s">
        <v>20</v>
      </c>
      <c r="AL7" s="22"/>
      <c r="AM7" s="22"/>
      <c r="AN7" s="28" t="s">
        <v>21</v>
      </c>
      <c r="AO7" s="22"/>
      <c r="AP7" s="22"/>
      <c r="AQ7" s="24"/>
      <c r="BE7" s="234"/>
      <c r="BS7" s="17" t="s">
        <v>6</v>
      </c>
    </row>
    <row r="8" spans="2:71" ht="14.25" customHeight="1">
      <c r="B8" s="21"/>
      <c r="C8" s="22"/>
      <c r="D8" s="30" t="s">
        <v>22</v>
      </c>
      <c r="E8" s="22"/>
      <c r="F8" s="22"/>
      <c r="G8" s="22"/>
      <c r="H8" s="22"/>
      <c r="I8" s="22"/>
      <c r="J8" s="22"/>
      <c r="K8" s="28" t="s">
        <v>23</v>
      </c>
      <c r="L8" s="22"/>
      <c r="M8" s="22"/>
      <c r="N8" s="22"/>
      <c r="O8" s="22"/>
      <c r="P8" s="22"/>
      <c r="Q8" s="22"/>
      <c r="R8" s="22"/>
      <c r="S8" s="22"/>
      <c r="T8" s="22"/>
      <c r="U8" s="22"/>
      <c r="V8" s="22"/>
      <c r="W8" s="22"/>
      <c r="X8" s="22"/>
      <c r="Y8" s="22"/>
      <c r="Z8" s="22"/>
      <c r="AA8" s="22"/>
      <c r="AB8" s="22"/>
      <c r="AC8" s="22"/>
      <c r="AD8" s="22"/>
      <c r="AE8" s="22"/>
      <c r="AF8" s="22"/>
      <c r="AG8" s="22"/>
      <c r="AH8" s="22"/>
      <c r="AI8" s="22"/>
      <c r="AJ8" s="22"/>
      <c r="AK8" s="30" t="s">
        <v>24</v>
      </c>
      <c r="AL8" s="22"/>
      <c r="AM8" s="22"/>
      <c r="AN8" s="31" t="s">
        <v>25</v>
      </c>
      <c r="AO8" s="22"/>
      <c r="AP8" s="22"/>
      <c r="AQ8" s="24"/>
      <c r="BE8" s="234"/>
      <c r="BS8" s="17" t="s">
        <v>6</v>
      </c>
    </row>
    <row r="9" spans="2:71" ht="14.2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4"/>
      <c r="BE9" s="234"/>
      <c r="BS9" s="17" t="s">
        <v>6</v>
      </c>
    </row>
    <row r="10" spans="2:71" ht="14.25" customHeight="1">
      <c r="B10" s="21"/>
      <c r="C10" s="22"/>
      <c r="D10" s="30" t="s">
        <v>26</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0" t="s">
        <v>27</v>
      </c>
      <c r="AL10" s="22"/>
      <c r="AM10" s="22"/>
      <c r="AN10" s="28" t="s">
        <v>21</v>
      </c>
      <c r="AO10" s="22"/>
      <c r="AP10" s="22"/>
      <c r="AQ10" s="24"/>
      <c r="BE10" s="234"/>
      <c r="BS10" s="17" t="s">
        <v>28</v>
      </c>
    </row>
    <row r="11" spans="2:71" ht="18" customHeight="1">
      <c r="B11" s="21"/>
      <c r="C11" s="22"/>
      <c r="D11" s="22"/>
      <c r="E11" s="28" t="s">
        <v>29</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0" t="s">
        <v>30</v>
      </c>
      <c r="AL11" s="22"/>
      <c r="AM11" s="22"/>
      <c r="AN11" s="28" t="s">
        <v>21</v>
      </c>
      <c r="AO11" s="22"/>
      <c r="AP11" s="22"/>
      <c r="AQ11" s="24"/>
      <c r="BE11" s="234"/>
      <c r="BS11" s="17" t="s">
        <v>28</v>
      </c>
    </row>
    <row r="12" spans="2:71" ht="6.7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4"/>
      <c r="BE12" s="234"/>
      <c r="BS12" s="17" t="s">
        <v>28</v>
      </c>
    </row>
    <row r="13" spans="2:71" ht="14.25" customHeight="1">
      <c r="B13" s="21"/>
      <c r="C13" s="22"/>
      <c r="D13" s="30" t="s">
        <v>31</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0" t="s">
        <v>27</v>
      </c>
      <c r="AL13" s="22"/>
      <c r="AM13" s="22"/>
      <c r="AN13" s="32" t="s">
        <v>32</v>
      </c>
      <c r="AO13" s="22"/>
      <c r="AP13" s="22"/>
      <c r="AQ13" s="24"/>
      <c r="BE13" s="234"/>
      <c r="BS13" s="17" t="s">
        <v>28</v>
      </c>
    </row>
    <row r="14" spans="2:71" ht="15">
      <c r="B14" s="21"/>
      <c r="C14" s="22"/>
      <c r="D14" s="22"/>
      <c r="E14" s="240" t="s">
        <v>32</v>
      </c>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30" t="s">
        <v>30</v>
      </c>
      <c r="AL14" s="22"/>
      <c r="AM14" s="22"/>
      <c r="AN14" s="32" t="s">
        <v>32</v>
      </c>
      <c r="AO14" s="22"/>
      <c r="AP14" s="22"/>
      <c r="AQ14" s="24"/>
      <c r="BE14" s="234"/>
      <c r="BS14" s="17" t="s">
        <v>28</v>
      </c>
    </row>
    <row r="15" spans="2:71" ht="6.7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4"/>
      <c r="BE15" s="234"/>
      <c r="BS15" s="17" t="s">
        <v>4</v>
      </c>
    </row>
    <row r="16" spans="2:71" ht="14.25" customHeight="1">
      <c r="B16" s="21"/>
      <c r="C16" s="22"/>
      <c r="D16" s="30" t="s">
        <v>33</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0" t="s">
        <v>27</v>
      </c>
      <c r="AL16" s="22"/>
      <c r="AM16" s="22"/>
      <c r="AN16" s="28" t="s">
        <v>21</v>
      </c>
      <c r="AO16" s="22"/>
      <c r="AP16" s="22"/>
      <c r="AQ16" s="24"/>
      <c r="BE16" s="234"/>
      <c r="BS16" s="17" t="s">
        <v>4</v>
      </c>
    </row>
    <row r="17" spans="2:71" ht="18" customHeight="1">
      <c r="B17" s="21"/>
      <c r="C17" s="22"/>
      <c r="D17" s="22"/>
      <c r="E17" s="28" t="s">
        <v>34</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0" t="s">
        <v>30</v>
      </c>
      <c r="AL17" s="22"/>
      <c r="AM17" s="22"/>
      <c r="AN17" s="28" t="s">
        <v>21</v>
      </c>
      <c r="AO17" s="22"/>
      <c r="AP17" s="22"/>
      <c r="AQ17" s="24"/>
      <c r="BE17" s="234"/>
      <c r="BS17" s="17" t="s">
        <v>35</v>
      </c>
    </row>
    <row r="18" spans="2:71" ht="6.7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4"/>
      <c r="BE18" s="234"/>
      <c r="BS18" s="17" t="s">
        <v>6</v>
      </c>
    </row>
    <row r="19" spans="2:71" ht="14.25" customHeight="1">
      <c r="B19" s="21"/>
      <c r="C19" s="22"/>
      <c r="D19" s="30" t="s">
        <v>36</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4"/>
      <c r="BE19" s="234"/>
      <c r="BS19" s="17" t="s">
        <v>6</v>
      </c>
    </row>
    <row r="20" spans="2:71" ht="77.25" customHeight="1">
      <c r="B20" s="21"/>
      <c r="C20" s="22"/>
      <c r="D20" s="22"/>
      <c r="E20" s="241" t="s">
        <v>37</v>
      </c>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2"/>
      <c r="AP20" s="22"/>
      <c r="AQ20" s="24"/>
      <c r="BE20" s="234"/>
      <c r="BS20" s="17" t="s">
        <v>4</v>
      </c>
    </row>
    <row r="21" spans="2:57" ht="6.7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4"/>
      <c r="BE21" s="234"/>
    </row>
    <row r="22" spans="2:57" ht="6.75" customHeight="1">
      <c r="B22" s="21"/>
      <c r="C22" s="22"/>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22"/>
      <c r="AQ22" s="24"/>
      <c r="BE22" s="234"/>
    </row>
    <row r="23" spans="2:57" s="1" customFormat="1" ht="25.5" customHeight="1">
      <c r="B23" s="34"/>
      <c r="C23" s="35"/>
      <c r="D23" s="36" t="s">
        <v>38</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242">
        <f>ROUND(AG51,2)</f>
        <v>0</v>
      </c>
      <c r="AL23" s="243"/>
      <c r="AM23" s="243"/>
      <c r="AN23" s="243"/>
      <c r="AO23" s="243"/>
      <c r="AP23" s="35"/>
      <c r="AQ23" s="38"/>
      <c r="BE23" s="235"/>
    </row>
    <row r="24" spans="2:57" s="1" customFormat="1" ht="6.75" customHeight="1">
      <c r="B24" s="34"/>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8"/>
      <c r="BE24" s="235"/>
    </row>
    <row r="25" spans="2:57" s="1" customFormat="1" ht="13.5">
      <c r="B25" s="34"/>
      <c r="C25" s="35"/>
      <c r="D25" s="35"/>
      <c r="E25" s="35"/>
      <c r="F25" s="35"/>
      <c r="G25" s="35"/>
      <c r="H25" s="35"/>
      <c r="I25" s="35"/>
      <c r="J25" s="35"/>
      <c r="K25" s="35"/>
      <c r="L25" s="244" t="s">
        <v>39</v>
      </c>
      <c r="M25" s="245"/>
      <c r="N25" s="245"/>
      <c r="O25" s="245"/>
      <c r="P25" s="35"/>
      <c r="Q25" s="35"/>
      <c r="R25" s="35"/>
      <c r="S25" s="35"/>
      <c r="T25" s="35"/>
      <c r="U25" s="35"/>
      <c r="V25" s="35"/>
      <c r="W25" s="244" t="s">
        <v>40</v>
      </c>
      <c r="X25" s="245"/>
      <c r="Y25" s="245"/>
      <c r="Z25" s="245"/>
      <c r="AA25" s="245"/>
      <c r="AB25" s="245"/>
      <c r="AC25" s="245"/>
      <c r="AD25" s="245"/>
      <c r="AE25" s="245"/>
      <c r="AF25" s="35"/>
      <c r="AG25" s="35"/>
      <c r="AH25" s="35"/>
      <c r="AI25" s="35"/>
      <c r="AJ25" s="35"/>
      <c r="AK25" s="244" t="s">
        <v>41</v>
      </c>
      <c r="AL25" s="245"/>
      <c r="AM25" s="245"/>
      <c r="AN25" s="245"/>
      <c r="AO25" s="245"/>
      <c r="AP25" s="35"/>
      <c r="AQ25" s="38"/>
      <c r="BE25" s="235"/>
    </row>
    <row r="26" spans="2:57" s="2" customFormat="1" ht="14.25" customHeight="1">
      <c r="B26" s="40"/>
      <c r="C26" s="41"/>
      <c r="D26" s="42" t="s">
        <v>42</v>
      </c>
      <c r="E26" s="41"/>
      <c r="F26" s="42" t="s">
        <v>43</v>
      </c>
      <c r="G26" s="41"/>
      <c r="H26" s="41"/>
      <c r="I26" s="41"/>
      <c r="J26" s="41"/>
      <c r="K26" s="41"/>
      <c r="L26" s="246">
        <v>0.21</v>
      </c>
      <c r="M26" s="247"/>
      <c r="N26" s="247"/>
      <c r="O26" s="247"/>
      <c r="P26" s="41"/>
      <c r="Q26" s="41"/>
      <c r="R26" s="41"/>
      <c r="S26" s="41"/>
      <c r="T26" s="41"/>
      <c r="U26" s="41"/>
      <c r="V26" s="41"/>
      <c r="W26" s="248">
        <f>ROUND(AZ51,2)</f>
        <v>0</v>
      </c>
      <c r="X26" s="247"/>
      <c r="Y26" s="247"/>
      <c r="Z26" s="247"/>
      <c r="AA26" s="247"/>
      <c r="AB26" s="247"/>
      <c r="AC26" s="247"/>
      <c r="AD26" s="247"/>
      <c r="AE26" s="247"/>
      <c r="AF26" s="41"/>
      <c r="AG26" s="41"/>
      <c r="AH26" s="41"/>
      <c r="AI26" s="41"/>
      <c r="AJ26" s="41"/>
      <c r="AK26" s="248">
        <f>ROUND(AV51,2)</f>
        <v>0</v>
      </c>
      <c r="AL26" s="247"/>
      <c r="AM26" s="247"/>
      <c r="AN26" s="247"/>
      <c r="AO26" s="247"/>
      <c r="AP26" s="41"/>
      <c r="AQ26" s="43"/>
      <c r="BE26" s="236"/>
    </row>
    <row r="27" spans="2:57" s="2" customFormat="1" ht="14.25" customHeight="1">
      <c r="B27" s="40"/>
      <c r="C27" s="41"/>
      <c r="D27" s="41"/>
      <c r="E27" s="41"/>
      <c r="F27" s="42" t="s">
        <v>44</v>
      </c>
      <c r="G27" s="41"/>
      <c r="H27" s="41"/>
      <c r="I27" s="41"/>
      <c r="J27" s="41"/>
      <c r="K27" s="41"/>
      <c r="L27" s="246">
        <v>0.15</v>
      </c>
      <c r="M27" s="247"/>
      <c r="N27" s="247"/>
      <c r="O27" s="247"/>
      <c r="P27" s="41"/>
      <c r="Q27" s="41"/>
      <c r="R27" s="41"/>
      <c r="S27" s="41"/>
      <c r="T27" s="41"/>
      <c r="U27" s="41"/>
      <c r="V27" s="41"/>
      <c r="W27" s="248">
        <f>ROUND(BA51,2)</f>
        <v>0</v>
      </c>
      <c r="X27" s="247"/>
      <c r="Y27" s="247"/>
      <c r="Z27" s="247"/>
      <c r="AA27" s="247"/>
      <c r="AB27" s="247"/>
      <c r="AC27" s="247"/>
      <c r="AD27" s="247"/>
      <c r="AE27" s="247"/>
      <c r="AF27" s="41"/>
      <c r="AG27" s="41"/>
      <c r="AH27" s="41"/>
      <c r="AI27" s="41"/>
      <c r="AJ27" s="41"/>
      <c r="AK27" s="248">
        <f>ROUND(AW51,2)</f>
        <v>0</v>
      </c>
      <c r="AL27" s="247"/>
      <c r="AM27" s="247"/>
      <c r="AN27" s="247"/>
      <c r="AO27" s="247"/>
      <c r="AP27" s="41"/>
      <c r="AQ27" s="43"/>
      <c r="BE27" s="236"/>
    </row>
    <row r="28" spans="2:57" s="2" customFormat="1" ht="14.25" customHeight="1" hidden="1">
      <c r="B28" s="40"/>
      <c r="C28" s="41"/>
      <c r="D28" s="41"/>
      <c r="E28" s="41"/>
      <c r="F28" s="42" t="s">
        <v>45</v>
      </c>
      <c r="G28" s="41"/>
      <c r="H28" s="41"/>
      <c r="I28" s="41"/>
      <c r="J28" s="41"/>
      <c r="K28" s="41"/>
      <c r="L28" s="246">
        <v>0.21</v>
      </c>
      <c r="M28" s="247"/>
      <c r="N28" s="247"/>
      <c r="O28" s="247"/>
      <c r="P28" s="41"/>
      <c r="Q28" s="41"/>
      <c r="R28" s="41"/>
      <c r="S28" s="41"/>
      <c r="T28" s="41"/>
      <c r="U28" s="41"/>
      <c r="V28" s="41"/>
      <c r="W28" s="248">
        <f>ROUND(BB51,2)</f>
        <v>0</v>
      </c>
      <c r="X28" s="247"/>
      <c r="Y28" s="247"/>
      <c r="Z28" s="247"/>
      <c r="AA28" s="247"/>
      <c r="AB28" s="247"/>
      <c r="AC28" s="247"/>
      <c r="AD28" s="247"/>
      <c r="AE28" s="247"/>
      <c r="AF28" s="41"/>
      <c r="AG28" s="41"/>
      <c r="AH28" s="41"/>
      <c r="AI28" s="41"/>
      <c r="AJ28" s="41"/>
      <c r="AK28" s="248">
        <v>0</v>
      </c>
      <c r="AL28" s="247"/>
      <c r="AM28" s="247"/>
      <c r="AN28" s="247"/>
      <c r="AO28" s="247"/>
      <c r="AP28" s="41"/>
      <c r="AQ28" s="43"/>
      <c r="BE28" s="236"/>
    </row>
    <row r="29" spans="2:57" s="2" customFormat="1" ht="14.25" customHeight="1" hidden="1">
      <c r="B29" s="40"/>
      <c r="C29" s="41"/>
      <c r="D29" s="41"/>
      <c r="E29" s="41"/>
      <c r="F29" s="42" t="s">
        <v>46</v>
      </c>
      <c r="G29" s="41"/>
      <c r="H29" s="41"/>
      <c r="I29" s="41"/>
      <c r="J29" s="41"/>
      <c r="K29" s="41"/>
      <c r="L29" s="246">
        <v>0.15</v>
      </c>
      <c r="M29" s="247"/>
      <c r="N29" s="247"/>
      <c r="O29" s="247"/>
      <c r="P29" s="41"/>
      <c r="Q29" s="41"/>
      <c r="R29" s="41"/>
      <c r="S29" s="41"/>
      <c r="T29" s="41"/>
      <c r="U29" s="41"/>
      <c r="V29" s="41"/>
      <c r="W29" s="248">
        <f>ROUND(BC51,2)</f>
        <v>0</v>
      </c>
      <c r="X29" s="247"/>
      <c r="Y29" s="247"/>
      <c r="Z29" s="247"/>
      <c r="AA29" s="247"/>
      <c r="AB29" s="247"/>
      <c r="AC29" s="247"/>
      <c r="AD29" s="247"/>
      <c r="AE29" s="247"/>
      <c r="AF29" s="41"/>
      <c r="AG29" s="41"/>
      <c r="AH29" s="41"/>
      <c r="AI29" s="41"/>
      <c r="AJ29" s="41"/>
      <c r="AK29" s="248">
        <v>0</v>
      </c>
      <c r="AL29" s="247"/>
      <c r="AM29" s="247"/>
      <c r="AN29" s="247"/>
      <c r="AO29" s="247"/>
      <c r="AP29" s="41"/>
      <c r="AQ29" s="43"/>
      <c r="BE29" s="236"/>
    </row>
    <row r="30" spans="2:57" s="2" customFormat="1" ht="14.25" customHeight="1" hidden="1">
      <c r="B30" s="40"/>
      <c r="C30" s="41"/>
      <c r="D30" s="41"/>
      <c r="E30" s="41"/>
      <c r="F30" s="42" t="s">
        <v>47</v>
      </c>
      <c r="G30" s="41"/>
      <c r="H30" s="41"/>
      <c r="I30" s="41"/>
      <c r="J30" s="41"/>
      <c r="K30" s="41"/>
      <c r="L30" s="246">
        <v>0</v>
      </c>
      <c r="M30" s="247"/>
      <c r="N30" s="247"/>
      <c r="O30" s="247"/>
      <c r="P30" s="41"/>
      <c r="Q30" s="41"/>
      <c r="R30" s="41"/>
      <c r="S30" s="41"/>
      <c r="T30" s="41"/>
      <c r="U30" s="41"/>
      <c r="V30" s="41"/>
      <c r="W30" s="248">
        <f>ROUND(BD51,2)</f>
        <v>0</v>
      </c>
      <c r="X30" s="247"/>
      <c r="Y30" s="247"/>
      <c r="Z30" s="247"/>
      <c r="AA30" s="247"/>
      <c r="AB30" s="247"/>
      <c r="AC30" s="247"/>
      <c r="AD30" s="247"/>
      <c r="AE30" s="247"/>
      <c r="AF30" s="41"/>
      <c r="AG30" s="41"/>
      <c r="AH30" s="41"/>
      <c r="AI30" s="41"/>
      <c r="AJ30" s="41"/>
      <c r="AK30" s="248">
        <v>0</v>
      </c>
      <c r="AL30" s="247"/>
      <c r="AM30" s="247"/>
      <c r="AN30" s="247"/>
      <c r="AO30" s="247"/>
      <c r="AP30" s="41"/>
      <c r="AQ30" s="43"/>
      <c r="BE30" s="236"/>
    </row>
    <row r="31" spans="2:57" s="1" customFormat="1" ht="6.75" customHeight="1">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8"/>
      <c r="BE31" s="235"/>
    </row>
    <row r="32" spans="2:57" s="1" customFormat="1" ht="25.5" customHeight="1">
      <c r="B32" s="34"/>
      <c r="C32" s="44"/>
      <c r="D32" s="45" t="s">
        <v>48</v>
      </c>
      <c r="E32" s="46"/>
      <c r="F32" s="46"/>
      <c r="G32" s="46"/>
      <c r="H32" s="46"/>
      <c r="I32" s="46"/>
      <c r="J32" s="46"/>
      <c r="K32" s="46"/>
      <c r="L32" s="46"/>
      <c r="M32" s="46"/>
      <c r="N32" s="46"/>
      <c r="O32" s="46"/>
      <c r="P32" s="46"/>
      <c r="Q32" s="46"/>
      <c r="R32" s="46"/>
      <c r="S32" s="46"/>
      <c r="T32" s="47" t="s">
        <v>49</v>
      </c>
      <c r="U32" s="46"/>
      <c r="V32" s="46"/>
      <c r="W32" s="46"/>
      <c r="X32" s="249" t="s">
        <v>50</v>
      </c>
      <c r="Y32" s="250"/>
      <c r="Z32" s="250"/>
      <c r="AA32" s="250"/>
      <c r="AB32" s="250"/>
      <c r="AC32" s="46"/>
      <c r="AD32" s="46"/>
      <c r="AE32" s="46"/>
      <c r="AF32" s="46"/>
      <c r="AG32" s="46"/>
      <c r="AH32" s="46"/>
      <c r="AI32" s="46"/>
      <c r="AJ32" s="46"/>
      <c r="AK32" s="251">
        <f>SUM(AK23:AK30)</f>
        <v>0</v>
      </c>
      <c r="AL32" s="250"/>
      <c r="AM32" s="250"/>
      <c r="AN32" s="250"/>
      <c r="AO32" s="252"/>
      <c r="AP32" s="44"/>
      <c r="AQ32" s="48"/>
      <c r="BE32" s="235"/>
    </row>
    <row r="33" spans="2:43" s="1" customFormat="1" ht="6.75" customHeight="1">
      <c r="B33" s="34"/>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8"/>
    </row>
    <row r="34" spans="2:43" s="1" customFormat="1" ht="6.75" customHeight="1">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1"/>
    </row>
    <row r="38" spans="2:44" s="1" customFormat="1" ht="6.75" customHeight="1">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34"/>
    </row>
    <row r="39" spans="2:44" s="1" customFormat="1" ht="36.75" customHeight="1">
      <c r="B39" s="34"/>
      <c r="C39" s="54" t="s">
        <v>51</v>
      </c>
      <c r="AR39" s="34"/>
    </row>
    <row r="40" spans="2:44" s="1" customFormat="1" ht="6.75" customHeight="1">
      <c r="B40" s="34"/>
      <c r="AR40" s="34"/>
    </row>
    <row r="41" spans="2:44" s="3" customFormat="1" ht="14.25" customHeight="1">
      <c r="B41" s="55"/>
      <c r="C41" s="56" t="s">
        <v>13</v>
      </c>
      <c r="L41" s="3" t="str">
        <f>K5</f>
        <v>13_361</v>
      </c>
      <c r="AR41" s="55"/>
    </row>
    <row r="42" spans="2:44" s="4" customFormat="1" ht="36.75" customHeight="1">
      <c r="B42" s="57"/>
      <c r="C42" s="58" t="s">
        <v>16</v>
      </c>
      <c r="L42" s="253" t="str">
        <f>K6</f>
        <v>Dopravní řešení a rekonstrukce komunikací v ul. Mincovní v Jáchymově</v>
      </c>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R42" s="57"/>
    </row>
    <row r="43" spans="2:44" s="1" customFormat="1" ht="6.75" customHeight="1">
      <c r="B43" s="34"/>
      <c r="AR43" s="34"/>
    </row>
    <row r="44" spans="2:44" s="1" customFormat="1" ht="15">
      <c r="B44" s="34"/>
      <c r="C44" s="56" t="s">
        <v>22</v>
      </c>
      <c r="L44" s="59" t="str">
        <f>IF(K8="","",K8)</f>
        <v>Jáchymov</v>
      </c>
      <c r="AI44" s="56" t="s">
        <v>24</v>
      </c>
      <c r="AM44" s="255" t="str">
        <f>IF(AN8="","",AN8)</f>
        <v>7.4.2015</v>
      </c>
      <c r="AN44" s="235"/>
      <c r="AR44" s="34"/>
    </row>
    <row r="45" spans="2:44" s="1" customFormat="1" ht="6.75" customHeight="1">
      <c r="B45" s="34"/>
      <c r="AR45" s="34"/>
    </row>
    <row r="46" spans="2:56" s="1" customFormat="1" ht="15">
      <c r="B46" s="34"/>
      <c r="C46" s="56" t="s">
        <v>26</v>
      </c>
      <c r="L46" s="3" t="str">
        <f>IF(E11="","",E11)</f>
        <v>Město Jáchymov</v>
      </c>
      <c r="AI46" s="56" t="s">
        <v>33</v>
      </c>
      <c r="AM46" s="256" t="str">
        <f>IF(E17="","",E17)</f>
        <v>AZ Consult, spol. s.r.o., Ústí nad Labem</v>
      </c>
      <c r="AN46" s="235"/>
      <c r="AO46" s="235"/>
      <c r="AP46" s="235"/>
      <c r="AR46" s="34"/>
      <c r="AS46" s="257" t="s">
        <v>52</v>
      </c>
      <c r="AT46" s="258"/>
      <c r="AU46" s="61"/>
      <c r="AV46" s="61"/>
      <c r="AW46" s="61"/>
      <c r="AX46" s="61"/>
      <c r="AY46" s="61"/>
      <c r="AZ46" s="61"/>
      <c r="BA46" s="61"/>
      <c r="BB46" s="61"/>
      <c r="BC46" s="61"/>
      <c r="BD46" s="62"/>
    </row>
    <row r="47" spans="2:56" s="1" customFormat="1" ht="15">
      <c r="B47" s="34"/>
      <c r="C47" s="56" t="s">
        <v>31</v>
      </c>
      <c r="L47" s="3">
        <f>IF(E14="Vyplň údaj","",E14)</f>
      </c>
      <c r="AR47" s="34"/>
      <c r="AS47" s="259"/>
      <c r="AT47" s="245"/>
      <c r="AU47" s="35"/>
      <c r="AV47" s="35"/>
      <c r="AW47" s="35"/>
      <c r="AX47" s="35"/>
      <c r="AY47" s="35"/>
      <c r="AZ47" s="35"/>
      <c r="BA47" s="35"/>
      <c r="BB47" s="35"/>
      <c r="BC47" s="35"/>
      <c r="BD47" s="64"/>
    </row>
    <row r="48" spans="2:56" s="1" customFormat="1" ht="10.5" customHeight="1">
      <c r="B48" s="34"/>
      <c r="AR48" s="34"/>
      <c r="AS48" s="259"/>
      <c r="AT48" s="245"/>
      <c r="AU48" s="35"/>
      <c r="AV48" s="35"/>
      <c r="AW48" s="35"/>
      <c r="AX48" s="35"/>
      <c r="AY48" s="35"/>
      <c r="AZ48" s="35"/>
      <c r="BA48" s="35"/>
      <c r="BB48" s="35"/>
      <c r="BC48" s="35"/>
      <c r="BD48" s="64"/>
    </row>
    <row r="49" spans="2:56" s="1" customFormat="1" ht="29.25" customHeight="1">
      <c r="B49" s="34"/>
      <c r="C49" s="260" t="s">
        <v>53</v>
      </c>
      <c r="D49" s="261"/>
      <c r="E49" s="261"/>
      <c r="F49" s="261"/>
      <c r="G49" s="261"/>
      <c r="H49" s="65"/>
      <c r="I49" s="262" t="s">
        <v>54</v>
      </c>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3" t="s">
        <v>55</v>
      </c>
      <c r="AH49" s="261"/>
      <c r="AI49" s="261"/>
      <c r="AJ49" s="261"/>
      <c r="AK49" s="261"/>
      <c r="AL49" s="261"/>
      <c r="AM49" s="261"/>
      <c r="AN49" s="262" t="s">
        <v>56</v>
      </c>
      <c r="AO49" s="261"/>
      <c r="AP49" s="261"/>
      <c r="AQ49" s="66" t="s">
        <v>57</v>
      </c>
      <c r="AR49" s="34"/>
      <c r="AS49" s="67" t="s">
        <v>58</v>
      </c>
      <c r="AT49" s="68" t="s">
        <v>59</v>
      </c>
      <c r="AU49" s="68" t="s">
        <v>60</v>
      </c>
      <c r="AV49" s="68" t="s">
        <v>61</v>
      </c>
      <c r="AW49" s="68" t="s">
        <v>62</v>
      </c>
      <c r="AX49" s="68" t="s">
        <v>63</v>
      </c>
      <c r="AY49" s="68" t="s">
        <v>64</v>
      </c>
      <c r="AZ49" s="68" t="s">
        <v>65</v>
      </c>
      <c r="BA49" s="68" t="s">
        <v>66</v>
      </c>
      <c r="BB49" s="68" t="s">
        <v>67</v>
      </c>
      <c r="BC49" s="68" t="s">
        <v>68</v>
      </c>
      <c r="BD49" s="69" t="s">
        <v>69</v>
      </c>
    </row>
    <row r="50" spans="2:56" s="1" customFormat="1" ht="10.5" customHeight="1">
      <c r="B50" s="34"/>
      <c r="AR50" s="34"/>
      <c r="AS50" s="70"/>
      <c r="AT50" s="61"/>
      <c r="AU50" s="61"/>
      <c r="AV50" s="61"/>
      <c r="AW50" s="61"/>
      <c r="AX50" s="61"/>
      <c r="AY50" s="61"/>
      <c r="AZ50" s="61"/>
      <c r="BA50" s="61"/>
      <c r="BB50" s="61"/>
      <c r="BC50" s="61"/>
      <c r="BD50" s="62"/>
    </row>
    <row r="51" spans="2:90" s="4" customFormat="1" ht="32.25" customHeight="1">
      <c r="B51" s="57"/>
      <c r="C51" s="71" t="s">
        <v>70</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267">
        <f>ROUND(SUM(AG52:AG55),2)</f>
        <v>0</v>
      </c>
      <c r="AH51" s="267"/>
      <c r="AI51" s="267"/>
      <c r="AJ51" s="267"/>
      <c r="AK51" s="267"/>
      <c r="AL51" s="267"/>
      <c r="AM51" s="267"/>
      <c r="AN51" s="268">
        <f>SUM(AG51,AT51)</f>
        <v>0</v>
      </c>
      <c r="AO51" s="268"/>
      <c r="AP51" s="268"/>
      <c r="AQ51" s="73" t="s">
        <v>21</v>
      </c>
      <c r="AR51" s="57"/>
      <c r="AS51" s="74">
        <f>ROUND(SUM(AS52:AS55),2)</f>
        <v>0</v>
      </c>
      <c r="AT51" s="75">
        <f>ROUND(SUM(AV51:AW51),2)</f>
        <v>0</v>
      </c>
      <c r="AU51" s="76">
        <f>ROUND(SUM(AU52:AU55),5)</f>
        <v>0</v>
      </c>
      <c r="AV51" s="75">
        <f>ROUND(AZ51*L26,2)</f>
        <v>0</v>
      </c>
      <c r="AW51" s="75">
        <f>ROUND(BA51*L27,2)</f>
        <v>0</v>
      </c>
      <c r="AX51" s="75">
        <f>ROUND(BB51*L26,2)</f>
        <v>0</v>
      </c>
      <c r="AY51" s="75">
        <f>ROUND(BC51*L27,2)</f>
        <v>0</v>
      </c>
      <c r="AZ51" s="75">
        <f>ROUND(SUM(AZ52:AZ55),2)</f>
        <v>0</v>
      </c>
      <c r="BA51" s="75">
        <f>ROUND(SUM(BA52:BA55),2)</f>
        <v>0</v>
      </c>
      <c r="BB51" s="75">
        <f>ROUND(SUM(BB52:BB55),2)</f>
        <v>0</v>
      </c>
      <c r="BC51" s="75">
        <f>ROUND(SUM(BC52:BC55),2)</f>
        <v>0</v>
      </c>
      <c r="BD51" s="77">
        <f>ROUND(SUM(BD52:BD55),2)</f>
        <v>0</v>
      </c>
      <c r="BS51" s="58" t="s">
        <v>71</v>
      </c>
      <c r="BT51" s="58" t="s">
        <v>72</v>
      </c>
      <c r="BU51" s="78" t="s">
        <v>73</v>
      </c>
      <c r="BV51" s="58" t="s">
        <v>74</v>
      </c>
      <c r="BW51" s="58" t="s">
        <v>5</v>
      </c>
      <c r="BX51" s="58" t="s">
        <v>75</v>
      </c>
      <c r="CL51" s="58" t="s">
        <v>19</v>
      </c>
    </row>
    <row r="52" spans="1:91" s="5" customFormat="1" ht="27" customHeight="1">
      <c r="A52" s="274" t="s">
        <v>1117</v>
      </c>
      <c r="B52" s="79"/>
      <c r="C52" s="80"/>
      <c r="D52" s="266" t="s">
        <v>76</v>
      </c>
      <c r="E52" s="265"/>
      <c r="F52" s="265"/>
      <c r="G52" s="265"/>
      <c r="H52" s="265"/>
      <c r="I52" s="81"/>
      <c r="J52" s="266" t="s">
        <v>77</v>
      </c>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4">
        <f>'SO 101 - Komunikace'!J27</f>
        <v>0</v>
      </c>
      <c r="AH52" s="265"/>
      <c r="AI52" s="265"/>
      <c r="AJ52" s="265"/>
      <c r="AK52" s="265"/>
      <c r="AL52" s="265"/>
      <c r="AM52" s="265"/>
      <c r="AN52" s="264">
        <f>SUM(AG52,AT52)</f>
        <v>0</v>
      </c>
      <c r="AO52" s="265"/>
      <c r="AP52" s="265"/>
      <c r="AQ52" s="82" t="s">
        <v>78</v>
      </c>
      <c r="AR52" s="79"/>
      <c r="AS52" s="83">
        <v>0</v>
      </c>
      <c r="AT52" s="84">
        <f>ROUND(SUM(AV52:AW52),2)</f>
        <v>0</v>
      </c>
      <c r="AU52" s="85">
        <f>'SO 101 - Komunikace'!P86</f>
        <v>0</v>
      </c>
      <c r="AV52" s="84">
        <f>'SO 101 - Komunikace'!J30</f>
        <v>0</v>
      </c>
      <c r="AW52" s="84">
        <f>'SO 101 - Komunikace'!J31</f>
        <v>0</v>
      </c>
      <c r="AX52" s="84">
        <f>'SO 101 - Komunikace'!J32</f>
        <v>0</v>
      </c>
      <c r="AY52" s="84">
        <f>'SO 101 - Komunikace'!J33</f>
        <v>0</v>
      </c>
      <c r="AZ52" s="84">
        <f>'SO 101 - Komunikace'!F30</f>
        <v>0</v>
      </c>
      <c r="BA52" s="84">
        <f>'SO 101 - Komunikace'!F31</f>
        <v>0</v>
      </c>
      <c r="BB52" s="84">
        <f>'SO 101 - Komunikace'!F32</f>
        <v>0</v>
      </c>
      <c r="BC52" s="84">
        <f>'SO 101 - Komunikace'!F33</f>
        <v>0</v>
      </c>
      <c r="BD52" s="86">
        <f>'SO 101 - Komunikace'!F34</f>
        <v>0</v>
      </c>
      <c r="BT52" s="87" t="s">
        <v>79</v>
      </c>
      <c r="BV52" s="87" t="s">
        <v>74</v>
      </c>
      <c r="BW52" s="87" t="s">
        <v>80</v>
      </c>
      <c r="BX52" s="87" t="s">
        <v>5</v>
      </c>
      <c r="CL52" s="87" t="s">
        <v>19</v>
      </c>
      <c r="CM52" s="87" t="s">
        <v>81</v>
      </c>
    </row>
    <row r="53" spans="1:91" s="5" customFormat="1" ht="27" customHeight="1">
      <c r="A53" s="274" t="s">
        <v>1117</v>
      </c>
      <c r="B53" s="79"/>
      <c r="C53" s="80"/>
      <c r="D53" s="266" t="s">
        <v>82</v>
      </c>
      <c r="E53" s="265"/>
      <c r="F53" s="265"/>
      <c r="G53" s="265"/>
      <c r="H53" s="265"/>
      <c r="I53" s="81"/>
      <c r="J53" s="266" t="s">
        <v>83</v>
      </c>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4">
        <f>'SO 301 - Odvodnění'!J27</f>
        <v>0</v>
      </c>
      <c r="AH53" s="265"/>
      <c r="AI53" s="265"/>
      <c r="AJ53" s="265"/>
      <c r="AK53" s="265"/>
      <c r="AL53" s="265"/>
      <c r="AM53" s="265"/>
      <c r="AN53" s="264">
        <f>SUM(AG53,AT53)</f>
        <v>0</v>
      </c>
      <c r="AO53" s="265"/>
      <c r="AP53" s="265"/>
      <c r="AQ53" s="82" t="s">
        <v>78</v>
      </c>
      <c r="AR53" s="79"/>
      <c r="AS53" s="83">
        <v>0</v>
      </c>
      <c r="AT53" s="84">
        <f>ROUND(SUM(AV53:AW53),2)</f>
        <v>0</v>
      </c>
      <c r="AU53" s="85">
        <f>'SO 301 - Odvodnění'!P81</f>
        <v>0</v>
      </c>
      <c r="AV53" s="84">
        <f>'SO 301 - Odvodnění'!J30</f>
        <v>0</v>
      </c>
      <c r="AW53" s="84">
        <f>'SO 301 - Odvodnění'!J31</f>
        <v>0</v>
      </c>
      <c r="AX53" s="84">
        <f>'SO 301 - Odvodnění'!J32</f>
        <v>0</v>
      </c>
      <c r="AY53" s="84">
        <f>'SO 301 - Odvodnění'!J33</f>
        <v>0</v>
      </c>
      <c r="AZ53" s="84">
        <f>'SO 301 - Odvodnění'!F30</f>
        <v>0</v>
      </c>
      <c r="BA53" s="84">
        <f>'SO 301 - Odvodnění'!F31</f>
        <v>0</v>
      </c>
      <c r="BB53" s="84">
        <f>'SO 301 - Odvodnění'!F32</f>
        <v>0</v>
      </c>
      <c r="BC53" s="84">
        <f>'SO 301 - Odvodnění'!F33</f>
        <v>0</v>
      </c>
      <c r="BD53" s="86">
        <f>'SO 301 - Odvodnění'!F34</f>
        <v>0</v>
      </c>
      <c r="BT53" s="87" t="s">
        <v>79</v>
      </c>
      <c r="BV53" s="87" t="s">
        <v>74</v>
      </c>
      <c r="BW53" s="87" t="s">
        <v>84</v>
      </c>
      <c r="BX53" s="87" t="s">
        <v>5</v>
      </c>
      <c r="CL53" s="87" t="s">
        <v>19</v>
      </c>
      <c r="CM53" s="87" t="s">
        <v>81</v>
      </c>
    </row>
    <row r="54" spans="1:91" s="5" customFormat="1" ht="27" customHeight="1">
      <c r="A54" s="274" t="s">
        <v>1117</v>
      </c>
      <c r="B54" s="79"/>
      <c r="C54" s="80"/>
      <c r="D54" s="266" t="s">
        <v>85</v>
      </c>
      <c r="E54" s="265"/>
      <c r="F54" s="265"/>
      <c r="G54" s="265"/>
      <c r="H54" s="265"/>
      <c r="I54" s="81"/>
      <c r="J54" s="266" t="s">
        <v>86</v>
      </c>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4">
        <f>'SO 401 - Veřejné osvětlen...'!J27</f>
        <v>0</v>
      </c>
      <c r="AH54" s="265"/>
      <c r="AI54" s="265"/>
      <c r="AJ54" s="265"/>
      <c r="AK54" s="265"/>
      <c r="AL54" s="265"/>
      <c r="AM54" s="265"/>
      <c r="AN54" s="264">
        <f>SUM(AG54,AT54)</f>
        <v>0</v>
      </c>
      <c r="AO54" s="265"/>
      <c r="AP54" s="265"/>
      <c r="AQ54" s="82" t="s">
        <v>87</v>
      </c>
      <c r="AR54" s="79"/>
      <c r="AS54" s="83">
        <v>0</v>
      </c>
      <c r="AT54" s="84">
        <f>ROUND(SUM(AV54:AW54),2)</f>
        <v>0</v>
      </c>
      <c r="AU54" s="85">
        <f>'SO 401 - Veřejné osvětlen...'!P84</f>
        <v>0</v>
      </c>
      <c r="AV54" s="84">
        <f>'SO 401 - Veřejné osvětlen...'!J30</f>
        <v>0</v>
      </c>
      <c r="AW54" s="84">
        <f>'SO 401 - Veřejné osvětlen...'!J31</f>
        <v>0</v>
      </c>
      <c r="AX54" s="84">
        <f>'SO 401 - Veřejné osvětlen...'!J32</f>
        <v>0</v>
      </c>
      <c r="AY54" s="84">
        <f>'SO 401 - Veřejné osvětlen...'!J33</f>
        <v>0</v>
      </c>
      <c r="AZ54" s="84">
        <f>'SO 401 - Veřejné osvětlen...'!F30</f>
        <v>0</v>
      </c>
      <c r="BA54" s="84">
        <f>'SO 401 - Veřejné osvětlen...'!F31</f>
        <v>0</v>
      </c>
      <c r="BB54" s="84">
        <f>'SO 401 - Veřejné osvětlen...'!F32</f>
        <v>0</v>
      </c>
      <c r="BC54" s="84">
        <f>'SO 401 - Veřejné osvětlen...'!F33</f>
        <v>0</v>
      </c>
      <c r="BD54" s="86">
        <f>'SO 401 - Veřejné osvětlen...'!F34</f>
        <v>0</v>
      </c>
      <c r="BT54" s="87" t="s">
        <v>79</v>
      </c>
      <c r="BV54" s="87" t="s">
        <v>74</v>
      </c>
      <c r="BW54" s="87" t="s">
        <v>88</v>
      </c>
      <c r="BX54" s="87" t="s">
        <v>5</v>
      </c>
      <c r="CL54" s="87" t="s">
        <v>21</v>
      </c>
      <c r="CM54" s="87" t="s">
        <v>81</v>
      </c>
    </row>
    <row r="55" spans="1:91" s="5" customFormat="1" ht="27" customHeight="1">
      <c r="A55" s="274" t="s">
        <v>1117</v>
      </c>
      <c r="B55" s="79"/>
      <c r="C55" s="80"/>
      <c r="D55" s="266" t="s">
        <v>89</v>
      </c>
      <c r="E55" s="265"/>
      <c r="F55" s="265"/>
      <c r="G55" s="265"/>
      <c r="H55" s="265"/>
      <c r="I55" s="81"/>
      <c r="J55" s="266" t="s">
        <v>90</v>
      </c>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4">
        <f>'VON - Vedlejší a ostatní ...'!J27</f>
        <v>0</v>
      </c>
      <c r="AH55" s="265"/>
      <c r="AI55" s="265"/>
      <c r="AJ55" s="265"/>
      <c r="AK55" s="265"/>
      <c r="AL55" s="265"/>
      <c r="AM55" s="265"/>
      <c r="AN55" s="264">
        <f>SUM(AG55,AT55)</f>
        <v>0</v>
      </c>
      <c r="AO55" s="265"/>
      <c r="AP55" s="265"/>
      <c r="AQ55" s="82" t="s">
        <v>78</v>
      </c>
      <c r="AR55" s="79"/>
      <c r="AS55" s="88">
        <v>0</v>
      </c>
      <c r="AT55" s="89">
        <f>ROUND(SUM(AV55:AW55),2)</f>
        <v>0</v>
      </c>
      <c r="AU55" s="90">
        <f>'VON - Vedlejší a ostatní ...'!P82</f>
        <v>0</v>
      </c>
      <c r="AV55" s="89">
        <f>'VON - Vedlejší a ostatní ...'!J30</f>
        <v>0</v>
      </c>
      <c r="AW55" s="89">
        <f>'VON - Vedlejší a ostatní ...'!J31</f>
        <v>0</v>
      </c>
      <c r="AX55" s="89">
        <f>'VON - Vedlejší a ostatní ...'!J32</f>
        <v>0</v>
      </c>
      <c r="AY55" s="89">
        <f>'VON - Vedlejší a ostatní ...'!J33</f>
        <v>0</v>
      </c>
      <c r="AZ55" s="89">
        <f>'VON - Vedlejší a ostatní ...'!F30</f>
        <v>0</v>
      </c>
      <c r="BA55" s="89">
        <f>'VON - Vedlejší a ostatní ...'!F31</f>
        <v>0</v>
      </c>
      <c r="BB55" s="89">
        <f>'VON - Vedlejší a ostatní ...'!F32</f>
        <v>0</v>
      </c>
      <c r="BC55" s="89">
        <f>'VON - Vedlejší a ostatní ...'!F33</f>
        <v>0</v>
      </c>
      <c r="BD55" s="91">
        <f>'VON - Vedlejší a ostatní ...'!F34</f>
        <v>0</v>
      </c>
      <c r="BT55" s="87" t="s">
        <v>79</v>
      </c>
      <c r="BV55" s="87" t="s">
        <v>74</v>
      </c>
      <c r="BW55" s="87" t="s">
        <v>91</v>
      </c>
      <c r="BX55" s="87" t="s">
        <v>5</v>
      </c>
      <c r="CL55" s="87" t="s">
        <v>19</v>
      </c>
      <c r="CM55" s="87" t="s">
        <v>81</v>
      </c>
    </row>
    <row r="56" spans="2:44" s="1" customFormat="1" ht="30" customHeight="1">
      <c r="B56" s="34"/>
      <c r="AR56" s="34"/>
    </row>
    <row r="57" spans="2:44" s="1" customFormat="1" ht="6.75" customHeight="1">
      <c r="B57" s="49"/>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34"/>
    </row>
  </sheetData>
  <sheetProtection password="CC35" sheet="1" objects="1" scenarios="1" formatColumns="0" formatRows="0" sort="0" autoFilter="0"/>
  <mergeCells count="53">
    <mergeCell ref="AR2:BE2"/>
    <mergeCell ref="AN55:AP55"/>
    <mergeCell ref="AG55:AM55"/>
    <mergeCell ref="D55:H55"/>
    <mergeCell ref="J55:AF55"/>
    <mergeCell ref="AG51:AM51"/>
    <mergeCell ref="AN51:AP51"/>
    <mergeCell ref="AN53:AP53"/>
    <mergeCell ref="AG53:AM53"/>
    <mergeCell ref="D53:H53"/>
    <mergeCell ref="J53:AF53"/>
    <mergeCell ref="AN54:AP54"/>
    <mergeCell ref="AG54:AM54"/>
    <mergeCell ref="D54:H54"/>
    <mergeCell ref="J54:AF54"/>
    <mergeCell ref="C49:G49"/>
    <mergeCell ref="I49:AF49"/>
    <mergeCell ref="AG49:AM49"/>
    <mergeCell ref="AN49:AP49"/>
    <mergeCell ref="AN52:AP52"/>
    <mergeCell ref="AG52:AM52"/>
    <mergeCell ref="D52:H52"/>
    <mergeCell ref="J52:AF52"/>
    <mergeCell ref="X32:AB32"/>
    <mergeCell ref="AK32:AO32"/>
    <mergeCell ref="L42:AO42"/>
    <mergeCell ref="AM44:AN44"/>
    <mergeCell ref="AM46:AP46"/>
    <mergeCell ref="AS46:AT48"/>
    <mergeCell ref="L29:O29"/>
    <mergeCell ref="W29:AE29"/>
    <mergeCell ref="AK29:AO29"/>
    <mergeCell ref="L30:O30"/>
    <mergeCell ref="W30:AE30"/>
    <mergeCell ref="AK30:AO30"/>
    <mergeCell ref="W26:AE26"/>
    <mergeCell ref="AK26:AO26"/>
    <mergeCell ref="L27:O27"/>
    <mergeCell ref="W27:AE27"/>
    <mergeCell ref="AK27:AO27"/>
    <mergeCell ref="L28:O28"/>
    <mergeCell ref="W28:AE28"/>
    <mergeCell ref="AK28:AO28"/>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2" location="'SO 101 - Komunikace'!C2" tooltip="SO 101 - Komunikace" display="/"/>
    <hyperlink ref="A53" location="'SO 301 - Odvodnění'!C2" tooltip="SO 301 - Odvodnění" display="/"/>
    <hyperlink ref="A54" location="'SO 401 - Veřejné osvětlen...'!C2" tooltip="SO 401 - Veřejné osvětlen..." display="/"/>
    <hyperlink ref="A55" location="'VON - Vedlejší a ostatní ...'!C2" tooltip="VON - Vedlejší a ostatní ..." displa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470"/>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76"/>
      <c r="C1" s="276"/>
      <c r="D1" s="275" t="s">
        <v>1</v>
      </c>
      <c r="E1" s="276"/>
      <c r="F1" s="277" t="s">
        <v>1118</v>
      </c>
      <c r="G1" s="282" t="s">
        <v>1119</v>
      </c>
      <c r="H1" s="282"/>
      <c r="I1" s="283"/>
      <c r="J1" s="277" t="s">
        <v>1120</v>
      </c>
      <c r="K1" s="275" t="s">
        <v>92</v>
      </c>
      <c r="L1" s="277" t="s">
        <v>1121</v>
      </c>
      <c r="M1" s="277"/>
      <c r="N1" s="277"/>
      <c r="O1" s="277"/>
      <c r="P1" s="277"/>
      <c r="Q1" s="277"/>
      <c r="R1" s="277"/>
      <c r="S1" s="277"/>
      <c r="T1" s="277"/>
      <c r="U1" s="273"/>
      <c r="V1" s="273"/>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234"/>
      <c r="M2" s="234"/>
      <c r="N2" s="234"/>
      <c r="O2" s="234"/>
      <c r="P2" s="234"/>
      <c r="Q2" s="234"/>
      <c r="R2" s="234"/>
      <c r="S2" s="234"/>
      <c r="T2" s="234"/>
      <c r="U2" s="234"/>
      <c r="V2" s="234"/>
      <c r="AT2" s="17" t="s">
        <v>80</v>
      </c>
    </row>
    <row r="3" spans="2:46" ht="6.75" customHeight="1">
      <c r="B3" s="18"/>
      <c r="C3" s="19"/>
      <c r="D3" s="19"/>
      <c r="E3" s="19"/>
      <c r="F3" s="19"/>
      <c r="G3" s="19"/>
      <c r="H3" s="19"/>
      <c r="I3" s="93"/>
      <c r="J3" s="19"/>
      <c r="K3" s="20"/>
      <c r="AT3" s="17" t="s">
        <v>81</v>
      </c>
    </row>
    <row r="4" spans="2:46" ht="36.75" customHeight="1">
      <c r="B4" s="21"/>
      <c r="C4" s="22"/>
      <c r="D4" s="23" t="s">
        <v>93</v>
      </c>
      <c r="E4" s="22"/>
      <c r="F4" s="22"/>
      <c r="G4" s="22"/>
      <c r="H4" s="22"/>
      <c r="I4" s="94"/>
      <c r="J4" s="22"/>
      <c r="K4" s="24"/>
      <c r="M4" s="25" t="s">
        <v>10</v>
      </c>
      <c r="AT4" s="17" t="s">
        <v>4</v>
      </c>
    </row>
    <row r="5" spans="2:11" ht="6.75" customHeight="1">
      <c r="B5" s="21"/>
      <c r="C5" s="22"/>
      <c r="D5" s="22"/>
      <c r="E5" s="22"/>
      <c r="F5" s="22"/>
      <c r="G5" s="22"/>
      <c r="H5" s="22"/>
      <c r="I5" s="94"/>
      <c r="J5" s="22"/>
      <c r="K5" s="24"/>
    </row>
    <row r="6" spans="2:11" ht="15">
      <c r="B6" s="21"/>
      <c r="C6" s="22"/>
      <c r="D6" s="30" t="s">
        <v>16</v>
      </c>
      <c r="E6" s="22"/>
      <c r="F6" s="22"/>
      <c r="G6" s="22"/>
      <c r="H6" s="22"/>
      <c r="I6" s="94"/>
      <c r="J6" s="22"/>
      <c r="K6" s="24"/>
    </row>
    <row r="7" spans="2:11" ht="22.5" customHeight="1">
      <c r="B7" s="21"/>
      <c r="C7" s="22"/>
      <c r="D7" s="22"/>
      <c r="E7" s="269" t="str">
        <f>'Rekapitulace stavby'!K6</f>
        <v>Dopravní řešení a rekonstrukce komunikací v ul. Mincovní v Jáchymově</v>
      </c>
      <c r="F7" s="238"/>
      <c r="G7" s="238"/>
      <c r="H7" s="238"/>
      <c r="I7" s="94"/>
      <c r="J7" s="22"/>
      <c r="K7" s="24"/>
    </row>
    <row r="8" spans="2:11" s="1" customFormat="1" ht="15">
      <c r="B8" s="34"/>
      <c r="C8" s="35"/>
      <c r="D8" s="30" t="s">
        <v>94</v>
      </c>
      <c r="E8" s="35"/>
      <c r="F8" s="35"/>
      <c r="G8" s="35"/>
      <c r="H8" s="35"/>
      <c r="I8" s="95"/>
      <c r="J8" s="35"/>
      <c r="K8" s="38"/>
    </row>
    <row r="9" spans="2:11" s="1" customFormat="1" ht="36.75" customHeight="1">
      <c r="B9" s="34"/>
      <c r="C9" s="35"/>
      <c r="D9" s="35"/>
      <c r="E9" s="270" t="s">
        <v>95</v>
      </c>
      <c r="F9" s="245"/>
      <c r="G9" s="245"/>
      <c r="H9" s="245"/>
      <c r="I9" s="95"/>
      <c r="J9" s="35"/>
      <c r="K9" s="38"/>
    </row>
    <row r="10" spans="2:11" s="1" customFormat="1" ht="13.5">
      <c r="B10" s="34"/>
      <c r="C10" s="35"/>
      <c r="D10" s="35"/>
      <c r="E10" s="35"/>
      <c r="F10" s="35"/>
      <c r="G10" s="35"/>
      <c r="H10" s="35"/>
      <c r="I10" s="95"/>
      <c r="J10" s="35"/>
      <c r="K10" s="38"/>
    </row>
    <row r="11" spans="2:11" s="1" customFormat="1" ht="14.25" customHeight="1">
      <c r="B11" s="34"/>
      <c r="C11" s="35"/>
      <c r="D11" s="30" t="s">
        <v>18</v>
      </c>
      <c r="E11" s="35"/>
      <c r="F11" s="28" t="s">
        <v>19</v>
      </c>
      <c r="G11" s="35"/>
      <c r="H11" s="35"/>
      <c r="I11" s="96" t="s">
        <v>20</v>
      </c>
      <c r="J11" s="28" t="s">
        <v>21</v>
      </c>
      <c r="K11" s="38"/>
    </row>
    <row r="12" spans="2:11" s="1" customFormat="1" ht="14.25" customHeight="1">
      <c r="B12" s="34"/>
      <c r="C12" s="35"/>
      <c r="D12" s="30" t="s">
        <v>22</v>
      </c>
      <c r="E12" s="35"/>
      <c r="F12" s="28" t="s">
        <v>23</v>
      </c>
      <c r="G12" s="35"/>
      <c r="H12" s="35"/>
      <c r="I12" s="96" t="s">
        <v>24</v>
      </c>
      <c r="J12" s="97" t="str">
        <f>'Rekapitulace stavby'!AN8</f>
        <v>7.4.2015</v>
      </c>
      <c r="K12" s="38"/>
    </row>
    <row r="13" spans="2:11" s="1" customFormat="1" ht="10.5" customHeight="1">
      <c r="B13" s="34"/>
      <c r="C13" s="35"/>
      <c r="D13" s="35"/>
      <c r="E13" s="35"/>
      <c r="F13" s="35"/>
      <c r="G13" s="35"/>
      <c r="H13" s="35"/>
      <c r="I13" s="95"/>
      <c r="J13" s="35"/>
      <c r="K13" s="38"/>
    </row>
    <row r="14" spans="2:11" s="1" customFormat="1" ht="14.25" customHeight="1">
      <c r="B14" s="34"/>
      <c r="C14" s="35"/>
      <c r="D14" s="30" t="s">
        <v>26</v>
      </c>
      <c r="E14" s="35"/>
      <c r="F14" s="35"/>
      <c r="G14" s="35"/>
      <c r="H14" s="35"/>
      <c r="I14" s="96" t="s">
        <v>27</v>
      </c>
      <c r="J14" s="28" t="s">
        <v>21</v>
      </c>
      <c r="K14" s="38"/>
    </row>
    <row r="15" spans="2:11" s="1" customFormat="1" ht="18" customHeight="1">
      <c r="B15" s="34"/>
      <c r="C15" s="35"/>
      <c r="D15" s="35"/>
      <c r="E15" s="28" t="s">
        <v>29</v>
      </c>
      <c r="F15" s="35"/>
      <c r="G15" s="35"/>
      <c r="H15" s="35"/>
      <c r="I15" s="96" t="s">
        <v>30</v>
      </c>
      <c r="J15" s="28" t="s">
        <v>21</v>
      </c>
      <c r="K15" s="38"/>
    </row>
    <row r="16" spans="2:11" s="1" customFormat="1" ht="6.75" customHeight="1">
      <c r="B16" s="34"/>
      <c r="C16" s="35"/>
      <c r="D16" s="35"/>
      <c r="E16" s="35"/>
      <c r="F16" s="35"/>
      <c r="G16" s="35"/>
      <c r="H16" s="35"/>
      <c r="I16" s="95"/>
      <c r="J16" s="35"/>
      <c r="K16" s="38"/>
    </row>
    <row r="17" spans="2:11" s="1" customFormat="1" ht="14.25" customHeight="1">
      <c r="B17" s="34"/>
      <c r="C17" s="35"/>
      <c r="D17" s="30" t="s">
        <v>31</v>
      </c>
      <c r="E17" s="35"/>
      <c r="F17" s="35"/>
      <c r="G17" s="35"/>
      <c r="H17" s="35"/>
      <c r="I17" s="96" t="s">
        <v>27</v>
      </c>
      <c r="J17" s="28">
        <f>IF('Rekapitulace stavby'!AN13="Vyplň údaj","",IF('Rekapitulace stavby'!AN13="","",'Rekapitulace stavby'!AN13))</f>
      </c>
      <c r="K17" s="38"/>
    </row>
    <row r="18" spans="2:11" s="1" customFormat="1" ht="18" customHeight="1">
      <c r="B18" s="34"/>
      <c r="C18" s="35"/>
      <c r="D18" s="35"/>
      <c r="E18" s="28">
        <f>IF('Rekapitulace stavby'!E14="Vyplň údaj","",IF('Rekapitulace stavby'!E14="","",'Rekapitulace stavby'!E14))</f>
      </c>
      <c r="F18" s="35"/>
      <c r="G18" s="35"/>
      <c r="H18" s="35"/>
      <c r="I18" s="96" t="s">
        <v>30</v>
      </c>
      <c r="J18" s="28">
        <f>IF('Rekapitulace stavby'!AN14="Vyplň údaj","",IF('Rekapitulace stavby'!AN14="","",'Rekapitulace stavby'!AN14))</f>
      </c>
      <c r="K18" s="38"/>
    </row>
    <row r="19" spans="2:11" s="1" customFormat="1" ht="6.75" customHeight="1">
      <c r="B19" s="34"/>
      <c r="C19" s="35"/>
      <c r="D19" s="35"/>
      <c r="E19" s="35"/>
      <c r="F19" s="35"/>
      <c r="G19" s="35"/>
      <c r="H19" s="35"/>
      <c r="I19" s="95"/>
      <c r="J19" s="35"/>
      <c r="K19" s="38"/>
    </row>
    <row r="20" spans="2:11" s="1" customFormat="1" ht="14.25" customHeight="1">
      <c r="B20" s="34"/>
      <c r="C20" s="35"/>
      <c r="D20" s="30" t="s">
        <v>33</v>
      </c>
      <c r="E20" s="35"/>
      <c r="F20" s="35"/>
      <c r="G20" s="35"/>
      <c r="H20" s="35"/>
      <c r="I20" s="96" t="s">
        <v>27</v>
      </c>
      <c r="J20" s="28" t="s">
        <v>21</v>
      </c>
      <c r="K20" s="38"/>
    </row>
    <row r="21" spans="2:11" s="1" customFormat="1" ht="18" customHeight="1">
      <c r="B21" s="34"/>
      <c r="C21" s="35"/>
      <c r="D21" s="35"/>
      <c r="E21" s="28" t="s">
        <v>34</v>
      </c>
      <c r="F21" s="35"/>
      <c r="G21" s="35"/>
      <c r="H21" s="35"/>
      <c r="I21" s="96" t="s">
        <v>30</v>
      </c>
      <c r="J21" s="28" t="s">
        <v>21</v>
      </c>
      <c r="K21" s="38"/>
    </row>
    <row r="22" spans="2:11" s="1" customFormat="1" ht="6.75" customHeight="1">
      <c r="B22" s="34"/>
      <c r="C22" s="35"/>
      <c r="D22" s="35"/>
      <c r="E22" s="35"/>
      <c r="F22" s="35"/>
      <c r="G22" s="35"/>
      <c r="H22" s="35"/>
      <c r="I22" s="95"/>
      <c r="J22" s="35"/>
      <c r="K22" s="38"/>
    </row>
    <row r="23" spans="2:11" s="1" customFormat="1" ht="14.25" customHeight="1">
      <c r="B23" s="34"/>
      <c r="C23" s="35"/>
      <c r="D23" s="30" t="s">
        <v>36</v>
      </c>
      <c r="E23" s="35"/>
      <c r="F23" s="35"/>
      <c r="G23" s="35"/>
      <c r="H23" s="35"/>
      <c r="I23" s="95"/>
      <c r="J23" s="35"/>
      <c r="K23" s="38"/>
    </row>
    <row r="24" spans="2:11" s="6" customFormat="1" ht="22.5" customHeight="1">
      <c r="B24" s="98"/>
      <c r="C24" s="99"/>
      <c r="D24" s="99"/>
      <c r="E24" s="241" t="s">
        <v>21</v>
      </c>
      <c r="F24" s="271"/>
      <c r="G24" s="271"/>
      <c r="H24" s="271"/>
      <c r="I24" s="100"/>
      <c r="J24" s="99"/>
      <c r="K24" s="101"/>
    </row>
    <row r="25" spans="2:11" s="1" customFormat="1" ht="6.75" customHeight="1">
      <c r="B25" s="34"/>
      <c r="C25" s="35"/>
      <c r="D25" s="35"/>
      <c r="E25" s="35"/>
      <c r="F25" s="35"/>
      <c r="G25" s="35"/>
      <c r="H25" s="35"/>
      <c r="I25" s="95"/>
      <c r="J25" s="35"/>
      <c r="K25" s="38"/>
    </row>
    <row r="26" spans="2:11" s="1" customFormat="1" ht="6.75" customHeight="1">
      <c r="B26" s="34"/>
      <c r="C26" s="35"/>
      <c r="D26" s="61"/>
      <c r="E26" s="61"/>
      <c r="F26" s="61"/>
      <c r="G26" s="61"/>
      <c r="H26" s="61"/>
      <c r="I26" s="102"/>
      <c r="J26" s="61"/>
      <c r="K26" s="103"/>
    </row>
    <row r="27" spans="2:11" s="1" customFormat="1" ht="24.75" customHeight="1">
      <c r="B27" s="34"/>
      <c r="C27" s="35"/>
      <c r="D27" s="104" t="s">
        <v>38</v>
      </c>
      <c r="E27" s="35"/>
      <c r="F27" s="35"/>
      <c r="G27" s="35"/>
      <c r="H27" s="35"/>
      <c r="I27" s="95"/>
      <c r="J27" s="105">
        <f>ROUND(J86,2)</f>
        <v>0</v>
      </c>
      <c r="K27" s="38"/>
    </row>
    <row r="28" spans="2:11" s="1" customFormat="1" ht="6.75" customHeight="1">
      <c r="B28" s="34"/>
      <c r="C28" s="35"/>
      <c r="D28" s="61"/>
      <c r="E28" s="61"/>
      <c r="F28" s="61"/>
      <c r="G28" s="61"/>
      <c r="H28" s="61"/>
      <c r="I28" s="102"/>
      <c r="J28" s="61"/>
      <c r="K28" s="103"/>
    </row>
    <row r="29" spans="2:11" s="1" customFormat="1" ht="14.25" customHeight="1">
      <c r="B29" s="34"/>
      <c r="C29" s="35"/>
      <c r="D29" s="35"/>
      <c r="E29" s="35"/>
      <c r="F29" s="39" t="s">
        <v>40</v>
      </c>
      <c r="G29" s="35"/>
      <c r="H29" s="35"/>
      <c r="I29" s="106" t="s">
        <v>39</v>
      </c>
      <c r="J29" s="39" t="s">
        <v>41</v>
      </c>
      <c r="K29" s="38"/>
    </row>
    <row r="30" spans="2:11" s="1" customFormat="1" ht="14.25" customHeight="1">
      <c r="B30" s="34"/>
      <c r="C30" s="35"/>
      <c r="D30" s="42" t="s">
        <v>42</v>
      </c>
      <c r="E30" s="42" t="s">
        <v>43</v>
      </c>
      <c r="F30" s="107">
        <f>ROUND(SUM(BE86:BE468),2)</f>
        <v>0</v>
      </c>
      <c r="G30" s="35"/>
      <c r="H30" s="35"/>
      <c r="I30" s="108">
        <v>0.21</v>
      </c>
      <c r="J30" s="107">
        <f>ROUND(ROUND((SUM(BE86:BE468)),2)*I30,2)</f>
        <v>0</v>
      </c>
      <c r="K30" s="38"/>
    </row>
    <row r="31" spans="2:11" s="1" customFormat="1" ht="14.25" customHeight="1">
      <c r="B31" s="34"/>
      <c r="C31" s="35"/>
      <c r="D31" s="35"/>
      <c r="E31" s="42" t="s">
        <v>44</v>
      </c>
      <c r="F31" s="107">
        <f>ROUND(SUM(BF86:BF468),2)</f>
        <v>0</v>
      </c>
      <c r="G31" s="35"/>
      <c r="H31" s="35"/>
      <c r="I31" s="108">
        <v>0.15</v>
      </c>
      <c r="J31" s="107">
        <f>ROUND(ROUND((SUM(BF86:BF468)),2)*I31,2)</f>
        <v>0</v>
      </c>
      <c r="K31" s="38"/>
    </row>
    <row r="32" spans="2:11" s="1" customFormat="1" ht="14.25" customHeight="1" hidden="1">
      <c r="B32" s="34"/>
      <c r="C32" s="35"/>
      <c r="D32" s="35"/>
      <c r="E32" s="42" t="s">
        <v>45</v>
      </c>
      <c r="F32" s="107">
        <f>ROUND(SUM(BG86:BG468),2)</f>
        <v>0</v>
      </c>
      <c r="G32" s="35"/>
      <c r="H32" s="35"/>
      <c r="I32" s="108">
        <v>0.21</v>
      </c>
      <c r="J32" s="107">
        <v>0</v>
      </c>
      <c r="K32" s="38"/>
    </row>
    <row r="33" spans="2:11" s="1" customFormat="1" ht="14.25" customHeight="1" hidden="1">
      <c r="B33" s="34"/>
      <c r="C33" s="35"/>
      <c r="D33" s="35"/>
      <c r="E33" s="42" t="s">
        <v>46</v>
      </c>
      <c r="F33" s="107">
        <f>ROUND(SUM(BH86:BH468),2)</f>
        <v>0</v>
      </c>
      <c r="G33" s="35"/>
      <c r="H33" s="35"/>
      <c r="I33" s="108">
        <v>0.15</v>
      </c>
      <c r="J33" s="107">
        <v>0</v>
      </c>
      <c r="K33" s="38"/>
    </row>
    <row r="34" spans="2:11" s="1" customFormat="1" ht="14.25" customHeight="1" hidden="1">
      <c r="B34" s="34"/>
      <c r="C34" s="35"/>
      <c r="D34" s="35"/>
      <c r="E34" s="42" t="s">
        <v>47</v>
      </c>
      <c r="F34" s="107">
        <f>ROUND(SUM(BI86:BI468),2)</f>
        <v>0</v>
      </c>
      <c r="G34" s="35"/>
      <c r="H34" s="35"/>
      <c r="I34" s="108">
        <v>0</v>
      </c>
      <c r="J34" s="107">
        <v>0</v>
      </c>
      <c r="K34" s="38"/>
    </row>
    <row r="35" spans="2:11" s="1" customFormat="1" ht="6.75" customHeight="1">
      <c r="B35" s="34"/>
      <c r="C35" s="35"/>
      <c r="D35" s="35"/>
      <c r="E35" s="35"/>
      <c r="F35" s="35"/>
      <c r="G35" s="35"/>
      <c r="H35" s="35"/>
      <c r="I35" s="95"/>
      <c r="J35" s="35"/>
      <c r="K35" s="38"/>
    </row>
    <row r="36" spans="2:11" s="1" customFormat="1" ht="24.75" customHeight="1">
      <c r="B36" s="34"/>
      <c r="C36" s="109"/>
      <c r="D36" s="110" t="s">
        <v>48</v>
      </c>
      <c r="E36" s="65"/>
      <c r="F36" s="65"/>
      <c r="G36" s="111" t="s">
        <v>49</v>
      </c>
      <c r="H36" s="112" t="s">
        <v>50</v>
      </c>
      <c r="I36" s="113"/>
      <c r="J36" s="114">
        <f>SUM(J27:J34)</f>
        <v>0</v>
      </c>
      <c r="K36" s="115"/>
    </row>
    <row r="37" spans="2:11" s="1" customFormat="1" ht="14.25" customHeight="1">
      <c r="B37" s="49"/>
      <c r="C37" s="50"/>
      <c r="D37" s="50"/>
      <c r="E37" s="50"/>
      <c r="F37" s="50"/>
      <c r="G37" s="50"/>
      <c r="H37" s="50"/>
      <c r="I37" s="116"/>
      <c r="J37" s="50"/>
      <c r="K37" s="51"/>
    </row>
    <row r="41" spans="2:11" s="1" customFormat="1" ht="6.75" customHeight="1">
      <c r="B41" s="52"/>
      <c r="C41" s="53"/>
      <c r="D41" s="53"/>
      <c r="E41" s="53"/>
      <c r="F41" s="53"/>
      <c r="G41" s="53"/>
      <c r="H41" s="53"/>
      <c r="I41" s="117"/>
      <c r="J41" s="53"/>
      <c r="K41" s="118"/>
    </row>
    <row r="42" spans="2:11" s="1" customFormat="1" ht="36.75" customHeight="1">
      <c r="B42" s="34"/>
      <c r="C42" s="23" t="s">
        <v>96</v>
      </c>
      <c r="D42" s="35"/>
      <c r="E42" s="35"/>
      <c r="F42" s="35"/>
      <c r="G42" s="35"/>
      <c r="H42" s="35"/>
      <c r="I42" s="95"/>
      <c r="J42" s="35"/>
      <c r="K42" s="38"/>
    </row>
    <row r="43" spans="2:11" s="1" customFormat="1" ht="6.75" customHeight="1">
      <c r="B43" s="34"/>
      <c r="C43" s="35"/>
      <c r="D43" s="35"/>
      <c r="E43" s="35"/>
      <c r="F43" s="35"/>
      <c r="G43" s="35"/>
      <c r="H43" s="35"/>
      <c r="I43" s="95"/>
      <c r="J43" s="35"/>
      <c r="K43" s="38"/>
    </row>
    <row r="44" spans="2:11" s="1" customFormat="1" ht="14.25" customHeight="1">
      <c r="B44" s="34"/>
      <c r="C44" s="30" t="s">
        <v>16</v>
      </c>
      <c r="D44" s="35"/>
      <c r="E44" s="35"/>
      <c r="F44" s="35"/>
      <c r="G44" s="35"/>
      <c r="H44" s="35"/>
      <c r="I44" s="95"/>
      <c r="J44" s="35"/>
      <c r="K44" s="38"/>
    </row>
    <row r="45" spans="2:11" s="1" customFormat="1" ht="22.5" customHeight="1">
      <c r="B45" s="34"/>
      <c r="C45" s="35"/>
      <c r="D45" s="35"/>
      <c r="E45" s="269" t="str">
        <f>E7</f>
        <v>Dopravní řešení a rekonstrukce komunikací v ul. Mincovní v Jáchymově</v>
      </c>
      <c r="F45" s="245"/>
      <c r="G45" s="245"/>
      <c r="H45" s="245"/>
      <c r="I45" s="95"/>
      <c r="J45" s="35"/>
      <c r="K45" s="38"/>
    </row>
    <row r="46" spans="2:11" s="1" customFormat="1" ht="14.25" customHeight="1">
      <c r="B46" s="34"/>
      <c r="C46" s="30" t="s">
        <v>94</v>
      </c>
      <c r="D46" s="35"/>
      <c r="E46" s="35"/>
      <c r="F46" s="35"/>
      <c r="G46" s="35"/>
      <c r="H46" s="35"/>
      <c r="I46" s="95"/>
      <c r="J46" s="35"/>
      <c r="K46" s="38"/>
    </row>
    <row r="47" spans="2:11" s="1" customFormat="1" ht="23.25" customHeight="1">
      <c r="B47" s="34"/>
      <c r="C47" s="35"/>
      <c r="D47" s="35"/>
      <c r="E47" s="270" t="str">
        <f>E9</f>
        <v>SO 101 - Komunikace</v>
      </c>
      <c r="F47" s="245"/>
      <c r="G47" s="245"/>
      <c r="H47" s="245"/>
      <c r="I47" s="95"/>
      <c r="J47" s="35"/>
      <c r="K47" s="38"/>
    </row>
    <row r="48" spans="2:11" s="1" customFormat="1" ht="6.75" customHeight="1">
      <c r="B48" s="34"/>
      <c r="C48" s="35"/>
      <c r="D48" s="35"/>
      <c r="E48" s="35"/>
      <c r="F48" s="35"/>
      <c r="G48" s="35"/>
      <c r="H48" s="35"/>
      <c r="I48" s="95"/>
      <c r="J48" s="35"/>
      <c r="K48" s="38"/>
    </row>
    <row r="49" spans="2:11" s="1" customFormat="1" ht="18" customHeight="1">
      <c r="B49" s="34"/>
      <c r="C49" s="30" t="s">
        <v>22</v>
      </c>
      <c r="D49" s="35"/>
      <c r="E49" s="35"/>
      <c r="F49" s="28" t="str">
        <f>F12</f>
        <v>Jáchymov</v>
      </c>
      <c r="G49" s="35"/>
      <c r="H49" s="35"/>
      <c r="I49" s="96" t="s">
        <v>24</v>
      </c>
      <c r="J49" s="97" t="str">
        <f>IF(J12="","",J12)</f>
        <v>7.4.2015</v>
      </c>
      <c r="K49" s="38"/>
    </row>
    <row r="50" spans="2:11" s="1" customFormat="1" ht="6.75" customHeight="1">
      <c r="B50" s="34"/>
      <c r="C50" s="35"/>
      <c r="D50" s="35"/>
      <c r="E50" s="35"/>
      <c r="F50" s="35"/>
      <c r="G50" s="35"/>
      <c r="H50" s="35"/>
      <c r="I50" s="95"/>
      <c r="J50" s="35"/>
      <c r="K50" s="38"/>
    </row>
    <row r="51" spans="2:11" s="1" customFormat="1" ht="15">
      <c r="B51" s="34"/>
      <c r="C51" s="30" t="s">
        <v>26</v>
      </c>
      <c r="D51" s="35"/>
      <c r="E51" s="35"/>
      <c r="F51" s="28" t="str">
        <f>E15</f>
        <v>Město Jáchymov</v>
      </c>
      <c r="G51" s="35"/>
      <c r="H51" s="35"/>
      <c r="I51" s="96" t="s">
        <v>33</v>
      </c>
      <c r="J51" s="28" t="str">
        <f>E21</f>
        <v>AZ Consult, spol. s.r.o., Ústí nad Labem</v>
      </c>
      <c r="K51" s="38"/>
    </row>
    <row r="52" spans="2:11" s="1" customFormat="1" ht="14.25" customHeight="1">
      <c r="B52" s="34"/>
      <c r="C52" s="30" t="s">
        <v>31</v>
      </c>
      <c r="D52" s="35"/>
      <c r="E52" s="35"/>
      <c r="F52" s="28">
        <f>IF(E18="","",E18)</f>
      </c>
      <c r="G52" s="35"/>
      <c r="H52" s="35"/>
      <c r="I52" s="95"/>
      <c r="J52" s="35"/>
      <c r="K52" s="38"/>
    </row>
    <row r="53" spans="2:11" s="1" customFormat="1" ht="9.75" customHeight="1">
      <c r="B53" s="34"/>
      <c r="C53" s="35"/>
      <c r="D53" s="35"/>
      <c r="E53" s="35"/>
      <c r="F53" s="35"/>
      <c r="G53" s="35"/>
      <c r="H53" s="35"/>
      <c r="I53" s="95"/>
      <c r="J53" s="35"/>
      <c r="K53" s="38"/>
    </row>
    <row r="54" spans="2:11" s="1" customFormat="1" ht="29.25" customHeight="1">
      <c r="B54" s="34"/>
      <c r="C54" s="119" t="s">
        <v>97</v>
      </c>
      <c r="D54" s="109"/>
      <c r="E54" s="109"/>
      <c r="F54" s="109"/>
      <c r="G54" s="109"/>
      <c r="H54" s="109"/>
      <c r="I54" s="120"/>
      <c r="J54" s="121" t="s">
        <v>98</v>
      </c>
      <c r="K54" s="122"/>
    </row>
    <row r="55" spans="2:11" s="1" customFormat="1" ht="9.75" customHeight="1">
      <c r="B55" s="34"/>
      <c r="C55" s="35"/>
      <c r="D55" s="35"/>
      <c r="E55" s="35"/>
      <c r="F55" s="35"/>
      <c r="G55" s="35"/>
      <c r="H55" s="35"/>
      <c r="I55" s="95"/>
      <c r="J55" s="35"/>
      <c r="K55" s="38"/>
    </row>
    <row r="56" spans="2:47" s="1" customFormat="1" ht="29.25" customHeight="1">
      <c r="B56" s="34"/>
      <c r="C56" s="123" t="s">
        <v>99</v>
      </c>
      <c r="D56" s="35"/>
      <c r="E56" s="35"/>
      <c r="F56" s="35"/>
      <c r="G56" s="35"/>
      <c r="H56" s="35"/>
      <c r="I56" s="95"/>
      <c r="J56" s="105">
        <f>J86</f>
        <v>0</v>
      </c>
      <c r="K56" s="38"/>
      <c r="AU56" s="17" t="s">
        <v>100</v>
      </c>
    </row>
    <row r="57" spans="2:11" s="7" customFormat="1" ht="24.75" customHeight="1">
      <c r="B57" s="124"/>
      <c r="C57" s="125"/>
      <c r="D57" s="126" t="s">
        <v>101</v>
      </c>
      <c r="E57" s="127"/>
      <c r="F57" s="127"/>
      <c r="G57" s="127"/>
      <c r="H57" s="127"/>
      <c r="I57" s="128"/>
      <c r="J57" s="129">
        <f>J87</f>
        <v>0</v>
      </c>
      <c r="K57" s="130"/>
    </row>
    <row r="58" spans="2:11" s="8" customFormat="1" ht="19.5" customHeight="1">
      <c r="B58" s="131"/>
      <c r="C58" s="132"/>
      <c r="D58" s="133" t="s">
        <v>102</v>
      </c>
      <c r="E58" s="134"/>
      <c r="F58" s="134"/>
      <c r="G58" s="134"/>
      <c r="H58" s="134"/>
      <c r="I58" s="135"/>
      <c r="J58" s="136">
        <f>J88</f>
        <v>0</v>
      </c>
      <c r="K58" s="137"/>
    </row>
    <row r="59" spans="2:11" s="8" customFormat="1" ht="19.5" customHeight="1">
      <c r="B59" s="131"/>
      <c r="C59" s="132"/>
      <c r="D59" s="133" t="s">
        <v>103</v>
      </c>
      <c r="E59" s="134"/>
      <c r="F59" s="134"/>
      <c r="G59" s="134"/>
      <c r="H59" s="134"/>
      <c r="I59" s="135"/>
      <c r="J59" s="136">
        <f>J254</f>
        <v>0</v>
      </c>
      <c r="K59" s="137"/>
    </row>
    <row r="60" spans="2:11" s="8" customFormat="1" ht="19.5" customHeight="1">
      <c r="B60" s="131"/>
      <c r="C60" s="132"/>
      <c r="D60" s="133" t="s">
        <v>104</v>
      </c>
      <c r="E60" s="134"/>
      <c r="F60" s="134"/>
      <c r="G60" s="134"/>
      <c r="H60" s="134"/>
      <c r="I60" s="135"/>
      <c r="J60" s="136">
        <f>J348</f>
        <v>0</v>
      </c>
      <c r="K60" s="137"/>
    </row>
    <row r="61" spans="2:11" s="8" customFormat="1" ht="19.5" customHeight="1">
      <c r="B61" s="131"/>
      <c r="C61" s="132"/>
      <c r="D61" s="133" t="s">
        <v>105</v>
      </c>
      <c r="E61" s="134"/>
      <c r="F61" s="134"/>
      <c r="G61" s="134"/>
      <c r="H61" s="134"/>
      <c r="I61" s="135"/>
      <c r="J61" s="136">
        <f>J410</f>
        <v>0</v>
      </c>
      <c r="K61" s="137"/>
    </row>
    <row r="62" spans="2:11" s="8" customFormat="1" ht="19.5" customHeight="1">
      <c r="B62" s="131"/>
      <c r="C62" s="132"/>
      <c r="D62" s="133" t="s">
        <v>106</v>
      </c>
      <c r="E62" s="134"/>
      <c r="F62" s="134"/>
      <c r="G62" s="134"/>
      <c r="H62" s="134"/>
      <c r="I62" s="135"/>
      <c r="J62" s="136">
        <f>J434</f>
        <v>0</v>
      </c>
      <c r="K62" s="137"/>
    </row>
    <row r="63" spans="2:11" s="7" customFormat="1" ht="24.75" customHeight="1">
      <c r="B63" s="124"/>
      <c r="C63" s="125"/>
      <c r="D63" s="126" t="s">
        <v>107</v>
      </c>
      <c r="E63" s="127"/>
      <c r="F63" s="127"/>
      <c r="G63" s="127"/>
      <c r="H63" s="127"/>
      <c r="I63" s="128"/>
      <c r="J63" s="129">
        <f>J438</f>
        <v>0</v>
      </c>
      <c r="K63" s="130"/>
    </row>
    <row r="64" spans="2:11" s="8" customFormat="1" ht="19.5" customHeight="1">
      <c r="B64" s="131"/>
      <c r="C64" s="132"/>
      <c r="D64" s="133" t="s">
        <v>108</v>
      </c>
      <c r="E64" s="134"/>
      <c r="F64" s="134"/>
      <c r="G64" s="134"/>
      <c r="H64" s="134"/>
      <c r="I64" s="135"/>
      <c r="J64" s="136">
        <f>J439</f>
        <v>0</v>
      </c>
      <c r="K64" s="137"/>
    </row>
    <row r="65" spans="2:11" s="7" customFormat="1" ht="24.75" customHeight="1">
      <c r="B65" s="124"/>
      <c r="C65" s="125"/>
      <c r="D65" s="126" t="s">
        <v>109</v>
      </c>
      <c r="E65" s="127"/>
      <c r="F65" s="127"/>
      <c r="G65" s="127"/>
      <c r="H65" s="127"/>
      <c r="I65" s="128"/>
      <c r="J65" s="129">
        <f>J447</f>
        <v>0</v>
      </c>
      <c r="K65" s="130"/>
    </row>
    <row r="66" spans="2:11" s="8" customFormat="1" ht="19.5" customHeight="1">
      <c r="B66" s="131"/>
      <c r="C66" s="132"/>
      <c r="D66" s="133" t="s">
        <v>110</v>
      </c>
      <c r="E66" s="134"/>
      <c r="F66" s="134"/>
      <c r="G66" s="134"/>
      <c r="H66" s="134"/>
      <c r="I66" s="135"/>
      <c r="J66" s="136">
        <f>J448</f>
        <v>0</v>
      </c>
      <c r="K66" s="137"/>
    </row>
    <row r="67" spans="2:11" s="1" customFormat="1" ht="21.75" customHeight="1">
      <c r="B67" s="34"/>
      <c r="C67" s="35"/>
      <c r="D67" s="35"/>
      <c r="E67" s="35"/>
      <c r="F67" s="35"/>
      <c r="G67" s="35"/>
      <c r="H67" s="35"/>
      <c r="I67" s="95"/>
      <c r="J67" s="35"/>
      <c r="K67" s="38"/>
    </row>
    <row r="68" spans="2:11" s="1" customFormat="1" ht="6.75" customHeight="1">
      <c r="B68" s="49"/>
      <c r="C68" s="50"/>
      <c r="D68" s="50"/>
      <c r="E68" s="50"/>
      <c r="F68" s="50"/>
      <c r="G68" s="50"/>
      <c r="H68" s="50"/>
      <c r="I68" s="116"/>
      <c r="J68" s="50"/>
      <c r="K68" s="51"/>
    </row>
    <row r="72" spans="2:12" s="1" customFormat="1" ht="6.75" customHeight="1">
      <c r="B72" s="52"/>
      <c r="C72" s="53"/>
      <c r="D72" s="53"/>
      <c r="E72" s="53"/>
      <c r="F72" s="53"/>
      <c r="G72" s="53"/>
      <c r="H72" s="53"/>
      <c r="I72" s="117"/>
      <c r="J72" s="53"/>
      <c r="K72" s="53"/>
      <c r="L72" s="34"/>
    </row>
    <row r="73" spans="2:12" s="1" customFormat="1" ht="36.75" customHeight="1">
      <c r="B73" s="34"/>
      <c r="C73" s="54" t="s">
        <v>111</v>
      </c>
      <c r="I73" s="138"/>
      <c r="L73" s="34"/>
    </row>
    <row r="74" spans="2:12" s="1" customFormat="1" ht="6.75" customHeight="1">
      <c r="B74" s="34"/>
      <c r="I74" s="138"/>
      <c r="L74" s="34"/>
    </row>
    <row r="75" spans="2:12" s="1" customFormat="1" ht="14.25" customHeight="1">
      <c r="B75" s="34"/>
      <c r="C75" s="56" t="s">
        <v>16</v>
      </c>
      <c r="I75" s="138"/>
      <c r="L75" s="34"/>
    </row>
    <row r="76" spans="2:12" s="1" customFormat="1" ht="22.5" customHeight="1">
      <c r="B76" s="34"/>
      <c r="E76" s="272" t="str">
        <f>E7</f>
        <v>Dopravní řešení a rekonstrukce komunikací v ul. Mincovní v Jáchymově</v>
      </c>
      <c r="F76" s="235"/>
      <c r="G76" s="235"/>
      <c r="H76" s="235"/>
      <c r="I76" s="138"/>
      <c r="L76" s="34"/>
    </row>
    <row r="77" spans="2:12" s="1" customFormat="1" ht="14.25" customHeight="1">
      <c r="B77" s="34"/>
      <c r="C77" s="56" t="s">
        <v>94</v>
      </c>
      <c r="I77" s="138"/>
      <c r="L77" s="34"/>
    </row>
    <row r="78" spans="2:12" s="1" customFormat="1" ht="23.25" customHeight="1">
      <c r="B78" s="34"/>
      <c r="E78" s="253" t="str">
        <f>E9</f>
        <v>SO 101 - Komunikace</v>
      </c>
      <c r="F78" s="235"/>
      <c r="G78" s="235"/>
      <c r="H78" s="235"/>
      <c r="I78" s="138"/>
      <c r="L78" s="34"/>
    </row>
    <row r="79" spans="2:12" s="1" customFormat="1" ht="6.75" customHeight="1">
      <c r="B79" s="34"/>
      <c r="I79" s="138"/>
      <c r="L79" s="34"/>
    </row>
    <row r="80" spans="2:12" s="1" customFormat="1" ht="18" customHeight="1">
      <c r="B80" s="34"/>
      <c r="C80" s="56" t="s">
        <v>22</v>
      </c>
      <c r="F80" s="139" t="str">
        <f>F12</f>
        <v>Jáchymov</v>
      </c>
      <c r="I80" s="140" t="s">
        <v>24</v>
      </c>
      <c r="J80" s="60" t="str">
        <f>IF(J12="","",J12)</f>
        <v>7.4.2015</v>
      </c>
      <c r="L80" s="34"/>
    </row>
    <row r="81" spans="2:12" s="1" customFormat="1" ht="6.75" customHeight="1">
      <c r="B81" s="34"/>
      <c r="I81" s="138"/>
      <c r="L81" s="34"/>
    </row>
    <row r="82" spans="2:12" s="1" customFormat="1" ht="15">
      <c r="B82" s="34"/>
      <c r="C82" s="56" t="s">
        <v>26</v>
      </c>
      <c r="F82" s="139" t="str">
        <f>E15</f>
        <v>Město Jáchymov</v>
      </c>
      <c r="I82" s="140" t="s">
        <v>33</v>
      </c>
      <c r="J82" s="139" t="str">
        <f>E21</f>
        <v>AZ Consult, spol. s.r.o., Ústí nad Labem</v>
      </c>
      <c r="L82" s="34"/>
    </row>
    <row r="83" spans="2:12" s="1" customFormat="1" ht="14.25" customHeight="1">
      <c r="B83" s="34"/>
      <c r="C83" s="56" t="s">
        <v>31</v>
      </c>
      <c r="F83" s="139">
        <f>IF(E18="","",E18)</f>
      </c>
      <c r="I83" s="138"/>
      <c r="L83" s="34"/>
    </row>
    <row r="84" spans="2:12" s="1" customFormat="1" ht="9.75" customHeight="1">
      <c r="B84" s="34"/>
      <c r="I84" s="138"/>
      <c r="L84" s="34"/>
    </row>
    <row r="85" spans="2:20" s="9" customFormat="1" ht="29.25" customHeight="1">
      <c r="B85" s="141"/>
      <c r="C85" s="142" t="s">
        <v>112</v>
      </c>
      <c r="D85" s="143" t="s">
        <v>57</v>
      </c>
      <c r="E85" s="143" t="s">
        <v>53</v>
      </c>
      <c r="F85" s="143" t="s">
        <v>113</v>
      </c>
      <c r="G85" s="143" t="s">
        <v>114</v>
      </c>
      <c r="H85" s="143" t="s">
        <v>115</v>
      </c>
      <c r="I85" s="144" t="s">
        <v>116</v>
      </c>
      <c r="J85" s="143" t="s">
        <v>98</v>
      </c>
      <c r="K85" s="145" t="s">
        <v>117</v>
      </c>
      <c r="L85" s="141"/>
      <c r="M85" s="67" t="s">
        <v>118</v>
      </c>
      <c r="N85" s="68" t="s">
        <v>42</v>
      </c>
      <c r="O85" s="68" t="s">
        <v>119</v>
      </c>
      <c r="P85" s="68" t="s">
        <v>120</v>
      </c>
      <c r="Q85" s="68" t="s">
        <v>121</v>
      </c>
      <c r="R85" s="68" t="s">
        <v>122</v>
      </c>
      <c r="S85" s="68" t="s">
        <v>123</v>
      </c>
      <c r="T85" s="69" t="s">
        <v>124</v>
      </c>
    </row>
    <row r="86" spans="2:63" s="1" customFormat="1" ht="29.25" customHeight="1">
      <c r="B86" s="34"/>
      <c r="C86" s="71" t="s">
        <v>99</v>
      </c>
      <c r="I86" s="138"/>
      <c r="J86" s="146">
        <f>BK86</f>
        <v>0</v>
      </c>
      <c r="L86" s="34"/>
      <c r="M86" s="70"/>
      <c r="N86" s="61"/>
      <c r="O86" s="61"/>
      <c r="P86" s="147">
        <f>P87+P438+P447</f>
        <v>0</v>
      </c>
      <c r="Q86" s="61"/>
      <c r="R86" s="147">
        <f>R87+R438+R447</f>
        <v>2438.21704136</v>
      </c>
      <c r="S86" s="61"/>
      <c r="T86" s="148">
        <f>T87+T438+T447</f>
        <v>1615.5229600000002</v>
      </c>
      <c r="AT86" s="17" t="s">
        <v>71</v>
      </c>
      <c r="AU86" s="17" t="s">
        <v>100</v>
      </c>
      <c r="BK86" s="149">
        <f>BK87+BK438+BK447</f>
        <v>0</v>
      </c>
    </row>
    <row r="87" spans="2:63" s="10" customFormat="1" ht="36.75" customHeight="1">
      <c r="B87" s="150"/>
      <c r="D87" s="151" t="s">
        <v>71</v>
      </c>
      <c r="E87" s="152" t="s">
        <v>125</v>
      </c>
      <c r="F87" s="152" t="s">
        <v>126</v>
      </c>
      <c r="I87" s="153"/>
      <c r="J87" s="154">
        <f>BK87</f>
        <v>0</v>
      </c>
      <c r="L87" s="150"/>
      <c r="M87" s="155"/>
      <c r="N87" s="156"/>
      <c r="O87" s="156"/>
      <c r="P87" s="157">
        <f>P88+P254+P348+P410+P434</f>
        <v>0</v>
      </c>
      <c r="Q87" s="156"/>
      <c r="R87" s="157">
        <f>R88+R254+R348+R410+R434</f>
        <v>2438.06271576</v>
      </c>
      <c r="S87" s="156"/>
      <c r="T87" s="158">
        <f>T88+T254+T348+T410+T434</f>
        <v>1615.5229600000002</v>
      </c>
      <c r="AR87" s="151" t="s">
        <v>79</v>
      </c>
      <c r="AT87" s="159" t="s">
        <v>71</v>
      </c>
      <c r="AU87" s="159" t="s">
        <v>72</v>
      </c>
      <c r="AY87" s="151" t="s">
        <v>127</v>
      </c>
      <c r="BK87" s="160">
        <f>BK88+BK254+BK348+BK410+BK434</f>
        <v>0</v>
      </c>
    </row>
    <row r="88" spans="2:63" s="10" customFormat="1" ht="19.5" customHeight="1">
      <c r="B88" s="150"/>
      <c r="D88" s="161" t="s">
        <v>71</v>
      </c>
      <c r="E88" s="162" t="s">
        <v>79</v>
      </c>
      <c r="F88" s="162" t="s">
        <v>128</v>
      </c>
      <c r="I88" s="153"/>
      <c r="J88" s="163">
        <f>BK88</f>
        <v>0</v>
      </c>
      <c r="L88" s="150"/>
      <c r="M88" s="155"/>
      <c r="N88" s="156"/>
      <c r="O88" s="156"/>
      <c r="P88" s="157">
        <f>SUM(P89:P253)</f>
        <v>0</v>
      </c>
      <c r="Q88" s="156"/>
      <c r="R88" s="157">
        <f>SUM(R89:R253)</f>
        <v>1955.843918</v>
      </c>
      <c r="S88" s="156"/>
      <c r="T88" s="158">
        <f>SUM(T89:T253)</f>
        <v>1577.0458000000003</v>
      </c>
      <c r="AR88" s="151" t="s">
        <v>79</v>
      </c>
      <c r="AT88" s="159" t="s">
        <v>71</v>
      </c>
      <c r="AU88" s="159" t="s">
        <v>79</v>
      </c>
      <c r="AY88" s="151" t="s">
        <v>127</v>
      </c>
      <c r="BK88" s="160">
        <f>SUM(BK89:BK253)</f>
        <v>0</v>
      </c>
    </row>
    <row r="89" spans="2:65" s="1" customFormat="1" ht="22.5" customHeight="1">
      <c r="B89" s="164"/>
      <c r="C89" s="165" t="s">
        <v>79</v>
      </c>
      <c r="D89" s="165" t="s">
        <v>129</v>
      </c>
      <c r="E89" s="166" t="s">
        <v>130</v>
      </c>
      <c r="F89" s="167" t="s">
        <v>131</v>
      </c>
      <c r="G89" s="168" t="s">
        <v>132</v>
      </c>
      <c r="H89" s="169">
        <v>51.8</v>
      </c>
      <c r="I89" s="170"/>
      <c r="J89" s="171">
        <f>ROUND(I89*H89,2)</f>
        <v>0</v>
      </c>
      <c r="K89" s="167" t="s">
        <v>133</v>
      </c>
      <c r="L89" s="34"/>
      <c r="M89" s="172" t="s">
        <v>21</v>
      </c>
      <c r="N89" s="173" t="s">
        <v>43</v>
      </c>
      <c r="O89" s="35"/>
      <c r="P89" s="174">
        <f>O89*H89</f>
        <v>0</v>
      </c>
      <c r="Q89" s="174">
        <v>0</v>
      </c>
      <c r="R89" s="174">
        <f>Q89*H89</f>
        <v>0</v>
      </c>
      <c r="S89" s="174">
        <v>0.32</v>
      </c>
      <c r="T89" s="175">
        <f>S89*H89</f>
        <v>16.576</v>
      </c>
      <c r="AR89" s="17" t="s">
        <v>134</v>
      </c>
      <c r="AT89" s="17" t="s">
        <v>129</v>
      </c>
      <c r="AU89" s="17" t="s">
        <v>81</v>
      </c>
      <c r="AY89" s="17" t="s">
        <v>127</v>
      </c>
      <c r="BE89" s="176">
        <f>IF(N89="základní",J89,0)</f>
        <v>0</v>
      </c>
      <c r="BF89" s="176">
        <f>IF(N89="snížená",J89,0)</f>
        <v>0</v>
      </c>
      <c r="BG89" s="176">
        <f>IF(N89="zákl. přenesená",J89,0)</f>
        <v>0</v>
      </c>
      <c r="BH89" s="176">
        <f>IF(N89="sníž. přenesená",J89,0)</f>
        <v>0</v>
      </c>
      <c r="BI89" s="176">
        <f>IF(N89="nulová",J89,0)</f>
        <v>0</v>
      </c>
      <c r="BJ89" s="17" t="s">
        <v>79</v>
      </c>
      <c r="BK89" s="176">
        <f>ROUND(I89*H89,2)</f>
        <v>0</v>
      </c>
      <c r="BL89" s="17" t="s">
        <v>134</v>
      </c>
      <c r="BM89" s="17" t="s">
        <v>135</v>
      </c>
    </row>
    <row r="90" spans="2:47" s="1" customFormat="1" ht="54">
      <c r="B90" s="34"/>
      <c r="D90" s="177" t="s">
        <v>136</v>
      </c>
      <c r="F90" s="178" t="s">
        <v>137</v>
      </c>
      <c r="I90" s="138"/>
      <c r="L90" s="34"/>
      <c r="M90" s="63"/>
      <c r="N90" s="35"/>
      <c r="O90" s="35"/>
      <c r="P90" s="35"/>
      <c r="Q90" s="35"/>
      <c r="R90" s="35"/>
      <c r="S90" s="35"/>
      <c r="T90" s="64"/>
      <c r="AT90" s="17" t="s">
        <v>136</v>
      </c>
      <c r="AU90" s="17" t="s">
        <v>81</v>
      </c>
    </row>
    <row r="91" spans="2:47" s="1" customFormat="1" ht="175.5">
      <c r="B91" s="34"/>
      <c r="D91" s="177" t="s">
        <v>138</v>
      </c>
      <c r="F91" s="179" t="s">
        <v>139</v>
      </c>
      <c r="I91" s="138"/>
      <c r="L91" s="34"/>
      <c r="M91" s="63"/>
      <c r="N91" s="35"/>
      <c r="O91" s="35"/>
      <c r="P91" s="35"/>
      <c r="Q91" s="35"/>
      <c r="R91" s="35"/>
      <c r="S91" s="35"/>
      <c r="T91" s="64"/>
      <c r="AT91" s="17" t="s">
        <v>138</v>
      </c>
      <c r="AU91" s="17" t="s">
        <v>81</v>
      </c>
    </row>
    <row r="92" spans="2:51" s="11" customFormat="1" ht="13.5">
      <c r="B92" s="180"/>
      <c r="D92" s="181" t="s">
        <v>140</v>
      </c>
      <c r="E92" s="182" t="s">
        <v>21</v>
      </c>
      <c r="F92" s="183" t="s">
        <v>141</v>
      </c>
      <c r="H92" s="184">
        <v>51.8</v>
      </c>
      <c r="I92" s="185"/>
      <c r="L92" s="180"/>
      <c r="M92" s="186"/>
      <c r="N92" s="187"/>
      <c r="O92" s="187"/>
      <c r="P92" s="187"/>
      <c r="Q92" s="187"/>
      <c r="R92" s="187"/>
      <c r="S92" s="187"/>
      <c r="T92" s="188"/>
      <c r="AT92" s="189" t="s">
        <v>140</v>
      </c>
      <c r="AU92" s="189" t="s">
        <v>81</v>
      </c>
      <c r="AV92" s="11" t="s">
        <v>81</v>
      </c>
      <c r="AW92" s="11" t="s">
        <v>35</v>
      </c>
      <c r="AX92" s="11" t="s">
        <v>79</v>
      </c>
      <c r="AY92" s="189" t="s">
        <v>127</v>
      </c>
    </row>
    <row r="93" spans="2:65" s="1" customFormat="1" ht="22.5" customHeight="1">
      <c r="B93" s="164"/>
      <c r="C93" s="165" t="s">
        <v>81</v>
      </c>
      <c r="D93" s="165" t="s">
        <v>129</v>
      </c>
      <c r="E93" s="166" t="s">
        <v>142</v>
      </c>
      <c r="F93" s="167" t="s">
        <v>143</v>
      </c>
      <c r="G93" s="168" t="s">
        <v>132</v>
      </c>
      <c r="H93" s="169">
        <v>63.88</v>
      </c>
      <c r="I93" s="170"/>
      <c r="J93" s="171">
        <f>ROUND(I93*H93,2)</f>
        <v>0</v>
      </c>
      <c r="K93" s="167" t="s">
        <v>133</v>
      </c>
      <c r="L93" s="34"/>
      <c r="M93" s="172" t="s">
        <v>21</v>
      </c>
      <c r="N93" s="173" t="s">
        <v>43</v>
      </c>
      <c r="O93" s="35"/>
      <c r="P93" s="174">
        <f>O93*H93</f>
        <v>0</v>
      </c>
      <c r="Q93" s="174">
        <v>0</v>
      </c>
      <c r="R93" s="174">
        <f>Q93*H93</f>
        <v>0</v>
      </c>
      <c r="S93" s="174">
        <v>0.225</v>
      </c>
      <c r="T93" s="175">
        <f>S93*H93</f>
        <v>14.373000000000001</v>
      </c>
      <c r="AR93" s="17" t="s">
        <v>134</v>
      </c>
      <c r="AT93" s="17" t="s">
        <v>129</v>
      </c>
      <c r="AU93" s="17" t="s">
        <v>81</v>
      </c>
      <c r="AY93" s="17" t="s">
        <v>127</v>
      </c>
      <c r="BE93" s="176">
        <f>IF(N93="základní",J93,0)</f>
        <v>0</v>
      </c>
      <c r="BF93" s="176">
        <f>IF(N93="snížená",J93,0)</f>
        <v>0</v>
      </c>
      <c r="BG93" s="176">
        <f>IF(N93="zákl. přenesená",J93,0)</f>
        <v>0</v>
      </c>
      <c r="BH93" s="176">
        <f>IF(N93="sníž. přenesená",J93,0)</f>
        <v>0</v>
      </c>
      <c r="BI93" s="176">
        <f>IF(N93="nulová",J93,0)</f>
        <v>0</v>
      </c>
      <c r="BJ93" s="17" t="s">
        <v>79</v>
      </c>
      <c r="BK93" s="176">
        <f>ROUND(I93*H93,2)</f>
        <v>0</v>
      </c>
      <c r="BL93" s="17" t="s">
        <v>134</v>
      </c>
      <c r="BM93" s="17" t="s">
        <v>144</v>
      </c>
    </row>
    <row r="94" spans="2:47" s="1" customFormat="1" ht="40.5">
      <c r="B94" s="34"/>
      <c r="D94" s="177" t="s">
        <v>136</v>
      </c>
      <c r="F94" s="178" t="s">
        <v>145</v>
      </c>
      <c r="I94" s="138"/>
      <c r="L94" s="34"/>
      <c r="M94" s="63"/>
      <c r="N94" s="35"/>
      <c r="O94" s="35"/>
      <c r="P94" s="35"/>
      <c r="Q94" s="35"/>
      <c r="R94" s="35"/>
      <c r="S94" s="35"/>
      <c r="T94" s="64"/>
      <c r="AT94" s="17" t="s">
        <v>136</v>
      </c>
      <c r="AU94" s="17" t="s">
        <v>81</v>
      </c>
    </row>
    <row r="95" spans="2:47" s="1" customFormat="1" ht="175.5">
      <c r="B95" s="34"/>
      <c r="D95" s="177" t="s">
        <v>138</v>
      </c>
      <c r="F95" s="179" t="s">
        <v>146</v>
      </c>
      <c r="I95" s="138"/>
      <c r="L95" s="34"/>
      <c r="M95" s="63"/>
      <c r="N95" s="35"/>
      <c r="O95" s="35"/>
      <c r="P95" s="35"/>
      <c r="Q95" s="35"/>
      <c r="R95" s="35"/>
      <c r="S95" s="35"/>
      <c r="T95" s="64"/>
      <c r="AT95" s="17" t="s">
        <v>138</v>
      </c>
      <c r="AU95" s="17" t="s">
        <v>81</v>
      </c>
    </row>
    <row r="96" spans="2:51" s="11" customFormat="1" ht="13.5">
      <c r="B96" s="180"/>
      <c r="D96" s="181" t="s">
        <v>140</v>
      </c>
      <c r="E96" s="182" t="s">
        <v>21</v>
      </c>
      <c r="F96" s="183" t="s">
        <v>147</v>
      </c>
      <c r="H96" s="184">
        <v>63.88</v>
      </c>
      <c r="I96" s="185"/>
      <c r="L96" s="180"/>
      <c r="M96" s="186"/>
      <c r="N96" s="187"/>
      <c r="O96" s="187"/>
      <c r="P96" s="187"/>
      <c r="Q96" s="187"/>
      <c r="R96" s="187"/>
      <c r="S96" s="187"/>
      <c r="T96" s="188"/>
      <c r="AT96" s="189" t="s">
        <v>140</v>
      </c>
      <c r="AU96" s="189" t="s">
        <v>81</v>
      </c>
      <c r="AV96" s="11" t="s">
        <v>81</v>
      </c>
      <c r="AW96" s="11" t="s">
        <v>35</v>
      </c>
      <c r="AX96" s="11" t="s">
        <v>79</v>
      </c>
      <c r="AY96" s="189" t="s">
        <v>127</v>
      </c>
    </row>
    <row r="97" spans="2:65" s="1" customFormat="1" ht="22.5" customHeight="1">
      <c r="B97" s="164"/>
      <c r="C97" s="165" t="s">
        <v>148</v>
      </c>
      <c r="D97" s="165" t="s">
        <v>129</v>
      </c>
      <c r="E97" s="166" t="s">
        <v>149</v>
      </c>
      <c r="F97" s="167" t="s">
        <v>150</v>
      </c>
      <c r="G97" s="168" t="s">
        <v>132</v>
      </c>
      <c r="H97" s="169">
        <v>2306.03</v>
      </c>
      <c r="I97" s="170"/>
      <c r="J97" s="171">
        <f>ROUND(I97*H97,2)</f>
        <v>0</v>
      </c>
      <c r="K97" s="167" t="s">
        <v>133</v>
      </c>
      <c r="L97" s="34"/>
      <c r="M97" s="172" t="s">
        <v>21</v>
      </c>
      <c r="N97" s="173" t="s">
        <v>43</v>
      </c>
      <c r="O97" s="35"/>
      <c r="P97" s="174">
        <f>O97*H97</f>
        <v>0</v>
      </c>
      <c r="Q97" s="174">
        <v>0</v>
      </c>
      <c r="R97" s="174">
        <f>Q97*H97</f>
        <v>0</v>
      </c>
      <c r="S97" s="174">
        <v>0.56</v>
      </c>
      <c r="T97" s="175">
        <f>S97*H97</f>
        <v>1291.3768000000002</v>
      </c>
      <c r="AR97" s="17" t="s">
        <v>134</v>
      </c>
      <c r="AT97" s="17" t="s">
        <v>129</v>
      </c>
      <c r="AU97" s="17" t="s">
        <v>81</v>
      </c>
      <c r="AY97" s="17" t="s">
        <v>127</v>
      </c>
      <c r="BE97" s="176">
        <f>IF(N97="základní",J97,0)</f>
        <v>0</v>
      </c>
      <c r="BF97" s="176">
        <f>IF(N97="snížená",J97,0)</f>
        <v>0</v>
      </c>
      <c r="BG97" s="176">
        <f>IF(N97="zákl. přenesená",J97,0)</f>
        <v>0</v>
      </c>
      <c r="BH97" s="176">
        <f>IF(N97="sníž. přenesená",J97,0)</f>
        <v>0</v>
      </c>
      <c r="BI97" s="176">
        <f>IF(N97="nulová",J97,0)</f>
        <v>0</v>
      </c>
      <c r="BJ97" s="17" t="s">
        <v>79</v>
      </c>
      <c r="BK97" s="176">
        <f>ROUND(I97*H97,2)</f>
        <v>0</v>
      </c>
      <c r="BL97" s="17" t="s">
        <v>134</v>
      </c>
      <c r="BM97" s="17" t="s">
        <v>151</v>
      </c>
    </row>
    <row r="98" spans="2:47" s="1" customFormat="1" ht="40.5">
      <c r="B98" s="34"/>
      <c r="D98" s="177" t="s">
        <v>136</v>
      </c>
      <c r="F98" s="178" t="s">
        <v>152</v>
      </c>
      <c r="I98" s="138"/>
      <c r="L98" s="34"/>
      <c r="M98" s="63"/>
      <c r="N98" s="35"/>
      <c r="O98" s="35"/>
      <c r="P98" s="35"/>
      <c r="Q98" s="35"/>
      <c r="R98" s="35"/>
      <c r="S98" s="35"/>
      <c r="T98" s="64"/>
      <c r="AT98" s="17" t="s">
        <v>136</v>
      </c>
      <c r="AU98" s="17" t="s">
        <v>81</v>
      </c>
    </row>
    <row r="99" spans="2:47" s="1" customFormat="1" ht="175.5">
      <c r="B99" s="34"/>
      <c r="D99" s="177" t="s">
        <v>138</v>
      </c>
      <c r="F99" s="179" t="s">
        <v>146</v>
      </c>
      <c r="I99" s="138"/>
      <c r="L99" s="34"/>
      <c r="M99" s="63"/>
      <c r="N99" s="35"/>
      <c r="O99" s="35"/>
      <c r="P99" s="35"/>
      <c r="Q99" s="35"/>
      <c r="R99" s="35"/>
      <c r="S99" s="35"/>
      <c r="T99" s="64"/>
      <c r="AT99" s="17" t="s">
        <v>138</v>
      </c>
      <c r="AU99" s="17" t="s">
        <v>81</v>
      </c>
    </row>
    <row r="100" spans="2:51" s="11" customFormat="1" ht="13.5">
      <c r="B100" s="180"/>
      <c r="D100" s="177" t="s">
        <v>140</v>
      </c>
      <c r="E100" s="189" t="s">
        <v>21</v>
      </c>
      <c r="F100" s="190" t="s">
        <v>153</v>
      </c>
      <c r="H100" s="191">
        <v>2105.68</v>
      </c>
      <c r="I100" s="185"/>
      <c r="L100" s="180"/>
      <c r="M100" s="186"/>
      <c r="N100" s="187"/>
      <c r="O100" s="187"/>
      <c r="P100" s="187"/>
      <c r="Q100" s="187"/>
      <c r="R100" s="187"/>
      <c r="S100" s="187"/>
      <c r="T100" s="188"/>
      <c r="AT100" s="189" t="s">
        <v>140</v>
      </c>
      <c r="AU100" s="189" t="s">
        <v>81</v>
      </c>
      <c r="AV100" s="11" t="s">
        <v>81</v>
      </c>
      <c r="AW100" s="11" t="s">
        <v>35</v>
      </c>
      <c r="AX100" s="11" t="s">
        <v>72</v>
      </c>
      <c r="AY100" s="189" t="s">
        <v>127</v>
      </c>
    </row>
    <row r="101" spans="2:51" s="11" customFormat="1" ht="13.5">
      <c r="B101" s="180"/>
      <c r="D101" s="177" t="s">
        <v>140</v>
      </c>
      <c r="E101" s="189" t="s">
        <v>21</v>
      </c>
      <c r="F101" s="190" t="s">
        <v>154</v>
      </c>
      <c r="H101" s="191">
        <v>200.35</v>
      </c>
      <c r="I101" s="185"/>
      <c r="L101" s="180"/>
      <c r="M101" s="186"/>
      <c r="N101" s="187"/>
      <c r="O101" s="187"/>
      <c r="P101" s="187"/>
      <c r="Q101" s="187"/>
      <c r="R101" s="187"/>
      <c r="S101" s="187"/>
      <c r="T101" s="188"/>
      <c r="AT101" s="189" t="s">
        <v>140</v>
      </c>
      <c r="AU101" s="189" t="s">
        <v>81</v>
      </c>
      <c r="AV101" s="11" t="s">
        <v>81</v>
      </c>
      <c r="AW101" s="11" t="s">
        <v>35</v>
      </c>
      <c r="AX101" s="11" t="s">
        <v>72</v>
      </c>
      <c r="AY101" s="189" t="s">
        <v>127</v>
      </c>
    </row>
    <row r="102" spans="2:51" s="12" customFormat="1" ht="13.5">
      <c r="B102" s="192"/>
      <c r="D102" s="181" t="s">
        <v>140</v>
      </c>
      <c r="E102" s="193" t="s">
        <v>21</v>
      </c>
      <c r="F102" s="194" t="s">
        <v>155</v>
      </c>
      <c r="H102" s="195">
        <v>2306.03</v>
      </c>
      <c r="I102" s="196"/>
      <c r="L102" s="192"/>
      <c r="M102" s="197"/>
      <c r="N102" s="198"/>
      <c r="O102" s="198"/>
      <c r="P102" s="198"/>
      <c r="Q102" s="198"/>
      <c r="R102" s="198"/>
      <c r="S102" s="198"/>
      <c r="T102" s="199"/>
      <c r="AT102" s="200" t="s">
        <v>140</v>
      </c>
      <c r="AU102" s="200" t="s">
        <v>81</v>
      </c>
      <c r="AV102" s="12" t="s">
        <v>134</v>
      </c>
      <c r="AW102" s="12" t="s">
        <v>35</v>
      </c>
      <c r="AX102" s="12" t="s">
        <v>79</v>
      </c>
      <c r="AY102" s="200" t="s">
        <v>127</v>
      </c>
    </row>
    <row r="103" spans="2:65" s="1" customFormat="1" ht="22.5" customHeight="1">
      <c r="B103" s="164"/>
      <c r="C103" s="165" t="s">
        <v>134</v>
      </c>
      <c r="D103" s="165" t="s">
        <v>129</v>
      </c>
      <c r="E103" s="166" t="s">
        <v>156</v>
      </c>
      <c r="F103" s="167" t="s">
        <v>157</v>
      </c>
      <c r="G103" s="168" t="s">
        <v>132</v>
      </c>
      <c r="H103" s="169">
        <v>1990</v>
      </c>
      <c r="I103" s="170"/>
      <c r="J103" s="171">
        <f>ROUND(I103*H103,2)</f>
        <v>0</v>
      </c>
      <c r="K103" s="167" t="s">
        <v>133</v>
      </c>
      <c r="L103" s="34"/>
      <c r="M103" s="172" t="s">
        <v>21</v>
      </c>
      <c r="N103" s="173" t="s">
        <v>43</v>
      </c>
      <c r="O103" s="35"/>
      <c r="P103" s="174">
        <f>O103*H103</f>
        <v>0</v>
      </c>
      <c r="Q103" s="174">
        <v>6E-05</v>
      </c>
      <c r="R103" s="174">
        <f>Q103*H103</f>
        <v>0.1194</v>
      </c>
      <c r="S103" s="174">
        <v>0.128</v>
      </c>
      <c r="T103" s="175">
        <f>S103*H103</f>
        <v>254.72</v>
      </c>
      <c r="AR103" s="17" t="s">
        <v>134</v>
      </c>
      <c r="AT103" s="17" t="s">
        <v>129</v>
      </c>
      <c r="AU103" s="17" t="s">
        <v>81</v>
      </c>
      <c r="AY103" s="17" t="s">
        <v>127</v>
      </c>
      <c r="BE103" s="176">
        <f>IF(N103="základní",J103,0)</f>
        <v>0</v>
      </c>
      <c r="BF103" s="176">
        <f>IF(N103="snížená",J103,0)</f>
        <v>0</v>
      </c>
      <c r="BG103" s="176">
        <f>IF(N103="zákl. přenesená",J103,0)</f>
        <v>0</v>
      </c>
      <c r="BH103" s="176">
        <f>IF(N103="sníž. přenesená",J103,0)</f>
        <v>0</v>
      </c>
      <c r="BI103" s="176">
        <f>IF(N103="nulová",J103,0)</f>
        <v>0</v>
      </c>
      <c r="BJ103" s="17" t="s">
        <v>79</v>
      </c>
      <c r="BK103" s="176">
        <f>ROUND(I103*H103,2)</f>
        <v>0</v>
      </c>
      <c r="BL103" s="17" t="s">
        <v>134</v>
      </c>
      <c r="BM103" s="17" t="s">
        <v>158</v>
      </c>
    </row>
    <row r="104" spans="2:47" s="1" customFormat="1" ht="27">
      <c r="B104" s="34"/>
      <c r="D104" s="177" t="s">
        <v>136</v>
      </c>
      <c r="F104" s="178" t="s">
        <v>159</v>
      </c>
      <c r="I104" s="138"/>
      <c r="L104" s="34"/>
      <c r="M104" s="63"/>
      <c r="N104" s="35"/>
      <c r="O104" s="35"/>
      <c r="P104" s="35"/>
      <c r="Q104" s="35"/>
      <c r="R104" s="35"/>
      <c r="S104" s="35"/>
      <c r="T104" s="64"/>
      <c r="AT104" s="17" t="s">
        <v>136</v>
      </c>
      <c r="AU104" s="17" t="s">
        <v>81</v>
      </c>
    </row>
    <row r="105" spans="2:47" s="1" customFormat="1" ht="175.5">
      <c r="B105" s="34"/>
      <c r="D105" s="177" t="s">
        <v>138</v>
      </c>
      <c r="F105" s="179" t="s">
        <v>160</v>
      </c>
      <c r="I105" s="138"/>
      <c r="L105" s="34"/>
      <c r="M105" s="63"/>
      <c r="N105" s="35"/>
      <c r="O105" s="35"/>
      <c r="P105" s="35"/>
      <c r="Q105" s="35"/>
      <c r="R105" s="35"/>
      <c r="S105" s="35"/>
      <c r="T105" s="64"/>
      <c r="AT105" s="17" t="s">
        <v>138</v>
      </c>
      <c r="AU105" s="17" t="s">
        <v>81</v>
      </c>
    </row>
    <row r="106" spans="2:51" s="11" customFormat="1" ht="13.5">
      <c r="B106" s="180"/>
      <c r="D106" s="181" t="s">
        <v>140</v>
      </c>
      <c r="E106" s="182" t="s">
        <v>21</v>
      </c>
      <c r="F106" s="183" t="s">
        <v>161</v>
      </c>
      <c r="H106" s="184">
        <v>1990</v>
      </c>
      <c r="I106" s="185"/>
      <c r="L106" s="180"/>
      <c r="M106" s="186"/>
      <c r="N106" s="187"/>
      <c r="O106" s="187"/>
      <c r="P106" s="187"/>
      <c r="Q106" s="187"/>
      <c r="R106" s="187"/>
      <c r="S106" s="187"/>
      <c r="T106" s="188"/>
      <c r="AT106" s="189" t="s">
        <v>140</v>
      </c>
      <c r="AU106" s="189" t="s">
        <v>81</v>
      </c>
      <c r="AV106" s="11" t="s">
        <v>81</v>
      </c>
      <c r="AW106" s="11" t="s">
        <v>35</v>
      </c>
      <c r="AX106" s="11" t="s">
        <v>79</v>
      </c>
      <c r="AY106" s="189" t="s">
        <v>127</v>
      </c>
    </row>
    <row r="107" spans="2:65" s="1" customFormat="1" ht="22.5" customHeight="1">
      <c r="B107" s="164"/>
      <c r="C107" s="165" t="s">
        <v>162</v>
      </c>
      <c r="D107" s="165" t="s">
        <v>129</v>
      </c>
      <c r="E107" s="166" t="s">
        <v>163</v>
      </c>
      <c r="F107" s="167" t="s">
        <v>164</v>
      </c>
      <c r="G107" s="168" t="s">
        <v>165</v>
      </c>
      <c r="H107" s="169">
        <v>89.378</v>
      </c>
      <c r="I107" s="170"/>
      <c r="J107" s="171">
        <f>ROUND(I107*H107,2)</f>
        <v>0</v>
      </c>
      <c r="K107" s="167" t="s">
        <v>133</v>
      </c>
      <c r="L107" s="34"/>
      <c r="M107" s="172" t="s">
        <v>21</v>
      </c>
      <c r="N107" s="173" t="s">
        <v>43</v>
      </c>
      <c r="O107" s="35"/>
      <c r="P107" s="174">
        <f>O107*H107</f>
        <v>0</v>
      </c>
      <c r="Q107" s="174">
        <v>0</v>
      </c>
      <c r="R107" s="174">
        <f>Q107*H107</f>
        <v>0</v>
      </c>
      <c r="S107" s="174">
        <v>0</v>
      </c>
      <c r="T107" s="175">
        <f>S107*H107</f>
        <v>0</v>
      </c>
      <c r="AR107" s="17" t="s">
        <v>134</v>
      </c>
      <c r="AT107" s="17" t="s">
        <v>129</v>
      </c>
      <c r="AU107" s="17" t="s">
        <v>81</v>
      </c>
      <c r="AY107" s="17" t="s">
        <v>127</v>
      </c>
      <c r="BE107" s="176">
        <f>IF(N107="základní",J107,0)</f>
        <v>0</v>
      </c>
      <c r="BF107" s="176">
        <f>IF(N107="snížená",J107,0)</f>
        <v>0</v>
      </c>
      <c r="BG107" s="176">
        <f>IF(N107="zákl. přenesená",J107,0)</f>
        <v>0</v>
      </c>
      <c r="BH107" s="176">
        <f>IF(N107="sníž. přenesená",J107,0)</f>
        <v>0</v>
      </c>
      <c r="BI107" s="176">
        <f>IF(N107="nulová",J107,0)</f>
        <v>0</v>
      </c>
      <c r="BJ107" s="17" t="s">
        <v>79</v>
      </c>
      <c r="BK107" s="176">
        <f>ROUND(I107*H107,2)</f>
        <v>0</v>
      </c>
      <c r="BL107" s="17" t="s">
        <v>134</v>
      </c>
      <c r="BM107" s="17" t="s">
        <v>166</v>
      </c>
    </row>
    <row r="108" spans="2:47" s="1" customFormat="1" ht="27">
      <c r="B108" s="34"/>
      <c r="D108" s="177" t="s">
        <v>136</v>
      </c>
      <c r="F108" s="178" t="s">
        <v>167</v>
      </c>
      <c r="I108" s="138"/>
      <c r="L108" s="34"/>
      <c r="M108" s="63"/>
      <c r="N108" s="35"/>
      <c r="O108" s="35"/>
      <c r="P108" s="35"/>
      <c r="Q108" s="35"/>
      <c r="R108" s="35"/>
      <c r="S108" s="35"/>
      <c r="T108" s="64"/>
      <c r="AT108" s="17" t="s">
        <v>136</v>
      </c>
      <c r="AU108" s="17" t="s">
        <v>81</v>
      </c>
    </row>
    <row r="109" spans="2:47" s="1" customFormat="1" ht="175.5">
      <c r="B109" s="34"/>
      <c r="D109" s="177" t="s">
        <v>138</v>
      </c>
      <c r="F109" s="179" t="s">
        <v>168</v>
      </c>
      <c r="I109" s="138"/>
      <c r="L109" s="34"/>
      <c r="M109" s="63"/>
      <c r="N109" s="35"/>
      <c r="O109" s="35"/>
      <c r="P109" s="35"/>
      <c r="Q109" s="35"/>
      <c r="R109" s="35"/>
      <c r="S109" s="35"/>
      <c r="T109" s="64"/>
      <c r="AT109" s="17" t="s">
        <v>138</v>
      </c>
      <c r="AU109" s="17" t="s">
        <v>81</v>
      </c>
    </row>
    <row r="110" spans="2:51" s="11" customFormat="1" ht="13.5">
      <c r="B110" s="180"/>
      <c r="D110" s="177" t="s">
        <v>140</v>
      </c>
      <c r="E110" s="189" t="s">
        <v>21</v>
      </c>
      <c r="F110" s="190" t="s">
        <v>169</v>
      </c>
      <c r="H110" s="191">
        <v>55.928</v>
      </c>
      <c r="I110" s="185"/>
      <c r="L110" s="180"/>
      <c r="M110" s="186"/>
      <c r="N110" s="187"/>
      <c r="O110" s="187"/>
      <c r="P110" s="187"/>
      <c r="Q110" s="187"/>
      <c r="R110" s="187"/>
      <c r="S110" s="187"/>
      <c r="T110" s="188"/>
      <c r="AT110" s="189" t="s">
        <v>140</v>
      </c>
      <c r="AU110" s="189" t="s">
        <v>81</v>
      </c>
      <c r="AV110" s="11" t="s">
        <v>81</v>
      </c>
      <c r="AW110" s="11" t="s">
        <v>35</v>
      </c>
      <c r="AX110" s="11" t="s">
        <v>72</v>
      </c>
      <c r="AY110" s="189" t="s">
        <v>127</v>
      </c>
    </row>
    <row r="111" spans="2:51" s="11" customFormat="1" ht="13.5">
      <c r="B111" s="180"/>
      <c r="D111" s="177" t="s">
        <v>140</v>
      </c>
      <c r="E111" s="189" t="s">
        <v>21</v>
      </c>
      <c r="F111" s="190" t="s">
        <v>170</v>
      </c>
      <c r="H111" s="191">
        <v>33.45</v>
      </c>
      <c r="I111" s="185"/>
      <c r="L111" s="180"/>
      <c r="M111" s="186"/>
      <c r="N111" s="187"/>
      <c r="O111" s="187"/>
      <c r="P111" s="187"/>
      <c r="Q111" s="187"/>
      <c r="R111" s="187"/>
      <c r="S111" s="187"/>
      <c r="T111" s="188"/>
      <c r="AT111" s="189" t="s">
        <v>140</v>
      </c>
      <c r="AU111" s="189" t="s">
        <v>81</v>
      </c>
      <c r="AV111" s="11" t="s">
        <v>81</v>
      </c>
      <c r="AW111" s="11" t="s">
        <v>35</v>
      </c>
      <c r="AX111" s="11" t="s">
        <v>72</v>
      </c>
      <c r="AY111" s="189" t="s">
        <v>127</v>
      </c>
    </row>
    <row r="112" spans="2:51" s="12" customFormat="1" ht="13.5">
      <c r="B112" s="192"/>
      <c r="D112" s="181" t="s">
        <v>140</v>
      </c>
      <c r="E112" s="193" t="s">
        <v>21</v>
      </c>
      <c r="F112" s="194" t="s">
        <v>155</v>
      </c>
      <c r="H112" s="195">
        <v>89.378</v>
      </c>
      <c r="I112" s="196"/>
      <c r="L112" s="192"/>
      <c r="M112" s="197"/>
      <c r="N112" s="198"/>
      <c r="O112" s="198"/>
      <c r="P112" s="198"/>
      <c r="Q112" s="198"/>
      <c r="R112" s="198"/>
      <c r="S112" s="198"/>
      <c r="T112" s="199"/>
      <c r="AT112" s="200" t="s">
        <v>140</v>
      </c>
      <c r="AU112" s="200" t="s">
        <v>81</v>
      </c>
      <c r="AV112" s="12" t="s">
        <v>134</v>
      </c>
      <c r="AW112" s="12" t="s">
        <v>35</v>
      </c>
      <c r="AX112" s="12" t="s">
        <v>79</v>
      </c>
      <c r="AY112" s="200" t="s">
        <v>127</v>
      </c>
    </row>
    <row r="113" spans="2:65" s="1" customFormat="1" ht="22.5" customHeight="1">
      <c r="B113" s="164"/>
      <c r="C113" s="165" t="s">
        <v>171</v>
      </c>
      <c r="D113" s="165" t="s">
        <v>129</v>
      </c>
      <c r="E113" s="166" t="s">
        <v>172</v>
      </c>
      <c r="F113" s="167" t="s">
        <v>173</v>
      </c>
      <c r="G113" s="168" t="s">
        <v>165</v>
      </c>
      <c r="H113" s="169">
        <v>315.852</v>
      </c>
      <c r="I113" s="170"/>
      <c r="J113" s="171">
        <f>ROUND(I113*H113,2)</f>
        <v>0</v>
      </c>
      <c r="K113" s="167" t="s">
        <v>133</v>
      </c>
      <c r="L113" s="34"/>
      <c r="M113" s="172" t="s">
        <v>21</v>
      </c>
      <c r="N113" s="173" t="s">
        <v>43</v>
      </c>
      <c r="O113" s="35"/>
      <c r="P113" s="174">
        <f>O113*H113</f>
        <v>0</v>
      </c>
      <c r="Q113" s="174">
        <v>0</v>
      </c>
      <c r="R113" s="174">
        <f>Q113*H113</f>
        <v>0</v>
      </c>
      <c r="S113" s="174">
        <v>0</v>
      </c>
      <c r="T113" s="175">
        <f>S113*H113</f>
        <v>0</v>
      </c>
      <c r="AR113" s="17" t="s">
        <v>134</v>
      </c>
      <c r="AT113" s="17" t="s">
        <v>129</v>
      </c>
      <c r="AU113" s="17" t="s">
        <v>81</v>
      </c>
      <c r="AY113" s="17" t="s">
        <v>127</v>
      </c>
      <c r="BE113" s="176">
        <f>IF(N113="základní",J113,0)</f>
        <v>0</v>
      </c>
      <c r="BF113" s="176">
        <f>IF(N113="snížená",J113,0)</f>
        <v>0</v>
      </c>
      <c r="BG113" s="176">
        <f>IF(N113="zákl. přenesená",J113,0)</f>
        <v>0</v>
      </c>
      <c r="BH113" s="176">
        <f>IF(N113="sníž. přenesená",J113,0)</f>
        <v>0</v>
      </c>
      <c r="BI113" s="176">
        <f>IF(N113="nulová",J113,0)</f>
        <v>0</v>
      </c>
      <c r="BJ113" s="17" t="s">
        <v>79</v>
      </c>
      <c r="BK113" s="176">
        <f>ROUND(I113*H113,2)</f>
        <v>0</v>
      </c>
      <c r="BL113" s="17" t="s">
        <v>134</v>
      </c>
      <c r="BM113" s="17" t="s">
        <v>174</v>
      </c>
    </row>
    <row r="114" spans="2:47" s="1" customFormat="1" ht="27">
      <c r="B114" s="34"/>
      <c r="D114" s="177" t="s">
        <v>136</v>
      </c>
      <c r="F114" s="178" t="s">
        <v>175</v>
      </c>
      <c r="I114" s="138"/>
      <c r="L114" s="34"/>
      <c r="M114" s="63"/>
      <c r="N114" s="35"/>
      <c r="O114" s="35"/>
      <c r="P114" s="35"/>
      <c r="Q114" s="35"/>
      <c r="R114" s="35"/>
      <c r="S114" s="35"/>
      <c r="T114" s="64"/>
      <c r="AT114" s="17" t="s">
        <v>136</v>
      </c>
      <c r="AU114" s="17" t="s">
        <v>81</v>
      </c>
    </row>
    <row r="115" spans="2:47" s="1" customFormat="1" ht="175.5">
      <c r="B115" s="34"/>
      <c r="D115" s="177" t="s">
        <v>138</v>
      </c>
      <c r="F115" s="179" t="s">
        <v>176</v>
      </c>
      <c r="I115" s="138"/>
      <c r="L115" s="34"/>
      <c r="M115" s="63"/>
      <c r="N115" s="35"/>
      <c r="O115" s="35"/>
      <c r="P115" s="35"/>
      <c r="Q115" s="35"/>
      <c r="R115" s="35"/>
      <c r="S115" s="35"/>
      <c r="T115" s="64"/>
      <c r="AT115" s="17" t="s">
        <v>138</v>
      </c>
      <c r="AU115" s="17" t="s">
        <v>81</v>
      </c>
    </row>
    <row r="116" spans="2:51" s="11" customFormat="1" ht="13.5">
      <c r="B116" s="180"/>
      <c r="D116" s="181" t="s">
        <v>140</v>
      </c>
      <c r="E116" s="182" t="s">
        <v>21</v>
      </c>
      <c r="F116" s="183" t="s">
        <v>177</v>
      </c>
      <c r="H116" s="184">
        <v>315.852</v>
      </c>
      <c r="I116" s="185"/>
      <c r="L116" s="180"/>
      <c r="M116" s="186"/>
      <c r="N116" s="187"/>
      <c r="O116" s="187"/>
      <c r="P116" s="187"/>
      <c r="Q116" s="187"/>
      <c r="R116" s="187"/>
      <c r="S116" s="187"/>
      <c r="T116" s="188"/>
      <c r="AT116" s="189" t="s">
        <v>140</v>
      </c>
      <c r="AU116" s="189" t="s">
        <v>81</v>
      </c>
      <c r="AV116" s="11" t="s">
        <v>81</v>
      </c>
      <c r="AW116" s="11" t="s">
        <v>35</v>
      </c>
      <c r="AX116" s="11" t="s">
        <v>79</v>
      </c>
      <c r="AY116" s="189" t="s">
        <v>127</v>
      </c>
    </row>
    <row r="117" spans="2:65" s="1" customFormat="1" ht="22.5" customHeight="1">
      <c r="B117" s="164"/>
      <c r="C117" s="165" t="s">
        <v>178</v>
      </c>
      <c r="D117" s="165" t="s">
        <v>129</v>
      </c>
      <c r="E117" s="166" t="s">
        <v>179</v>
      </c>
      <c r="F117" s="167" t="s">
        <v>180</v>
      </c>
      <c r="G117" s="168" t="s">
        <v>165</v>
      </c>
      <c r="H117" s="169">
        <v>157.926</v>
      </c>
      <c r="I117" s="170"/>
      <c r="J117" s="171">
        <f>ROUND(I117*H117,2)</f>
        <v>0</v>
      </c>
      <c r="K117" s="167" t="s">
        <v>133</v>
      </c>
      <c r="L117" s="34"/>
      <c r="M117" s="172" t="s">
        <v>21</v>
      </c>
      <c r="N117" s="173" t="s">
        <v>43</v>
      </c>
      <c r="O117" s="35"/>
      <c r="P117" s="174">
        <f>O117*H117</f>
        <v>0</v>
      </c>
      <c r="Q117" s="174">
        <v>0</v>
      </c>
      <c r="R117" s="174">
        <f>Q117*H117</f>
        <v>0</v>
      </c>
      <c r="S117" s="174">
        <v>0</v>
      </c>
      <c r="T117" s="175">
        <f>S117*H117</f>
        <v>0</v>
      </c>
      <c r="AR117" s="17" t="s">
        <v>134</v>
      </c>
      <c r="AT117" s="17" t="s">
        <v>129</v>
      </c>
      <c r="AU117" s="17" t="s">
        <v>81</v>
      </c>
      <c r="AY117" s="17" t="s">
        <v>127</v>
      </c>
      <c r="BE117" s="176">
        <f>IF(N117="základní",J117,0)</f>
        <v>0</v>
      </c>
      <c r="BF117" s="176">
        <f>IF(N117="snížená",J117,0)</f>
        <v>0</v>
      </c>
      <c r="BG117" s="176">
        <f>IF(N117="zákl. přenesená",J117,0)</f>
        <v>0</v>
      </c>
      <c r="BH117" s="176">
        <f>IF(N117="sníž. přenesená",J117,0)</f>
        <v>0</v>
      </c>
      <c r="BI117" s="176">
        <f>IF(N117="nulová",J117,0)</f>
        <v>0</v>
      </c>
      <c r="BJ117" s="17" t="s">
        <v>79</v>
      </c>
      <c r="BK117" s="176">
        <f>ROUND(I117*H117,2)</f>
        <v>0</v>
      </c>
      <c r="BL117" s="17" t="s">
        <v>134</v>
      </c>
      <c r="BM117" s="17" t="s">
        <v>181</v>
      </c>
    </row>
    <row r="118" spans="2:47" s="1" customFormat="1" ht="40.5">
      <c r="B118" s="34"/>
      <c r="D118" s="177" t="s">
        <v>136</v>
      </c>
      <c r="F118" s="178" t="s">
        <v>182</v>
      </c>
      <c r="I118" s="138"/>
      <c r="L118" s="34"/>
      <c r="M118" s="63"/>
      <c r="N118" s="35"/>
      <c r="O118" s="35"/>
      <c r="P118" s="35"/>
      <c r="Q118" s="35"/>
      <c r="R118" s="35"/>
      <c r="S118" s="35"/>
      <c r="T118" s="64"/>
      <c r="AT118" s="17" t="s">
        <v>136</v>
      </c>
      <c r="AU118" s="17" t="s">
        <v>81</v>
      </c>
    </row>
    <row r="119" spans="2:47" s="1" customFormat="1" ht="175.5">
      <c r="B119" s="34"/>
      <c r="D119" s="177" t="s">
        <v>138</v>
      </c>
      <c r="F119" s="179" t="s">
        <v>176</v>
      </c>
      <c r="I119" s="138"/>
      <c r="L119" s="34"/>
      <c r="M119" s="63"/>
      <c r="N119" s="35"/>
      <c r="O119" s="35"/>
      <c r="P119" s="35"/>
      <c r="Q119" s="35"/>
      <c r="R119" s="35"/>
      <c r="S119" s="35"/>
      <c r="T119" s="64"/>
      <c r="AT119" s="17" t="s">
        <v>138</v>
      </c>
      <c r="AU119" s="17" t="s">
        <v>81</v>
      </c>
    </row>
    <row r="120" spans="2:51" s="11" customFormat="1" ht="13.5">
      <c r="B120" s="180"/>
      <c r="D120" s="181" t="s">
        <v>140</v>
      </c>
      <c r="F120" s="183" t="s">
        <v>183</v>
      </c>
      <c r="H120" s="184">
        <v>157.926</v>
      </c>
      <c r="I120" s="185"/>
      <c r="L120" s="180"/>
      <c r="M120" s="186"/>
      <c r="N120" s="187"/>
      <c r="O120" s="187"/>
      <c r="P120" s="187"/>
      <c r="Q120" s="187"/>
      <c r="R120" s="187"/>
      <c r="S120" s="187"/>
      <c r="T120" s="188"/>
      <c r="AT120" s="189" t="s">
        <v>140</v>
      </c>
      <c r="AU120" s="189" t="s">
        <v>81</v>
      </c>
      <c r="AV120" s="11" t="s">
        <v>81</v>
      </c>
      <c r="AW120" s="11" t="s">
        <v>4</v>
      </c>
      <c r="AX120" s="11" t="s">
        <v>79</v>
      </c>
      <c r="AY120" s="189" t="s">
        <v>127</v>
      </c>
    </row>
    <row r="121" spans="2:65" s="1" customFormat="1" ht="22.5" customHeight="1">
      <c r="B121" s="164"/>
      <c r="C121" s="165" t="s">
        <v>184</v>
      </c>
      <c r="D121" s="165" t="s">
        <v>129</v>
      </c>
      <c r="E121" s="166" t="s">
        <v>185</v>
      </c>
      <c r="F121" s="167" t="s">
        <v>186</v>
      </c>
      <c r="G121" s="168" t="s">
        <v>165</v>
      </c>
      <c r="H121" s="169">
        <v>736.988</v>
      </c>
      <c r="I121" s="170"/>
      <c r="J121" s="171">
        <f>ROUND(I121*H121,2)</f>
        <v>0</v>
      </c>
      <c r="K121" s="167" t="s">
        <v>133</v>
      </c>
      <c r="L121" s="34"/>
      <c r="M121" s="172" t="s">
        <v>21</v>
      </c>
      <c r="N121" s="173" t="s">
        <v>43</v>
      </c>
      <c r="O121" s="35"/>
      <c r="P121" s="174">
        <f>O121*H121</f>
        <v>0</v>
      </c>
      <c r="Q121" s="174">
        <v>0</v>
      </c>
      <c r="R121" s="174">
        <f>Q121*H121</f>
        <v>0</v>
      </c>
      <c r="S121" s="174">
        <v>0</v>
      </c>
      <c r="T121" s="175">
        <f>S121*H121</f>
        <v>0</v>
      </c>
      <c r="AR121" s="17" t="s">
        <v>134</v>
      </c>
      <c r="AT121" s="17" t="s">
        <v>129</v>
      </c>
      <c r="AU121" s="17" t="s">
        <v>81</v>
      </c>
      <c r="AY121" s="17" t="s">
        <v>127</v>
      </c>
      <c r="BE121" s="176">
        <f>IF(N121="základní",J121,0)</f>
        <v>0</v>
      </c>
      <c r="BF121" s="176">
        <f>IF(N121="snížená",J121,0)</f>
        <v>0</v>
      </c>
      <c r="BG121" s="176">
        <f>IF(N121="zákl. přenesená",J121,0)</f>
        <v>0</v>
      </c>
      <c r="BH121" s="176">
        <f>IF(N121="sníž. přenesená",J121,0)</f>
        <v>0</v>
      </c>
      <c r="BI121" s="176">
        <f>IF(N121="nulová",J121,0)</f>
        <v>0</v>
      </c>
      <c r="BJ121" s="17" t="s">
        <v>79</v>
      </c>
      <c r="BK121" s="176">
        <f>ROUND(I121*H121,2)</f>
        <v>0</v>
      </c>
      <c r="BL121" s="17" t="s">
        <v>134</v>
      </c>
      <c r="BM121" s="17" t="s">
        <v>187</v>
      </c>
    </row>
    <row r="122" spans="2:47" s="1" customFormat="1" ht="27">
      <c r="B122" s="34"/>
      <c r="D122" s="177" t="s">
        <v>136</v>
      </c>
      <c r="F122" s="178" t="s">
        <v>188</v>
      </c>
      <c r="I122" s="138"/>
      <c r="L122" s="34"/>
      <c r="M122" s="63"/>
      <c r="N122" s="35"/>
      <c r="O122" s="35"/>
      <c r="P122" s="35"/>
      <c r="Q122" s="35"/>
      <c r="R122" s="35"/>
      <c r="S122" s="35"/>
      <c r="T122" s="64"/>
      <c r="AT122" s="17" t="s">
        <v>136</v>
      </c>
      <c r="AU122" s="17" t="s">
        <v>81</v>
      </c>
    </row>
    <row r="123" spans="2:47" s="1" customFormat="1" ht="175.5">
      <c r="B123" s="34"/>
      <c r="D123" s="177" t="s">
        <v>138</v>
      </c>
      <c r="F123" s="179" t="s">
        <v>176</v>
      </c>
      <c r="I123" s="138"/>
      <c r="L123" s="34"/>
      <c r="M123" s="63"/>
      <c r="N123" s="35"/>
      <c r="O123" s="35"/>
      <c r="P123" s="35"/>
      <c r="Q123" s="35"/>
      <c r="R123" s="35"/>
      <c r="S123" s="35"/>
      <c r="T123" s="64"/>
      <c r="AT123" s="17" t="s">
        <v>138</v>
      </c>
      <c r="AU123" s="17" t="s">
        <v>81</v>
      </c>
    </row>
    <row r="124" spans="2:51" s="11" customFormat="1" ht="13.5">
      <c r="B124" s="180"/>
      <c r="D124" s="181" t="s">
        <v>140</v>
      </c>
      <c r="E124" s="182" t="s">
        <v>21</v>
      </c>
      <c r="F124" s="183" t="s">
        <v>189</v>
      </c>
      <c r="H124" s="184">
        <v>736.988</v>
      </c>
      <c r="I124" s="185"/>
      <c r="L124" s="180"/>
      <c r="M124" s="186"/>
      <c r="N124" s="187"/>
      <c r="O124" s="187"/>
      <c r="P124" s="187"/>
      <c r="Q124" s="187"/>
      <c r="R124" s="187"/>
      <c r="S124" s="187"/>
      <c r="T124" s="188"/>
      <c r="AT124" s="189" t="s">
        <v>140</v>
      </c>
      <c r="AU124" s="189" t="s">
        <v>81</v>
      </c>
      <c r="AV124" s="11" t="s">
        <v>81</v>
      </c>
      <c r="AW124" s="11" t="s">
        <v>35</v>
      </c>
      <c r="AX124" s="11" t="s">
        <v>79</v>
      </c>
      <c r="AY124" s="189" t="s">
        <v>127</v>
      </c>
    </row>
    <row r="125" spans="2:65" s="1" customFormat="1" ht="22.5" customHeight="1">
      <c r="B125" s="164"/>
      <c r="C125" s="165" t="s">
        <v>190</v>
      </c>
      <c r="D125" s="165" t="s">
        <v>129</v>
      </c>
      <c r="E125" s="166" t="s">
        <v>191</v>
      </c>
      <c r="F125" s="167" t="s">
        <v>192</v>
      </c>
      <c r="G125" s="168" t="s">
        <v>165</v>
      </c>
      <c r="H125" s="169">
        <v>368.494</v>
      </c>
      <c r="I125" s="170"/>
      <c r="J125" s="171">
        <f>ROUND(I125*H125,2)</f>
        <v>0</v>
      </c>
      <c r="K125" s="167" t="s">
        <v>133</v>
      </c>
      <c r="L125" s="34"/>
      <c r="M125" s="172" t="s">
        <v>21</v>
      </c>
      <c r="N125" s="173" t="s">
        <v>43</v>
      </c>
      <c r="O125" s="35"/>
      <c r="P125" s="174">
        <f>O125*H125</f>
        <v>0</v>
      </c>
      <c r="Q125" s="174">
        <v>0</v>
      </c>
      <c r="R125" s="174">
        <f>Q125*H125</f>
        <v>0</v>
      </c>
      <c r="S125" s="174">
        <v>0</v>
      </c>
      <c r="T125" s="175">
        <f>S125*H125</f>
        <v>0</v>
      </c>
      <c r="AR125" s="17" t="s">
        <v>134</v>
      </c>
      <c r="AT125" s="17" t="s">
        <v>129</v>
      </c>
      <c r="AU125" s="17" t="s">
        <v>81</v>
      </c>
      <c r="AY125" s="17" t="s">
        <v>127</v>
      </c>
      <c r="BE125" s="176">
        <f>IF(N125="základní",J125,0)</f>
        <v>0</v>
      </c>
      <c r="BF125" s="176">
        <f>IF(N125="snížená",J125,0)</f>
        <v>0</v>
      </c>
      <c r="BG125" s="176">
        <f>IF(N125="zákl. přenesená",J125,0)</f>
        <v>0</v>
      </c>
      <c r="BH125" s="176">
        <f>IF(N125="sníž. přenesená",J125,0)</f>
        <v>0</v>
      </c>
      <c r="BI125" s="176">
        <f>IF(N125="nulová",J125,0)</f>
        <v>0</v>
      </c>
      <c r="BJ125" s="17" t="s">
        <v>79</v>
      </c>
      <c r="BK125" s="176">
        <f>ROUND(I125*H125,2)</f>
        <v>0</v>
      </c>
      <c r="BL125" s="17" t="s">
        <v>134</v>
      </c>
      <c r="BM125" s="17" t="s">
        <v>193</v>
      </c>
    </row>
    <row r="126" spans="2:47" s="1" customFormat="1" ht="40.5">
      <c r="B126" s="34"/>
      <c r="D126" s="177" t="s">
        <v>136</v>
      </c>
      <c r="F126" s="178" t="s">
        <v>194</v>
      </c>
      <c r="I126" s="138"/>
      <c r="L126" s="34"/>
      <c r="M126" s="63"/>
      <c r="N126" s="35"/>
      <c r="O126" s="35"/>
      <c r="P126" s="35"/>
      <c r="Q126" s="35"/>
      <c r="R126" s="35"/>
      <c r="S126" s="35"/>
      <c r="T126" s="64"/>
      <c r="AT126" s="17" t="s">
        <v>136</v>
      </c>
      <c r="AU126" s="17" t="s">
        <v>81</v>
      </c>
    </row>
    <row r="127" spans="2:47" s="1" customFormat="1" ht="175.5">
      <c r="B127" s="34"/>
      <c r="D127" s="177" t="s">
        <v>138</v>
      </c>
      <c r="F127" s="179" t="s">
        <v>176</v>
      </c>
      <c r="I127" s="138"/>
      <c r="L127" s="34"/>
      <c r="M127" s="63"/>
      <c r="N127" s="35"/>
      <c r="O127" s="35"/>
      <c r="P127" s="35"/>
      <c r="Q127" s="35"/>
      <c r="R127" s="35"/>
      <c r="S127" s="35"/>
      <c r="T127" s="64"/>
      <c r="AT127" s="17" t="s">
        <v>138</v>
      </c>
      <c r="AU127" s="17" t="s">
        <v>81</v>
      </c>
    </row>
    <row r="128" spans="2:51" s="11" customFormat="1" ht="13.5">
      <c r="B128" s="180"/>
      <c r="D128" s="181" t="s">
        <v>140</v>
      </c>
      <c r="F128" s="183" t="s">
        <v>195</v>
      </c>
      <c r="H128" s="184">
        <v>368.494</v>
      </c>
      <c r="I128" s="185"/>
      <c r="L128" s="180"/>
      <c r="M128" s="186"/>
      <c r="N128" s="187"/>
      <c r="O128" s="187"/>
      <c r="P128" s="187"/>
      <c r="Q128" s="187"/>
      <c r="R128" s="187"/>
      <c r="S128" s="187"/>
      <c r="T128" s="188"/>
      <c r="AT128" s="189" t="s">
        <v>140</v>
      </c>
      <c r="AU128" s="189" t="s">
        <v>81</v>
      </c>
      <c r="AV128" s="11" t="s">
        <v>81</v>
      </c>
      <c r="AW128" s="11" t="s">
        <v>4</v>
      </c>
      <c r="AX128" s="11" t="s">
        <v>79</v>
      </c>
      <c r="AY128" s="189" t="s">
        <v>127</v>
      </c>
    </row>
    <row r="129" spans="2:65" s="1" customFormat="1" ht="22.5" customHeight="1">
      <c r="B129" s="164"/>
      <c r="C129" s="165" t="s">
        <v>196</v>
      </c>
      <c r="D129" s="165" t="s">
        <v>129</v>
      </c>
      <c r="E129" s="166" t="s">
        <v>197</v>
      </c>
      <c r="F129" s="167" t="s">
        <v>198</v>
      </c>
      <c r="G129" s="168" t="s">
        <v>165</v>
      </c>
      <c r="H129" s="169">
        <v>526.42</v>
      </c>
      <c r="I129" s="170"/>
      <c r="J129" s="171">
        <f>ROUND(I129*H129,2)</f>
        <v>0</v>
      </c>
      <c r="K129" s="167" t="s">
        <v>133</v>
      </c>
      <c r="L129" s="34"/>
      <c r="M129" s="172" t="s">
        <v>21</v>
      </c>
      <c r="N129" s="173" t="s">
        <v>43</v>
      </c>
      <c r="O129" s="35"/>
      <c r="P129" s="174">
        <f>O129*H129</f>
        <v>0</v>
      </c>
      <c r="Q129" s="174">
        <v>0</v>
      </c>
      <c r="R129" s="174">
        <f>Q129*H129</f>
        <v>0</v>
      </c>
      <c r="S129" s="174">
        <v>0</v>
      </c>
      <c r="T129" s="175">
        <f>S129*H129</f>
        <v>0</v>
      </c>
      <c r="AR129" s="17" t="s">
        <v>134</v>
      </c>
      <c r="AT129" s="17" t="s">
        <v>129</v>
      </c>
      <c r="AU129" s="17" t="s">
        <v>81</v>
      </c>
      <c r="AY129" s="17" t="s">
        <v>127</v>
      </c>
      <c r="BE129" s="176">
        <f>IF(N129="základní",J129,0)</f>
        <v>0</v>
      </c>
      <c r="BF129" s="176">
        <f>IF(N129="snížená",J129,0)</f>
        <v>0</v>
      </c>
      <c r="BG129" s="176">
        <f>IF(N129="zákl. přenesená",J129,0)</f>
        <v>0</v>
      </c>
      <c r="BH129" s="176">
        <f>IF(N129="sníž. přenesená",J129,0)</f>
        <v>0</v>
      </c>
      <c r="BI129" s="176">
        <f>IF(N129="nulová",J129,0)</f>
        <v>0</v>
      </c>
      <c r="BJ129" s="17" t="s">
        <v>79</v>
      </c>
      <c r="BK129" s="176">
        <f>ROUND(I129*H129,2)</f>
        <v>0</v>
      </c>
      <c r="BL129" s="17" t="s">
        <v>134</v>
      </c>
      <c r="BM129" s="17" t="s">
        <v>199</v>
      </c>
    </row>
    <row r="130" spans="2:47" s="1" customFormat="1" ht="27">
      <c r="B130" s="34"/>
      <c r="D130" s="177" t="s">
        <v>136</v>
      </c>
      <c r="F130" s="178" t="s">
        <v>200</v>
      </c>
      <c r="I130" s="138"/>
      <c r="L130" s="34"/>
      <c r="M130" s="63"/>
      <c r="N130" s="35"/>
      <c r="O130" s="35"/>
      <c r="P130" s="35"/>
      <c r="Q130" s="35"/>
      <c r="R130" s="35"/>
      <c r="S130" s="35"/>
      <c r="T130" s="64"/>
      <c r="AT130" s="17" t="s">
        <v>136</v>
      </c>
      <c r="AU130" s="17" t="s">
        <v>81</v>
      </c>
    </row>
    <row r="131" spans="2:47" s="1" customFormat="1" ht="175.5">
      <c r="B131" s="34"/>
      <c r="D131" s="177" t="s">
        <v>138</v>
      </c>
      <c r="F131" s="179" t="s">
        <v>201</v>
      </c>
      <c r="I131" s="138"/>
      <c r="L131" s="34"/>
      <c r="M131" s="63"/>
      <c r="N131" s="35"/>
      <c r="O131" s="35"/>
      <c r="P131" s="35"/>
      <c r="Q131" s="35"/>
      <c r="R131" s="35"/>
      <c r="S131" s="35"/>
      <c r="T131" s="64"/>
      <c r="AT131" s="17" t="s">
        <v>138</v>
      </c>
      <c r="AU131" s="17" t="s">
        <v>81</v>
      </c>
    </row>
    <row r="132" spans="2:51" s="11" customFormat="1" ht="13.5">
      <c r="B132" s="180"/>
      <c r="D132" s="181" t="s">
        <v>140</v>
      </c>
      <c r="E132" s="182" t="s">
        <v>21</v>
      </c>
      <c r="F132" s="183" t="s">
        <v>202</v>
      </c>
      <c r="H132" s="184">
        <v>526.42</v>
      </c>
      <c r="I132" s="185"/>
      <c r="L132" s="180"/>
      <c r="M132" s="186"/>
      <c r="N132" s="187"/>
      <c r="O132" s="187"/>
      <c r="P132" s="187"/>
      <c r="Q132" s="187"/>
      <c r="R132" s="187"/>
      <c r="S132" s="187"/>
      <c r="T132" s="188"/>
      <c r="AT132" s="189" t="s">
        <v>140</v>
      </c>
      <c r="AU132" s="189" t="s">
        <v>81</v>
      </c>
      <c r="AV132" s="11" t="s">
        <v>81</v>
      </c>
      <c r="AW132" s="11" t="s">
        <v>35</v>
      </c>
      <c r="AX132" s="11" t="s">
        <v>79</v>
      </c>
      <c r="AY132" s="189" t="s">
        <v>127</v>
      </c>
    </row>
    <row r="133" spans="2:65" s="1" customFormat="1" ht="31.5" customHeight="1">
      <c r="B133" s="164"/>
      <c r="C133" s="165" t="s">
        <v>203</v>
      </c>
      <c r="D133" s="165" t="s">
        <v>129</v>
      </c>
      <c r="E133" s="166" t="s">
        <v>204</v>
      </c>
      <c r="F133" s="167" t="s">
        <v>205</v>
      </c>
      <c r="G133" s="168" t="s">
        <v>165</v>
      </c>
      <c r="H133" s="169">
        <v>0.56</v>
      </c>
      <c r="I133" s="170"/>
      <c r="J133" s="171">
        <f>ROUND(I133*H133,2)</f>
        <v>0</v>
      </c>
      <c r="K133" s="167" t="s">
        <v>133</v>
      </c>
      <c r="L133" s="34"/>
      <c r="M133" s="172" t="s">
        <v>21</v>
      </c>
      <c r="N133" s="173" t="s">
        <v>43</v>
      </c>
      <c r="O133" s="35"/>
      <c r="P133" s="174">
        <f>O133*H133</f>
        <v>0</v>
      </c>
      <c r="Q133" s="174">
        <v>0</v>
      </c>
      <c r="R133" s="174">
        <f>Q133*H133</f>
        <v>0</v>
      </c>
      <c r="S133" s="174">
        <v>0</v>
      </c>
      <c r="T133" s="175">
        <f>S133*H133</f>
        <v>0</v>
      </c>
      <c r="AR133" s="17" t="s">
        <v>134</v>
      </c>
      <c r="AT133" s="17" t="s">
        <v>129</v>
      </c>
      <c r="AU133" s="17" t="s">
        <v>81</v>
      </c>
      <c r="AY133" s="17" t="s">
        <v>127</v>
      </c>
      <c r="BE133" s="176">
        <f>IF(N133="základní",J133,0)</f>
        <v>0</v>
      </c>
      <c r="BF133" s="176">
        <f>IF(N133="snížená",J133,0)</f>
        <v>0</v>
      </c>
      <c r="BG133" s="176">
        <f>IF(N133="zákl. přenesená",J133,0)</f>
        <v>0</v>
      </c>
      <c r="BH133" s="176">
        <f>IF(N133="sníž. přenesená",J133,0)</f>
        <v>0</v>
      </c>
      <c r="BI133" s="176">
        <f>IF(N133="nulová",J133,0)</f>
        <v>0</v>
      </c>
      <c r="BJ133" s="17" t="s">
        <v>79</v>
      </c>
      <c r="BK133" s="176">
        <f>ROUND(I133*H133,2)</f>
        <v>0</v>
      </c>
      <c r="BL133" s="17" t="s">
        <v>134</v>
      </c>
      <c r="BM133" s="17" t="s">
        <v>206</v>
      </c>
    </row>
    <row r="134" spans="2:47" s="1" customFormat="1" ht="40.5">
      <c r="B134" s="34"/>
      <c r="D134" s="177" t="s">
        <v>136</v>
      </c>
      <c r="F134" s="178" t="s">
        <v>207</v>
      </c>
      <c r="I134" s="138"/>
      <c r="L134" s="34"/>
      <c r="M134" s="63"/>
      <c r="N134" s="35"/>
      <c r="O134" s="35"/>
      <c r="P134" s="35"/>
      <c r="Q134" s="35"/>
      <c r="R134" s="35"/>
      <c r="S134" s="35"/>
      <c r="T134" s="64"/>
      <c r="AT134" s="17" t="s">
        <v>136</v>
      </c>
      <c r="AU134" s="17" t="s">
        <v>81</v>
      </c>
    </row>
    <row r="135" spans="2:47" s="1" customFormat="1" ht="54">
      <c r="B135" s="34"/>
      <c r="D135" s="177" t="s">
        <v>138</v>
      </c>
      <c r="F135" s="179" t="s">
        <v>208</v>
      </c>
      <c r="I135" s="138"/>
      <c r="L135" s="34"/>
      <c r="M135" s="63"/>
      <c r="N135" s="35"/>
      <c r="O135" s="35"/>
      <c r="P135" s="35"/>
      <c r="Q135" s="35"/>
      <c r="R135" s="35"/>
      <c r="S135" s="35"/>
      <c r="T135" s="64"/>
      <c r="AT135" s="17" t="s">
        <v>138</v>
      </c>
      <c r="AU135" s="17" t="s">
        <v>81</v>
      </c>
    </row>
    <row r="136" spans="2:51" s="11" customFormat="1" ht="13.5">
      <c r="B136" s="180"/>
      <c r="D136" s="181" t="s">
        <v>140</v>
      </c>
      <c r="E136" s="182" t="s">
        <v>21</v>
      </c>
      <c r="F136" s="183" t="s">
        <v>209</v>
      </c>
      <c r="H136" s="184">
        <v>0.56</v>
      </c>
      <c r="I136" s="185"/>
      <c r="L136" s="180"/>
      <c r="M136" s="186"/>
      <c r="N136" s="187"/>
      <c r="O136" s="187"/>
      <c r="P136" s="187"/>
      <c r="Q136" s="187"/>
      <c r="R136" s="187"/>
      <c r="S136" s="187"/>
      <c r="T136" s="188"/>
      <c r="AT136" s="189" t="s">
        <v>140</v>
      </c>
      <c r="AU136" s="189" t="s">
        <v>81</v>
      </c>
      <c r="AV136" s="11" t="s">
        <v>81</v>
      </c>
      <c r="AW136" s="11" t="s">
        <v>35</v>
      </c>
      <c r="AX136" s="11" t="s">
        <v>79</v>
      </c>
      <c r="AY136" s="189" t="s">
        <v>127</v>
      </c>
    </row>
    <row r="137" spans="2:65" s="1" customFormat="1" ht="22.5" customHeight="1">
      <c r="B137" s="164"/>
      <c r="C137" s="165" t="s">
        <v>210</v>
      </c>
      <c r="D137" s="165" t="s">
        <v>129</v>
      </c>
      <c r="E137" s="166" t="s">
        <v>211</v>
      </c>
      <c r="F137" s="167" t="s">
        <v>212</v>
      </c>
      <c r="G137" s="168" t="s">
        <v>165</v>
      </c>
      <c r="H137" s="169">
        <v>0.28</v>
      </c>
      <c r="I137" s="170"/>
      <c r="J137" s="171">
        <f>ROUND(I137*H137,2)</f>
        <v>0</v>
      </c>
      <c r="K137" s="167" t="s">
        <v>133</v>
      </c>
      <c r="L137" s="34"/>
      <c r="M137" s="172" t="s">
        <v>21</v>
      </c>
      <c r="N137" s="173" t="s">
        <v>43</v>
      </c>
      <c r="O137" s="35"/>
      <c r="P137" s="174">
        <f>O137*H137</f>
        <v>0</v>
      </c>
      <c r="Q137" s="174">
        <v>0</v>
      </c>
      <c r="R137" s="174">
        <f>Q137*H137</f>
        <v>0</v>
      </c>
      <c r="S137" s="174">
        <v>0</v>
      </c>
      <c r="T137" s="175">
        <f>S137*H137</f>
        <v>0</v>
      </c>
      <c r="AR137" s="17" t="s">
        <v>134</v>
      </c>
      <c r="AT137" s="17" t="s">
        <v>129</v>
      </c>
      <c r="AU137" s="17" t="s">
        <v>81</v>
      </c>
      <c r="AY137" s="17" t="s">
        <v>127</v>
      </c>
      <c r="BE137" s="176">
        <f>IF(N137="základní",J137,0)</f>
        <v>0</v>
      </c>
      <c r="BF137" s="176">
        <f>IF(N137="snížená",J137,0)</f>
        <v>0</v>
      </c>
      <c r="BG137" s="176">
        <f>IF(N137="zákl. přenesená",J137,0)</f>
        <v>0</v>
      </c>
      <c r="BH137" s="176">
        <f>IF(N137="sníž. přenesená",J137,0)</f>
        <v>0</v>
      </c>
      <c r="BI137" s="176">
        <f>IF(N137="nulová",J137,0)</f>
        <v>0</v>
      </c>
      <c r="BJ137" s="17" t="s">
        <v>79</v>
      </c>
      <c r="BK137" s="176">
        <f>ROUND(I137*H137,2)</f>
        <v>0</v>
      </c>
      <c r="BL137" s="17" t="s">
        <v>134</v>
      </c>
      <c r="BM137" s="17" t="s">
        <v>213</v>
      </c>
    </row>
    <row r="138" spans="2:47" s="1" customFormat="1" ht="40.5">
      <c r="B138" s="34"/>
      <c r="D138" s="177" t="s">
        <v>136</v>
      </c>
      <c r="F138" s="178" t="s">
        <v>214</v>
      </c>
      <c r="I138" s="138"/>
      <c r="L138" s="34"/>
      <c r="M138" s="63"/>
      <c r="N138" s="35"/>
      <c r="O138" s="35"/>
      <c r="P138" s="35"/>
      <c r="Q138" s="35"/>
      <c r="R138" s="35"/>
      <c r="S138" s="35"/>
      <c r="T138" s="64"/>
      <c r="AT138" s="17" t="s">
        <v>136</v>
      </c>
      <c r="AU138" s="17" t="s">
        <v>81</v>
      </c>
    </row>
    <row r="139" spans="2:47" s="1" customFormat="1" ht="54">
      <c r="B139" s="34"/>
      <c r="D139" s="177" t="s">
        <v>138</v>
      </c>
      <c r="F139" s="179" t="s">
        <v>208</v>
      </c>
      <c r="I139" s="138"/>
      <c r="L139" s="34"/>
      <c r="M139" s="63"/>
      <c r="N139" s="35"/>
      <c r="O139" s="35"/>
      <c r="P139" s="35"/>
      <c r="Q139" s="35"/>
      <c r="R139" s="35"/>
      <c r="S139" s="35"/>
      <c r="T139" s="64"/>
      <c r="AT139" s="17" t="s">
        <v>138</v>
      </c>
      <c r="AU139" s="17" t="s">
        <v>81</v>
      </c>
    </row>
    <row r="140" spans="2:51" s="11" customFormat="1" ht="13.5">
      <c r="B140" s="180"/>
      <c r="D140" s="181" t="s">
        <v>140</v>
      </c>
      <c r="E140" s="182" t="s">
        <v>21</v>
      </c>
      <c r="F140" s="183" t="s">
        <v>215</v>
      </c>
      <c r="H140" s="184">
        <v>0.28</v>
      </c>
      <c r="I140" s="185"/>
      <c r="L140" s="180"/>
      <c r="M140" s="186"/>
      <c r="N140" s="187"/>
      <c r="O140" s="187"/>
      <c r="P140" s="187"/>
      <c r="Q140" s="187"/>
      <c r="R140" s="187"/>
      <c r="S140" s="187"/>
      <c r="T140" s="188"/>
      <c r="AT140" s="189" t="s">
        <v>140</v>
      </c>
      <c r="AU140" s="189" t="s">
        <v>81</v>
      </c>
      <c r="AV140" s="11" t="s">
        <v>81</v>
      </c>
      <c r="AW140" s="11" t="s">
        <v>35</v>
      </c>
      <c r="AX140" s="11" t="s">
        <v>79</v>
      </c>
      <c r="AY140" s="189" t="s">
        <v>127</v>
      </c>
    </row>
    <row r="141" spans="2:65" s="1" customFormat="1" ht="22.5" customHeight="1">
      <c r="B141" s="164"/>
      <c r="C141" s="165" t="s">
        <v>216</v>
      </c>
      <c r="D141" s="165" t="s">
        <v>129</v>
      </c>
      <c r="E141" s="166" t="s">
        <v>217</v>
      </c>
      <c r="F141" s="167" t="s">
        <v>218</v>
      </c>
      <c r="G141" s="168" t="s">
        <v>165</v>
      </c>
      <c r="H141" s="169">
        <v>1142.778</v>
      </c>
      <c r="I141" s="170"/>
      <c r="J141" s="171">
        <f>ROUND(I141*H141,2)</f>
        <v>0</v>
      </c>
      <c r="K141" s="167" t="s">
        <v>133</v>
      </c>
      <c r="L141" s="34"/>
      <c r="M141" s="172" t="s">
        <v>21</v>
      </c>
      <c r="N141" s="173" t="s">
        <v>43</v>
      </c>
      <c r="O141" s="35"/>
      <c r="P141" s="174">
        <f>O141*H141</f>
        <v>0</v>
      </c>
      <c r="Q141" s="174">
        <v>0</v>
      </c>
      <c r="R141" s="174">
        <f>Q141*H141</f>
        <v>0</v>
      </c>
      <c r="S141" s="174">
        <v>0</v>
      </c>
      <c r="T141" s="175">
        <f>S141*H141</f>
        <v>0</v>
      </c>
      <c r="AR141" s="17" t="s">
        <v>134</v>
      </c>
      <c r="AT141" s="17" t="s">
        <v>129</v>
      </c>
      <c r="AU141" s="17" t="s">
        <v>81</v>
      </c>
      <c r="AY141" s="17" t="s">
        <v>127</v>
      </c>
      <c r="BE141" s="176">
        <f>IF(N141="základní",J141,0)</f>
        <v>0</v>
      </c>
      <c r="BF141" s="176">
        <f>IF(N141="snížená",J141,0)</f>
        <v>0</v>
      </c>
      <c r="BG141" s="176">
        <f>IF(N141="zákl. přenesená",J141,0)</f>
        <v>0</v>
      </c>
      <c r="BH141" s="176">
        <f>IF(N141="sníž. přenesená",J141,0)</f>
        <v>0</v>
      </c>
      <c r="BI141" s="176">
        <f>IF(N141="nulová",J141,0)</f>
        <v>0</v>
      </c>
      <c r="BJ141" s="17" t="s">
        <v>79</v>
      </c>
      <c r="BK141" s="176">
        <f>ROUND(I141*H141,2)</f>
        <v>0</v>
      </c>
      <c r="BL141" s="17" t="s">
        <v>134</v>
      </c>
      <c r="BM141" s="17" t="s">
        <v>219</v>
      </c>
    </row>
    <row r="142" spans="2:47" s="1" customFormat="1" ht="40.5">
      <c r="B142" s="34"/>
      <c r="D142" s="177" t="s">
        <v>136</v>
      </c>
      <c r="F142" s="178" t="s">
        <v>220</v>
      </c>
      <c r="I142" s="138"/>
      <c r="L142" s="34"/>
      <c r="M142" s="63"/>
      <c r="N142" s="35"/>
      <c r="O142" s="35"/>
      <c r="P142" s="35"/>
      <c r="Q142" s="35"/>
      <c r="R142" s="35"/>
      <c r="S142" s="35"/>
      <c r="T142" s="64"/>
      <c r="AT142" s="17" t="s">
        <v>136</v>
      </c>
      <c r="AU142" s="17" t="s">
        <v>81</v>
      </c>
    </row>
    <row r="143" spans="2:47" s="1" customFormat="1" ht="175.5">
      <c r="B143" s="34"/>
      <c r="D143" s="177" t="s">
        <v>138</v>
      </c>
      <c r="F143" s="179" t="s">
        <v>221</v>
      </c>
      <c r="I143" s="138"/>
      <c r="L143" s="34"/>
      <c r="M143" s="63"/>
      <c r="N143" s="35"/>
      <c r="O143" s="35"/>
      <c r="P143" s="35"/>
      <c r="Q143" s="35"/>
      <c r="R143" s="35"/>
      <c r="S143" s="35"/>
      <c r="T143" s="64"/>
      <c r="AT143" s="17" t="s">
        <v>138</v>
      </c>
      <c r="AU143" s="17" t="s">
        <v>81</v>
      </c>
    </row>
    <row r="144" spans="2:51" s="11" customFormat="1" ht="13.5">
      <c r="B144" s="180"/>
      <c r="D144" s="177" t="s">
        <v>140</v>
      </c>
      <c r="E144" s="189" t="s">
        <v>21</v>
      </c>
      <c r="F144" s="190" t="s">
        <v>222</v>
      </c>
      <c r="H144" s="191">
        <v>1053.4</v>
      </c>
      <c r="I144" s="185"/>
      <c r="L144" s="180"/>
      <c r="M144" s="186"/>
      <c r="N144" s="187"/>
      <c r="O144" s="187"/>
      <c r="P144" s="187"/>
      <c r="Q144" s="187"/>
      <c r="R144" s="187"/>
      <c r="S144" s="187"/>
      <c r="T144" s="188"/>
      <c r="AT144" s="189" t="s">
        <v>140</v>
      </c>
      <c r="AU144" s="189" t="s">
        <v>81</v>
      </c>
      <c r="AV144" s="11" t="s">
        <v>81</v>
      </c>
      <c r="AW144" s="11" t="s">
        <v>35</v>
      </c>
      <c r="AX144" s="11" t="s">
        <v>72</v>
      </c>
      <c r="AY144" s="189" t="s">
        <v>127</v>
      </c>
    </row>
    <row r="145" spans="2:51" s="11" customFormat="1" ht="13.5">
      <c r="B145" s="180"/>
      <c r="D145" s="177" t="s">
        <v>140</v>
      </c>
      <c r="E145" s="189" t="s">
        <v>21</v>
      </c>
      <c r="F145" s="190" t="s">
        <v>223</v>
      </c>
      <c r="H145" s="191">
        <v>89.378</v>
      </c>
      <c r="I145" s="185"/>
      <c r="L145" s="180"/>
      <c r="M145" s="186"/>
      <c r="N145" s="187"/>
      <c r="O145" s="187"/>
      <c r="P145" s="187"/>
      <c r="Q145" s="187"/>
      <c r="R145" s="187"/>
      <c r="S145" s="187"/>
      <c r="T145" s="188"/>
      <c r="AT145" s="189" t="s">
        <v>140</v>
      </c>
      <c r="AU145" s="189" t="s">
        <v>81</v>
      </c>
      <c r="AV145" s="11" t="s">
        <v>81</v>
      </c>
      <c r="AW145" s="11" t="s">
        <v>35</v>
      </c>
      <c r="AX145" s="11" t="s">
        <v>72</v>
      </c>
      <c r="AY145" s="189" t="s">
        <v>127</v>
      </c>
    </row>
    <row r="146" spans="2:51" s="12" customFormat="1" ht="13.5">
      <c r="B146" s="192"/>
      <c r="D146" s="181" t="s">
        <v>140</v>
      </c>
      <c r="E146" s="193" t="s">
        <v>21</v>
      </c>
      <c r="F146" s="194" t="s">
        <v>155</v>
      </c>
      <c r="H146" s="195">
        <v>1142.778</v>
      </c>
      <c r="I146" s="196"/>
      <c r="L146" s="192"/>
      <c r="M146" s="197"/>
      <c r="N146" s="198"/>
      <c r="O146" s="198"/>
      <c r="P146" s="198"/>
      <c r="Q146" s="198"/>
      <c r="R146" s="198"/>
      <c r="S146" s="198"/>
      <c r="T146" s="199"/>
      <c r="AT146" s="200" t="s">
        <v>140</v>
      </c>
      <c r="AU146" s="200" t="s">
        <v>81</v>
      </c>
      <c r="AV146" s="12" t="s">
        <v>134</v>
      </c>
      <c r="AW146" s="12" t="s">
        <v>35</v>
      </c>
      <c r="AX146" s="12" t="s">
        <v>79</v>
      </c>
      <c r="AY146" s="200" t="s">
        <v>127</v>
      </c>
    </row>
    <row r="147" spans="2:65" s="1" customFormat="1" ht="31.5" customHeight="1">
      <c r="B147" s="164"/>
      <c r="C147" s="165" t="s">
        <v>224</v>
      </c>
      <c r="D147" s="165" t="s">
        <v>129</v>
      </c>
      <c r="E147" s="166" t="s">
        <v>225</v>
      </c>
      <c r="F147" s="167" t="s">
        <v>226</v>
      </c>
      <c r="G147" s="168" t="s">
        <v>165</v>
      </c>
      <c r="H147" s="169">
        <v>34283.34</v>
      </c>
      <c r="I147" s="170"/>
      <c r="J147" s="171">
        <f>ROUND(I147*H147,2)</f>
        <v>0</v>
      </c>
      <c r="K147" s="167" t="s">
        <v>133</v>
      </c>
      <c r="L147" s="34"/>
      <c r="M147" s="172" t="s">
        <v>21</v>
      </c>
      <c r="N147" s="173" t="s">
        <v>43</v>
      </c>
      <c r="O147" s="35"/>
      <c r="P147" s="174">
        <f>O147*H147</f>
        <v>0</v>
      </c>
      <c r="Q147" s="174">
        <v>0</v>
      </c>
      <c r="R147" s="174">
        <f>Q147*H147</f>
        <v>0</v>
      </c>
      <c r="S147" s="174">
        <v>0</v>
      </c>
      <c r="T147" s="175">
        <f>S147*H147</f>
        <v>0</v>
      </c>
      <c r="AR147" s="17" t="s">
        <v>134</v>
      </c>
      <c r="AT147" s="17" t="s">
        <v>129</v>
      </c>
      <c r="AU147" s="17" t="s">
        <v>81</v>
      </c>
      <c r="AY147" s="17" t="s">
        <v>127</v>
      </c>
      <c r="BE147" s="176">
        <f>IF(N147="základní",J147,0)</f>
        <v>0</v>
      </c>
      <c r="BF147" s="176">
        <f>IF(N147="snížená",J147,0)</f>
        <v>0</v>
      </c>
      <c r="BG147" s="176">
        <f>IF(N147="zákl. přenesená",J147,0)</f>
        <v>0</v>
      </c>
      <c r="BH147" s="176">
        <f>IF(N147="sníž. přenesená",J147,0)</f>
        <v>0</v>
      </c>
      <c r="BI147" s="176">
        <f>IF(N147="nulová",J147,0)</f>
        <v>0</v>
      </c>
      <c r="BJ147" s="17" t="s">
        <v>79</v>
      </c>
      <c r="BK147" s="176">
        <f>ROUND(I147*H147,2)</f>
        <v>0</v>
      </c>
      <c r="BL147" s="17" t="s">
        <v>134</v>
      </c>
      <c r="BM147" s="17" t="s">
        <v>227</v>
      </c>
    </row>
    <row r="148" spans="2:47" s="1" customFormat="1" ht="40.5">
      <c r="B148" s="34"/>
      <c r="D148" s="177" t="s">
        <v>136</v>
      </c>
      <c r="F148" s="178" t="s">
        <v>228</v>
      </c>
      <c r="I148" s="138"/>
      <c r="L148" s="34"/>
      <c r="M148" s="63"/>
      <c r="N148" s="35"/>
      <c r="O148" s="35"/>
      <c r="P148" s="35"/>
      <c r="Q148" s="35"/>
      <c r="R148" s="35"/>
      <c r="S148" s="35"/>
      <c r="T148" s="64"/>
      <c r="AT148" s="17" t="s">
        <v>136</v>
      </c>
      <c r="AU148" s="17" t="s">
        <v>81</v>
      </c>
    </row>
    <row r="149" spans="2:47" s="1" customFormat="1" ht="175.5">
      <c r="B149" s="34"/>
      <c r="D149" s="177" t="s">
        <v>138</v>
      </c>
      <c r="F149" s="179" t="s">
        <v>221</v>
      </c>
      <c r="I149" s="138"/>
      <c r="L149" s="34"/>
      <c r="M149" s="63"/>
      <c r="N149" s="35"/>
      <c r="O149" s="35"/>
      <c r="P149" s="35"/>
      <c r="Q149" s="35"/>
      <c r="R149" s="35"/>
      <c r="S149" s="35"/>
      <c r="T149" s="64"/>
      <c r="AT149" s="17" t="s">
        <v>138</v>
      </c>
      <c r="AU149" s="17" t="s">
        <v>81</v>
      </c>
    </row>
    <row r="150" spans="2:51" s="11" customFormat="1" ht="13.5">
      <c r="B150" s="180"/>
      <c r="D150" s="181" t="s">
        <v>140</v>
      </c>
      <c r="F150" s="183" t="s">
        <v>229</v>
      </c>
      <c r="H150" s="184">
        <v>34283.34</v>
      </c>
      <c r="I150" s="185"/>
      <c r="L150" s="180"/>
      <c r="M150" s="186"/>
      <c r="N150" s="187"/>
      <c r="O150" s="187"/>
      <c r="P150" s="187"/>
      <c r="Q150" s="187"/>
      <c r="R150" s="187"/>
      <c r="S150" s="187"/>
      <c r="T150" s="188"/>
      <c r="AT150" s="189" t="s">
        <v>140</v>
      </c>
      <c r="AU150" s="189" t="s">
        <v>81</v>
      </c>
      <c r="AV150" s="11" t="s">
        <v>81</v>
      </c>
      <c r="AW150" s="11" t="s">
        <v>4</v>
      </c>
      <c r="AX150" s="11" t="s">
        <v>79</v>
      </c>
      <c r="AY150" s="189" t="s">
        <v>127</v>
      </c>
    </row>
    <row r="151" spans="2:65" s="1" customFormat="1" ht="22.5" customHeight="1">
      <c r="B151" s="164"/>
      <c r="C151" s="165" t="s">
        <v>8</v>
      </c>
      <c r="D151" s="165" t="s">
        <v>129</v>
      </c>
      <c r="E151" s="166" t="s">
        <v>230</v>
      </c>
      <c r="F151" s="167" t="s">
        <v>231</v>
      </c>
      <c r="G151" s="168" t="s">
        <v>165</v>
      </c>
      <c r="H151" s="169">
        <v>1052.84</v>
      </c>
      <c r="I151" s="170"/>
      <c r="J151" s="171">
        <f>ROUND(I151*H151,2)</f>
        <v>0</v>
      </c>
      <c r="K151" s="167" t="s">
        <v>133</v>
      </c>
      <c r="L151" s="34"/>
      <c r="M151" s="172" t="s">
        <v>21</v>
      </c>
      <c r="N151" s="173" t="s">
        <v>43</v>
      </c>
      <c r="O151" s="35"/>
      <c r="P151" s="174">
        <f>O151*H151</f>
        <v>0</v>
      </c>
      <c r="Q151" s="174">
        <v>0</v>
      </c>
      <c r="R151" s="174">
        <f>Q151*H151</f>
        <v>0</v>
      </c>
      <c r="S151" s="174">
        <v>0</v>
      </c>
      <c r="T151" s="175">
        <f>S151*H151</f>
        <v>0</v>
      </c>
      <c r="AR151" s="17" t="s">
        <v>134</v>
      </c>
      <c r="AT151" s="17" t="s">
        <v>129</v>
      </c>
      <c r="AU151" s="17" t="s">
        <v>81</v>
      </c>
      <c r="AY151" s="17" t="s">
        <v>127</v>
      </c>
      <c r="BE151" s="176">
        <f>IF(N151="základní",J151,0)</f>
        <v>0</v>
      </c>
      <c r="BF151" s="176">
        <f>IF(N151="snížená",J151,0)</f>
        <v>0</v>
      </c>
      <c r="BG151" s="176">
        <f>IF(N151="zákl. přenesená",J151,0)</f>
        <v>0</v>
      </c>
      <c r="BH151" s="176">
        <f>IF(N151="sníž. přenesená",J151,0)</f>
        <v>0</v>
      </c>
      <c r="BI151" s="176">
        <f>IF(N151="nulová",J151,0)</f>
        <v>0</v>
      </c>
      <c r="BJ151" s="17" t="s">
        <v>79</v>
      </c>
      <c r="BK151" s="176">
        <f>ROUND(I151*H151,2)</f>
        <v>0</v>
      </c>
      <c r="BL151" s="17" t="s">
        <v>134</v>
      </c>
      <c r="BM151" s="17" t="s">
        <v>232</v>
      </c>
    </row>
    <row r="152" spans="2:47" s="1" customFormat="1" ht="27">
      <c r="B152" s="34"/>
      <c r="D152" s="177" t="s">
        <v>136</v>
      </c>
      <c r="F152" s="178" t="s">
        <v>233</v>
      </c>
      <c r="I152" s="138"/>
      <c r="L152" s="34"/>
      <c r="M152" s="63"/>
      <c r="N152" s="35"/>
      <c r="O152" s="35"/>
      <c r="P152" s="35"/>
      <c r="Q152" s="35"/>
      <c r="R152" s="35"/>
      <c r="S152" s="35"/>
      <c r="T152" s="64"/>
      <c r="AT152" s="17" t="s">
        <v>136</v>
      </c>
      <c r="AU152" s="17" t="s">
        <v>81</v>
      </c>
    </row>
    <row r="153" spans="2:47" s="1" customFormat="1" ht="108">
      <c r="B153" s="34"/>
      <c r="D153" s="177" t="s">
        <v>138</v>
      </c>
      <c r="F153" s="179" t="s">
        <v>234</v>
      </c>
      <c r="I153" s="138"/>
      <c r="L153" s="34"/>
      <c r="M153" s="63"/>
      <c r="N153" s="35"/>
      <c r="O153" s="35"/>
      <c r="P153" s="35"/>
      <c r="Q153" s="35"/>
      <c r="R153" s="35"/>
      <c r="S153" s="35"/>
      <c r="T153" s="64"/>
      <c r="AT153" s="17" t="s">
        <v>138</v>
      </c>
      <c r="AU153" s="17" t="s">
        <v>81</v>
      </c>
    </row>
    <row r="154" spans="2:51" s="11" customFormat="1" ht="13.5">
      <c r="B154" s="180"/>
      <c r="D154" s="181" t="s">
        <v>140</v>
      </c>
      <c r="E154" s="182" t="s">
        <v>21</v>
      </c>
      <c r="F154" s="183" t="s">
        <v>235</v>
      </c>
      <c r="H154" s="184">
        <v>1052.84</v>
      </c>
      <c r="I154" s="185"/>
      <c r="L154" s="180"/>
      <c r="M154" s="186"/>
      <c r="N154" s="187"/>
      <c r="O154" s="187"/>
      <c r="P154" s="187"/>
      <c r="Q154" s="187"/>
      <c r="R154" s="187"/>
      <c r="S154" s="187"/>
      <c r="T154" s="188"/>
      <c r="AT154" s="189" t="s">
        <v>140</v>
      </c>
      <c r="AU154" s="189" t="s">
        <v>81</v>
      </c>
      <c r="AV154" s="11" t="s">
        <v>81</v>
      </c>
      <c r="AW154" s="11" t="s">
        <v>35</v>
      </c>
      <c r="AX154" s="11" t="s">
        <v>79</v>
      </c>
      <c r="AY154" s="189" t="s">
        <v>127</v>
      </c>
    </row>
    <row r="155" spans="2:65" s="1" customFormat="1" ht="22.5" customHeight="1">
      <c r="B155" s="164"/>
      <c r="C155" s="201" t="s">
        <v>236</v>
      </c>
      <c r="D155" s="201" t="s">
        <v>237</v>
      </c>
      <c r="E155" s="202" t="s">
        <v>238</v>
      </c>
      <c r="F155" s="203" t="s">
        <v>239</v>
      </c>
      <c r="G155" s="204" t="s">
        <v>240</v>
      </c>
      <c r="H155" s="205">
        <v>1895.112</v>
      </c>
      <c r="I155" s="206"/>
      <c r="J155" s="207">
        <f>ROUND(I155*H155,2)</f>
        <v>0</v>
      </c>
      <c r="K155" s="203" t="s">
        <v>21</v>
      </c>
      <c r="L155" s="208"/>
      <c r="M155" s="209" t="s">
        <v>21</v>
      </c>
      <c r="N155" s="210" t="s">
        <v>43</v>
      </c>
      <c r="O155" s="35"/>
      <c r="P155" s="174">
        <f>O155*H155</f>
        <v>0</v>
      </c>
      <c r="Q155" s="174">
        <v>1</v>
      </c>
      <c r="R155" s="174">
        <f>Q155*H155</f>
        <v>1895.112</v>
      </c>
      <c r="S155" s="174">
        <v>0</v>
      </c>
      <c r="T155" s="175">
        <f>S155*H155</f>
        <v>0</v>
      </c>
      <c r="AR155" s="17" t="s">
        <v>184</v>
      </c>
      <c r="AT155" s="17" t="s">
        <v>237</v>
      </c>
      <c r="AU155" s="17" t="s">
        <v>81</v>
      </c>
      <c r="AY155" s="17" t="s">
        <v>127</v>
      </c>
      <c r="BE155" s="176">
        <f>IF(N155="základní",J155,0)</f>
        <v>0</v>
      </c>
      <c r="BF155" s="176">
        <f>IF(N155="snížená",J155,0)</f>
        <v>0</v>
      </c>
      <c r="BG155" s="176">
        <f>IF(N155="zákl. přenesená",J155,0)</f>
        <v>0</v>
      </c>
      <c r="BH155" s="176">
        <f>IF(N155="sníž. přenesená",J155,0)</f>
        <v>0</v>
      </c>
      <c r="BI155" s="176">
        <f>IF(N155="nulová",J155,0)</f>
        <v>0</v>
      </c>
      <c r="BJ155" s="17" t="s">
        <v>79</v>
      </c>
      <c r="BK155" s="176">
        <f>ROUND(I155*H155,2)</f>
        <v>0</v>
      </c>
      <c r="BL155" s="17" t="s">
        <v>134</v>
      </c>
      <c r="BM155" s="17" t="s">
        <v>241</v>
      </c>
    </row>
    <row r="156" spans="2:51" s="11" customFormat="1" ht="13.5">
      <c r="B156" s="180"/>
      <c r="D156" s="181" t="s">
        <v>140</v>
      </c>
      <c r="F156" s="183" t="s">
        <v>242</v>
      </c>
      <c r="H156" s="184">
        <v>1895.112</v>
      </c>
      <c r="I156" s="185"/>
      <c r="L156" s="180"/>
      <c r="M156" s="186"/>
      <c r="N156" s="187"/>
      <c r="O156" s="187"/>
      <c r="P156" s="187"/>
      <c r="Q156" s="187"/>
      <c r="R156" s="187"/>
      <c r="S156" s="187"/>
      <c r="T156" s="188"/>
      <c r="AT156" s="189" t="s">
        <v>140</v>
      </c>
      <c r="AU156" s="189" t="s">
        <v>81</v>
      </c>
      <c r="AV156" s="11" t="s">
        <v>81</v>
      </c>
      <c r="AW156" s="11" t="s">
        <v>4</v>
      </c>
      <c r="AX156" s="11" t="s">
        <v>79</v>
      </c>
      <c r="AY156" s="189" t="s">
        <v>127</v>
      </c>
    </row>
    <row r="157" spans="2:65" s="1" customFormat="1" ht="22.5" customHeight="1">
      <c r="B157" s="164"/>
      <c r="C157" s="165" t="s">
        <v>243</v>
      </c>
      <c r="D157" s="165" t="s">
        <v>129</v>
      </c>
      <c r="E157" s="166" t="s">
        <v>244</v>
      </c>
      <c r="F157" s="167" t="s">
        <v>245</v>
      </c>
      <c r="G157" s="168" t="s">
        <v>165</v>
      </c>
      <c r="H157" s="169">
        <v>1142.778</v>
      </c>
      <c r="I157" s="170"/>
      <c r="J157" s="171">
        <f>ROUND(I157*H157,2)</f>
        <v>0</v>
      </c>
      <c r="K157" s="167" t="s">
        <v>133</v>
      </c>
      <c r="L157" s="34"/>
      <c r="M157" s="172" t="s">
        <v>21</v>
      </c>
      <c r="N157" s="173" t="s">
        <v>43</v>
      </c>
      <c r="O157" s="35"/>
      <c r="P157" s="174">
        <f>O157*H157</f>
        <v>0</v>
      </c>
      <c r="Q157" s="174">
        <v>0</v>
      </c>
      <c r="R157" s="174">
        <f>Q157*H157</f>
        <v>0</v>
      </c>
      <c r="S157" s="174">
        <v>0</v>
      </c>
      <c r="T157" s="175">
        <f>S157*H157</f>
        <v>0</v>
      </c>
      <c r="AR157" s="17" t="s">
        <v>134</v>
      </c>
      <c r="AT157" s="17" t="s">
        <v>129</v>
      </c>
      <c r="AU157" s="17" t="s">
        <v>81</v>
      </c>
      <c r="AY157" s="17" t="s">
        <v>127</v>
      </c>
      <c r="BE157" s="176">
        <f>IF(N157="základní",J157,0)</f>
        <v>0</v>
      </c>
      <c r="BF157" s="176">
        <f>IF(N157="snížená",J157,0)</f>
        <v>0</v>
      </c>
      <c r="BG157" s="176">
        <f>IF(N157="zákl. přenesená",J157,0)</f>
        <v>0</v>
      </c>
      <c r="BH157" s="176">
        <f>IF(N157="sníž. přenesená",J157,0)</f>
        <v>0</v>
      </c>
      <c r="BI157" s="176">
        <f>IF(N157="nulová",J157,0)</f>
        <v>0</v>
      </c>
      <c r="BJ157" s="17" t="s">
        <v>79</v>
      </c>
      <c r="BK157" s="176">
        <f>ROUND(I157*H157,2)</f>
        <v>0</v>
      </c>
      <c r="BL157" s="17" t="s">
        <v>134</v>
      </c>
      <c r="BM157" s="17" t="s">
        <v>246</v>
      </c>
    </row>
    <row r="158" spans="2:47" s="1" customFormat="1" ht="13.5">
      <c r="B158" s="34"/>
      <c r="D158" s="177" t="s">
        <v>136</v>
      </c>
      <c r="F158" s="178" t="s">
        <v>245</v>
      </c>
      <c r="I158" s="138"/>
      <c r="L158" s="34"/>
      <c r="M158" s="63"/>
      <c r="N158" s="35"/>
      <c r="O158" s="35"/>
      <c r="P158" s="35"/>
      <c r="Q158" s="35"/>
      <c r="R158" s="35"/>
      <c r="S158" s="35"/>
      <c r="T158" s="64"/>
      <c r="AT158" s="17" t="s">
        <v>136</v>
      </c>
      <c r="AU158" s="17" t="s">
        <v>81</v>
      </c>
    </row>
    <row r="159" spans="2:47" s="1" customFormat="1" ht="175.5">
      <c r="B159" s="34"/>
      <c r="D159" s="181" t="s">
        <v>138</v>
      </c>
      <c r="F159" s="211" t="s">
        <v>247</v>
      </c>
      <c r="I159" s="138"/>
      <c r="L159" s="34"/>
      <c r="M159" s="63"/>
      <c r="N159" s="35"/>
      <c r="O159" s="35"/>
      <c r="P159" s="35"/>
      <c r="Q159" s="35"/>
      <c r="R159" s="35"/>
      <c r="S159" s="35"/>
      <c r="T159" s="64"/>
      <c r="AT159" s="17" t="s">
        <v>138</v>
      </c>
      <c r="AU159" s="17" t="s">
        <v>81</v>
      </c>
    </row>
    <row r="160" spans="2:65" s="1" customFormat="1" ht="22.5" customHeight="1">
      <c r="B160" s="164"/>
      <c r="C160" s="165" t="s">
        <v>248</v>
      </c>
      <c r="D160" s="165" t="s">
        <v>129</v>
      </c>
      <c r="E160" s="166" t="s">
        <v>249</v>
      </c>
      <c r="F160" s="167" t="s">
        <v>250</v>
      </c>
      <c r="G160" s="168" t="s">
        <v>240</v>
      </c>
      <c r="H160" s="169">
        <v>2057</v>
      </c>
      <c r="I160" s="170"/>
      <c r="J160" s="171">
        <f>ROUND(I160*H160,2)</f>
        <v>0</v>
      </c>
      <c r="K160" s="167" t="s">
        <v>133</v>
      </c>
      <c r="L160" s="34"/>
      <c r="M160" s="172" t="s">
        <v>21</v>
      </c>
      <c r="N160" s="173" t="s">
        <v>43</v>
      </c>
      <c r="O160" s="35"/>
      <c r="P160" s="174">
        <f>O160*H160</f>
        <v>0</v>
      </c>
      <c r="Q160" s="174">
        <v>0</v>
      </c>
      <c r="R160" s="174">
        <f>Q160*H160</f>
        <v>0</v>
      </c>
      <c r="S160" s="174">
        <v>0</v>
      </c>
      <c r="T160" s="175">
        <f>S160*H160</f>
        <v>0</v>
      </c>
      <c r="AR160" s="17" t="s">
        <v>134</v>
      </c>
      <c r="AT160" s="17" t="s">
        <v>129</v>
      </c>
      <c r="AU160" s="17" t="s">
        <v>81</v>
      </c>
      <c r="AY160" s="17" t="s">
        <v>127</v>
      </c>
      <c r="BE160" s="176">
        <f>IF(N160="základní",J160,0)</f>
        <v>0</v>
      </c>
      <c r="BF160" s="176">
        <f>IF(N160="snížená",J160,0)</f>
        <v>0</v>
      </c>
      <c r="BG160" s="176">
        <f>IF(N160="zákl. přenesená",J160,0)</f>
        <v>0</v>
      </c>
      <c r="BH160" s="176">
        <f>IF(N160="sníž. přenesená",J160,0)</f>
        <v>0</v>
      </c>
      <c r="BI160" s="176">
        <f>IF(N160="nulová",J160,0)</f>
        <v>0</v>
      </c>
      <c r="BJ160" s="17" t="s">
        <v>79</v>
      </c>
      <c r="BK160" s="176">
        <f>ROUND(I160*H160,2)</f>
        <v>0</v>
      </c>
      <c r="BL160" s="17" t="s">
        <v>134</v>
      </c>
      <c r="BM160" s="17" t="s">
        <v>251</v>
      </c>
    </row>
    <row r="161" spans="2:47" s="1" customFormat="1" ht="13.5">
      <c r="B161" s="34"/>
      <c r="D161" s="177" t="s">
        <v>136</v>
      </c>
      <c r="F161" s="178" t="s">
        <v>252</v>
      </c>
      <c r="I161" s="138"/>
      <c r="L161" s="34"/>
      <c r="M161" s="63"/>
      <c r="N161" s="35"/>
      <c r="O161" s="35"/>
      <c r="P161" s="35"/>
      <c r="Q161" s="35"/>
      <c r="R161" s="35"/>
      <c r="S161" s="35"/>
      <c r="T161" s="64"/>
      <c r="AT161" s="17" t="s">
        <v>136</v>
      </c>
      <c r="AU161" s="17" t="s">
        <v>81</v>
      </c>
    </row>
    <row r="162" spans="2:47" s="1" customFormat="1" ht="175.5">
      <c r="B162" s="34"/>
      <c r="D162" s="177" t="s">
        <v>138</v>
      </c>
      <c r="F162" s="179" t="s">
        <v>247</v>
      </c>
      <c r="I162" s="138"/>
      <c r="L162" s="34"/>
      <c r="M162" s="63"/>
      <c r="N162" s="35"/>
      <c r="O162" s="35"/>
      <c r="P162" s="35"/>
      <c r="Q162" s="35"/>
      <c r="R162" s="35"/>
      <c r="S162" s="35"/>
      <c r="T162" s="64"/>
      <c r="AT162" s="17" t="s">
        <v>138</v>
      </c>
      <c r="AU162" s="17" t="s">
        <v>81</v>
      </c>
    </row>
    <row r="163" spans="2:51" s="11" customFormat="1" ht="13.5">
      <c r="B163" s="180"/>
      <c r="D163" s="181" t="s">
        <v>140</v>
      </c>
      <c r="F163" s="183" t="s">
        <v>253</v>
      </c>
      <c r="H163" s="184">
        <v>2057</v>
      </c>
      <c r="I163" s="185"/>
      <c r="L163" s="180"/>
      <c r="M163" s="186"/>
      <c r="N163" s="187"/>
      <c r="O163" s="187"/>
      <c r="P163" s="187"/>
      <c r="Q163" s="187"/>
      <c r="R163" s="187"/>
      <c r="S163" s="187"/>
      <c r="T163" s="188"/>
      <c r="AT163" s="189" t="s">
        <v>140</v>
      </c>
      <c r="AU163" s="189" t="s">
        <v>81</v>
      </c>
      <c r="AV163" s="11" t="s">
        <v>81</v>
      </c>
      <c r="AW163" s="11" t="s">
        <v>4</v>
      </c>
      <c r="AX163" s="11" t="s">
        <v>79</v>
      </c>
      <c r="AY163" s="189" t="s">
        <v>127</v>
      </c>
    </row>
    <row r="164" spans="2:65" s="1" customFormat="1" ht="22.5" customHeight="1">
      <c r="B164" s="164"/>
      <c r="C164" s="165" t="s">
        <v>254</v>
      </c>
      <c r="D164" s="165" t="s">
        <v>129</v>
      </c>
      <c r="E164" s="166" t="s">
        <v>255</v>
      </c>
      <c r="F164" s="167" t="s">
        <v>256</v>
      </c>
      <c r="G164" s="168" t="s">
        <v>132</v>
      </c>
      <c r="H164" s="169">
        <v>223</v>
      </c>
      <c r="I164" s="170"/>
      <c r="J164" s="171">
        <f>ROUND(I164*H164,2)</f>
        <v>0</v>
      </c>
      <c r="K164" s="167" t="s">
        <v>133</v>
      </c>
      <c r="L164" s="34"/>
      <c r="M164" s="172" t="s">
        <v>21</v>
      </c>
      <c r="N164" s="173" t="s">
        <v>43</v>
      </c>
      <c r="O164" s="35"/>
      <c r="P164" s="174">
        <f>O164*H164</f>
        <v>0</v>
      </c>
      <c r="Q164" s="174">
        <v>0</v>
      </c>
      <c r="R164" s="174">
        <f>Q164*H164</f>
        <v>0</v>
      </c>
      <c r="S164" s="174">
        <v>0</v>
      </c>
      <c r="T164" s="175">
        <f>S164*H164</f>
        <v>0</v>
      </c>
      <c r="AR164" s="17" t="s">
        <v>134</v>
      </c>
      <c r="AT164" s="17" t="s">
        <v>129</v>
      </c>
      <c r="AU164" s="17" t="s">
        <v>81</v>
      </c>
      <c r="AY164" s="17" t="s">
        <v>127</v>
      </c>
      <c r="BE164" s="176">
        <f>IF(N164="základní",J164,0)</f>
        <v>0</v>
      </c>
      <c r="BF164" s="176">
        <f>IF(N164="snížená",J164,0)</f>
        <v>0</v>
      </c>
      <c r="BG164" s="176">
        <f>IF(N164="zákl. přenesená",J164,0)</f>
        <v>0</v>
      </c>
      <c r="BH164" s="176">
        <f>IF(N164="sníž. přenesená",J164,0)</f>
        <v>0</v>
      </c>
      <c r="BI164" s="176">
        <f>IF(N164="nulová",J164,0)</f>
        <v>0</v>
      </c>
      <c r="BJ164" s="17" t="s">
        <v>79</v>
      </c>
      <c r="BK164" s="176">
        <f>ROUND(I164*H164,2)</f>
        <v>0</v>
      </c>
      <c r="BL164" s="17" t="s">
        <v>134</v>
      </c>
      <c r="BM164" s="17" t="s">
        <v>257</v>
      </c>
    </row>
    <row r="165" spans="2:47" s="1" customFormat="1" ht="27">
      <c r="B165" s="34"/>
      <c r="D165" s="177" t="s">
        <v>136</v>
      </c>
      <c r="F165" s="178" t="s">
        <v>258</v>
      </c>
      <c r="I165" s="138"/>
      <c r="L165" s="34"/>
      <c r="M165" s="63"/>
      <c r="N165" s="35"/>
      <c r="O165" s="35"/>
      <c r="P165" s="35"/>
      <c r="Q165" s="35"/>
      <c r="R165" s="35"/>
      <c r="S165" s="35"/>
      <c r="T165" s="64"/>
      <c r="AT165" s="17" t="s">
        <v>136</v>
      </c>
      <c r="AU165" s="17" t="s">
        <v>81</v>
      </c>
    </row>
    <row r="166" spans="2:47" s="1" customFormat="1" ht="121.5">
      <c r="B166" s="34"/>
      <c r="D166" s="181" t="s">
        <v>138</v>
      </c>
      <c r="F166" s="211" t="s">
        <v>259</v>
      </c>
      <c r="I166" s="138"/>
      <c r="L166" s="34"/>
      <c r="M166" s="63"/>
      <c r="N166" s="35"/>
      <c r="O166" s="35"/>
      <c r="P166" s="35"/>
      <c r="Q166" s="35"/>
      <c r="R166" s="35"/>
      <c r="S166" s="35"/>
      <c r="T166" s="64"/>
      <c r="AT166" s="17" t="s">
        <v>138</v>
      </c>
      <c r="AU166" s="17" t="s">
        <v>81</v>
      </c>
    </row>
    <row r="167" spans="2:65" s="1" customFormat="1" ht="22.5" customHeight="1">
      <c r="B167" s="164"/>
      <c r="C167" s="201" t="s">
        <v>260</v>
      </c>
      <c r="D167" s="201" t="s">
        <v>237</v>
      </c>
      <c r="E167" s="202" t="s">
        <v>261</v>
      </c>
      <c r="F167" s="203" t="s">
        <v>262</v>
      </c>
      <c r="G167" s="204" t="s">
        <v>240</v>
      </c>
      <c r="H167" s="205">
        <v>60.21</v>
      </c>
      <c r="I167" s="206"/>
      <c r="J167" s="207">
        <f>ROUND(I167*H167,2)</f>
        <v>0</v>
      </c>
      <c r="K167" s="203" t="s">
        <v>21</v>
      </c>
      <c r="L167" s="208"/>
      <c r="M167" s="209" t="s">
        <v>21</v>
      </c>
      <c r="N167" s="210" t="s">
        <v>43</v>
      </c>
      <c r="O167" s="35"/>
      <c r="P167" s="174">
        <f>O167*H167</f>
        <v>0</v>
      </c>
      <c r="Q167" s="174">
        <v>1</v>
      </c>
      <c r="R167" s="174">
        <f>Q167*H167</f>
        <v>60.21</v>
      </c>
      <c r="S167" s="174">
        <v>0</v>
      </c>
      <c r="T167" s="175">
        <f>S167*H167</f>
        <v>0</v>
      </c>
      <c r="AR167" s="17" t="s">
        <v>184</v>
      </c>
      <c r="AT167" s="17" t="s">
        <v>237</v>
      </c>
      <c r="AU167" s="17" t="s">
        <v>81</v>
      </c>
      <c r="AY167" s="17" t="s">
        <v>127</v>
      </c>
      <c r="BE167" s="176">
        <f>IF(N167="základní",J167,0)</f>
        <v>0</v>
      </c>
      <c r="BF167" s="176">
        <f>IF(N167="snížená",J167,0)</f>
        <v>0</v>
      </c>
      <c r="BG167" s="176">
        <f>IF(N167="zákl. přenesená",J167,0)</f>
        <v>0</v>
      </c>
      <c r="BH167" s="176">
        <f>IF(N167="sníž. přenesená",J167,0)</f>
        <v>0</v>
      </c>
      <c r="BI167" s="176">
        <f>IF(N167="nulová",J167,0)</f>
        <v>0</v>
      </c>
      <c r="BJ167" s="17" t="s">
        <v>79</v>
      </c>
      <c r="BK167" s="176">
        <f>ROUND(I167*H167,2)</f>
        <v>0</v>
      </c>
      <c r="BL167" s="17" t="s">
        <v>134</v>
      </c>
      <c r="BM167" s="17" t="s">
        <v>263</v>
      </c>
    </row>
    <row r="168" spans="2:51" s="11" customFormat="1" ht="13.5">
      <c r="B168" s="180"/>
      <c r="D168" s="181" t="s">
        <v>140</v>
      </c>
      <c r="E168" s="182" t="s">
        <v>21</v>
      </c>
      <c r="F168" s="183" t="s">
        <v>264</v>
      </c>
      <c r="H168" s="184">
        <v>60.21</v>
      </c>
      <c r="I168" s="185"/>
      <c r="L168" s="180"/>
      <c r="M168" s="186"/>
      <c r="N168" s="187"/>
      <c r="O168" s="187"/>
      <c r="P168" s="187"/>
      <c r="Q168" s="187"/>
      <c r="R168" s="187"/>
      <c r="S168" s="187"/>
      <c r="T168" s="188"/>
      <c r="AT168" s="189" t="s">
        <v>140</v>
      </c>
      <c r="AU168" s="189" t="s">
        <v>81</v>
      </c>
      <c r="AV168" s="11" t="s">
        <v>81</v>
      </c>
      <c r="AW168" s="11" t="s">
        <v>35</v>
      </c>
      <c r="AX168" s="11" t="s">
        <v>79</v>
      </c>
      <c r="AY168" s="189" t="s">
        <v>127</v>
      </c>
    </row>
    <row r="169" spans="2:65" s="1" customFormat="1" ht="22.5" customHeight="1">
      <c r="B169" s="164"/>
      <c r="C169" s="165" t="s">
        <v>7</v>
      </c>
      <c r="D169" s="165" t="s">
        <v>129</v>
      </c>
      <c r="E169" s="166" t="s">
        <v>265</v>
      </c>
      <c r="F169" s="167" t="s">
        <v>266</v>
      </c>
      <c r="G169" s="168" t="s">
        <v>132</v>
      </c>
      <c r="H169" s="169">
        <v>223</v>
      </c>
      <c r="I169" s="170"/>
      <c r="J169" s="171">
        <f>ROUND(I169*H169,2)</f>
        <v>0</v>
      </c>
      <c r="K169" s="167" t="s">
        <v>133</v>
      </c>
      <c r="L169" s="34"/>
      <c r="M169" s="172" t="s">
        <v>21</v>
      </c>
      <c r="N169" s="173" t="s">
        <v>43</v>
      </c>
      <c r="O169" s="35"/>
      <c r="P169" s="174">
        <f>O169*H169</f>
        <v>0</v>
      </c>
      <c r="Q169" s="174">
        <v>0</v>
      </c>
      <c r="R169" s="174">
        <f>Q169*H169</f>
        <v>0</v>
      </c>
      <c r="S169" s="174">
        <v>0</v>
      </c>
      <c r="T169" s="175">
        <f>S169*H169</f>
        <v>0</v>
      </c>
      <c r="AR169" s="17" t="s">
        <v>134</v>
      </c>
      <c r="AT169" s="17" t="s">
        <v>129</v>
      </c>
      <c r="AU169" s="17" t="s">
        <v>81</v>
      </c>
      <c r="AY169" s="17" t="s">
        <v>127</v>
      </c>
      <c r="BE169" s="176">
        <f>IF(N169="základní",J169,0)</f>
        <v>0</v>
      </c>
      <c r="BF169" s="176">
        <f>IF(N169="snížená",J169,0)</f>
        <v>0</v>
      </c>
      <c r="BG169" s="176">
        <f>IF(N169="zákl. přenesená",J169,0)</f>
        <v>0</v>
      </c>
      <c r="BH169" s="176">
        <f>IF(N169="sníž. přenesená",J169,0)</f>
        <v>0</v>
      </c>
      <c r="BI169" s="176">
        <f>IF(N169="nulová",J169,0)</f>
        <v>0</v>
      </c>
      <c r="BJ169" s="17" t="s">
        <v>79</v>
      </c>
      <c r="BK169" s="176">
        <f>ROUND(I169*H169,2)</f>
        <v>0</v>
      </c>
      <c r="BL169" s="17" t="s">
        <v>134</v>
      </c>
      <c r="BM169" s="17" t="s">
        <v>267</v>
      </c>
    </row>
    <row r="170" spans="2:47" s="1" customFormat="1" ht="27">
      <c r="B170" s="34"/>
      <c r="D170" s="177" t="s">
        <v>136</v>
      </c>
      <c r="F170" s="178" t="s">
        <v>268</v>
      </c>
      <c r="I170" s="138"/>
      <c r="L170" s="34"/>
      <c r="M170" s="63"/>
      <c r="N170" s="35"/>
      <c r="O170" s="35"/>
      <c r="P170" s="35"/>
      <c r="Q170" s="35"/>
      <c r="R170" s="35"/>
      <c r="S170" s="35"/>
      <c r="T170" s="64"/>
      <c r="AT170" s="17" t="s">
        <v>136</v>
      </c>
      <c r="AU170" s="17" t="s">
        <v>81</v>
      </c>
    </row>
    <row r="171" spans="2:47" s="1" customFormat="1" ht="121.5">
      <c r="B171" s="34"/>
      <c r="D171" s="181" t="s">
        <v>138</v>
      </c>
      <c r="F171" s="211" t="s">
        <v>269</v>
      </c>
      <c r="I171" s="138"/>
      <c r="L171" s="34"/>
      <c r="M171" s="63"/>
      <c r="N171" s="35"/>
      <c r="O171" s="35"/>
      <c r="P171" s="35"/>
      <c r="Q171" s="35"/>
      <c r="R171" s="35"/>
      <c r="S171" s="35"/>
      <c r="T171" s="64"/>
      <c r="AT171" s="17" t="s">
        <v>138</v>
      </c>
      <c r="AU171" s="17" t="s">
        <v>81</v>
      </c>
    </row>
    <row r="172" spans="2:65" s="1" customFormat="1" ht="22.5" customHeight="1">
      <c r="B172" s="164"/>
      <c r="C172" s="201" t="s">
        <v>270</v>
      </c>
      <c r="D172" s="201" t="s">
        <v>237</v>
      </c>
      <c r="E172" s="202" t="s">
        <v>271</v>
      </c>
      <c r="F172" s="203" t="s">
        <v>272</v>
      </c>
      <c r="G172" s="204" t="s">
        <v>273</v>
      </c>
      <c r="H172" s="205">
        <v>3.345</v>
      </c>
      <c r="I172" s="206"/>
      <c r="J172" s="207">
        <f>ROUND(I172*H172,2)</f>
        <v>0</v>
      </c>
      <c r="K172" s="203" t="s">
        <v>133</v>
      </c>
      <c r="L172" s="208"/>
      <c r="M172" s="209" t="s">
        <v>21</v>
      </c>
      <c r="N172" s="210" t="s">
        <v>43</v>
      </c>
      <c r="O172" s="35"/>
      <c r="P172" s="174">
        <f>O172*H172</f>
        <v>0</v>
      </c>
      <c r="Q172" s="174">
        <v>0.001</v>
      </c>
      <c r="R172" s="174">
        <f>Q172*H172</f>
        <v>0.0033450000000000003</v>
      </c>
      <c r="S172" s="174">
        <v>0</v>
      </c>
      <c r="T172" s="175">
        <f>S172*H172</f>
        <v>0</v>
      </c>
      <c r="AR172" s="17" t="s">
        <v>184</v>
      </c>
      <c r="AT172" s="17" t="s">
        <v>237</v>
      </c>
      <c r="AU172" s="17" t="s">
        <v>81</v>
      </c>
      <c r="AY172" s="17" t="s">
        <v>127</v>
      </c>
      <c r="BE172" s="176">
        <f>IF(N172="základní",J172,0)</f>
        <v>0</v>
      </c>
      <c r="BF172" s="176">
        <f>IF(N172="snížená",J172,0)</f>
        <v>0</v>
      </c>
      <c r="BG172" s="176">
        <f>IF(N172="zákl. přenesená",J172,0)</f>
        <v>0</v>
      </c>
      <c r="BH172" s="176">
        <f>IF(N172="sníž. přenesená",J172,0)</f>
        <v>0</v>
      </c>
      <c r="BI172" s="176">
        <f>IF(N172="nulová",J172,0)</f>
        <v>0</v>
      </c>
      <c r="BJ172" s="17" t="s">
        <v>79</v>
      </c>
      <c r="BK172" s="176">
        <f>ROUND(I172*H172,2)</f>
        <v>0</v>
      </c>
      <c r="BL172" s="17" t="s">
        <v>134</v>
      </c>
      <c r="BM172" s="17" t="s">
        <v>274</v>
      </c>
    </row>
    <row r="173" spans="2:47" s="1" customFormat="1" ht="13.5">
      <c r="B173" s="34"/>
      <c r="D173" s="177" t="s">
        <v>136</v>
      </c>
      <c r="F173" s="178" t="s">
        <v>275</v>
      </c>
      <c r="I173" s="138"/>
      <c r="L173" s="34"/>
      <c r="M173" s="63"/>
      <c r="N173" s="35"/>
      <c r="O173" s="35"/>
      <c r="P173" s="35"/>
      <c r="Q173" s="35"/>
      <c r="R173" s="35"/>
      <c r="S173" s="35"/>
      <c r="T173" s="64"/>
      <c r="AT173" s="17" t="s">
        <v>136</v>
      </c>
      <c r="AU173" s="17" t="s">
        <v>81</v>
      </c>
    </row>
    <row r="174" spans="2:51" s="11" customFormat="1" ht="13.5">
      <c r="B174" s="180"/>
      <c r="D174" s="181" t="s">
        <v>140</v>
      </c>
      <c r="F174" s="183" t="s">
        <v>276</v>
      </c>
      <c r="H174" s="184">
        <v>3.345</v>
      </c>
      <c r="I174" s="185"/>
      <c r="L174" s="180"/>
      <c r="M174" s="186"/>
      <c r="N174" s="187"/>
      <c r="O174" s="187"/>
      <c r="P174" s="187"/>
      <c r="Q174" s="187"/>
      <c r="R174" s="187"/>
      <c r="S174" s="187"/>
      <c r="T174" s="188"/>
      <c r="AT174" s="189" t="s">
        <v>140</v>
      </c>
      <c r="AU174" s="189" t="s">
        <v>81</v>
      </c>
      <c r="AV174" s="11" t="s">
        <v>81</v>
      </c>
      <c r="AW174" s="11" t="s">
        <v>4</v>
      </c>
      <c r="AX174" s="11" t="s">
        <v>79</v>
      </c>
      <c r="AY174" s="189" t="s">
        <v>127</v>
      </c>
    </row>
    <row r="175" spans="2:65" s="1" customFormat="1" ht="22.5" customHeight="1">
      <c r="B175" s="164"/>
      <c r="C175" s="165" t="s">
        <v>277</v>
      </c>
      <c r="D175" s="165" t="s">
        <v>129</v>
      </c>
      <c r="E175" s="166" t="s">
        <v>278</v>
      </c>
      <c r="F175" s="167" t="s">
        <v>279</v>
      </c>
      <c r="G175" s="168" t="s">
        <v>132</v>
      </c>
      <c r="H175" s="169">
        <v>2105.68</v>
      </c>
      <c r="I175" s="170"/>
      <c r="J175" s="171">
        <f>ROUND(I175*H175,2)</f>
        <v>0</v>
      </c>
      <c r="K175" s="167" t="s">
        <v>133</v>
      </c>
      <c r="L175" s="34"/>
      <c r="M175" s="172" t="s">
        <v>21</v>
      </c>
      <c r="N175" s="173" t="s">
        <v>43</v>
      </c>
      <c r="O175" s="35"/>
      <c r="P175" s="174">
        <f>O175*H175</f>
        <v>0</v>
      </c>
      <c r="Q175" s="174">
        <v>0</v>
      </c>
      <c r="R175" s="174">
        <f>Q175*H175</f>
        <v>0</v>
      </c>
      <c r="S175" s="174">
        <v>0</v>
      </c>
      <c r="T175" s="175">
        <f>S175*H175</f>
        <v>0</v>
      </c>
      <c r="AR175" s="17" t="s">
        <v>134</v>
      </c>
      <c r="AT175" s="17" t="s">
        <v>129</v>
      </c>
      <c r="AU175" s="17" t="s">
        <v>81</v>
      </c>
      <c r="AY175" s="17" t="s">
        <v>127</v>
      </c>
      <c r="BE175" s="176">
        <f>IF(N175="základní",J175,0)</f>
        <v>0</v>
      </c>
      <c r="BF175" s="176">
        <f>IF(N175="snížená",J175,0)</f>
        <v>0</v>
      </c>
      <c r="BG175" s="176">
        <f>IF(N175="zákl. přenesená",J175,0)</f>
        <v>0</v>
      </c>
      <c r="BH175" s="176">
        <f>IF(N175="sníž. přenesená",J175,0)</f>
        <v>0</v>
      </c>
      <c r="BI175" s="176">
        <f>IF(N175="nulová",J175,0)</f>
        <v>0</v>
      </c>
      <c r="BJ175" s="17" t="s">
        <v>79</v>
      </c>
      <c r="BK175" s="176">
        <f>ROUND(I175*H175,2)</f>
        <v>0</v>
      </c>
      <c r="BL175" s="17" t="s">
        <v>134</v>
      </c>
      <c r="BM175" s="17" t="s">
        <v>280</v>
      </c>
    </row>
    <row r="176" spans="2:47" s="1" customFormat="1" ht="13.5">
      <c r="B176" s="34"/>
      <c r="D176" s="177" t="s">
        <v>136</v>
      </c>
      <c r="F176" s="178" t="s">
        <v>281</v>
      </c>
      <c r="I176" s="138"/>
      <c r="L176" s="34"/>
      <c r="M176" s="63"/>
      <c r="N176" s="35"/>
      <c r="O176" s="35"/>
      <c r="P176" s="35"/>
      <c r="Q176" s="35"/>
      <c r="R176" s="35"/>
      <c r="S176" s="35"/>
      <c r="T176" s="64"/>
      <c r="AT176" s="17" t="s">
        <v>136</v>
      </c>
      <c r="AU176" s="17" t="s">
        <v>81</v>
      </c>
    </row>
    <row r="177" spans="2:47" s="1" customFormat="1" ht="162">
      <c r="B177" s="34"/>
      <c r="D177" s="177" t="s">
        <v>138</v>
      </c>
      <c r="F177" s="179" t="s">
        <v>282</v>
      </c>
      <c r="I177" s="138"/>
      <c r="L177" s="34"/>
      <c r="M177" s="63"/>
      <c r="N177" s="35"/>
      <c r="O177" s="35"/>
      <c r="P177" s="35"/>
      <c r="Q177" s="35"/>
      <c r="R177" s="35"/>
      <c r="S177" s="35"/>
      <c r="T177" s="64"/>
      <c r="AT177" s="17" t="s">
        <v>138</v>
      </c>
      <c r="AU177" s="17" t="s">
        <v>81</v>
      </c>
    </row>
    <row r="178" spans="2:51" s="11" customFormat="1" ht="13.5">
      <c r="B178" s="180"/>
      <c r="D178" s="181" t="s">
        <v>140</v>
      </c>
      <c r="E178" s="182" t="s">
        <v>21</v>
      </c>
      <c r="F178" s="183" t="s">
        <v>283</v>
      </c>
      <c r="H178" s="184">
        <v>2105.68</v>
      </c>
      <c r="I178" s="185"/>
      <c r="L178" s="180"/>
      <c r="M178" s="186"/>
      <c r="N178" s="187"/>
      <c r="O178" s="187"/>
      <c r="P178" s="187"/>
      <c r="Q178" s="187"/>
      <c r="R178" s="187"/>
      <c r="S178" s="187"/>
      <c r="T178" s="188"/>
      <c r="AT178" s="189" t="s">
        <v>140</v>
      </c>
      <c r="AU178" s="189" t="s">
        <v>81</v>
      </c>
      <c r="AV178" s="11" t="s">
        <v>81</v>
      </c>
      <c r="AW178" s="11" t="s">
        <v>35</v>
      </c>
      <c r="AX178" s="11" t="s">
        <v>79</v>
      </c>
      <c r="AY178" s="189" t="s">
        <v>127</v>
      </c>
    </row>
    <row r="179" spans="2:65" s="1" customFormat="1" ht="31.5" customHeight="1">
      <c r="B179" s="164"/>
      <c r="C179" s="165" t="s">
        <v>284</v>
      </c>
      <c r="D179" s="165" t="s">
        <v>129</v>
      </c>
      <c r="E179" s="166" t="s">
        <v>285</v>
      </c>
      <c r="F179" s="167" t="s">
        <v>286</v>
      </c>
      <c r="G179" s="168" t="s">
        <v>287</v>
      </c>
      <c r="H179" s="169">
        <v>7</v>
      </c>
      <c r="I179" s="170"/>
      <c r="J179" s="171">
        <f>ROUND(I179*H179,2)</f>
        <v>0</v>
      </c>
      <c r="K179" s="167" t="s">
        <v>133</v>
      </c>
      <c r="L179" s="34"/>
      <c r="M179" s="172" t="s">
        <v>21</v>
      </c>
      <c r="N179" s="173" t="s">
        <v>43</v>
      </c>
      <c r="O179" s="35"/>
      <c r="P179" s="174">
        <f>O179*H179</f>
        <v>0</v>
      </c>
      <c r="Q179" s="174">
        <v>0</v>
      </c>
      <c r="R179" s="174">
        <f>Q179*H179</f>
        <v>0</v>
      </c>
      <c r="S179" s="174">
        <v>0</v>
      </c>
      <c r="T179" s="175">
        <f>S179*H179</f>
        <v>0</v>
      </c>
      <c r="AR179" s="17" t="s">
        <v>134</v>
      </c>
      <c r="AT179" s="17" t="s">
        <v>129</v>
      </c>
      <c r="AU179" s="17" t="s">
        <v>81</v>
      </c>
      <c r="AY179" s="17" t="s">
        <v>127</v>
      </c>
      <c r="BE179" s="176">
        <f>IF(N179="základní",J179,0)</f>
        <v>0</v>
      </c>
      <c r="BF179" s="176">
        <f>IF(N179="snížená",J179,0)</f>
        <v>0</v>
      </c>
      <c r="BG179" s="176">
        <f>IF(N179="zákl. přenesená",J179,0)</f>
        <v>0</v>
      </c>
      <c r="BH179" s="176">
        <f>IF(N179="sníž. přenesená",J179,0)</f>
        <v>0</v>
      </c>
      <c r="BI179" s="176">
        <f>IF(N179="nulová",J179,0)</f>
        <v>0</v>
      </c>
      <c r="BJ179" s="17" t="s">
        <v>79</v>
      </c>
      <c r="BK179" s="176">
        <f>ROUND(I179*H179,2)</f>
        <v>0</v>
      </c>
      <c r="BL179" s="17" t="s">
        <v>134</v>
      </c>
      <c r="BM179" s="17" t="s">
        <v>288</v>
      </c>
    </row>
    <row r="180" spans="2:47" s="1" customFormat="1" ht="27">
      <c r="B180" s="34"/>
      <c r="D180" s="177" t="s">
        <v>136</v>
      </c>
      <c r="F180" s="178" t="s">
        <v>289</v>
      </c>
      <c r="I180" s="138"/>
      <c r="L180" s="34"/>
      <c r="M180" s="63"/>
      <c r="N180" s="35"/>
      <c r="O180" s="35"/>
      <c r="P180" s="35"/>
      <c r="Q180" s="35"/>
      <c r="R180" s="35"/>
      <c r="S180" s="35"/>
      <c r="T180" s="64"/>
      <c r="AT180" s="17" t="s">
        <v>136</v>
      </c>
      <c r="AU180" s="17" t="s">
        <v>81</v>
      </c>
    </row>
    <row r="181" spans="2:47" s="1" customFormat="1" ht="81">
      <c r="B181" s="34"/>
      <c r="D181" s="177" t="s">
        <v>138</v>
      </c>
      <c r="F181" s="179" t="s">
        <v>290</v>
      </c>
      <c r="I181" s="138"/>
      <c r="L181" s="34"/>
      <c r="M181" s="63"/>
      <c r="N181" s="35"/>
      <c r="O181" s="35"/>
      <c r="P181" s="35"/>
      <c r="Q181" s="35"/>
      <c r="R181" s="35"/>
      <c r="S181" s="35"/>
      <c r="T181" s="64"/>
      <c r="AT181" s="17" t="s">
        <v>138</v>
      </c>
      <c r="AU181" s="17" t="s">
        <v>81</v>
      </c>
    </row>
    <row r="182" spans="2:51" s="11" customFormat="1" ht="13.5">
      <c r="B182" s="180"/>
      <c r="D182" s="181" t="s">
        <v>140</v>
      </c>
      <c r="E182" s="182" t="s">
        <v>21</v>
      </c>
      <c r="F182" s="183" t="s">
        <v>291</v>
      </c>
      <c r="H182" s="184">
        <v>7</v>
      </c>
      <c r="I182" s="185"/>
      <c r="L182" s="180"/>
      <c r="M182" s="186"/>
      <c r="N182" s="187"/>
      <c r="O182" s="187"/>
      <c r="P182" s="187"/>
      <c r="Q182" s="187"/>
      <c r="R182" s="187"/>
      <c r="S182" s="187"/>
      <c r="T182" s="188"/>
      <c r="AT182" s="189" t="s">
        <v>140</v>
      </c>
      <c r="AU182" s="189" t="s">
        <v>81</v>
      </c>
      <c r="AV182" s="11" t="s">
        <v>81</v>
      </c>
      <c r="AW182" s="11" t="s">
        <v>35</v>
      </c>
      <c r="AX182" s="11" t="s">
        <v>79</v>
      </c>
      <c r="AY182" s="189" t="s">
        <v>127</v>
      </c>
    </row>
    <row r="183" spans="2:65" s="1" customFormat="1" ht="31.5" customHeight="1">
      <c r="B183" s="164"/>
      <c r="C183" s="165" t="s">
        <v>292</v>
      </c>
      <c r="D183" s="165" t="s">
        <v>129</v>
      </c>
      <c r="E183" s="166" t="s">
        <v>293</v>
      </c>
      <c r="F183" s="167" t="s">
        <v>294</v>
      </c>
      <c r="G183" s="168" t="s">
        <v>287</v>
      </c>
      <c r="H183" s="169">
        <v>68</v>
      </c>
      <c r="I183" s="170"/>
      <c r="J183" s="171">
        <f>ROUND(I183*H183,2)</f>
        <v>0</v>
      </c>
      <c r="K183" s="167" t="s">
        <v>133</v>
      </c>
      <c r="L183" s="34"/>
      <c r="M183" s="172" t="s">
        <v>21</v>
      </c>
      <c r="N183" s="173" t="s">
        <v>43</v>
      </c>
      <c r="O183" s="35"/>
      <c r="P183" s="174">
        <f>O183*H183</f>
        <v>0</v>
      </c>
      <c r="Q183" s="174">
        <v>0</v>
      </c>
      <c r="R183" s="174">
        <f>Q183*H183</f>
        <v>0</v>
      </c>
      <c r="S183" s="174">
        <v>0</v>
      </c>
      <c r="T183" s="175">
        <f>S183*H183</f>
        <v>0</v>
      </c>
      <c r="AR183" s="17" t="s">
        <v>134</v>
      </c>
      <c r="AT183" s="17" t="s">
        <v>129</v>
      </c>
      <c r="AU183" s="17" t="s">
        <v>81</v>
      </c>
      <c r="AY183" s="17" t="s">
        <v>127</v>
      </c>
      <c r="BE183" s="176">
        <f>IF(N183="základní",J183,0)</f>
        <v>0</v>
      </c>
      <c r="BF183" s="176">
        <f>IF(N183="snížená",J183,0)</f>
        <v>0</v>
      </c>
      <c r="BG183" s="176">
        <f>IF(N183="zákl. přenesená",J183,0)</f>
        <v>0</v>
      </c>
      <c r="BH183" s="176">
        <f>IF(N183="sníž. přenesená",J183,0)</f>
        <v>0</v>
      </c>
      <c r="BI183" s="176">
        <f>IF(N183="nulová",J183,0)</f>
        <v>0</v>
      </c>
      <c r="BJ183" s="17" t="s">
        <v>79</v>
      </c>
      <c r="BK183" s="176">
        <f>ROUND(I183*H183,2)</f>
        <v>0</v>
      </c>
      <c r="BL183" s="17" t="s">
        <v>134</v>
      </c>
      <c r="BM183" s="17" t="s">
        <v>295</v>
      </c>
    </row>
    <row r="184" spans="2:47" s="1" customFormat="1" ht="27">
      <c r="B184" s="34"/>
      <c r="D184" s="177" t="s">
        <v>136</v>
      </c>
      <c r="F184" s="178" t="s">
        <v>296</v>
      </c>
      <c r="I184" s="138"/>
      <c r="L184" s="34"/>
      <c r="M184" s="63"/>
      <c r="N184" s="35"/>
      <c r="O184" s="35"/>
      <c r="P184" s="35"/>
      <c r="Q184" s="35"/>
      <c r="R184" s="35"/>
      <c r="S184" s="35"/>
      <c r="T184" s="64"/>
      <c r="AT184" s="17" t="s">
        <v>136</v>
      </c>
      <c r="AU184" s="17" t="s">
        <v>81</v>
      </c>
    </row>
    <row r="185" spans="2:47" s="1" customFormat="1" ht="81">
      <c r="B185" s="34"/>
      <c r="D185" s="177" t="s">
        <v>138</v>
      </c>
      <c r="F185" s="179" t="s">
        <v>290</v>
      </c>
      <c r="I185" s="138"/>
      <c r="L185" s="34"/>
      <c r="M185" s="63"/>
      <c r="N185" s="35"/>
      <c r="O185" s="35"/>
      <c r="P185" s="35"/>
      <c r="Q185" s="35"/>
      <c r="R185" s="35"/>
      <c r="S185" s="35"/>
      <c r="T185" s="64"/>
      <c r="AT185" s="17" t="s">
        <v>138</v>
      </c>
      <c r="AU185" s="17" t="s">
        <v>81</v>
      </c>
    </row>
    <row r="186" spans="2:51" s="11" customFormat="1" ht="13.5">
      <c r="B186" s="180"/>
      <c r="D186" s="181" t="s">
        <v>140</v>
      </c>
      <c r="E186" s="182" t="s">
        <v>21</v>
      </c>
      <c r="F186" s="183" t="s">
        <v>297</v>
      </c>
      <c r="H186" s="184">
        <v>68</v>
      </c>
      <c r="I186" s="185"/>
      <c r="L186" s="180"/>
      <c r="M186" s="186"/>
      <c r="N186" s="187"/>
      <c r="O186" s="187"/>
      <c r="P186" s="187"/>
      <c r="Q186" s="187"/>
      <c r="R186" s="187"/>
      <c r="S186" s="187"/>
      <c r="T186" s="188"/>
      <c r="AT186" s="189" t="s">
        <v>140</v>
      </c>
      <c r="AU186" s="189" t="s">
        <v>81</v>
      </c>
      <c r="AV186" s="11" t="s">
        <v>81</v>
      </c>
      <c r="AW186" s="11" t="s">
        <v>35</v>
      </c>
      <c r="AX186" s="11" t="s">
        <v>79</v>
      </c>
      <c r="AY186" s="189" t="s">
        <v>127</v>
      </c>
    </row>
    <row r="187" spans="2:65" s="1" customFormat="1" ht="22.5" customHeight="1">
      <c r="B187" s="164"/>
      <c r="C187" s="201" t="s">
        <v>298</v>
      </c>
      <c r="D187" s="201" t="s">
        <v>237</v>
      </c>
      <c r="E187" s="202" t="s">
        <v>299</v>
      </c>
      <c r="F187" s="203" t="s">
        <v>300</v>
      </c>
      <c r="G187" s="204" t="s">
        <v>165</v>
      </c>
      <c r="H187" s="205">
        <v>1.555</v>
      </c>
      <c r="I187" s="206"/>
      <c r="J187" s="207">
        <f>ROUND(I187*H187,2)</f>
        <v>0</v>
      </c>
      <c r="K187" s="203" t="s">
        <v>133</v>
      </c>
      <c r="L187" s="208"/>
      <c r="M187" s="209" t="s">
        <v>21</v>
      </c>
      <c r="N187" s="210" t="s">
        <v>43</v>
      </c>
      <c r="O187" s="35"/>
      <c r="P187" s="174">
        <f>O187*H187</f>
        <v>0</v>
      </c>
      <c r="Q187" s="174">
        <v>0.22</v>
      </c>
      <c r="R187" s="174">
        <f>Q187*H187</f>
        <v>0.3421</v>
      </c>
      <c r="S187" s="174">
        <v>0</v>
      </c>
      <c r="T187" s="175">
        <f>S187*H187</f>
        <v>0</v>
      </c>
      <c r="AR187" s="17" t="s">
        <v>184</v>
      </c>
      <c r="AT187" s="17" t="s">
        <v>237</v>
      </c>
      <c r="AU187" s="17" t="s">
        <v>81</v>
      </c>
      <c r="AY187" s="17" t="s">
        <v>127</v>
      </c>
      <c r="BE187" s="176">
        <f>IF(N187="základní",J187,0)</f>
        <v>0</v>
      </c>
      <c r="BF187" s="176">
        <f>IF(N187="snížená",J187,0)</f>
        <v>0</v>
      </c>
      <c r="BG187" s="176">
        <f>IF(N187="zákl. přenesená",J187,0)</f>
        <v>0</v>
      </c>
      <c r="BH187" s="176">
        <f>IF(N187="sníž. přenesená",J187,0)</f>
        <v>0</v>
      </c>
      <c r="BI187" s="176">
        <f>IF(N187="nulová",J187,0)</f>
        <v>0</v>
      </c>
      <c r="BJ187" s="17" t="s">
        <v>79</v>
      </c>
      <c r="BK187" s="176">
        <f>ROUND(I187*H187,2)</f>
        <v>0</v>
      </c>
      <c r="BL187" s="17" t="s">
        <v>134</v>
      </c>
      <c r="BM187" s="17" t="s">
        <v>301</v>
      </c>
    </row>
    <row r="188" spans="2:47" s="1" customFormat="1" ht="13.5">
      <c r="B188" s="34"/>
      <c r="D188" s="177" t="s">
        <v>136</v>
      </c>
      <c r="F188" s="178" t="s">
        <v>302</v>
      </c>
      <c r="I188" s="138"/>
      <c r="L188" s="34"/>
      <c r="M188" s="63"/>
      <c r="N188" s="35"/>
      <c r="O188" s="35"/>
      <c r="P188" s="35"/>
      <c r="Q188" s="35"/>
      <c r="R188" s="35"/>
      <c r="S188" s="35"/>
      <c r="T188" s="64"/>
      <c r="AT188" s="17" t="s">
        <v>136</v>
      </c>
      <c r="AU188" s="17" t="s">
        <v>81</v>
      </c>
    </row>
    <row r="189" spans="2:51" s="11" customFormat="1" ht="13.5">
      <c r="B189" s="180"/>
      <c r="D189" s="177" t="s">
        <v>140</v>
      </c>
      <c r="E189" s="189" t="s">
        <v>21</v>
      </c>
      <c r="F189" s="190" t="s">
        <v>303</v>
      </c>
      <c r="H189" s="191">
        <v>0.68</v>
      </c>
      <c r="I189" s="185"/>
      <c r="L189" s="180"/>
      <c r="M189" s="186"/>
      <c r="N189" s="187"/>
      <c r="O189" s="187"/>
      <c r="P189" s="187"/>
      <c r="Q189" s="187"/>
      <c r="R189" s="187"/>
      <c r="S189" s="187"/>
      <c r="T189" s="188"/>
      <c r="AT189" s="189" t="s">
        <v>140</v>
      </c>
      <c r="AU189" s="189" t="s">
        <v>81</v>
      </c>
      <c r="AV189" s="11" t="s">
        <v>81</v>
      </c>
      <c r="AW189" s="11" t="s">
        <v>35</v>
      </c>
      <c r="AX189" s="11" t="s">
        <v>72</v>
      </c>
      <c r="AY189" s="189" t="s">
        <v>127</v>
      </c>
    </row>
    <row r="190" spans="2:51" s="11" customFormat="1" ht="13.5">
      <c r="B190" s="180"/>
      <c r="D190" s="177" t="s">
        <v>140</v>
      </c>
      <c r="E190" s="189" t="s">
        <v>21</v>
      </c>
      <c r="F190" s="190" t="s">
        <v>304</v>
      </c>
      <c r="H190" s="191">
        <v>0.875</v>
      </c>
      <c r="I190" s="185"/>
      <c r="L190" s="180"/>
      <c r="M190" s="186"/>
      <c r="N190" s="187"/>
      <c r="O190" s="187"/>
      <c r="P190" s="187"/>
      <c r="Q190" s="187"/>
      <c r="R190" s="187"/>
      <c r="S190" s="187"/>
      <c r="T190" s="188"/>
      <c r="AT190" s="189" t="s">
        <v>140</v>
      </c>
      <c r="AU190" s="189" t="s">
        <v>81</v>
      </c>
      <c r="AV190" s="11" t="s">
        <v>81</v>
      </c>
      <c r="AW190" s="11" t="s">
        <v>35</v>
      </c>
      <c r="AX190" s="11" t="s">
        <v>72</v>
      </c>
      <c r="AY190" s="189" t="s">
        <v>127</v>
      </c>
    </row>
    <row r="191" spans="2:51" s="12" customFormat="1" ht="13.5">
      <c r="B191" s="192"/>
      <c r="D191" s="181" t="s">
        <v>140</v>
      </c>
      <c r="E191" s="193" t="s">
        <v>21</v>
      </c>
      <c r="F191" s="194" t="s">
        <v>155</v>
      </c>
      <c r="H191" s="195">
        <v>1.555</v>
      </c>
      <c r="I191" s="196"/>
      <c r="L191" s="192"/>
      <c r="M191" s="197"/>
      <c r="N191" s="198"/>
      <c r="O191" s="198"/>
      <c r="P191" s="198"/>
      <c r="Q191" s="198"/>
      <c r="R191" s="198"/>
      <c r="S191" s="198"/>
      <c r="T191" s="199"/>
      <c r="AT191" s="200" t="s">
        <v>140</v>
      </c>
      <c r="AU191" s="200" t="s">
        <v>81</v>
      </c>
      <c r="AV191" s="12" t="s">
        <v>134</v>
      </c>
      <c r="AW191" s="12" t="s">
        <v>35</v>
      </c>
      <c r="AX191" s="12" t="s">
        <v>79</v>
      </c>
      <c r="AY191" s="200" t="s">
        <v>127</v>
      </c>
    </row>
    <row r="192" spans="2:65" s="1" customFormat="1" ht="22.5" customHeight="1">
      <c r="B192" s="164"/>
      <c r="C192" s="165" t="s">
        <v>305</v>
      </c>
      <c r="D192" s="165" t="s">
        <v>129</v>
      </c>
      <c r="E192" s="166" t="s">
        <v>306</v>
      </c>
      <c r="F192" s="167" t="s">
        <v>307</v>
      </c>
      <c r="G192" s="168" t="s">
        <v>287</v>
      </c>
      <c r="H192" s="169">
        <v>68</v>
      </c>
      <c r="I192" s="170"/>
      <c r="J192" s="171">
        <f>ROUND(I192*H192,2)</f>
        <v>0</v>
      </c>
      <c r="K192" s="167" t="s">
        <v>133</v>
      </c>
      <c r="L192" s="34"/>
      <c r="M192" s="172" t="s">
        <v>21</v>
      </c>
      <c r="N192" s="173" t="s">
        <v>43</v>
      </c>
      <c r="O192" s="35"/>
      <c r="P192" s="174">
        <f>O192*H192</f>
        <v>0</v>
      </c>
      <c r="Q192" s="174">
        <v>0</v>
      </c>
      <c r="R192" s="174">
        <f>Q192*H192</f>
        <v>0</v>
      </c>
      <c r="S192" s="174">
        <v>0</v>
      </c>
      <c r="T192" s="175">
        <f>S192*H192</f>
        <v>0</v>
      </c>
      <c r="AR192" s="17" t="s">
        <v>134</v>
      </c>
      <c r="AT192" s="17" t="s">
        <v>129</v>
      </c>
      <c r="AU192" s="17" t="s">
        <v>81</v>
      </c>
      <c r="AY192" s="17" t="s">
        <v>127</v>
      </c>
      <c r="BE192" s="176">
        <f>IF(N192="základní",J192,0)</f>
        <v>0</v>
      </c>
      <c r="BF192" s="176">
        <f>IF(N192="snížená",J192,0)</f>
        <v>0</v>
      </c>
      <c r="BG192" s="176">
        <f>IF(N192="zákl. přenesená",J192,0)</f>
        <v>0</v>
      </c>
      <c r="BH192" s="176">
        <f>IF(N192="sníž. přenesená",J192,0)</f>
        <v>0</v>
      </c>
      <c r="BI192" s="176">
        <f>IF(N192="nulová",J192,0)</f>
        <v>0</v>
      </c>
      <c r="BJ192" s="17" t="s">
        <v>79</v>
      </c>
      <c r="BK192" s="176">
        <f>ROUND(I192*H192,2)</f>
        <v>0</v>
      </c>
      <c r="BL192" s="17" t="s">
        <v>134</v>
      </c>
      <c r="BM192" s="17" t="s">
        <v>308</v>
      </c>
    </row>
    <row r="193" spans="2:47" s="1" customFormat="1" ht="27">
      <c r="B193" s="34"/>
      <c r="D193" s="177" t="s">
        <v>136</v>
      </c>
      <c r="F193" s="178" t="s">
        <v>309</v>
      </c>
      <c r="I193" s="138"/>
      <c r="L193" s="34"/>
      <c r="M193" s="63"/>
      <c r="N193" s="35"/>
      <c r="O193" s="35"/>
      <c r="P193" s="35"/>
      <c r="Q193" s="35"/>
      <c r="R193" s="35"/>
      <c r="S193" s="35"/>
      <c r="T193" s="64"/>
      <c r="AT193" s="17" t="s">
        <v>136</v>
      </c>
      <c r="AU193" s="17" t="s">
        <v>81</v>
      </c>
    </row>
    <row r="194" spans="2:47" s="1" customFormat="1" ht="67.5">
      <c r="B194" s="34"/>
      <c r="D194" s="181" t="s">
        <v>138</v>
      </c>
      <c r="F194" s="211" t="s">
        <v>310</v>
      </c>
      <c r="I194" s="138"/>
      <c r="L194" s="34"/>
      <c r="M194" s="63"/>
      <c r="N194" s="35"/>
      <c r="O194" s="35"/>
      <c r="P194" s="35"/>
      <c r="Q194" s="35"/>
      <c r="R194" s="35"/>
      <c r="S194" s="35"/>
      <c r="T194" s="64"/>
      <c r="AT194" s="17" t="s">
        <v>138</v>
      </c>
      <c r="AU194" s="17" t="s">
        <v>81</v>
      </c>
    </row>
    <row r="195" spans="2:65" s="1" customFormat="1" ht="22.5" customHeight="1">
      <c r="B195" s="164"/>
      <c r="C195" s="201" t="s">
        <v>311</v>
      </c>
      <c r="D195" s="201" t="s">
        <v>237</v>
      </c>
      <c r="E195" s="202" t="s">
        <v>312</v>
      </c>
      <c r="F195" s="203" t="s">
        <v>313</v>
      </c>
      <c r="G195" s="204" t="s">
        <v>287</v>
      </c>
      <c r="H195" s="205">
        <v>8</v>
      </c>
      <c r="I195" s="206"/>
      <c r="J195" s="207">
        <f>ROUND(I195*H195,2)</f>
        <v>0</v>
      </c>
      <c r="K195" s="203" t="s">
        <v>21</v>
      </c>
      <c r="L195" s="208"/>
      <c r="M195" s="209" t="s">
        <v>21</v>
      </c>
      <c r="N195" s="210" t="s">
        <v>43</v>
      </c>
      <c r="O195" s="35"/>
      <c r="P195" s="174">
        <f>O195*H195</f>
        <v>0</v>
      </c>
      <c r="Q195" s="174">
        <v>2.6E-05</v>
      </c>
      <c r="R195" s="174">
        <f>Q195*H195</f>
        <v>0.000208</v>
      </c>
      <c r="S195" s="174">
        <v>0</v>
      </c>
      <c r="T195" s="175">
        <f>S195*H195</f>
        <v>0</v>
      </c>
      <c r="AR195" s="17" t="s">
        <v>184</v>
      </c>
      <c r="AT195" s="17" t="s">
        <v>237</v>
      </c>
      <c r="AU195" s="17" t="s">
        <v>81</v>
      </c>
      <c r="AY195" s="17" t="s">
        <v>127</v>
      </c>
      <c r="BE195" s="176">
        <f>IF(N195="základní",J195,0)</f>
        <v>0</v>
      </c>
      <c r="BF195" s="176">
        <f>IF(N195="snížená",J195,0)</f>
        <v>0</v>
      </c>
      <c r="BG195" s="176">
        <f>IF(N195="zákl. přenesená",J195,0)</f>
        <v>0</v>
      </c>
      <c r="BH195" s="176">
        <f>IF(N195="sníž. přenesená",J195,0)</f>
        <v>0</v>
      </c>
      <c r="BI195" s="176">
        <f>IF(N195="nulová",J195,0)</f>
        <v>0</v>
      </c>
      <c r="BJ195" s="17" t="s">
        <v>79</v>
      </c>
      <c r="BK195" s="176">
        <f>ROUND(I195*H195,2)</f>
        <v>0</v>
      </c>
      <c r="BL195" s="17" t="s">
        <v>134</v>
      </c>
      <c r="BM195" s="17" t="s">
        <v>314</v>
      </c>
    </row>
    <row r="196" spans="2:65" s="1" customFormat="1" ht="22.5" customHeight="1">
      <c r="B196" s="164"/>
      <c r="C196" s="201" t="s">
        <v>315</v>
      </c>
      <c r="D196" s="201" t="s">
        <v>237</v>
      </c>
      <c r="E196" s="202" t="s">
        <v>316</v>
      </c>
      <c r="F196" s="203" t="s">
        <v>317</v>
      </c>
      <c r="G196" s="204" t="s">
        <v>287</v>
      </c>
      <c r="H196" s="205">
        <v>60</v>
      </c>
      <c r="I196" s="206"/>
      <c r="J196" s="207">
        <f>ROUND(I196*H196,2)</f>
        <v>0</v>
      </c>
      <c r="K196" s="203" t="s">
        <v>21</v>
      </c>
      <c r="L196" s="208"/>
      <c r="M196" s="209" t="s">
        <v>21</v>
      </c>
      <c r="N196" s="210" t="s">
        <v>43</v>
      </c>
      <c r="O196" s="35"/>
      <c r="P196" s="174">
        <f>O196*H196</f>
        <v>0</v>
      </c>
      <c r="Q196" s="174">
        <v>2.6E-05</v>
      </c>
      <c r="R196" s="174">
        <f>Q196*H196</f>
        <v>0.00156</v>
      </c>
      <c r="S196" s="174">
        <v>0</v>
      </c>
      <c r="T196" s="175">
        <f>S196*H196</f>
        <v>0</v>
      </c>
      <c r="AR196" s="17" t="s">
        <v>184</v>
      </c>
      <c r="AT196" s="17" t="s">
        <v>237</v>
      </c>
      <c r="AU196" s="17" t="s">
        <v>81</v>
      </c>
      <c r="AY196" s="17" t="s">
        <v>127</v>
      </c>
      <c r="BE196" s="176">
        <f>IF(N196="základní",J196,0)</f>
        <v>0</v>
      </c>
      <c r="BF196" s="176">
        <f>IF(N196="snížená",J196,0)</f>
        <v>0</v>
      </c>
      <c r="BG196" s="176">
        <f>IF(N196="zákl. přenesená",J196,0)</f>
        <v>0</v>
      </c>
      <c r="BH196" s="176">
        <f>IF(N196="sníž. přenesená",J196,0)</f>
        <v>0</v>
      </c>
      <c r="BI196" s="176">
        <f>IF(N196="nulová",J196,0)</f>
        <v>0</v>
      </c>
      <c r="BJ196" s="17" t="s">
        <v>79</v>
      </c>
      <c r="BK196" s="176">
        <f>ROUND(I196*H196,2)</f>
        <v>0</v>
      </c>
      <c r="BL196" s="17" t="s">
        <v>134</v>
      </c>
      <c r="BM196" s="17" t="s">
        <v>318</v>
      </c>
    </row>
    <row r="197" spans="2:65" s="1" customFormat="1" ht="22.5" customHeight="1">
      <c r="B197" s="164"/>
      <c r="C197" s="165" t="s">
        <v>319</v>
      </c>
      <c r="D197" s="165" t="s">
        <v>129</v>
      </c>
      <c r="E197" s="166" t="s">
        <v>320</v>
      </c>
      <c r="F197" s="167" t="s">
        <v>321</v>
      </c>
      <c r="G197" s="168" t="s">
        <v>287</v>
      </c>
      <c r="H197" s="169">
        <v>7</v>
      </c>
      <c r="I197" s="170"/>
      <c r="J197" s="171">
        <f>ROUND(I197*H197,2)</f>
        <v>0</v>
      </c>
      <c r="K197" s="167" t="s">
        <v>133</v>
      </c>
      <c r="L197" s="34"/>
      <c r="M197" s="172" t="s">
        <v>21</v>
      </c>
      <c r="N197" s="173" t="s">
        <v>43</v>
      </c>
      <c r="O197" s="35"/>
      <c r="P197" s="174">
        <f>O197*H197</f>
        <v>0</v>
      </c>
      <c r="Q197" s="174">
        <v>0</v>
      </c>
      <c r="R197" s="174">
        <f>Q197*H197</f>
        <v>0</v>
      </c>
      <c r="S197" s="174">
        <v>0</v>
      </c>
      <c r="T197" s="175">
        <f>S197*H197</f>
        <v>0</v>
      </c>
      <c r="AR197" s="17" t="s">
        <v>134</v>
      </c>
      <c r="AT197" s="17" t="s">
        <v>129</v>
      </c>
      <c r="AU197" s="17" t="s">
        <v>81</v>
      </c>
      <c r="AY197" s="17" t="s">
        <v>127</v>
      </c>
      <c r="BE197" s="176">
        <f>IF(N197="základní",J197,0)</f>
        <v>0</v>
      </c>
      <c r="BF197" s="176">
        <f>IF(N197="snížená",J197,0)</f>
        <v>0</v>
      </c>
      <c r="BG197" s="176">
        <f>IF(N197="zákl. přenesená",J197,0)</f>
        <v>0</v>
      </c>
      <c r="BH197" s="176">
        <f>IF(N197="sníž. přenesená",J197,0)</f>
        <v>0</v>
      </c>
      <c r="BI197" s="176">
        <f>IF(N197="nulová",J197,0)</f>
        <v>0</v>
      </c>
      <c r="BJ197" s="17" t="s">
        <v>79</v>
      </c>
      <c r="BK197" s="176">
        <f>ROUND(I197*H197,2)</f>
        <v>0</v>
      </c>
      <c r="BL197" s="17" t="s">
        <v>134</v>
      </c>
      <c r="BM197" s="17" t="s">
        <v>322</v>
      </c>
    </row>
    <row r="198" spans="2:47" s="1" customFormat="1" ht="27">
      <c r="B198" s="34"/>
      <c r="D198" s="177" t="s">
        <v>136</v>
      </c>
      <c r="F198" s="178" t="s">
        <v>323</v>
      </c>
      <c r="I198" s="138"/>
      <c r="L198" s="34"/>
      <c r="M198" s="63"/>
      <c r="N198" s="35"/>
      <c r="O198" s="35"/>
      <c r="P198" s="35"/>
      <c r="Q198" s="35"/>
      <c r="R198" s="35"/>
      <c r="S198" s="35"/>
      <c r="T198" s="64"/>
      <c r="AT198" s="17" t="s">
        <v>136</v>
      </c>
      <c r="AU198" s="17" t="s">
        <v>81</v>
      </c>
    </row>
    <row r="199" spans="2:47" s="1" customFormat="1" ht="67.5">
      <c r="B199" s="34"/>
      <c r="D199" s="181" t="s">
        <v>138</v>
      </c>
      <c r="F199" s="211" t="s">
        <v>310</v>
      </c>
      <c r="I199" s="138"/>
      <c r="L199" s="34"/>
      <c r="M199" s="63"/>
      <c r="N199" s="35"/>
      <c r="O199" s="35"/>
      <c r="P199" s="35"/>
      <c r="Q199" s="35"/>
      <c r="R199" s="35"/>
      <c r="S199" s="35"/>
      <c r="T199" s="64"/>
      <c r="AT199" s="17" t="s">
        <v>138</v>
      </c>
      <c r="AU199" s="17" t="s">
        <v>81</v>
      </c>
    </row>
    <row r="200" spans="2:65" s="1" customFormat="1" ht="22.5" customHeight="1">
      <c r="B200" s="164"/>
      <c r="C200" s="201" t="s">
        <v>324</v>
      </c>
      <c r="D200" s="201" t="s">
        <v>237</v>
      </c>
      <c r="E200" s="202" t="s">
        <v>325</v>
      </c>
      <c r="F200" s="203" t="s">
        <v>326</v>
      </c>
      <c r="G200" s="204" t="s">
        <v>287</v>
      </c>
      <c r="H200" s="205">
        <v>7</v>
      </c>
      <c r="I200" s="206"/>
      <c r="J200" s="207">
        <f>ROUND(I200*H200,2)</f>
        <v>0</v>
      </c>
      <c r="K200" s="203" t="s">
        <v>133</v>
      </c>
      <c r="L200" s="208"/>
      <c r="M200" s="209" t="s">
        <v>21</v>
      </c>
      <c r="N200" s="210" t="s">
        <v>43</v>
      </c>
      <c r="O200" s="35"/>
      <c r="P200" s="174">
        <f>O200*H200</f>
        <v>0</v>
      </c>
      <c r="Q200" s="174">
        <v>0.0035</v>
      </c>
      <c r="R200" s="174">
        <f>Q200*H200</f>
        <v>0.0245</v>
      </c>
      <c r="S200" s="174">
        <v>0</v>
      </c>
      <c r="T200" s="175">
        <f>S200*H200</f>
        <v>0</v>
      </c>
      <c r="AR200" s="17" t="s">
        <v>184</v>
      </c>
      <c r="AT200" s="17" t="s">
        <v>237</v>
      </c>
      <c r="AU200" s="17" t="s">
        <v>81</v>
      </c>
      <c r="AY200" s="17" t="s">
        <v>127</v>
      </c>
      <c r="BE200" s="176">
        <f>IF(N200="základní",J200,0)</f>
        <v>0</v>
      </c>
      <c r="BF200" s="176">
        <f>IF(N200="snížená",J200,0)</f>
        <v>0</v>
      </c>
      <c r="BG200" s="176">
        <f>IF(N200="zákl. přenesená",J200,0)</f>
        <v>0</v>
      </c>
      <c r="BH200" s="176">
        <f>IF(N200="sníž. přenesená",J200,0)</f>
        <v>0</v>
      </c>
      <c r="BI200" s="176">
        <f>IF(N200="nulová",J200,0)</f>
        <v>0</v>
      </c>
      <c r="BJ200" s="17" t="s">
        <v>79</v>
      </c>
      <c r="BK200" s="176">
        <f>ROUND(I200*H200,2)</f>
        <v>0</v>
      </c>
      <c r="BL200" s="17" t="s">
        <v>134</v>
      </c>
      <c r="BM200" s="17" t="s">
        <v>327</v>
      </c>
    </row>
    <row r="201" spans="2:47" s="1" customFormat="1" ht="13.5">
      <c r="B201" s="34"/>
      <c r="D201" s="181" t="s">
        <v>136</v>
      </c>
      <c r="F201" s="212" t="s">
        <v>328</v>
      </c>
      <c r="I201" s="138"/>
      <c r="L201" s="34"/>
      <c r="M201" s="63"/>
      <c r="N201" s="35"/>
      <c r="O201" s="35"/>
      <c r="P201" s="35"/>
      <c r="Q201" s="35"/>
      <c r="R201" s="35"/>
      <c r="S201" s="35"/>
      <c r="T201" s="64"/>
      <c r="AT201" s="17" t="s">
        <v>136</v>
      </c>
      <c r="AU201" s="17" t="s">
        <v>81</v>
      </c>
    </row>
    <row r="202" spans="2:65" s="1" customFormat="1" ht="22.5" customHeight="1">
      <c r="B202" s="164"/>
      <c r="C202" s="165" t="s">
        <v>329</v>
      </c>
      <c r="D202" s="165" t="s">
        <v>129</v>
      </c>
      <c r="E202" s="166" t="s">
        <v>330</v>
      </c>
      <c r="F202" s="167" t="s">
        <v>331</v>
      </c>
      <c r="G202" s="168" t="s">
        <v>287</v>
      </c>
      <c r="H202" s="169">
        <v>7</v>
      </c>
      <c r="I202" s="170"/>
      <c r="J202" s="171">
        <f>ROUND(I202*H202,2)</f>
        <v>0</v>
      </c>
      <c r="K202" s="167" t="s">
        <v>133</v>
      </c>
      <c r="L202" s="34"/>
      <c r="M202" s="172" t="s">
        <v>21</v>
      </c>
      <c r="N202" s="173" t="s">
        <v>43</v>
      </c>
      <c r="O202" s="35"/>
      <c r="P202" s="174">
        <f>O202*H202</f>
        <v>0</v>
      </c>
      <c r="Q202" s="174">
        <v>5E-05</v>
      </c>
      <c r="R202" s="174">
        <f>Q202*H202</f>
        <v>0.00035</v>
      </c>
      <c r="S202" s="174">
        <v>0</v>
      </c>
      <c r="T202" s="175">
        <f>S202*H202</f>
        <v>0</v>
      </c>
      <c r="AR202" s="17" t="s">
        <v>134</v>
      </c>
      <c r="AT202" s="17" t="s">
        <v>129</v>
      </c>
      <c r="AU202" s="17" t="s">
        <v>81</v>
      </c>
      <c r="AY202" s="17" t="s">
        <v>127</v>
      </c>
      <c r="BE202" s="176">
        <f>IF(N202="základní",J202,0)</f>
        <v>0</v>
      </c>
      <c r="BF202" s="176">
        <f>IF(N202="snížená",J202,0)</f>
        <v>0</v>
      </c>
      <c r="BG202" s="176">
        <f>IF(N202="zákl. přenesená",J202,0)</f>
        <v>0</v>
      </c>
      <c r="BH202" s="176">
        <f>IF(N202="sníž. přenesená",J202,0)</f>
        <v>0</v>
      </c>
      <c r="BI202" s="176">
        <f>IF(N202="nulová",J202,0)</f>
        <v>0</v>
      </c>
      <c r="BJ202" s="17" t="s">
        <v>79</v>
      </c>
      <c r="BK202" s="176">
        <f>ROUND(I202*H202,2)</f>
        <v>0</v>
      </c>
      <c r="BL202" s="17" t="s">
        <v>134</v>
      </c>
      <c r="BM202" s="17" t="s">
        <v>332</v>
      </c>
    </row>
    <row r="203" spans="2:47" s="1" customFormat="1" ht="13.5">
      <c r="B203" s="34"/>
      <c r="D203" s="177" t="s">
        <v>136</v>
      </c>
      <c r="F203" s="178" t="s">
        <v>333</v>
      </c>
      <c r="I203" s="138"/>
      <c r="L203" s="34"/>
      <c r="M203" s="63"/>
      <c r="N203" s="35"/>
      <c r="O203" s="35"/>
      <c r="P203" s="35"/>
      <c r="Q203" s="35"/>
      <c r="R203" s="35"/>
      <c r="S203" s="35"/>
      <c r="T203" s="64"/>
      <c r="AT203" s="17" t="s">
        <v>136</v>
      </c>
      <c r="AU203" s="17" t="s">
        <v>81</v>
      </c>
    </row>
    <row r="204" spans="2:47" s="1" customFormat="1" ht="54">
      <c r="B204" s="34"/>
      <c r="D204" s="181" t="s">
        <v>138</v>
      </c>
      <c r="F204" s="211" t="s">
        <v>334</v>
      </c>
      <c r="I204" s="138"/>
      <c r="L204" s="34"/>
      <c r="M204" s="63"/>
      <c r="N204" s="35"/>
      <c r="O204" s="35"/>
      <c r="P204" s="35"/>
      <c r="Q204" s="35"/>
      <c r="R204" s="35"/>
      <c r="S204" s="35"/>
      <c r="T204" s="64"/>
      <c r="AT204" s="17" t="s">
        <v>138</v>
      </c>
      <c r="AU204" s="17" t="s">
        <v>81</v>
      </c>
    </row>
    <row r="205" spans="2:65" s="1" customFormat="1" ht="22.5" customHeight="1">
      <c r="B205" s="164"/>
      <c r="C205" s="201" t="s">
        <v>335</v>
      </c>
      <c r="D205" s="201" t="s">
        <v>237</v>
      </c>
      <c r="E205" s="202" t="s">
        <v>336</v>
      </c>
      <c r="F205" s="203" t="s">
        <v>337</v>
      </c>
      <c r="G205" s="204" t="s">
        <v>287</v>
      </c>
      <c r="H205" s="205">
        <v>7</v>
      </c>
      <c r="I205" s="206"/>
      <c r="J205" s="207">
        <f>ROUND(I205*H205,2)</f>
        <v>0</v>
      </c>
      <c r="K205" s="203" t="s">
        <v>21</v>
      </c>
      <c r="L205" s="208"/>
      <c r="M205" s="209" t="s">
        <v>21</v>
      </c>
      <c r="N205" s="210" t="s">
        <v>43</v>
      </c>
      <c r="O205" s="35"/>
      <c r="P205" s="174">
        <f>O205*H205</f>
        <v>0</v>
      </c>
      <c r="Q205" s="174">
        <v>0</v>
      </c>
      <c r="R205" s="174">
        <f>Q205*H205</f>
        <v>0</v>
      </c>
      <c r="S205" s="174">
        <v>0</v>
      </c>
      <c r="T205" s="175">
        <f>S205*H205</f>
        <v>0</v>
      </c>
      <c r="AR205" s="17" t="s">
        <v>184</v>
      </c>
      <c r="AT205" s="17" t="s">
        <v>237</v>
      </c>
      <c r="AU205" s="17" t="s">
        <v>81</v>
      </c>
      <c r="AY205" s="17" t="s">
        <v>127</v>
      </c>
      <c r="BE205" s="176">
        <f>IF(N205="základní",J205,0)</f>
        <v>0</v>
      </c>
      <c r="BF205" s="176">
        <f>IF(N205="snížená",J205,0)</f>
        <v>0</v>
      </c>
      <c r="BG205" s="176">
        <f>IF(N205="zákl. přenesená",J205,0)</f>
        <v>0</v>
      </c>
      <c r="BH205" s="176">
        <f>IF(N205="sníž. přenesená",J205,0)</f>
        <v>0</v>
      </c>
      <c r="BI205" s="176">
        <f>IF(N205="nulová",J205,0)</f>
        <v>0</v>
      </c>
      <c r="BJ205" s="17" t="s">
        <v>79</v>
      </c>
      <c r="BK205" s="176">
        <f>ROUND(I205*H205,2)</f>
        <v>0</v>
      </c>
      <c r="BL205" s="17" t="s">
        <v>134</v>
      </c>
      <c r="BM205" s="17" t="s">
        <v>338</v>
      </c>
    </row>
    <row r="206" spans="2:47" s="1" customFormat="1" ht="13.5">
      <c r="B206" s="34"/>
      <c r="D206" s="181" t="s">
        <v>136</v>
      </c>
      <c r="F206" s="212" t="s">
        <v>337</v>
      </c>
      <c r="I206" s="138"/>
      <c r="L206" s="34"/>
      <c r="M206" s="63"/>
      <c r="N206" s="35"/>
      <c r="O206" s="35"/>
      <c r="P206" s="35"/>
      <c r="Q206" s="35"/>
      <c r="R206" s="35"/>
      <c r="S206" s="35"/>
      <c r="T206" s="64"/>
      <c r="AT206" s="17" t="s">
        <v>136</v>
      </c>
      <c r="AU206" s="17" t="s">
        <v>81</v>
      </c>
    </row>
    <row r="207" spans="2:65" s="1" customFormat="1" ht="22.5" customHeight="1">
      <c r="B207" s="164"/>
      <c r="C207" s="165" t="s">
        <v>339</v>
      </c>
      <c r="D207" s="165" t="s">
        <v>129</v>
      </c>
      <c r="E207" s="166" t="s">
        <v>340</v>
      </c>
      <c r="F207" s="167" t="s">
        <v>341</v>
      </c>
      <c r="G207" s="168" t="s">
        <v>132</v>
      </c>
      <c r="H207" s="169">
        <v>10.5</v>
      </c>
      <c r="I207" s="170"/>
      <c r="J207" s="171">
        <f>ROUND(I207*H207,2)</f>
        <v>0</v>
      </c>
      <c r="K207" s="167" t="s">
        <v>133</v>
      </c>
      <c r="L207" s="34"/>
      <c r="M207" s="172" t="s">
        <v>21</v>
      </c>
      <c r="N207" s="173" t="s">
        <v>43</v>
      </c>
      <c r="O207" s="35"/>
      <c r="P207" s="174">
        <f>O207*H207</f>
        <v>0</v>
      </c>
      <c r="Q207" s="174">
        <v>0.00047</v>
      </c>
      <c r="R207" s="174">
        <f>Q207*H207</f>
        <v>0.004935</v>
      </c>
      <c r="S207" s="174">
        <v>0</v>
      </c>
      <c r="T207" s="175">
        <f>S207*H207</f>
        <v>0</v>
      </c>
      <c r="AR207" s="17" t="s">
        <v>134</v>
      </c>
      <c r="AT207" s="17" t="s">
        <v>129</v>
      </c>
      <c r="AU207" s="17" t="s">
        <v>81</v>
      </c>
      <c r="AY207" s="17" t="s">
        <v>127</v>
      </c>
      <c r="BE207" s="176">
        <f>IF(N207="základní",J207,0)</f>
        <v>0</v>
      </c>
      <c r="BF207" s="176">
        <f>IF(N207="snížená",J207,0)</f>
        <v>0</v>
      </c>
      <c r="BG207" s="176">
        <f>IF(N207="zákl. přenesená",J207,0)</f>
        <v>0</v>
      </c>
      <c r="BH207" s="176">
        <f>IF(N207="sníž. přenesená",J207,0)</f>
        <v>0</v>
      </c>
      <c r="BI207" s="176">
        <f>IF(N207="nulová",J207,0)</f>
        <v>0</v>
      </c>
      <c r="BJ207" s="17" t="s">
        <v>79</v>
      </c>
      <c r="BK207" s="176">
        <f>ROUND(I207*H207,2)</f>
        <v>0</v>
      </c>
      <c r="BL207" s="17" t="s">
        <v>134</v>
      </c>
      <c r="BM207" s="17" t="s">
        <v>342</v>
      </c>
    </row>
    <row r="208" spans="2:47" s="1" customFormat="1" ht="27">
      <c r="B208" s="34"/>
      <c r="D208" s="177" t="s">
        <v>136</v>
      </c>
      <c r="F208" s="178" t="s">
        <v>343</v>
      </c>
      <c r="I208" s="138"/>
      <c r="L208" s="34"/>
      <c r="M208" s="63"/>
      <c r="N208" s="35"/>
      <c r="O208" s="35"/>
      <c r="P208" s="35"/>
      <c r="Q208" s="35"/>
      <c r="R208" s="35"/>
      <c r="S208" s="35"/>
      <c r="T208" s="64"/>
      <c r="AT208" s="17" t="s">
        <v>136</v>
      </c>
      <c r="AU208" s="17" t="s">
        <v>81</v>
      </c>
    </row>
    <row r="209" spans="2:47" s="1" customFormat="1" ht="27">
      <c r="B209" s="34"/>
      <c r="D209" s="177" t="s">
        <v>138</v>
      </c>
      <c r="F209" s="179" t="s">
        <v>344</v>
      </c>
      <c r="I209" s="138"/>
      <c r="L209" s="34"/>
      <c r="M209" s="63"/>
      <c r="N209" s="35"/>
      <c r="O209" s="35"/>
      <c r="P209" s="35"/>
      <c r="Q209" s="35"/>
      <c r="R209" s="35"/>
      <c r="S209" s="35"/>
      <c r="T209" s="64"/>
      <c r="AT209" s="17" t="s">
        <v>138</v>
      </c>
      <c r="AU209" s="17" t="s">
        <v>81</v>
      </c>
    </row>
    <row r="210" spans="2:51" s="11" customFormat="1" ht="13.5">
      <c r="B210" s="180"/>
      <c r="D210" s="181" t="s">
        <v>140</v>
      </c>
      <c r="E210" s="182" t="s">
        <v>21</v>
      </c>
      <c r="F210" s="183" t="s">
        <v>345</v>
      </c>
      <c r="H210" s="184">
        <v>10.5</v>
      </c>
      <c r="I210" s="185"/>
      <c r="L210" s="180"/>
      <c r="M210" s="186"/>
      <c r="N210" s="187"/>
      <c r="O210" s="187"/>
      <c r="P210" s="187"/>
      <c r="Q210" s="187"/>
      <c r="R210" s="187"/>
      <c r="S210" s="187"/>
      <c r="T210" s="188"/>
      <c r="AT210" s="189" t="s">
        <v>140</v>
      </c>
      <c r="AU210" s="189" t="s">
        <v>81</v>
      </c>
      <c r="AV210" s="11" t="s">
        <v>81</v>
      </c>
      <c r="AW210" s="11" t="s">
        <v>35</v>
      </c>
      <c r="AX210" s="11" t="s">
        <v>79</v>
      </c>
      <c r="AY210" s="189" t="s">
        <v>127</v>
      </c>
    </row>
    <row r="211" spans="2:65" s="1" customFormat="1" ht="22.5" customHeight="1">
      <c r="B211" s="164"/>
      <c r="C211" s="165" t="s">
        <v>346</v>
      </c>
      <c r="D211" s="165" t="s">
        <v>129</v>
      </c>
      <c r="E211" s="166" t="s">
        <v>347</v>
      </c>
      <c r="F211" s="167" t="s">
        <v>348</v>
      </c>
      <c r="G211" s="168" t="s">
        <v>287</v>
      </c>
      <c r="H211" s="169">
        <v>7</v>
      </c>
      <c r="I211" s="170"/>
      <c r="J211" s="171">
        <f>ROUND(I211*H211,2)</f>
        <v>0</v>
      </c>
      <c r="K211" s="167" t="s">
        <v>133</v>
      </c>
      <c r="L211" s="34"/>
      <c r="M211" s="172" t="s">
        <v>21</v>
      </c>
      <c r="N211" s="173" t="s">
        <v>43</v>
      </c>
      <c r="O211" s="35"/>
      <c r="P211" s="174">
        <f>O211*H211</f>
        <v>0</v>
      </c>
      <c r="Q211" s="174">
        <v>0</v>
      </c>
      <c r="R211" s="174">
        <f>Q211*H211</f>
        <v>0</v>
      </c>
      <c r="S211" s="174">
        <v>0</v>
      </c>
      <c r="T211" s="175">
        <f>S211*H211</f>
        <v>0</v>
      </c>
      <c r="AR211" s="17" t="s">
        <v>134</v>
      </c>
      <c r="AT211" s="17" t="s">
        <v>129</v>
      </c>
      <c r="AU211" s="17" t="s">
        <v>81</v>
      </c>
      <c r="AY211" s="17" t="s">
        <v>127</v>
      </c>
      <c r="BE211" s="176">
        <f>IF(N211="základní",J211,0)</f>
        <v>0</v>
      </c>
      <c r="BF211" s="176">
        <f>IF(N211="snížená",J211,0)</f>
        <v>0</v>
      </c>
      <c r="BG211" s="176">
        <f>IF(N211="zákl. přenesená",J211,0)</f>
        <v>0</v>
      </c>
      <c r="BH211" s="176">
        <f>IF(N211="sníž. přenesená",J211,0)</f>
        <v>0</v>
      </c>
      <c r="BI211" s="176">
        <f>IF(N211="nulová",J211,0)</f>
        <v>0</v>
      </c>
      <c r="BJ211" s="17" t="s">
        <v>79</v>
      </c>
      <c r="BK211" s="176">
        <f>ROUND(I211*H211,2)</f>
        <v>0</v>
      </c>
      <c r="BL211" s="17" t="s">
        <v>134</v>
      </c>
      <c r="BM211" s="17" t="s">
        <v>349</v>
      </c>
    </row>
    <row r="212" spans="2:47" s="1" customFormat="1" ht="13.5">
      <c r="B212" s="34"/>
      <c r="D212" s="177" t="s">
        <v>136</v>
      </c>
      <c r="F212" s="178" t="s">
        <v>350</v>
      </c>
      <c r="I212" s="138"/>
      <c r="L212" s="34"/>
      <c r="M212" s="63"/>
      <c r="N212" s="35"/>
      <c r="O212" s="35"/>
      <c r="P212" s="35"/>
      <c r="Q212" s="35"/>
      <c r="R212" s="35"/>
      <c r="S212" s="35"/>
      <c r="T212" s="64"/>
      <c r="AT212" s="17" t="s">
        <v>136</v>
      </c>
      <c r="AU212" s="17" t="s">
        <v>81</v>
      </c>
    </row>
    <row r="213" spans="2:47" s="1" customFormat="1" ht="162">
      <c r="B213" s="34"/>
      <c r="D213" s="177" t="s">
        <v>138</v>
      </c>
      <c r="F213" s="179" t="s">
        <v>351</v>
      </c>
      <c r="I213" s="138"/>
      <c r="L213" s="34"/>
      <c r="M213" s="63"/>
      <c r="N213" s="35"/>
      <c r="O213" s="35"/>
      <c r="P213" s="35"/>
      <c r="Q213" s="35"/>
      <c r="R213" s="35"/>
      <c r="S213" s="35"/>
      <c r="T213" s="64"/>
      <c r="AT213" s="17" t="s">
        <v>138</v>
      </c>
      <c r="AU213" s="17" t="s">
        <v>81</v>
      </c>
    </row>
    <row r="214" spans="2:51" s="11" customFormat="1" ht="13.5">
      <c r="B214" s="180"/>
      <c r="D214" s="181" t="s">
        <v>140</v>
      </c>
      <c r="E214" s="182" t="s">
        <v>21</v>
      </c>
      <c r="F214" s="183" t="s">
        <v>178</v>
      </c>
      <c r="H214" s="184">
        <v>7</v>
      </c>
      <c r="I214" s="185"/>
      <c r="L214" s="180"/>
      <c r="M214" s="186"/>
      <c r="N214" s="187"/>
      <c r="O214" s="187"/>
      <c r="P214" s="187"/>
      <c r="Q214" s="187"/>
      <c r="R214" s="187"/>
      <c r="S214" s="187"/>
      <c r="T214" s="188"/>
      <c r="AT214" s="189" t="s">
        <v>140</v>
      </c>
      <c r="AU214" s="189" t="s">
        <v>81</v>
      </c>
      <c r="AV214" s="11" t="s">
        <v>81</v>
      </c>
      <c r="AW214" s="11" t="s">
        <v>35</v>
      </c>
      <c r="AX214" s="11" t="s">
        <v>79</v>
      </c>
      <c r="AY214" s="189" t="s">
        <v>127</v>
      </c>
    </row>
    <row r="215" spans="2:65" s="1" customFormat="1" ht="22.5" customHeight="1">
      <c r="B215" s="164"/>
      <c r="C215" s="165" t="s">
        <v>352</v>
      </c>
      <c r="D215" s="165" t="s">
        <v>129</v>
      </c>
      <c r="E215" s="166" t="s">
        <v>353</v>
      </c>
      <c r="F215" s="167" t="s">
        <v>354</v>
      </c>
      <c r="G215" s="168" t="s">
        <v>132</v>
      </c>
      <c r="H215" s="169">
        <v>68</v>
      </c>
      <c r="I215" s="170"/>
      <c r="J215" s="171">
        <f>ROUND(I215*H215,2)</f>
        <v>0</v>
      </c>
      <c r="K215" s="167" t="s">
        <v>133</v>
      </c>
      <c r="L215" s="34"/>
      <c r="M215" s="172" t="s">
        <v>21</v>
      </c>
      <c r="N215" s="173" t="s">
        <v>43</v>
      </c>
      <c r="O215" s="35"/>
      <c r="P215" s="174">
        <f>O215*H215</f>
        <v>0</v>
      </c>
      <c r="Q215" s="174">
        <v>0</v>
      </c>
      <c r="R215" s="174">
        <f>Q215*H215</f>
        <v>0</v>
      </c>
      <c r="S215" s="174">
        <v>0</v>
      </c>
      <c r="T215" s="175">
        <f>S215*H215</f>
        <v>0</v>
      </c>
      <c r="AR215" s="17" t="s">
        <v>134</v>
      </c>
      <c r="AT215" s="17" t="s">
        <v>129</v>
      </c>
      <c r="AU215" s="17" t="s">
        <v>81</v>
      </c>
      <c r="AY215" s="17" t="s">
        <v>127</v>
      </c>
      <c r="BE215" s="176">
        <f>IF(N215="základní",J215,0)</f>
        <v>0</v>
      </c>
      <c r="BF215" s="176">
        <f>IF(N215="snížená",J215,0)</f>
        <v>0</v>
      </c>
      <c r="BG215" s="176">
        <f>IF(N215="zákl. přenesená",J215,0)</f>
        <v>0</v>
      </c>
      <c r="BH215" s="176">
        <f>IF(N215="sníž. přenesená",J215,0)</f>
        <v>0</v>
      </c>
      <c r="BI215" s="176">
        <f>IF(N215="nulová",J215,0)</f>
        <v>0</v>
      </c>
      <c r="BJ215" s="17" t="s">
        <v>79</v>
      </c>
      <c r="BK215" s="176">
        <f>ROUND(I215*H215,2)</f>
        <v>0</v>
      </c>
      <c r="BL215" s="17" t="s">
        <v>134</v>
      </c>
      <c r="BM215" s="17" t="s">
        <v>355</v>
      </c>
    </row>
    <row r="216" spans="2:47" s="1" customFormat="1" ht="13.5">
      <c r="B216" s="34"/>
      <c r="D216" s="177" t="s">
        <v>136</v>
      </c>
      <c r="F216" s="178" t="s">
        <v>356</v>
      </c>
      <c r="I216" s="138"/>
      <c r="L216" s="34"/>
      <c r="M216" s="63"/>
      <c r="N216" s="35"/>
      <c r="O216" s="35"/>
      <c r="P216" s="35"/>
      <c r="Q216" s="35"/>
      <c r="R216" s="35"/>
      <c r="S216" s="35"/>
      <c r="T216" s="64"/>
      <c r="AT216" s="17" t="s">
        <v>136</v>
      </c>
      <c r="AU216" s="17" t="s">
        <v>81</v>
      </c>
    </row>
    <row r="217" spans="2:47" s="1" customFormat="1" ht="162">
      <c r="B217" s="34"/>
      <c r="D217" s="177" t="s">
        <v>138</v>
      </c>
      <c r="F217" s="179" t="s">
        <v>351</v>
      </c>
      <c r="I217" s="138"/>
      <c r="L217" s="34"/>
      <c r="M217" s="63"/>
      <c r="N217" s="35"/>
      <c r="O217" s="35"/>
      <c r="P217" s="35"/>
      <c r="Q217" s="35"/>
      <c r="R217" s="35"/>
      <c r="S217" s="35"/>
      <c r="T217" s="64"/>
      <c r="AT217" s="17" t="s">
        <v>138</v>
      </c>
      <c r="AU217" s="17" t="s">
        <v>81</v>
      </c>
    </row>
    <row r="218" spans="2:51" s="11" customFormat="1" ht="13.5">
      <c r="B218" s="180"/>
      <c r="D218" s="181" t="s">
        <v>140</v>
      </c>
      <c r="E218" s="182" t="s">
        <v>21</v>
      </c>
      <c r="F218" s="183" t="s">
        <v>357</v>
      </c>
      <c r="H218" s="184">
        <v>68</v>
      </c>
      <c r="I218" s="185"/>
      <c r="L218" s="180"/>
      <c r="M218" s="186"/>
      <c r="N218" s="187"/>
      <c r="O218" s="187"/>
      <c r="P218" s="187"/>
      <c r="Q218" s="187"/>
      <c r="R218" s="187"/>
      <c r="S218" s="187"/>
      <c r="T218" s="188"/>
      <c r="AT218" s="189" t="s">
        <v>140</v>
      </c>
      <c r="AU218" s="189" t="s">
        <v>81</v>
      </c>
      <c r="AV218" s="11" t="s">
        <v>81</v>
      </c>
      <c r="AW218" s="11" t="s">
        <v>35</v>
      </c>
      <c r="AX218" s="11" t="s">
        <v>79</v>
      </c>
      <c r="AY218" s="189" t="s">
        <v>127</v>
      </c>
    </row>
    <row r="219" spans="2:65" s="1" customFormat="1" ht="22.5" customHeight="1">
      <c r="B219" s="164"/>
      <c r="C219" s="165" t="s">
        <v>358</v>
      </c>
      <c r="D219" s="165" t="s">
        <v>129</v>
      </c>
      <c r="E219" s="166" t="s">
        <v>359</v>
      </c>
      <c r="F219" s="167" t="s">
        <v>360</v>
      </c>
      <c r="G219" s="168" t="s">
        <v>287</v>
      </c>
      <c r="H219" s="169">
        <v>7</v>
      </c>
      <c r="I219" s="170"/>
      <c r="J219" s="171">
        <f>ROUND(I219*H219,2)</f>
        <v>0</v>
      </c>
      <c r="K219" s="167" t="s">
        <v>133</v>
      </c>
      <c r="L219" s="34"/>
      <c r="M219" s="172" t="s">
        <v>21</v>
      </c>
      <c r="N219" s="173" t="s">
        <v>43</v>
      </c>
      <c r="O219" s="35"/>
      <c r="P219" s="174">
        <f>O219*H219</f>
        <v>0</v>
      </c>
      <c r="Q219" s="174">
        <v>0</v>
      </c>
      <c r="R219" s="174">
        <f>Q219*H219</f>
        <v>0</v>
      </c>
      <c r="S219" s="174">
        <v>0</v>
      </c>
      <c r="T219" s="175">
        <f>S219*H219</f>
        <v>0</v>
      </c>
      <c r="AR219" s="17" t="s">
        <v>134</v>
      </c>
      <c r="AT219" s="17" t="s">
        <v>129</v>
      </c>
      <c r="AU219" s="17" t="s">
        <v>81</v>
      </c>
      <c r="AY219" s="17" t="s">
        <v>127</v>
      </c>
      <c r="BE219" s="176">
        <f>IF(N219="základní",J219,0)</f>
        <v>0</v>
      </c>
      <c r="BF219" s="176">
        <f>IF(N219="snížená",J219,0)</f>
        <v>0</v>
      </c>
      <c r="BG219" s="176">
        <f>IF(N219="zákl. přenesená",J219,0)</f>
        <v>0</v>
      </c>
      <c r="BH219" s="176">
        <f>IF(N219="sníž. přenesená",J219,0)</f>
        <v>0</v>
      </c>
      <c r="BI219" s="176">
        <f>IF(N219="nulová",J219,0)</f>
        <v>0</v>
      </c>
      <c r="BJ219" s="17" t="s">
        <v>79</v>
      </c>
      <c r="BK219" s="176">
        <f>ROUND(I219*H219,2)</f>
        <v>0</v>
      </c>
      <c r="BL219" s="17" t="s">
        <v>134</v>
      </c>
      <c r="BM219" s="17" t="s">
        <v>361</v>
      </c>
    </row>
    <row r="220" spans="2:47" s="1" customFormat="1" ht="13.5">
      <c r="B220" s="34"/>
      <c r="D220" s="177" t="s">
        <v>136</v>
      </c>
      <c r="F220" s="178" t="s">
        <v>362</v>
      </c>
      <c r="I220" s="138"/>
      <c r="L220" s="34"/>
      <c r="M220" s="63"/>
      <c r="N220" s="35"/>
      <c r="O220" s="35"/>
      <c r="P220" s="35"/>
      <c r="Q220" s="35"/>
      <c r="R220" s="35"/>
      <c r="S220" s="35"/>
      <c r="T220" s="64"/>
      <c r="AT220" s="17" t="s">
        <v>136</v>
      </c>
      <c r="AU220" s="17" t="s">
        <v>81</v>
      </c>
    </row>
    <row r="221" spans="2:47" s="1" customFormat="1" ht="108">
      <c r="B221" s="34"/>
      <c r="D221" s="181" t="s">
        <v>138</v>
      </c>
      <c r="F221" s="211" t="s">
        <v>363</v>
      </c>
      <c r="I221" s="138"/>
      <c r="L221" s="34"/>
      <c r="M221" s="63"/>
      <c r="N221" s="35"/>
      <c r="O221" s="35"/>
      <c r="P221" s="35"/>
      <c r="Q221" s="35"/>
      <c r="R221" s="35"/>
      <c r="S221" s="35"/>
      <c r="T221" s="64"/>
      <c r="AT221" s="17" t="s">
        <v>138</v>
      </c>
      <c r="AU221" s="17" t="s">
        <v>81</v>
      </c>
    </row>
    <row r="222" spans="2:65" s="1" customFormat="1" ht="31.5" customHeight="1">
      <c r="B222" s="164"/>
      <c r="C222" s="165" t="s">
        <v>364</v>
      </c>
      <c r="D222" s="165" t="s">
        <v>129</v>
      </c>
      <c r="E222" s="166" t="s">
        <v>365</v>
      </c>
      <c r="F222" s="167" t="s">
        <v>366</v>
      </c>
      <c r="G222" s="168" t="s">
        <v>367</v>
      </c>
      <c r="H222" s="169">
        <v>0.75</v>
      </c>
      <c r="I222" s="170"/>
      <c r="J222" s="171">
        <f>ROUND(I222*H222,2)</f>
        <v>0</v>
      </c>
      <c r="K222" s="167" t="s">
        <v>133</v>
      </c>
      <c r="L222" s="34"/>
      <c r="M222" s="172" t="s">
        <v>21</v>
      </c>
      <c r="N222" s="173" t="s">
        <v>43</v>
      </c>
      <c r="O222" s="35"/>
      <c r="P222" s="174">
        <f>O222*H222</f>
        <v>0</v>
      </c>
      <c r="Q222" s="174">
        <v>0</v>
      </c>
      <c r="R222" s="174">
        <f>Q222*H222</f>
        <v>0</v>
      </c>
      <c r="S222" s="174">
        <v>0</v>
      </c>
      <c r="T222" s="175">
        <f>S222*H222</f>
        <v>0</v>
      </c>
      <c r="AR222" s="17" t="s">
        <v>134</v>
      </c>
      <c r="AT222" s="17" t="s">
        <v>129</v>
      </c>
      <c r="AU222" s="17" t="s">
        <v>81</v>
      </c>
      <c r="AY222" s="17" t="s">
        <v>127</v>
      </c>
      <c r="BE222" s="176">
        <f>IF(N222="základní",J222,0)</f>
        <v>0</v>
      </c>
      <c r="BF222" s="176">
        <f>IF(N222="snížená",J222,0)</f>
        <v>0</v>
      </c>
      <c r="BG222" s="176">
        <f>IF(N222="zákl. přenesená",J222,0)</f>
        <v>0</v>
      </c>
      <c r="BH222" s="176">
        <f>IF(N222="sníž. přenesená",J222,0)</f>
        <v>0</v>
      </c>
      <c r="BI222" s="176">
        <f>IF(N222="nulová",J222,0)</f>
        <v>0</v>
      </c>
      <c r="BJ222" s="17" t="s">
        <v>79</v>
      </c>
      <c r="BK222" s="176">
        <f>ROUND(I222*H222,2)</f>
        <v>0</v>
      </c>
      <c r="BL222" s="17" t="s">
        <v>134</v>
      </c>
      <c r="BM222" s="17" t="s">
        <v>368</v>
      </c>
    </row>
    <row r="223" spans="2:47" s="1" customFormat="1" ht="27">
      <c r="B223" s="34"/>
      <c r="D223" s="177" t="s">
        <v>136</v>
      </c>
      <c r="F223" s="178" t="s">
        <v>369</v>
      </c>
      <c r="I223" s="138"/>
      <c r="L223" s="34"/>
      <c r="M223" s="63"/>
      <c r="N223" s="35"/>
      <c r="O223" s="35"/>
      <c r="P223" s="35"/>
      <c r="Q223" s="35"/>
      <c r="R223" s="35"/>
      <c r="S223" s="35"/>
      <c r="T223" s="64"/>
      <c r="AT223" s="17" t="s">
        <v>136</v>
      </c>
      <c r="AU223" s="17" t="s">
        <v>81</v>
      </c>
    </row>
    <row r="224" spans="2:47" s="1" customFormat="1" ht="121.5">
      <c r="B224" s="34"/>
      <c r="D224" s="181" t="s">
        <v>138</v>
      </c>
      <c r="F224" s="211" t="s">
        <v>370</v>
      </c>
      <c r="I224" s="138"/>
      <c r="L224" s="34"/>
      <c r="M224" s="63"/>
      <c r="N224" s="35"/>
      <c r="O224" s="35"/>
      <c r="P224" s="35"/>
      <c r="Q224" s="35"/>
      <c r="R224" s="35"/>
      <c r="S224" s="35"/>
      <c r="T224" s="64"/>
      <c r="AT224" s="17" t="s">
        <v>138</v>
      </c>
      <c r="AU224" s="17" t="s">
        <v>81</v>
      </c>
    </row>
    <row r="225" spans="2:65" s="1" customFormat="1" ht="22.5" customHeight="1">
      <c r="B225" s="164"/>
      <c r="C225" s="201" t="s">
        <v>371</v>
      </c>
      <c r="D225" s="201" t="s">
        <v>237</v>
      </c>
      <c r="E225" s="202" t="s">
        <v>372</v>
      </c>
      <c r="F225" s="203" t="s">
        <v>373</v>
      </c>
      <c r="G225" s="204" t="s">
        <v>273</v>
      </c>
      <c r="H225" s="205">
        <v>0.75</v>
      </c>
      <c r="I225" s="206"/>
      <c r="J225" s="207">
        <f>ROUND(I225*H225,2)</f>
        <v>0</v>
      </c>
      <c r="K225" s="203" t="s">
        <v>21</v>
      </c>
      <c r="L225" s="208"/>
      <c r="M225" s="209" t="s">
        <v>21</v>
      </c>
      <c r="N225" s="210" t="s">
        <v>43</v>
      </c>
      <c r="O225" s="35"/>
      <c r="P225" s="174">
        <f>O225*H225</f>
        <v>0</v>
      </c>
      <c r="Q225" s="174">
        <v>0.001</v>
      </c>
      <c r="R225" s="174">
        <f>Q225*H225</f>
        <v>0.00075</v>
      </c>
      <c r="S225" s="174">
        <v>0</v>
      </c>
      <c r="T225" s="175">
        <f>S225*H225</f>
        <v>0</v>
      </c>
      <c r="AR225" s="17" t="s">
        <v>184</v>
      </c>
      <c r="AT225" s="17" t="s">
        <v>237</v>
      </c>
      <c r="AU225" s="17" t="s">
        <v>81</v>
      </c>
      <c r="AY225" s="17" t="s">
        <v>127</v>
      </c>
      <c r="BE225" s="176">
        <f>IF(N225="základní",J225,0)</f>
        <v>0</v>
      </c>
      <c r="BF225" s="176">
        <f>IF(N225="snížená",J225,0)</f>
        <v>0</v>
      </c>
      <c r="BG225" s="176">
        <f>IF(N225="zákl. přenesená",J225,0)</f>
        <v>0</v>
      </c>
      <c r="BH225" s="176">
        <f>IF(N225="sníž. přenesená",J225,0)</f>
        <v>0</v>
      </c>
      <c r="BI225" s="176">
        <f>IF(N225="nulová",J225,0)</f>
        <v>0</v>
      </c>
      <c r="BJ225" s="17" t="s">
        <v>79</v>
      </c>
      <c r="BK225" s="176">
        <f>ROUND(I225*H225,2)</f>
        <v>0</v>
      </c>
      <c r="BL225" s="17" t="s">
        <v>134</v>
      </c>
      <c r="BM225" s="17" t="s">
        <v>374</v>
      </c>
    </row>
    <row r="226" spans="2:65" s="1" customFormat="1" ht="22.5" customHeight="1">
      <c r="B226" s="164"/>
      <c r="C226" s="165" t="s">
        <v>375</v>
      </c>
      <c r="D226" s="165" t="s">
        <v>129</v>
      </c>
      <c r="E226" s="166" t="s">
        <v>376</v>
      </c>
      <c r="F226" s="167" t="s">
        <v>377</v>
      </c>
      <c r="G226" s="168" t="s">
        <v>287</v>
      </c>
      <c r="H226" s="169">
        <v>75</v>
      </c>
      <c r="I226" s="170"/>
      <c r="J226" s="171">
        <f>ROUND(I226*H226,2)</f>
        <v>0</v>
      </c>
      <c r="K226" s="167" t="s">
        <v>133</v>
      </c>
      <c r="L226" s="34"/>
      <c r="M226" s="172" t="s">
        <v>21</v>
      </c>
      <c r="N226" s="173" t="s">
        <v>43</v>
      </c>
      <c r="O226" s="35"/>
      <c r="P226" s="174">
        <f>O226*H226</f>
        <v>0</v>
      </c>
      <c r="Q226" s="174">
        <v>0</v>
      </c>
      <c r="R226" s="174">
        <f>Q226*H226</f>
        <v>0</v>
      </c>
      <c r="S226" s="174">
        <v>0</v>
      </c>
      <c r="T226" s="175">
        <f>S226*H226</f>
        <v>0</v>
      </c>
      <c r="AR226" s="17" t="s">
        <v>134</v>
      </c>
      <c r="AT226" s="17" t="s">
        <v>129</v>
      </c>
      <c r="AU226" s="17" t="s">
        <v>81</v>
      </c>
      <c r="AY226" s="17" t="s">
        <v>127</v>
      </c>
      <c r="BE226" s="176">
        <f>IF(N226="základní",J226,0)</f>
        <v>0</v>
      </c>
      <c r="BF226" s="176">
        <f>IF(N226="snížená",J226,0)</f>
        <v>0</v>
      </c>
      <c r="BG226" s="176">
        <f>IF(N226="zákl. přenesená",J226,0)</f>
        <v>0</v>
      </c>
      <c r="BH226" s="176">
        <f>IF(N226="sníž. přenesená",J226,0)</f>
        <v>0</v>
      </c>
      <c r="BI226" s="176">
        <f>IF(N226="nulová",J226,0)</f>
        <v>0</v>
      </c>
      <c r="BJ226" s="17" t="s">
        <v>79</v>
      </c>
      <c r="BK226" s="176">
        <f>ROUND(I226*H226,2)</f>
        <v>0</v>
      </c>
      <c r="BL226" s="17" t="s">
        <v>134</v>
      </c>
      <c r="BM226" s="17" t="s">
        <v>378</v>
      </c>
    </row>
    <row r="227" spans="2:47" s="1" customFormat="1" ht="13.5">
      <c r="B227" s="34"/>
      <c r="D227" s="177" t="s">
        <v>136</v>
      </c>
      <c r="F227" s="178" t="s">
        <v>379</v>
      </c>
      <c r="I227" s="138"/>
      <c r="L227" s="34"/>
      <c r="M227" s="63"/>
      <c r="N227" s="35"/>
      <c r="O227" s="35"/>
      <c r="P227" s="35"/>
      <c r="Q227" s="35"/>
      <c r="R227" s="35"/>
      <c r="S227" s="35"/>
      <c r="T227" s="64"/>
      <c r="AT227" s="17" t="s">
        <v>136</v>
      </c>
      <c r="AU227" s="17" t="s">
        <v>81</v>
      </c>
    </row>
    <row r="228" spans="2:47" s="1" customFormat="1" ht="54">
      <c r="B228" s="34"/>
      <c r="D228" s="181" t="s">
        <v>138</v>
      </c>
      <c r="F228" s="211" t="s">
        <v>380</v>
      </c>
      <c r="I228" s="138"/>
      <c r="L228" s="34"/>
      <c r="M228" s="63"/>
      <c r="N228" s="35"/>
      <c r="O228" s="35"/>
      <c r="P228" s="35"/>
      <c r="Q228" s="35"/>
      <c r="R228" s="35"/>
      <c r="S228" s="35"/>
      <c r="T228" s="64"/>
      <c r="AT228" s="17" t="s">
        <v>138</v>
      </c>
      <c r="AU228" s="17" t="s">
        <v>81</v>
      </c>
    </row>
    <row r="229" spans="2:65" s="1" customFormat="1" ht="22.5" customHeight="1">
      <c r="B229" s="164"/>
      <c r="C229" s="201" t="s">
        <v>381</v>
      </c>
      <c r="D229" s="201" t="s">
        <v>237</v>
      </c>
      <c r="E229" s="202" t="s">
        <v>382</v>
      </c>
      <c r="F229" s="203" t="s">
        <v>383</v>
      </c>
      <c r="G229" s="204" t="s">
        <v>273</v>
      </c>
      <c r="H229" s="205">
        <v>2.25</v>
      </c>
      <c r="I229" s="206"/>
      <c r="J229" s="207">
        <f>ROUND(I229*H229,2)</f>
        <v>0</v>
      </c>
      <c r="K229" s="203" t="s">
        <v>21</v>
      </c>
      <c r="L229" s="208"/>
      <c r="M229" s="209" t="s">
        <v>21</v>
      </c>
      <c r="N229" s="210" t="s">
        <v>43</v>
      </c>
      <c r="O229" s="35"/>
      <c r="P229" s="174">
        <f>O229*H229</f>
        <v>0</v>
      </c>
      <c r="Q229" s="174">
        <v>0.001</v>
      </c>
      <c r="R229" s="174">
        <f>Q229*H229</f>
        <v>0.0022500000000000003</v>
      </c>
      <c r="S229" s="174">
        <v>0</v>
      </c>
      <c r="T229" s="175">
        <f>S229*H229</f>
        <v>0</v>
      </c>
      <c r="AR229" s="17" t="s">
        <v>184</v>
      </c>
      <c r="AT229" s="17" t="s">
        <v>237</v>
      </c>
      <c r="AU229" s="17" t="s">
        <v>81</v>
      </c>
      <c r="AY229" s="17" t="s">
        <v>127</v>
      </c>
      <c r="BE229" s="176">
        <f>IF(N229="základní",J229,0)</f>
        <v>0</v>
      </c>
      <c r="BF229" s="176">
        <f>IF(N229="snížená",J229,0)</f>
        <v>0</v>
      </c>
      <c r="BG229" s="176">
        <f>IF(N229="zákl. přenesená",J229,0)</f>
        <v>0</v>
      </c>
      <c r="BH229" s="176">
        <f>IF(N229="sníž. přenesená",J229,0)</f>
        <v>0</v>
      </c>
      <c r="BI229" s="176">
        <f>IF(N229="nulová",J229,0)</f>
        <v>0</v>
      </c>
      <c r="BJ229" s="17" t="s">
        <v>79</v>
      </c>
      <c r="BK229" s="176">
        <f>ROUND(I229*H229,2)</f>
        <v>0</v>
      </c>
      <c r="BL229" s="17" t="s">
        <v>134</v>
      </c>
      <c r="BM229" s="17" t="s">
        <v>384</v>
      </c>
    </row>
    <row r="230" spans="2:51" s="11" customFormat="1" ht="13.5">
      <c r="B230" s="180"/>
      <c r="D230" s="181" t="s">
        <v>140</v>
      </c>
      <c r="E230" s="182" t="s">
        <v>21</v>
      </c>
      <c r="F230" s="183" t="s">
        <v>385</v>
      </c>
      <c r="H230" s="184">
        <v>2.25</v>
      </c>
      <c r="I230" s="185"/>
      <c r="L230" s="180"/>
      <c r="M230" s="186"/>
      <c r="N230" s="187"/>
      <c r="O230" s="187"/>
      <c r="P230" s="187"/>
      <c r="Q230" s="187"/>
      <c r="R230" s="187"/>
      <c r="S230" s="187"/>
      <c r="T230" s="188"/>
      <c r="AT230" s="189" t="s">
        <v>140</v>
      </c>
      <c r="AU230" s="189" t="s">
        <v>81</v>
      </c>
      <c r="AV230" s="11" t="s">
        <v>81</v>
      </c>
      <c r="AW230" s="11" t="s">
        <v>35</v>
      </c>
      <c r="AX230" s="11" t="s">
        <v>79</v>
      </c>
      <c r="AY230" s="189" t="s">
        <v>127</v>
      </c>
    </row>
    <row r="231" spans="2:65" s="1" customFormat="1" ht="22.5" customHeight="1">
      <c r="B231" s="164"/>
      <c r="C231" s="201" t="s">
        <v>386</v>
      </c>
      <c r="D231" s="201" t="s">
        <v>237</v>
      </c>
      <c r="E231" s="202" t="s">
        <v>387</v>
      </c>
      <c r="F231" s="203" t="s">
        <v>388</v>
      </c>
      <c r="G231" s="204" t="s">
        <v>273</v>
      </c>
      <c r="H231" s="205">
        <v>3.4</v>
      </c>
      <c r="I231" s="206"/>
      <c r="J231" s="207">
        <f>ROUND(I231*H231,2)</f>
        <v>0</v>
      </c>
      <c r="K231" s="203" t="s">
        <v>21</v>
      </c>
      <c r="L231" s="208"/>
      <c r="M231" s="209" t="s">
        <v>21</v>
      </c>
      <c r="N231" s="210" t="s">
        <v>43</v>
      </c>
      <c r="O231" s="35"/>
      <c r="P231" s="174">
        <f>O231*H231</f>
        <v>0</v>
      </c>
      <c r="Q231" s="174">
        <v>0.001</v>
      </c>
      <c r="R231" s="174">
        <f>Q231*H231</f>
        <v>0.0034</v>
      </c>
      <c r="S231" s="174">
        <v>0</v>
      </c>
      <c r="T231" s="175">
        <f>S231*H231</f>
        <v>0</v>
      </c>
      <c r="AR231" s="17" t="s">
        <v>184</v>
      </c>
      <c r="AT231" s="17" t="s">
        <v>237</v>
      </c>
      <c r="AU231" s="17" t="s">
        <v>81</v>
      </c>
      <c r="AY231" s="17" t="s">
        <v>127</v>
      </c>
      <c r="BE231" s="176">
        <f>IF(N231="základní",J231,0)</f>
        <v>0</v>
      </c>
      <c r="BF231" s="176">
        <f>IF(N231="snížená",J231,0)</f>
        <v>0</v>
      </c>
      <c r="BG231" s="176">
        <f>IF(N231="zákl. přenesená",J231,0)</f>
        <v>0</v>
      </c>
      <c r="BH231" s="176">
        <f>IF(N231="sníž. přenesená",J231,0)</f>
        <v>0</v>
      </c>
      <c r="BI231" s="176">
        <f>IF(N231="nulová",J231,0)</f>
        <v>0</v>
      </c>
      <c r="BJ231" s="17" t="s">
        <v>79</v>
      </c>
      <c r="BK231" s="176">
        <f>ROUND(I231*H231,2)</f>
        <v>0</v>
      </c>
      <c r="BL231" s="17" t="s">
        <v>134</v>
      </c>
      <c r="BM231" s="17" t="s">
        <v>389</v>
      </c>
    </row>
    <row r="232" spans="2:51" s="11" customFormat="1" ht="13.5">
      <c r="B232" s="180"/>
      <c r="D232" s="181" t="s">
        <v>140</v>
      </c>
      <c r="E232" s="182" t="s">
        <v>21</v>
      </c>
      <c r="F232" s="183" t="s">
        <v>390</v>
      </c>
      <c r="H232" s="184">
        <v>3.4</v>
      </c>
      <c r="I232" s="185"/>
      <c r="L232" s="180"/>
      <c r="M232" s="186"/>
      <c r="N232" s="187"/>
      <c r="O232" s="187"/>
      <c r="P232" s="187"/>
      <c r="Q232" s="187"/>
      <c r="R232" s="187"/>
      <c r="S232" s="187"/>
      <c r="T232" s="188"/>
      <c r="AT232" s="189" t="s">
        <v>140</v>
      </c>
      <c r="AU232" s="189" t="s">
        <v>81</v>
      </c>
      <c r="AV232" s="11" t="s">
        <v>81</v>
      </c>
      <c r="AW232" s="11" t="s">
        <v>35</v>
      </c>
      <c r="AX232" s="11" t="s">
        <v>79</v>
      </c>
      <c r="AY232" s="189" t="s">
        <v>127</v>
      </c>
    </row>
    <row r="233" spans="2:65" s="1" customFormat="1" ht="22.5" customHeight="1">
      <c r="B233" s="164"/>
      <c r="C233" s="201" t="s">
        <v>391</v>
      </c>
      <c r="D233" s="201" t="s">
        <v>237</v>
      </c>
      <c r="E233" s="202" t="s">
        <v>392</v>
      </c>
      <c r="F233" s="203" t="s">
        <v>393</v>
      </c>
      <c r="G233" s="204" t="s">
        <v>240</v>
      </c>
      <c r="H233" s="205">
        <v>1.52</v>
      </c>
      <c r="I233" s="206"/>
      <c r="J233" s="207">
        <f>ROUND(I233*H233,2)</f>
        <v>0</v>
      </c>
      <c r="K233" s="203" t="s">
        <v>21</v>
      </c>
      <c r="L233" s="208"/>
      <c r="M233" s="209" t="s">
        <v>21</v>
      </c>
      <c r="N233" s="210" t="s">
        <v>43</v>
      </c>
      <c r="O233" s="35"/>
      <c r="P233" s="174">
        <f>O233*H233</f>
        <v>0</v>
      </c>
      <c r="Q233" s="174">
        <v>0.001</v>
      </c>
      <c r="R233" s="174">
        <f>Q233*H233</f>
        <v>0.00152</v>
      </c>
      <c r="S233" s="174">
        <v>0</v>
      </c>
      <c r="T233" s="175">
        <f>S233*H233</f>
        <v>0</v>
      </c>
      <c r="AR233" s="17" t="s">
        <v>184</v>
      </c>
      <c r="AT233" s="17" t="s">
        <v>237</v>
      </c>
      <c r="AU233" s="17" t="s">
        <v>81</v>
      </c>
      <c r="AY233" s="17" t="s">
        <v>127</v>
      </c>
      <c r="BE233" s="176">
        <f>IF(N233="základní",J233,0)</f>
        <v>0</v>
      </c>
      <c r="BF233" s="176">
        <f>IF(N233="snížená",J233,0)</f>
        <v>0</v>
      </c>
      <c r="BG233" s="176">
        <f>IF(N233="zákl. přenesená",J233,0)</f>
        <v>0</v>
      </c>
      <c r="BH233" s="176">
        <f>IF(N233="sníž. přenesená",J233,0)</f>
        <v>0</v>
      </c>
      <c r="BI233" s="176">
        <f>IF(N233="nulová",J233,0)</f>
        <v>0</v>
      </c>
      <c r="BJ233" s="17" t="s">
        <v>79</v>
      </c>
      <c r="BK233" s="176">
        <f>ROUND(I233*H233,2)</f>
        <v>0</v>
      </c>
      <c r="BL233" s="17" t="s">
        <v>134</v>
      </c>
      <c r="BM233" s="17" t="s">
        <v>394</v>
      </c>
    </row>
    <row r="234" spans="2:51" s="11" customFormat="1" ht="13.5">
      <c r="B234" s="180"/>
      <c r="D234" s="177" t="s">
        <v>140</v>
      </c>
      <c r="E234" s="189" t="s">
        <v>21</v>
      </c>
      <c r="F234" s="190" t="s">
        <v>395</v>
      </c>
      <c r="H234" s="191">
        <v>0.68</v>
      </c>
      <c r="I234" s="185"/>
      <c r="L234" s="180"/>
      <c r="M234" s="186"/>
      <c r="N234" s="187"/>
      <c r="O234" s="187"/>
      <c r="P234" s="187"/>
      <c r="Q234" s="187"/>
      <c r="R234" s="187"/>
      <c r="S234" s="187"/>
      <c r="T234" s="188"/>
      <c r="AT234" s="189" t="s">
        <v>140</v>
      </c>
      <c r="AU234" s="189" t="s">
        <v>81</v>
      </c>
      <c r="AV234" s="11" t="s">
        <v>81</v>
      </c>
      <c r="AW234" s="11" t="s">
        <v>35</v>
      </c>
      <c r="AX234" s="11" t="s">
        <v>72</v>
      </c>
      <c r="AY234" s="189" t="s">
        <v>127</v>
      </c>
    </row>
    <row r="235" spans="2:51" s="11" customFormat="1" ht="13.5">
      <c r="B235" s="180"/>
      <c r="D235" s="177" t="s">
        <v>140</v>
      </c>
      <c r="E235" s="189" t="s">
        <v>21</v>
      </c>
      <c r="F235" s="190" t="s">
        <v>396</v>
      </c>
      <c r="H235" s="191">
        <v>0.84</v>
      </c>
      <c r="I235" s="185"/>
      <c r="L235" s="180"/>
      <c r="M235" s="186"/>
      <c r="N235" s="187"/>
      <c r="O235" s="187"/>
      <c r="P235" s="187"/>
      <c r="Q235" s="187"/>
      <c r="R235" s="187"/>
      <c r="S235" s="187"/>
      <c r="T235" s="188"/>
      <c r="AT235" s="189" t="s">
        <v>140</v>
      </c>
      <c r="AU235" s="189" t="s">
        <v>81</v>
      </c>
      <c r="AV235" s="11" t="s">
        <v>81</v>
      </c>
      <c r="AW235" s="11" t="s">
        <v>35</v>
      </c>
      <c r="AX235" s="11" t="s">
        <v>72</v>
      </c>
      <c r="AY235" s="189" t="s">
        <v>127</v>
      </c>
    </row>
    <row r="236" spans="2:51" s="12" customFormat="1" ht="13.5">
      <c r="B236" s="192"/>
      <c r="D236" s="181" t="s">
        <v>140</v>
      </c>
      <c r="E236" s="193" t="s">
        <v>21</v>
      </c>
      <c r="F236" s="194" t="s">
        <v>155</v>
      </c>
      <c r="H236" s="195">
        <v>1.52</v>
      </c>
      <c r="I236" s="196"/>
      <c r="L236" s="192"/>
      <c r="M236" s="197"/>
      <c r="N236" s="198"/>
      <c r="O236" s="198"/>
      <c r="P236" s="198"/>
      <c r="Q236" s="198"/>
      <c r="R236" s="198"/>
      <c r="S236" s="198"/>
      <c r="T236" s="199"/>
      <c r="AT236" s="200" t="s">
        <v>140</v>
      </c>
      <c r="AU236" s="200" t="s">
        <v>81</v>
      </c>
      <c r="AV236" s="12" t="s">
        <v>134</v>
      </c>
      <c r="AW236" s="12" t="s">
        <v>35</v>
      </c>
      <c r="AX236" s="12" t="s">
        <v>79</v>
      </c>
      <c r="AY236" s="200" t="s">
        <v>127</v>
      </c>
    </row>
    <row r="237" spans="2:65" s="1" customFormat="1" ht="22.5" customHeight="1">
      <c r="B237" s="164"/>
      <c r="C237" s="165" t="s">
        <v>397</v>
      </c>
      <c r="D237" s="165" t="s">
        <v>129</v>
      </c>
      <c r="E237" s="166" t="s">
        <v>398</v>
      </c>
      <c r="F237" s="167" t="s">
        <v>399</v>
      </c>
      <c r="G237" s="168" t="s">
        <v>132</v>
      </c>
      <c r="H237" s="169">
        <v>17</v>
      </c>
      <c r="I237" s="170"/>
      <c r="J237" s="171">
        <f>ROUND(I237*H237,2)</f>
        <v>0</v>
      </c>
      <c r="K237" s="167" t="s">
        <v>133</v>
      </c>
      <c r="L237" s="34"/>
      <c r="M237" s="172" t="s">
        <v>21</v>
      </c>
      <c r="N237" s="173" t="s">
        <v>43</v>
      </c>
      <c r="O237" s="35"/>
      <c r="P237" s="174">
        <f>O237*H237</f>
        <v>0</v>
      </c>
      <c r="Q237" s="174">
        <v>0</v>
      </c>
      <c r="R237" s="174">
        <f>Q237*H237</f>
        <v>0</v>
      </c>
      <c r="S237" s="174">
        <v>0</v>
      </c>
      <c r="T237" s="175">
        <f>S237*H237</f>
        <v>0</v>
      </c>
      <c r="AR237" s="17" t="s">
        <v>134</v>
      </c>
      <c r="AT237" s="17" t="s">
        <v>129</v>
      </c>
      <c r="AU237" s="17" t="s">
        <v>81</v>
      </c>
      <c r="AY237" s="17" t="s">
        <v>127</v>
      </c>
      <c r="BE237" s="176">
        <f>IF(N237="základní",J237,0)</f>
        <v>0</v>
      </c>
      <c r="BF237" s="176">
        <f>IF(N237="snížená",J237,0)</f>
        <v>0</v>
      </c>
      <c r="BG237" s="176">
        <f>IF(N237="zákl. přenesená",J237,0)</f>
        <v>0</v>
      </c>
      <c r="BH237" s="176">
        <f>IF(N237="sníž. přenesená",J237,0)</f>
        <v>0</v>
      </c>
      <c r="BI237" s="176">
        <f>IF(N237="nulová",J237,0)</f>
        <v>0</v>
      </c>
      <c r="BJ237" s="17" t="s">
        <v>79</v>
      </c>
      <c r="BK237" s="176">
        <f>ROUND(I237*H237,2)</f>
        <v>0</v>
      </c>
      <c r="BL237" s="17" t="s">
        <v>134</v>
      </c>
      <c r="BM237" s="17" t="s">
        <v>400</v>
      </c>
    </row>
    <row r="238" spans="2:47" s="1" customFormat="1" ht="13.5">
      <c r="B238" s="34"/>
      <c r="D238" s="177" t="s">
        <v>136</v>
      </c>
      <c r="F238" s="178" t="s">
        <v>401</v>
      </c>
      <c r="I238" s="138"/>
      <c r="L238" s="34"/>
      <c r="M238" s="63"/>
      <c r="N238" s="35"/>
      <c r="O238" s="35"/>
      <c r="P238" s="35"/>
      <c r="Q238" s="35"/>
      <c r="R238" s="35"/>
      <c r="S238" s="35"/>
      <c r="T238" s="64"/>
      <c r="AT238" s="17" t="s">
        <v>136</v>
      </c>
      <c r="AU238" s="17" t="s">
        <v>81</v>
      </c>
    </row>
    <row r="239" spans="2:47" s="1" customFormat="1" ht="81">
      <c r="B239" s="34"/>
      <c r="D239" s="181" t="s">
        <v>138</v>
      </c>
      <c r="F239" s="211" t="s">
        <v>402</v>
      </c>
      <c r="I239" s="138"/>
      <c r="L239" s="34"/>
      <c r="M239" s="63"/>
      <c r="N239" s="35"/>
      <c r="O239" s="35"/>
      <c r="P239" s="35"/>
      <c r="Q239" s="35"/>
      <c r="R239" s="35"/>
      <c r="S239" s="35"/>
      <c r="T239" s="64"/>
      <c r="AT239" s="17" t="s">
        <v>138</v>
      </c>
      <c r="AU239" s="17" t="s">
        <v>81</v>
      </c>
    </row>
    <row r="240" spans="2:65" s="1" customFormat="1" ht="22.5" customHeight="1">
      <c r="B240" s="164"/>
      <c r="C240" s="201" t="s">
        <v>403</v>
      </c>
      <c r="D240" s="201" t="s">
        <v>237</v>
      </c>
      <c r="E240" s="202" t="s">
        <v>404</v>
      </c>
      <c r="F240" s="203" t="s">
        <v>405</v>
      </c>
      <c r="G240" s="204" t="s">
        <v>165</v>
      </c>
      <c r="H240" s="205">
        <v>0.088</v>
      </c>
      <c r="I240" s="206"/>
      <c r="J240" s="207">
        <f>ROUND(I240*H240,2)</f>
        <v>0</v>
      </c>
      <c r="K240" s="203" t="s">
        <v>133</v>
      </c>
      <c r="L240" s="208"/>
      <c r="M240" s="209" t="s">
        <v>21</v>
      </c>
      <c r="N240" s="210" t="s">
        <v>43</v>
      </c>
      <c r="O240" s="35"/>
      <c r="P240" s="174">
        <f>O240*H240</f>
        <v>0</v>
      </c>
      <c r="Q240" s="174">
        <v>0.2</v>
      </c>
      <c r="R240" s="174">
        <f>Q240*H240</f>
        <v>0.0176</v>
      </c>
      <c r="S240" s="174">
        <v>0</v>
      </c>
      <c r="T240" s="175">
        <f>S240*H240</f>
        <v>0</v>
      </c>
      <c r="AR240" s="17" t="s">
        <v>184</v>
      </c>
      <c r="AT240" s="17" t="s">
        <v>237</v>
      </c>
      <c r="AU240" s="17" t="s">
        <v>81</v>
      </c>
      <c r="AY240" s="17" t="s">
        <v>127</v>
      </c>
      <c r="BE240" s="176">
        <f>IF(N240="základní",J240,0)</f>
        <v>0</v>
      </c>
      <c r="BF240" s="176">
        <f>IF(N240="snížená",J240,0)</f>
        <v>0</v>
      </c>
      <c r="BG240" s="176">
        <f>IF(N240="zákl. přenesená",J240,0)</f>
        <v>0</v>
      </c>
      <c r="BH240" s="176">
        <f>IF(N240="sníž. přenesená",J240,0)</f>
        <v>0</v>
      </c>
      <c r="BI240" s="176">
        <f>IF(N240="nulová",J240,0)</f>
        <v>0</v>
      </c>
      <c r="BJ240" s="17" t="s">
        <v>79</v>
      </c>
      <c r="BK240" s="176">
        <f>ROUND(I240*H240,2)</f>
        <v>0</v>
      </c>
      <c r="BL240" s="17" t="s">
        <v>134</v>
      </c>
      <c r="BM240" s="17" t="s">
        <v>406</v>
      </c>
    </row>
    <row r="241" spans="2:47" s="1" customFormat="1" ht="13.5">
      <c r="B241" s="34"/>
      <c r="D241" s="177" t="s">
        <v>136</v>
      </c>
      <c r="F241" s="178" t="s">
        <v>407</v>
      </c>
      <c r="I241" s="138"/>
      <c r="L241" s="34"/>
      <c r="M241" s="63"/>
      <c r="N241" s="35"/>
      <c r="O241" s="35"/>
      <c r="P241" s="35"/>
      <c r="Q241" s="35"/>
      <c r="R241" s="35"/>
      <c r="S241" s="35"/>
      <c r="T241" s="64"/>
      <c r="AT241" s="17" t="s">
        <v>136</v>
      </c>
      <c r="AU241" s="17" t="s">
        <v>81</v>
      </c>
    </row>
    <row r="242" spans="2:51" s="11" customFormat="1" ht="13.5">
      <c r="B242" s="180"/>
      <c r="D242" s="177" t="s">
        <v>140</v>
      </c>
      <c r="E242" s="189" t="s">
        <v>21</v>
      </c>
      <c r="F242" s="190" t="s">
        <v>408</v>
      </c>
      <c r="H242" s="191">
        <v>0.85</v>
      </c>
      <c r="I242" s="185"/>
      <c r="L242" s="180"/>
      <c r="M242" s="186"/>
      <c r="N242" s="187"/>
      <c r="O242" s="187"/>
      <c r="P242" s="187"/>
      <c r="Q242" s="187"/>
      <c r="R242" s="187"/>
      <c r="S242" s="187"/>
      <c r="T242" s="188"/>
      <c r="AT242" s="189" t="s">
        <v>140</v>
      </c>
      <c r="AU242" s="189" t="s">
        <v>81</v>
      </c>
      <c r="AV242" s="11" t="s">
        <v>81</v>
      </c>
      <c r="AW242" s="11" t="s">
        <v>35</v>
      </c>
      <c r="AX242" s="11" t="s">
        <v>79</v>
      </c>
      <c r="AY242" s="189" t="s">
        <v>127</v>
      </c>
    </row>
    <row r="243" spans="2:51" s="11" customFormat="1" ht="13.5">
      <c r="B243" s="180"/>
      <c r="D243" s="181" t="s">
        <v>140</v>
      </c>
      <c r="F243" s="183" t="s">
        <v>409</v>
      </c>
      <c r="H243" s="184">
        <v>0.088</v>
      </c>
      <c r="I243" s="185"/>
      <c r="L243" s="180"/>
      <c r="M243" s="186"/>
      <c r="N243" s="187"/>
      <c r="O243" s="187"/>
      <c r="P243" s="187"/>
      <c r="Q243" s="187"/>
      <c r="R243" s="187"/>
      <c r="S243" s="187"/>
      <c r="T243" s="188"/>
      <c r="AT243" s="189" t="s">
        <v>140</v>
      </c>
      <c r="AU243" s="189" t="s">
        <v>81</v>
      </c>
      <c r="AV243" s="11" t="s">
        <v>81</v>
      </c>
      <c r="AW243" s="11" t="s">
        <v>4</v>
      </c>
      <c r="AX243" s="11" t="s">
        <v>79</v>
      </c>
      <c r="AY243" s="189" t="s">
        <v>127</v>
      </c>
    </row>
    <row r="244" spans="2:65" s="1" customFormat="1" ht="22.5" customHeight="1">
      <c r="B244" s="164"/>
      <c r="C244" s="165" t="s">
        <v>410</v>
      </c>
      <c r="D244" s="165" t="s">
        <v>129</v>
      </c>
      <c r="E244" s="166" t="s">
        <v>411</v>
      </c>
      <c r="F244" s="167" t="s">
        <v>412</v>
      </c>
      <c r="G244" s="168" t="s">
        <v>165</v>
      </c>
      <c r="H244" s="169">
        <v>1.5</v>
      </c>
      <c r="I244" s="170"/>
      <c r="J244" s="171">
        <f>ROUND(I244*H244,2)</f>
        <v>0</v>
      </c>
      <c r="K244" s="167" t="s">
        <v>133</v>
      </c>
      <c r="L244" s="34"/>
      <c r="M244" s="172" t="s">
        <v>21</v>
      </c>
      <c r="N244" s="173" t="s">
        <v>43</v>
      </c>
      <c r="O244" s="35"/>
      <c r="P244" s="174">
        <f>O244*H244</f>
        <v>0</v>
      </c>
      <c r="Q244" s="174">
        <v>0</v>
      </c>
      <c r="R244" s="174">
        <f>Q244*H244</f>
        <v>0</v>
      </c>
      <c r="S244" s="174">
        <v>0</v>
      </c>
      <c r="T244" s="175">
        <f>S244*H244</f>
        <v>0</v>
      </c>
      <c r="AR244" s="17" t="s">
        <v>134</v>
      </c>
      <c r="AT244" s="17" t="s">
        <v>129</v>
      </c>
      <c r="AU244" s="17" t="s">
        <v>81</v>
      </c>
      <c r="AY244" s="17" t="s">
        <v>127</v>
      </c>
      <c r="BE244" s="176">
        <f>IF(N244="základní",J244,0)</f>
        <v>0</v>
      </c>
      <c r="BF244" s="176">
        <f>IF(N244="snížená",J244,0)</f>
        <v>0</v>
      </c>
      <c r="BG244" s="176">
        <f>IF(N244="zákl. přenesená",J244,0)</f>
        <v>0</v>
      </c>
      <c r="BH244" s="176">
        <f>IF(N244="sníž. přenesená",J244,0)</f>
        <v>0</v>
      </c>
      <c r="BI244" s="176">
        <f>IF(N244="nulová",J244,0)</f>
        <v>0</v>
      </c>
      <c r="BJ244" s="17" t="s">
        <v>79</v>
      </c>
      <c r="BK244" s="176">
        <f>ROUND(I244*H244,2)</f>
        <v>0</v>
      </c>
      <c r="BL244" s="17" t="s">
        <v>134</v>
      </c>
      <c r="BM244" s="17" t="s">
        <v>413</v>
      </c>
    </row>
    <row r="245" spans="2:47" s="1" customFormat="1" ht="13.5">
      <c r="B245" s="34"/>
      <c r="D245" s="181" t="s">
        <v>136</v>
      </c>
      <c r="F245" s="212" t="s">
        <v>414</v>
      </c>
      <c r="I245" s="138"/>
      <c r="L245" s="34"/>
      <c r="M245" s="63"/>
      <c r="N245" s="35"/>
      <c r="O245" s="35"/>
      <c r="P245" s="35"/>
      <c r="Q245" s="35"/>
      <c r="R245" s="35"/>
      <c r="S245" s="35"/>
      <c r="T245" s="64"/>
      <c r="AT245" s="17" t="s">
        <v>136</v>
      </c>
      <c r="AU245" s="17" t="s">
        <v>81</v>
      </c>
    </row>
    <row r="246" spans="2:65" s="1" customFormat="1" ht="22.5" customHeight="1">
      <c r="B246" s="164"/>
      <c r="C246" s="165" t="s">
        <v>415</v>
      </c>
      <c r="D246" s="165" t="s">
        <v>129</v>
      </c>
      <c r="E246" s="166" t="s">
        <v>416</v>
      </c>
      <c r="F246" s="167" t="s">
        <v>417</v>
      </c>
      <c r="G246" s="168" t="s">
        <v>165</v>
      </c>
      <c r="H246" s="169">
        <v>1.5</v>
      </c>
      <c r="I246" s="170"/>
      <c r="J246" s="171">
        <f>ROUND(I246*H246,2)</f>
        <v>0</v>
      </c>
      <c r="K246" s="167" t="s">
        <v>133</v>
      </c>
      <c r="L246" s="34"/>
      <c r="M246" s="172" t="s">
        <v>21</v>
      </c>
      <c r="N246" s="173" t="s">
        <v>43</v>
      </c>
      <c r="O246" s="35"/>
      <c r="P246" s="174">
        <f>O246*H246</f>
        <v>0</v>
      </c>
      <c r="Q246" s="174">
        <v>0</v>
      </c>
      <c r="R246" s="174">
        <f>Q246*H246</f>
        <v>0</v>
      </c>
      <c r="S246" s="174">
        <v>0</v>
      </c>
      <c r="T246" s="175">
        <f>S246*H246</f>
        <v>0</v>
      </c>
      <c r="AR246" s="17" t="s">
        <v>134</v>
      </c>
      <c r="AT246" s="17" t="s">
        <v>129</v>
      </c>
      <c r="AU246" s="17" t="s">
        <v>81</v>
      </c>
      <c r="AY246" s="17" t="s">
        <v>127</v>
      </c>
      <c r="BE246" s="176">
        <f>IF(N246="základní",J246,0)</f>
        <v>0</v>
      </c>
      <c r="BF246" s="176">
        <f>IF(N246="snížená",J246,0)</f>
        <v>0</v>
      </c>
      <c r="BG246" s="176">
        <f>IF(N246="zákl. přenesená",J246,0)</f>
        <v>0</v>
      </c>
      <c r="BH246" s="176">
        <f>IF(N246="sníž. přenesená",J246,0)</f>
        <v>0</v>
      </c>
      <c r="BI246" s="176">
        <f>IF(N246="nulová",J246,0)</f>
        <v>0</v>
      </c>
      <c r="BJ246" s="17" t="s">
        <v>79</v>
      </c>
      <c r="BK246" s="176">
        <f>ROUND(I246*H246,2)</f>
        <v>0</v>
      </c>
      <c r="BL246" s="17" t="s">
        <v>134</v>
      </c>
      <c r="BM246" s="17" t="s">
        <v>418</v>
      </c>
    </row>
    <row r="247" spans="2:47" s="1" customFormat="1" ht="13.5">
      <c r="B247" s="34"/>
      <c r="D247" s="177" t="s">
        <v>136</v>
      </c>
      <c r="F247" s="178" t="s">
        <v>419</v>
      </c>
      <c r="I247" s="138"/>
      <c r="L247" s="34"/>
      <c r="M247" s="63"/>
      <c r="N247" s="35"/>
      <c r="O247" s="35"/>
      <c r="P247" s="35"/>
      <c r="Q247" s="35"/>
      <c r="R247" s="35"/>
      <c r="S247" s="35"/>
      <c r="T247" s="64"/>
      <c r="AT247" s="17" t="s">
        <v>136</v>
      </c>
      <c r="AU247" s="17" t="s">
        <v>81</v>
      </c>
    </row>
    <row r="248" spans="2:47" s="1" customFormat="1" ht="54">
      <c r="B248" s="34"/>
      <c r="D248" s="177" t="s">
        <v>138</v>
      </c>
      <c r="F248" s="179" t="s">
        <v>420</v>
      </c>
      <c r="I248" s="138"/>
      <c r="L248" s="34"/>
      <c r="M248" s="63"/>
      <c r="N248" s="35"/>
      <c r="O248" s="35"/>
      <c r="P248" s="35"/>
      <c r="Q248" s="35"/>
      <c r="R248" s="35"/>
      <c r="S248" s="35"/>
      <c r="T248" s="64"/>
      <c r="AT248" s="17" t="s">
        <v>138</v>
      </c>
      <c r="AU248" s="17" t="s">
        <v>81</v>
      </c>
    </row>
    <row r="249" spans="2:51" s="11" customFormat="1" ht="13.5">
      <c r="B249" s="180"/>
      <c r="D249" s="181" t="s">
        <v>140</v>
      </c>
      <c r="E249" s="182" t="s">
        <v>21</v>
      </c>
      <c r="F249" s="183" t="s">
        <v>421</v>
      </c>
      <c r="H249" s="184">
        <v>1.5</v>
      </c>
      <c r="I249" s="185"/>
      <c r="L249" s="180"/>
      <c r="M249" s="186"/>
      <c r="N249" s="187"/>
      <c r="O249" s="187"/>
      <c r="P249" s="187"/>
      <c r="Q249" s="187"/>
      <c r="R249" s="187"/>
      <c r="S249" s="187"/>
      <c r="T249" s="188"/>
      <c r="AT249" s="189" t="s">
        <v>140</v>
      </c>
      <c r="AU249" s="189" t="s">
        <v>81</v>
      </c>
      <c r="AV249" s="11" t="s">
        <v>81</v>
      </c>
      <c r="AW249" s="11" t="s">
        <v>35</v>
      </c>
      <c r="AX249" s="11" t="s">
        <v>79</v>
      </c>
      <c r="AY249" s="189" t="s">
        <v>127</v>
      </c>
    </row>
    <row r="250" spans="2:65" s="1" customFormat="1" ht="22.5" customHeight="1">
      <c r="B250" s="164"/>
      <c r="C250" s="165" t="s">
        <v>422</v>
      </c>
      <c r="D250" s="165" t="s">
        <v>129</v>
      </c>
      <c r="E250" s="166" t="s">
        <v>423</v>
      </c>
      <c r="F250" s="167" t="s">
        <v>424</v>
      </c>
      <c r="G250" s="168" t="s">
        <v>165</v>
      </c>
      <c r="H250" s="169">
        <v>6</v>
      </c>
      <c r="I250" s="170"/>
      <c r="J250" s="171">
        <f>ROUND(I250*H250,2)</f>
        <v>0</v>
      </c>
      <c r="K250" s="167" t="s">
        <v>133</v>
      </c>
      <c r="L250" s="34"/>
      <c r="M250" s="172" t="s">
        <v>21</v>
      </c>
      <c r="N250" s="173" t="s">
        <v>43</v>
      </c>
      <c r="O250" s="35"/>
      <c r="P250" s="174">
        <f>O250*H250</f>
        <v>0</v>
      </c>
      <c r="Q250" s="174">
        <v>0</v>
      </c>
      <c r="R250" s="174">
        <f>Q250*H250</f>
        <v>0</v>
      </c>
      <c r="S250" s="174">
        <v>0</v>
      </c>
      <c r="T250" s="175">
        <f>S250*H250</f>
        <v>0</v>
      </c>
      <c r="AR250" s="17" t="s">
        <v>134</v>
      </c>
      <c r="AT250" s="17" t="s">
        <v>129</v>
      </c>
      <c r="AU250" s="17" t="s">
        <v>81</v>
      </c>
      <c r="AY250" s="17" t="s">
        <v>127</v>
      </c>
      <c r="BE250" s="176">
        <f>IF(N250="základní",J250,0)</f>
        <v>0</v>
      </c>
      <c r="BF250" s="176">
        <f>IF(N250="snížená",J250,0)</f>
        <v>0</v>
      </c>
      <c r="BG250" s="176">
        <f>IF(N250="zákl. přenesená",J250,0)</f>
        <v>0</v>
      </c>
      <c r="BH250" s="176">
        <f>IF(N250="sníž. přenesená",J250,0)</f>
        <v>0</v>
      </c>
      <c r="BI250" s="176">
        <f>IF(N250="nulová",J250,0)</f>
        <v>0</v>
      </c>
      <c r="BJ250" s="17" t="s">
        <v>79</v>
      </c>
      <c r="BK250" s="176">
        <f>ROUND(I250*H250,2)</f>
        <v>0</v>
      </c>
      <c r="BL250" s="17" t="s">
        <v>134</v>
      </c>
      <c r="BM250" s="17" t="s">
        <v>425</v>
      </c>
    </row>
    <row r="251" spans="2:47" s="1" customFormat="1" ht="13.5">
      <c r="B251" s="34"/>
      <c r="D251" s="177" t="s">
        <v>136</v>
      </c>
      <c r="F251" s="178" t="s">
        <v>426</v>
      </c>
      <c r="I251" s="138"/>
      <c r="L251" s="34"/>
      <c r="M251" s="63"/>
      <c r="N251" s="35"/>
      <c r="O251" s="35"/>
      <c r="P251" s="35"/>
      <c r="Q251" s="35"/>
      <c r="R251" s="35"/>
      <c r="S251" s="35"/>
      <c r="T251" s="64"/>
      <c r="AT251" s="17" t="s">
        <v>136</v>
      </c>
      <c r="AU251" s="17" t="s">
        <v>81</v>
      </c>
    </row>
    <row r="252" spans="2:47" s="1" customFormat="1" ht="54">
      <c r="B252" s="34"/>
      <c r="D252" s="177" t="s">
        <v>138</v>
      </c>
      <c r="F252" s="179" t="s">
        <v>420</v>
      </c>
      <c r="I252" s="138"/>
      <c r="L252" s="34"/>
      <c r="M252" s="63"/>
      <c r="N252" s="35"/>
      <c r="O252" s="35"/>
      <c r="P252" s="35"/>
      <c r="Q252" s="35"/>
      <c r="R252" s="35"/>
      <c r="S252" s="35"/>
      <c r="T252" s="64"/>
      <c r="AT252" s="17" t="s">
        <v>138</v>
      </c>
      <c r="AU252" s="17" t="s">
        <v>81</v>
      </c>
    </row>
    <row r="253" spans="2:51" s="11" customFormat="1" ht="13.5">
      <c r="B253" s="180"/>
      <c r="D253" s="177" t="s">
        <v>140</v>
      </c>
      <c r="E253" s="189" t="s">
        <v>21</v>
      </c>
      <c r="F253" s="190" t="s">
        <v>427</v>
      </c>
      <c r="H253" s="191">
        <v>6</v>
      </c>
      <c r="I253" s="185"/>
      <c r="L253" s="180"/>
      <c r="M253" s="186"/>
      <c r="N253" s="187"/>
      <c r="O253" s="187"/>
      <c r="P253" s="187"/>
      <c r="Q253" s="187"/>
      <c r="R253" s="187"/>
      <c r="S253" s="187"/>
      <c r="T253" s="188"/>
      <c r="AT253" s="189" t="s">
        <v>140</v>
      </c>
      <c r="AU253" s="189" t="s">
        <v>81</v>
      </c>
      <c r="AV253" s="11" t="s">
        <v>81</v>
      </c>
      <c r="AW253" s="11" t="s">
        <v>35</v>
      </c>
      <c r="AX253" s="11" t="s">
        <v>79</v>
      </c>
      <c r="AY253" s="189" t="s">
        <v>127</v>
      </c>
    </row>
    <row r="254" spans="2:63" s="10" customFormat="1" ht="29.25" customHeight="1">
      <c r="B254" s="150"/>
      <c r="D254" s="161" t="s">
        <v>71</v>
      </c>
      <c r="E254" s="162" t="s">
        <v>162</v>
      </c>
      <c r="F254" s="162" t="s">
        <v>428</v>
      </c>
      <c r="I254" s="153"/>
      <c r="J254" s="163">
        <f>BK254</f>
        <v>0</v>
      </c>
      <c r="L254" s="150"/>
      <c r="M254" s="155"/>
      <c r="N254" s="156"/>
      <c r="O254" s="156"/>
      <c r="P254" s="157">
        <f>SUM(P255:P347)</f>
        <v>0</v>
      </c>
      <c r="Q254" s="156"/>
      <c r="R254" s="157">
        <f>SUM(R255:R347)</f>
        <v>268.40652876</v>
      </c>
      <c r="S254" s="156"/>
      <c r="T254" s="158">
        <f>SUM(T255:T347)</f>
        <v>0</v>
      </c>
      <c r="AR254" s="151" t="s">
        <v>79</v>
      </c>
      <c r="AT254" s="159" t="s">
        <v>71</v>
      </c>
      <c r="AU254" s="159" t="s">
        <v>79</v>
      </c>
      <c r="AY254" s="151" t="s">
        <v>127</v>
      </c>
      <c r="BK254" s="160">
        <f>SUM(BK255:BK347)</f>
        <v>0</v>
      </c>
    </row>
    <row r="255" spans="2:65" s="1" customFormat="1" ht="22.5" customHeight="1">
      <c r="B255" s="164"/>
      <c r="C255" s="165" t="s">
        <v>429</v>
      </c>
      <c r="D255" s="165" t="s">
        <v>129</v>
      </c>
      <c r="E255" s="166" t="s">
        <v>430</v>
      </c>
      <c r="F255" s="167" t="s">
        <v>431</v>
      </c>
      <c r="G255" s="168" t="s">
        <v>132</v>
      </c>
      <c r="H255" s="169">
        <v>776.7</v>
      </c>
      <c r="I255" s="170"/>
      <c r="J255" s="171">
        <f>ROUND(I255*H255,2)</f>
        <v>0</v>
      </c>
      <c r="K255" s="167" t="s">
        <v>133</v>
      </c>
      <c r="L255" s="34"/>
      <c r="M255" s="172" t="s">
        <v>21</v>
      </c>
      <c r="N255" s="173" t="s">
        <v>43</v>
      </c>
      <c r="O255" s="35"/>
      <c r="P255" s="174">
        <f>O255*H255</f>
        <v>0</v>
      </c>
      <c r="Q255" s="174">
        <v>0</v>
      </c>
      <c r="R255" s="174">
        <f>Q255*H255</f>
        <v>0</v>
      </c>
      <c r="S255" s="174">
        <v>0</v>
      </c>
      <c r="T255" s="175">
        <f>S255*H255</f>
        <v>0</v>
      </c>
      <c r="AR255" s="17" t="s">
        <v>134</v>
      </c>
      <c r="AT255" s="17" t="s">
        <v>129</v>
      </c>
      <c r="AU255" s="17" t="s">
        <v>81</v>
      </c>
      <c r="AY255" s="17" t="s">
        <v>127</v>
      </c>
      <c r="BE255" s="176">
        <f>IF(N255="základní",J255,0)</f>
        <v>0</v>
      </c>
      <c r="BF255" s="176">
        <f>IF(N255="snížená",J255,0)</f>
        <v>0</v>
      </c>
      <c r="BG255" s="176">
        <f>IF(N255="zákl. přenesená",J255,0)</f>
        <v>0</v>
      </c>
      <c r="BH255" s="176">
        <f>IF(N255="sníž. přenesená",J255,0)</f>
        <v>0</v>
      </c>
      <c r="BI255" s="176">
        <f>IF(N255="nulová",J255,0)</f>
        <v>0</v>
      </c>
      <c r="BJ255" s="17" t="s">
        <v>79</v>
      </c>
      <c r="BK255" s="176">
        <f>ROUND(I255*H255,2)</f>
        <v>0</v>
      </c>
      <c r="BL255" s="17" t="s">
        <v>134</v>
      </c>
      <c r="BM255" s="17" t="s">
        <v>432</v>
      </c>
    </row>
    <row r="256" spans="2:47" s="1" customFormat="1" ht="13.5">
      <c r="B256" s="34"/>
      <c r="D256" s="177" t="s">
        <v>136</v>
      </c>
      <c r="F256" s="178" t="s">
        <v>433</v>
      </c>
      <c r="I256" s="138"/>
      <c r="L256" s="34"/>
      <c r="M256" s="63"/>
      <c r="N256" s="35"/>
      <c r="O256" s="35"/>
      <c r="P256" s="35"/>
      <c r="Q256" s="35"/>
      <c r="R256" s="35"/>
      <c r="S256" s="35"/>
      <c r="T256" s="64"/>
      <c r="AT256" s="17" t="s">
        <v>136</v>
      </c>
      <c r="AU256" s="17" t="s">
        <v>81</v>
      </c>
    </row>
    <row r="257" spans="2:51" s="11" customFormat="1" ht="13.5">
      <c r="B257" s="180"/>
      <c r="D257" s="177" t="s">
        <v>140</v>
      </c>
      <c r="E257" s="189" t="s">
        <v>21</v>
      </c>
      <c r="F257" s="190" t="s">
        <v>434</v>
      </c>
      <c r="H257" s="191">
        <v>304.16</v>
      </c>
      <c r="I257" s="185"/>
      <c r="L257" s="180"/>
      <c r="M257" s="186"/>
      <c r="N257" s="187"/>
      <c r="O257" s="187"/>
      <c r="P257" s="187"/>
      <c r="Q257" s="187"/>
      <c r="R257" s="187"/>
      <c r="S257" s="187"/>
      <c r="T257" s="188"/>
      <c r="AT257" s="189" t="s">
        <v>140</v>
      </c>
      <c r="AU257" s="189" t="s">
        <v>81</v>
      </c>
      <c r="AV257" s="11" t="s">
        <v>81</v>
      </c>
      <c r="AW257" s="11" t="s">
        <v>35</v>
      </c>
      <c r="AX257" s="11" t="s">
        <v>72</v>
      </c>
      <c r="AY257" s="189" t="s">
        <v>127</v>
      </c>
    </row>
    <row r="258" spans="2:51" s="11" customFormat="1" ht="13.5">
      <c r="B258" s="180"/>
      <c r="D258" s="177" t="s">
        <v>140</v>
      </c>
      <c r="E258" s="189" t="s">
        <v>21</v>
      </c>
      <c r="F258" s="190" t="s">
        <v>435</v>
      </c>
      <c r="H258" s="191">
        <v>198.6</v>
      </c>
      <c r="I258" s="185"/>
      <c r="L258" s="180"/>
      <c r="M258" s="186"/>
      <c r="N258" s="187"/>
      <c r="O258" s="187"/>
      <c r="P258" s="187"/>
      <c r="Q258" s="187"/>
      <c r="R258" s="187"/>
      <c r="S258" s="187"/>
      <c r="T258" s="188"/>
      <c r="AT258" s="189" t="s">
        <v>140</v>
      </c>
      <c r="AU258" s="189" t="s">
        <v>81</v>
      </c>
      <c r="AV258" s="11" t="s">
        <v>81</v>
      </c>
      <c r="AW258" s="11" t="s">
        <v>35</v>
      </c>
      <c r="AX258" s="11" t="s">
        <v>72</v>
      </c>
      <c r="AY258" s="189" t="s">
        <v>127</v>
      </c>
    </row>
    <row r="259" spans="2:51" s="11" customFormat="1" ht="27">
      <c r="B259" s="180"/>
      <c r="D259" s="177" t="s">
        <v>140</v>
      </c>
      <c r="E259" s="189" t="s">
        <v>21</v>
      </c>
      <c r="F259" s="190" t="s">
        <v>436</v>
      </c>
      <c r="H259" s="191">
        <v>216.1</v>
      </c>
      <c r="I259" s="185"/>
      <c r="L259" s="180"/>
      <c r="M259" s="186"/>
      <c r="N259" s="187"/>
      <c r="O259" s="187"/>
      <c r="P259" s="187"/>
      <c r="Q259" s="187"/>
      <c r="R259" s="187"/>
      <c r="S259" s="187"/>
      <c r="T259" s="188"/>
      <c r="AT259" s="189" t="s">
        <v>140</v>
      </c>
      <c r="AU259" s="189" t="s">
        <v>81</v>
      </c>
      <c r="AV259" s="11" t="s">
        <v>81</v>
      </c>
      <c r="AW259" s="11" t="s">
        <v>35</v>
      </c>
      <c r="AX259" s="11" t="s">
        <v>72</v>
      </c>
      <c r="AY259" s="189" t="s">
        <v>127</v>
      </c>
    </row>
    <row r="260" spans="2:51" s="11" customFormat="1" ht="13.5">
      <c r="B260" s="180"/>
      <c r="D260" s="177" t="s">
        <v>140</v>
      </c>
      <c r="E260" s="189" t="s">
        <v>21</v>
      </c>
      <c r="F260" s="190" t="s">
        <v>437</v>
      </c>
      <c r="H260" s="191">
        <v>3.8</v>
      </c>
      <c r="I260" s="185"/>
      <c r="L260" s="180"/>
      <c r="M260" s="186"/>
      <c r="N260" s="187"/>
      <c r="O260" s="187"/>
      <c r="P260" s="187"/>
      <c r="Q260" s="187"/>
      <c r="R260" s="187"/>
      <c r="S260" s="187"/>
      <c r="T260" s="188"/>
      <c r="AT260" s="189" t="s">
        <v>140</v>
      </c>
      <c r="AU260" s="189" t="s">
        <v>81</v>
      </c>
      <c r="AV260" s="11" t="s">
        <v>81</v>
      </c>
      <c r="AW260" s="11" t="s">
        <v>35</v>
      </c>
      <c r="AX260" s="11" t="s">
        <v>72</v>
      </c>
      <c r="AY260" s="189" t="s">
        <v>127</v>
      </c>
    </row>
    <row r="261" spans="2:51" s="11" customFormat="1" ht="27">
      <c r="B261" s="180"/>
      <c r="D261" s="177" t="s">
        <v>140</v>
      </c>
      <c r="E261" s="189" t="s">
        <v>21</v>
      </c>
      <c r="F261" s="190" t="s">
        <v>438</v>
      </c>
      <c r="H261" s="191">
        <v>54.04</v>
      </c>
      <c r="I261" s="185"/>
      <c r="L261" s="180"/>
      <c r="M261" s="186"/>
      <c r="N261" s="187"/>
      <c r="O261" s="187"/>
      <c r="P261" s="187"/>
      <c r="Q261" s="187"/>
      <c r="R261" s="187"/>
      <c r="S261" s="187"/>
      <c r="T261" s="188"/>
      <c r="AT261" s="189" t="s">
        <v>140</v>
      </c>
      <c r="AU261" s="189" t="s">
        <v>81</v>
      </c>
      <c r="AV261" s="11" t="s">
        <v>81</v>
      </c>
      <c r="AW261" s="11" t="s">
        <v>35</v>
      </c>
      <c r="AX261" s="11" t="s">
        <v>72</v>
      </c>
      <c r="AY261" s="189" t="s">
        <v>127</v>
      </c>
    </row>
    <row r="262" spans="2:51" s="12" customFormat="1" ht="13.5">
      <c r="B262" s="192"/>
      <c r="D262" s="181" t="s">
        <v>140</v>
      </c>
      <c r="E262" s="193" t="s">
        <v>21</v>
      </c>
      <c r="F262" s="194" t="s">
        <v>155</v>
      </c>
      <c r="H262" s="195">
        <v>776.7</v>
      </c>
      <c r="I262" s="196"/>
      <c r="L262" s="192"/>
      <c r="M262" s="197"/>
      <c r="N262" s="198"/>
      <c r="O262" s="198"/>
      <c r="P262" s="198"/>
      <c r="Q262" s="198"/>
      <c r="R262" s="198"/>
      <c r="S262" s="198"/>
      <c r="T262" s="199"/>
      <c r="AT262" s="200" t="s">
        <v>140</v>
      </c>
      <c r="AU262" s="200" t="s">
        <v>81</v>
      </c>
      <c r="AV262" s="12" t="s">
        <v>134</v>
      </c>
      <c r="AW262" s="12" t="s">
        <v>35</v>
      </c>
      <c r="AX262" s="12" t="s">
        <v>79</v>
      </c>
      <c r="AY262" s="200" t="s">
        <v>127</v>
      </c>
    </row>
    <row r="263" spans="2:65" s="1" customFormat="1" ht="22.5" customHeight="1">
      <c r="B263" s="164"/>
      <c r="C263" s="165" t="s">
        <v>439</v>
      </c>
      <c r="D263" s="165" t="s">
        <v>129</v>
      </c>
      <c r="E263" s="166" t="s">
        <v>440</v>
      </c>
      <c r="F263" s="167" t="s">
        <v>441</v>
      </c>
      <c r="G263" s="168" t="s">
        <v>132</v>
      </c>
      <c r="H263" s="169">
        <v>1916.358</v>
      </c>
      <c r="I263" s="170"/>
      <c r="J263" s="171">
        <f>ROUND(I263*H263,2)</f>
        <v>0</v>
      </c>
      <c r="K263" s="167" t="s">
        <v>133</v>
      </c>
      <c r="L263" s="34"/>
      <c r="M263" s="172" t="s">
        <v>21</v>
      </c>
      <c r="N263" s="173" t="s">
        <v>43</v>
      </c>
      <c r="O263" s="35"/>
      <c r="P263" s="174">
        <f>O263*H263</f>
        <v>0</v>
      </c>
      <c r="Q263" s="174">
        <v>0</v>
      </c>
      <c r="R263" s="174">
        <f>Q263*H263</f>
        <v>0</v>
      </c>
      <c r="S263" s="174">
        <v>0</v>
      </c>
      <c r="T263" s="175">
        <f>S263*H263</f>
        <v>0</v>
      </c>
      <c r="AR263" s="17" t="s">
        <v>134</v>
      </c>
      <c r="AT263" s="17" t="s">
        <v>129</v>
      </c>
      <c r="AU263" s="17" t="s">
        <v>81</v>
      </c>
      <c r="AY263" s="17" t="s">
        <v>127</v>
      </c>
      <c r="BE263" s="176">
        <f>IF(N263="základní",J263,0)</f>
        <v>0</v>
      </c>
      <c r="BF263" s="176">
        <f>IF(N263="snížená",J263,0)</f>
        <v>0</v>
      </c>
      <c r="BG263" s="176">
        <f>IF(N263="zákl. přenesená",J263,0)</f>
        <v>0</v>
      </c>
      <c r="BH263" s="176">
        <f>IF(N263="sníž. přenesená",J263,0)</f>
        <v>0</v>
      </c>
      <c r="BI263" s="176">
        <f>IF(N263="nulová",J263,0)</f>
        <v>0</v>
      </c>
      <c r="BJ263" s="17" t="s">
        <v>79</v>
      </c>
      <c r="BK263" s="176">
        <f>ROUND(I263*H263,2)</f>
        <v>0</v>
      </c>
      <c r="BL263" s="17" t="s">
        <v>134</v>
      </c>
      <c r="BM263" s="17" t="s">
        <v>442</v>
      </c>
    </row>
    <row r="264" spans="2:47" s="1" customFormat="1" ht="13.5">
      <c r="B264" s="34"/>
      <c r="D264" s="177" t="s">
        <v>136</v>
      </c>
      <c r="F264" s="178" t="s">
        <v>443</v>
      </c>
      <c r="I264" s="138"/>
      <c r="L264" s="34"/>
      <c r="M264" s="63"/>
      <c r="N264" s="35"/>
      <c r="O264" s="35"/>
      <c r="P264" s="35"/>
      <c r="Q264" s="35"/>
      <c r="R264" s="35"/>
      <c r="S264" s="35"/>
      <c r="T264" s="64"/>
      <c r="AT264" s="17" t="s">
        <v>136</v>
      </c>
      <c r="AU264" s="17" t="s">
        <v>81</v>
      </c>
    </row>
    <row r="265" spans="2:51" s="11" customFormat="1" ht="13.5">
      <c r="B265" s="180"/>
      <c r="D265" s="177" t="s">
        <v>140</v>
      </c>
      <c r="E265" s="189" t="s">
        <v>21</v>
      </c>
      <c r="F265" s="190" t="s">
        <v>444</v>
      </c>
      <c r="H265" s="191">
        <v>1690.168</v>
      </c>
      <c r="I265" s="185"/>
      <c r="L265" s="180"/>
      <c r="M265" s="186"/>
      <c r="N265" s="187"/>
      <c r="O265" s="187"/>
      <c r="P265" s="187"/>
      <c r="Q265" s="187"/>
      <c r="R265" s="187"/>
      <c r="S265" s="187"/>
      <c r="T265" s="188"/>
      <c r="AT265" s="189" t="s">
        <v>140</v>
      </c>
      <c r="AU265" s="189" t="s">
        <v>81</v>
      </c>
      <c r="AV265" s="11" t="s">
        <v>81</v>
      </c>
      <c r="AW265" s="11" t="s">
        <v>35</v>
      </c>
      <c r="AX265" s="11" t="s">
        <v>72</v>
      </c>
      <c r="AY265" s="189" t="s">
        <v>127</v>
      </c>
    </row>
    <row r="266" spans="2:51" s="11" customFormat="1" ht="13.5">
      <c r="B266" s="180"/>
      <c r="D266" s="177" t="s">
        <v>140</v>
      </c>
      <c r="E266" s="189" t="s">
        <v>21</v>
      </c>
      <c r="F266" s="190" t="s">
        <v>445</v>
      </c>
      <c r="H266" s="191">
        <v>99.78</v>
      </c>
      <c r="I266" s="185"/>
      <c r="L266" s="180"/>
      <c r="M266" s="186"/>
      <c r="N266" s="187"/>
      <c r="O266" s="187"/>
      <c r="P266" s="187"/>
      <c r="Q266" s="187"/>
      <c r="R266" s="187"/>
      <c r="S266" s="187"/>
      <c r="T266" s="188"/>
      <c r="AT266" s="189" t="s">
        <v>140</v>
      </c>
      <c r="AU266" s="189" t="s">
        <v>81</v>
      </c>
      <c r="AV266" s="11" t="s">
        <v>81</v>
      </c>
      <c r="AW266" s="11" t="s">
        <v>35</v>
      </c>
      <c r="AX266" s="11" t="s">
        <v>72</v>
      </c>
      <c r="AY266" s="189" t="s">
        <v>127</v>
      </c>
    </row>
    <row r="267" spans="2:51" s="11" customFormat="1" ht="13.5">
      <c r="B267" s="180"/>
      <c r="D267" s="177" t="s">
        <v>140</v>
      </c>
      <c r="E267" s="189" t="s">
        <v>21</v>
      </c>
      <c r="F267" s="190" t="s">
        <v>446</v>
      </c>
      <c r="H267" s="191">
        <v>47.03</v>
      </c>
      <c r="I267" s="185"/>
      <c r="L267" s="180"/>
      <c r="M267" s="186"/>
      <c r="N267" s="187"/>
      <c r="O267" s="187"/>
      <c r="P267" s="187"/>
      <c r="Q267" s="187"/>
      <c r="R267" s="187"/>
      <c r="S267" s="187"/>
      <c r="T267" s="188"/>
      <c r="AT267" s="189" t="s">
        <v>140</v>
      </c>
      <c r="AU267" s="189" t="s">
        <v>81</v>
      </c>
      <c r="AV267" s="11" t="s">
        <v>81</v>
      </c>
      <c r="AW267" s="11" t="s">
        <v>35</v>
      </c>
      <c r="AX267" s="11" t="s">
        <v>72</v>
      </c>
      <c r="AY267" s="189" t="s">
        <v>127</v>
      </c>
    </row>
    <row r="268" spans="2:51" s="11" customFormat="1" ht="13.5">
      <c r="B268" s="180"/>
      <c r="D268" s="177" t="s">
        <v>140</v>
      </c>
      <c r="E268" s="189" t="s">
        <v>21</v>
      </c>
      <c r="F268" s="190" t="s">
        <v>447</v>
      </c>
      <c r="H268" s="191">
        <v>79.38</v>
      </c>
      <c r="I268" s="185"/>
      <c r="L268" s="180"/>
      <c r="M268" s="186"/>
      <c r="N268" s="187"/>
      <c r="O268" s="187"/>
      <c r="P268" s="187"/>
      <c r="Q268" s="187"/>
      <c r="R268" s="187"/>
      <c r="S268" s="187"/>
      <c r="T268" s="188"/>
      <c r="AT268" s="189" t="s">
        <v>140</v>
      </c>
      <c r="AU268" s="189" t="s">
        <v>81</v>
      </c>
      <c r="AV268" s="11" t="s">
        <v>81</v>
      </c>
      <c r="AW268" s="11" t="s">
        <v>35</v>
      </c>
      <c r="AX268" s="11" t="s">
        <v>72</v>
      </c>
      <c r="AY268" s="189" t="s">
        <v>127</v>
      </c>
    </row>
    <row r="269" spans="2:51" s="12" customFormat="1" ht="13.5">
      <c r="B269" s="192"/>
      <c r="D269" s="181" t="s">
        <v>140</v>
      </c>
      <c r="E269" s="193" t="s">
        <v>21</v>
      </c>
      <c r="F269" s="194" t="s">
        <v>155</v>
      </c>
      <c r="H269" s="195">
        <v>1916.358</v>
      </c>
      <c r="I269" s="196"/>
      <c r="L269" s="192"/>
      <c r="M269" s="197"/>
      <c r="N269" s="198"/>
      <c r="O269" s="198"/>
      <c r="P269" s="198"/>
      <c r="Q269" s="198"/>
      <c r="R269" s="198"/>
      <c r="S269" s="198"/>
      <c r="T269" s="199"/>
      <c r="AT269" s="200" t="s">
        <v>140</v>
      </c>
      <c r="AU269" s="200" t="s">
        <v>81</v>
      </c>
      <c r="AV269" s="12" t="s">
        <v>134</v>
      </c>
      <c r="AW269" s="12" t="s">
        <v>35</v>
      </c>
      <c r="AX269" s="12" t="s">
        <v>79</v>
      </c>
      <c r="AY269" s="200" t="s">
        <v>127</v>
      </c>
    </row>
    <row r="270" spans="2:65" s="1" customFormat="1" ht="22.5" customHeight="1">
      <c r="B270" s="164"/>
      <c r="C270" s="165" t="s">
        <v>448</v>
      </c>
      <c r="D270" s="165" t="s">
        <v>129</v>
      </c>
      <c r="E270" s="166" t="s">
        <v>449</v>
      </c>
      <c r="F270" s="167" t="s">
        <v>450</v>
      </c>
      <c r="G270" s="168" t="s">
        <v>132</v>
      </c>
      <c r="H270" s="169">
        <v>1916.358</v>
      </c>
      <c r="I270" s="170"/>
      <c r="J270" s="171">
        <f>ROUND(I270*H270,2)</f>
        <v>0</v>
      </c>
      <c r="K270" s="167" t="s">
        <v>133</v>
      </c>
      <c r="L270" s="34"/>
      <c r="M270" s="172" t="s">
        <v>21</v>
      </c>
      <c r="N270" s="173" t="s">
        <v>43</v>
      </c>
      <c r="O270" s="35"/>
      <c r="P270" s="174">
        <f>O270*H270</f>
        <v>0</v>
      </c>
      <c r="Q270" s="174">
        <v>0</v>
      </c>
      <c r="R270" s="174">
        <f>Q270*H270</f>
        <v>0</v>
      </c>
      <c r="S270" s="174">
        <v>0</v>
      </c>
      <c r="T270" s="175">
        <f>S270*H270</f>
        <v>0</v>
      </c>
      <c r="AR270" s="17" t="s">
        <v>134</v>
      </c>
      <c r="AT270" s="17" t="s">
        <v>129</v>
      </c>
      <c r="AU270" s="17" t="s">
        <v>81</v>
      </c>
      <c r="AY270" s="17" t="s">
        <v>127</v>
      </c>
      <c r="BE270" s="176">
        <f>IF(N270="základní",J270,0)</f>
        <v>0</v>
      </c>
      <c r="BF270" s="176">
        <f>IF(N270="snížená",J270,0)</f>
        <v>0</v>
      </c>
      <c r="BG270" s="176">
        <f>IF(N270="zákl. přenesená",J270,0)</f>
        <v>0</v>
      </c>
      <c r="BH270" s="176">
        <f>IF(N270="sníž. přenesená",J270,0)</f>
        <v>0</v>
      </c>
      <c r="BI270" s="176">
        <f>IF(N270="nulová",J270,0)</f>
        <v>0</v>
      </c>
      <c r="BJ270" s="17" t="s">
        <v>79</v>
      </c>
      <c r="BK270" s="176">
        <f>ROUND(I270*H270,2)</f>
        <v>0</v>
      </c>
      <c r="BL270" s="17" t="s">
        <v>134</v>
      </c>
      <c r="BM270" s="17" t="s">
        <v>451</v>
      </c>
    </row>
    <row r="271" spans="2:47" s="1" customFormat="1" ht="27">
      <c r="B271" s="34"/>
      <c r="D271" s="177" t="s">
        <v>136</v>
      </c>
      <c r="F271" s="178" t="s">
        <v>452</v>
      </c>
      <c r="I271" s="138"/>
      <c r="L271" s="34"/>
      <c r="M271" s="63"/>
      <c r="N271" s="35"/>
      <c r="O271" s="35"/>
      <c r="P271" s="35"/>
      <c r="Q271" s="35"/>
      <c r="R271" s="35"/>
      <c r="S271" s="35"/>
      <c r="T271" s="64"/>
      <c r="AT271" s="17" t="s">
        <v>136</v>
      </c>
      <c r="AU271" s="17" t="s">
        <v>81</v>
      </c>
    </row>
    <row r="272" spans="2:47" s="1" customFormat="1" ht="67.5">
      <c r="B272" s="34"/>
      <c r="D272" s="177" t="s">
        <v>138</v>
      </c>
      <c r="F272" s="179" t="s">
        <v>453</v>
      </c>
      <c r="I272" s="138"/>
      <c r="L272" s="34"/>
      <c r="M272" s="63"/>
      <c r="N272" s="35"/>
      <c r="O272" s="35"/>
      <c r="P272" s="35"/>
      <c r="Q272" s="35"/>
      <c r="R272" s="35"/>
      <c r="S272" s="35"/>
      <c r="T272" s="64"/>
      <c r="AT272" s="17" t="s">
        <v>138</v>
      </c>
      <c r="AU272" s="17" t="s">
        <v>81</v>
      </c>
    </row>
    <row r="273" spans="2:51" s="11" customFormat="1" ht="13.5">
      <c r="B273" s="180"/>
      <c r="D273" s="177" t="s">
        <v>140</v>
      </c>
      <c r="E273" s="189" t="s">
        <v>21</v>
      </c>
      <c r="F273" s="190" t="s">
        <v>444</v>
      </c>
      <c r="H273" s="191">
        <v>1690.168</v>
      </c>
      <c r="I273" s="185"/>
      <c r="L273" s="180"/>
      <c r="M273" s="186"/>
      <c r="N273" s="187"/>
      <c r="O273" s="187"/>
      <c r="P273" s="187"/>
      <c r="Q273" s="187"/>
      <c r="R273" s="187"/>
      <c r="S273" s="187"/>
      <c r="T273" s="188"/>
      <c r="AT273" s="189" t="s">
        <v>140</v>
      </c>
      <c r="AU273" s="189" t="s">
        <v>81</v>
      </c>
      <c r="AV273" s="11" t="s">
        <v>81</v>
      </c>
      <c r="AW273" s="11" t="s">
        <v>35</v>
      </c>
      <c r="AX273" s="11" t="s">
        <v>72</v>
      </c>
      <c r="AY273" s="189" t="s">
        <v>127</v>
      </c>
    </row>
    <row r="274" spans="2:51" s="11" customFormat="1" ht="13.5">
      <c r="B274" s="180"/>
      <c r="D274" s="177" t="s">
        <v>140</v>
      </c>
      <c r="E274" s="189" t="s">
        <v>21</v>
      </c>
      <c r="F274" s="190" t="s">
        <v>445</v>
      </c>
      <c r="H274" s="191">
        <v>99.78</v>
      </c>
      <c r="I274" s="185"/>
      <c r="L274" s="180"/>
      <c r="M274" s="186"/>
      <c r="N274" s="187"/>
      <c r="O274" s="187"/>
      <c r="P274" s="187"/>
      <c r="Q274" s="187"/>
      <c r="R274" s="187"/>
      <c r="S274" s="187"/>
      <c r="T274" s="188"/>
      <c r="AT274" s="189" t="s">
        <v>140</v>
      </c>
      <c r="AU274" s="189" t="s">
        <v>81</v>
      </c>
      <c r="AV274" s="11" t="s">
        <v>81</v>
      </c>
      <c r="AW274" s="11" t="s">
        <v>35</v>
      </c>
      <c r="AX274" s="11" t="s">
        <v>72</v>
      </c>
      <c r="AY274" s="189" t="s">
        <v>127</v>
      </c>
    </row>
    <row r="275" spans="2:51" s="11" customFormat="1" ht="13.5">
      <c r="B275" s="180"/>
      <c r="D275" s="177" t="s">
        <v>140</v>
      </c>
      <c r="E275" s="189" t="s">
        <v>21</v>
      </c>
      <c r="F275" s="190" t="s">
        <v>446</v>
      </c>
      <c r="H275" s="191">
        <v>47.03</v>
      </c>
      <c r="I275" s="185"/>
      <c r="L275" s="180"/>
      <c r="M275" s="186"/>
      <c r="N275" s="187"/>
      <c r="O275" s="187"/>
      <c r="P275" s="187"/>
      <c r="Q275" s="187"/>
      <c r="R275" s="187"/>
      <c r="S275" s="187"/>
      <c r="T275" s="188"/>
      <c r="AT275" s="189" t="s">
        <v>140</v>
      </c>
      <c r="AU275" s="189" t="s">
        <v>81</v>
      </c>
      <c r="AV275" s="11" t="s">
        <v>81</v>
      </c>
      <c r="AW275" s="11" t="s">
        <v>35</v>
      </c>
      <c r="AX275" s="11" t="s">
        <v>72</v>
      </c>
      <c r="AY275" s="189" t="s">
        <v>127</v>
      </c>
    </row>
    <row r="276" spans="2:51" s="11" customFormat="1" ht="13.5">
      <c r="B276" s="180"/>
      <c r="D276" s="177" t="s">
        <v>140</v>
      </c>
      <c r="E276" s="189" t="s">
        <v>21</v>
      </c>
      <c r="F276" s="190" t="s">
        <v>447</v>
      </c>
      <c r="H276" s="191">
        <v>79.38</v>
      </c>
      <c r="I276" s="185"/>
      <c r="L276" s="180"/>
      <c r="M276" s="186"/>
      <c r="N276" s="187"/>
      <c r="O276" s="187"/>
      <c r="P276" s="187"/>
      <c r="Q276" s="187"/>
      <c r="R276" s="187"/>
      <c r="S276" s="187"/>
      <c r="T276" s="188"/>
      <c r="AT276" s="189" t="s">
        <v>140</v>
      </c>
      <c r="AU276" s="189" t="s">
        <v>81</v>
      </c>
      <c r="AV276" s="11" t="s">
        <v>81</v>
      </c>
      <c r="AW276" s="11" t="s">
        <v>35</v>
      </c>
      <c r="AX276" s="11" t="s">
        <v>72</v>
      </c>
      <c r="AY276" s="189" t="s">
        <v>127</v>
      </c>
    </row>
    <row r="277" spans="2:51" s="12" customFormat="1" ht="13.5">
      <c r="B277" s="192"/>
      <c r="D277" s="181" t="s">
        <v>140</v>
      </c>
      <c r="E277" s="193" t="s">
        <v>21</v>
      </c>
      <c r="F277" s="194" t="s">
        <v>155</v>
      </c>
      <c r="H277" s="195">
        <v>1916.358</v>
      </c>
      <c r="I277" s="196"/>
      <c r="L277" s="192"/>
      <c r="M277" s="197"/>
      <c r="N277" s="198"/>
      <c r="O277" s="198"/>
      <c r="P277" s="198"/>
      <c r="Q277" s="198"/>
      <c r="R277" s="198"/>
      <c r="S277" s="198"/>
      <c r="T277" s="199"/>
      <c r="AT277" s="200" t="s">
        <v>140</v>
      </c>
      <c r="AU277" s="200" t="s">
        <v>81</v>
      </c>
      <c r="AV277" s="12" t="s">
        <v>134</v>
      </c>
      <c r="AW277" s="12" t="s">
        <v>35</v>
      </c>
      <c r="AX277" s="12" t="s">
        <v>79</v>
      </c>
      <c r="AY277" s="200" t="s">
        <v>127</v>
      </c>
    </row>
    <row r="278" spans="2:65" s="1" customFormat="1" ht="22.5" customHeight="1">
      <c r="B278" s="164"/>
      <c r="C278" s="165" t="s">
        <v>454</v>
      </c>
      <c r="D278" s="165" t="s">
        <v>129</v>
      </c>
      <c r="E278" s="166" t="s">
        <v>455</v>
      </c>
      <c r="F278" s="167" t="s">
        <v>456</v>
      </c>
      <c r="G278" s="168" t="s">
        <v>132</v>
      </c>
      <c r="H278" s="169">
        <v>126.41</v>
      </c>
      <c r="I278" s="170"/>
      <c r="J278" s="171">
        <f>ROUND(I278*H278,2)</f>
        <v>0</v>
      </c>
      <c r="K278" s="167" t="s">
        <v>133</v>
      </c>
      <c r="L278" s="34"/>
      <c r="M278" s="172" t="s">
        <v>21</v>
      </c>
      <c r="N278" s="173" t="s">
        <v>43</v>
      </c>
      <c r="O278" s="35"/>
      <c r="P278" s="174">
        <f>O278*H278</f>
        <v>0</v>
      </c>
      <c r="Q278" s="174">
        <v>0</v>
      </c>
      <c r="R278" s="174">
        <f>Q278*H278</f>
        <v>0</v>
      </c>
      <c r="S278" s="174">
        <v>0</v>
      </c>
      <c r="T278" s="175">
        <f>S278*H278</f>
        <v>0</v>
      </c>
      <c r="AR278" s="17" t="s">
        <v>134</v>
      </c>
      <c r="AT278" s="17" t="s">
        <v>129</v>
      </c>
      <c r="AU278" s="17" t="s">
        <v>81</v>
      </c>
      <c r="AY278" s="17" t="s">
        <v>127</v>
      </c>
      <c r="BE278" s="176">
        <f>IF(N278="základní",J278,0)</f>
        <v>0</v>
      </c>
      <c r="BF278" s="176">
        <f>IF(N278="snížená",J278,0)</f>
        <v>0</v>
      </c>
      <c r="BG278" s="176">
        <f>IF(N278="zákl. přenesená",J278,0)</f>
        <v>0</v>
      </c>
      <c r="BH278" s="176">
        <f>IF(N278="sníž. přenesená",J278,0)</f>
        <v>0</v>
      </c>
      <c r="BI278" s="176">
        <f>IF(N278="nulová",J278,0)</f>
        <v>0</v>
      </c>
      <c r="BJ278" s="17" t="s">
        <v>79</v>
      </c>
      <c r="BK278" s="176">
        <f>ROUND(I278*H278,2)</f>
        <v>0</v>
      </c>
      <c r="BL278" s="17" t="s">
        <v>134</v>
      </c>
      <c r="BM278" s="17" t="s">
        <v>457</v>
      </c>
    </row>
    <row r="279" spans="2:47" s="1" customFormat="1" ht="27">
      <c r="B279" s="34"/>
      <c r="D279" s="177" t="s">
        <v>136</v>
      </c>
      <c r="F279" s="178" t="s">
        <v>458</v>
      </c>
      <c r="I279" s="138"/>
      <c r="L279" s="34"/>
      <c r="M279" s="63"/>
      <c r="N279" s="35"/>
      <c r="O279" s="35"/>
      <c r="P279" s="35"/>
      <c r="Q279" s="35"/>
      <c r="R279" s="35"/>
      <c r="S279" s="35"/>
      <c r="T279" s="64"/>
      <c r="AT279" s="17" t="s">
        <v>136</v>
      </c>
      <c r="AU279" s="17" t="s">
        <v>81</v>
      </c>
    </row>
    <row r="280" spans="2:47" s="1" customFormat="1" ht="27">
      <c r="B280" s="34"/>
      <c r="D280" s="177" t="s">
        <v>138</v>
      </c>
      <c r="F280" s="179" t="s">
        <v>459</v>
      </c>
      <c r="I280" s="138"/>
      <c r="L280" s="34"/>
      <c r="M280" s="63"/>
      <c r="N280" s="35"/>
      <c r="O280" s="35"/>
      <c r="P280" s="35"/>
      <c r="Q280" s="35"/>
      <c r="R280" s="35"/>
      <c r="S280" s="35"/>
      <c r="T280" s="64"/>
      <c r="AT280" s="17" t="s">
        <v>138</v>
      </c>
      <c r="AU280" s="17" t="s">
        <v>81</v>
      </c>
    </row>
    <row r="281" spans="2:51" s="11" customFormat="1" ht="13.5">
      <c r="B281" s="180"/>
      <c r="D281" s="177" t="s">
        <v>140</v>
      </c>
      <c r="E281" s="189" t="s">
        <v>21</v>
      </c>
      <c r="F281" s="190" t="s">
        <v>446</v>
      </c>
      <c r="H281" s="191">
        <v>47.03</v>
      </c>
      <c r="I281" s="185"/>
      <c r="L281" s="180"/>
      <c r="M281" s="186"/>
      <c r="N281" s="187"/>
      <c r="O281" s="187"/>
      <c r="P281" s="187"/>
      <c r="Q281" s="187"/>
      <c r="R281" s="187"/>
      <c r="S281" s="187"/>
      <c r="T281" s="188"/>
      <c r="AT281" s="189" t="s">
        <v>140</v>
      </c>
      <c r="AU281" s="189" t="s">
        <v>81</v>
      </c>
      <c r="AV281" s="11" t="s">
        <v>81</v>
      </c>
      <c r="AW281" s="11" t="s">
        <v>35</v>
      </c>
      <c r="AX281" s="11" t="s">
        <v>72</v>
      </c>
      <c r="AY281" s="189" t="s">
        <v>127</v>
      </c>
    </row>
    <row r="282" spans="2:51" s="11" customFormat="1" ht="13.5">
      <c r="B282" s="180"/>
      <c r="D282" s="177" t="s">
        <v>140</v>
      </c>
      <c r="E282" s="189" t="s">
        <v>21</v>
      </c>
      <c r="F282" s="190" t="s">
        <v>447</v>
      </c>
      <c r="H282" s="191">
        <v>79.38</v>
      </c>
      <c r="I282" s="185"/>
      <c r="L282" s="180"/>
      <c r="M282" s="186"/>
      <c r="N282" s="187"/>
      <c r="O282" s="187"/>
      <c r="P282" s="187"/>
      <c r="Q282" s="187"/>
      <c r="R282" s="187"/>
      <c r="S282" s="187"/>
      <c r="T282" s="188"/>
      <c r="AT282" s="189" t="s">
        <v>140</v>
      </c>
      <c r="AU282" s="189" t="s">
        <v>81</v>
      </c>
      <c r="AV282" s="11" t="s">
        <v>81</v>
      </c>
      <c r="AW282" s="11" t="s">
        <v>35</v>
      </c>
      <c r="AX282" s="11" t="s">
        <v>72</v>
      </c>
      <c r="AY282" s="189" t="s">
        <v>127</v>
      </c>
    </row>
    <row r="283" spans="2:51" s="12" customFormat="1" ht="13.5">
      <c r="B283" s="192"/>
      <c r="D283" s="181" t="s">
        <v>140</v>
      </c>
      <c r="E283" s="193" t="s">
        <v>21</v>
      </c>
      <c r="F283" s="194" t="s">
        <v>155</v>
      </c>
      <c r="H283" s="195">
        <v>126.41</v>
      </c>
      <c r="I283" s="196"/>
      <c r="L283" s="192"/>
      <c r="M283" s="197"/>
      <c r="N283" s="198"/>
      <c r="O283" s="198"/>
      <c r="P283" s="198"/>
      <c r="Q283" s="198"/>
      <c r="R283" s="198"/>
      <c r="S283" s="198"/>
      <c r="T283" s="199"/>
      <c r="AT283" s="200" t="s">
        <v>140</v>
      </c>
      <c r="AU283" s="200" t="s">
        <v>81</v>
      </c>
      <c r="AV283" s="12" t="s">
        <v>134</v>
      </c>
      <c r="AW283" s="12" t="s">
        <v>35</v>
      </c>
      <c r="AX283" s="12" t="s">
        <v>79</v>
      </c>
      <c r="AY283" s="200" t="s">
        <v>127</v>
      </c>
    </row>
    <row r="284" spans="2:65" s="1" customFormat="1" ht="22.5" customHeight="1">
      <c r="B284" s="164"/>
      <c r="C284" s="165" t="s">
        <v>460</v>
      </c>
      <c r="D284" s="165" t="s">
        <v>129</v>
      </c>
      <c r="E284" s="166" t="s">
        <v>461</v>
      </c>
      <c r="F284" s="167" t="s">
        <v>462</v>
      </c>
      <c r="G284" s="168" t="s">
        <v>132</v>
      </c>
      <c r="H284" s="169">
        <v>1789.948</v>
      </c>
      <c r="I284" s="170"/>
      <c r="J284" s="171">
        <f>ROUND(I284*H284,2)</f>
        <v>0</v>
      </c>
      <c r="K284" s="167" t="s">
        <v>133</v>
      </c>
      <c r="L284" s="34"/>
      <c r="M284" s="172" t="s">
        <v>21</v>
      </c>
      <c r="N284" s="173" t="s">
        <v>43</v>
      </c>
      <c r="O284" s="35"/>
      <c r="P284" s="174">
        <f>O284*H284</f>
        <v>0</v>
      </c>
      <c r="Q284" s="174">
        <v>0</v>
      </c>
      <c r="R284" s="174">
        <f>Q284*H284</f>
        <v>0</v>
      </c>
      <c r="S284" s="174">
        <v>0</v>
      </c>
      <c r="T284" s="175">
        <f>S284*H284</f>
        <v>0</v>
      </c>
      <c r="AR284" s="17" t="s">
        <v>134</v>
      </c>
      <c r="AT284" s="17" t="s">
        <v>129</v>
      </c>
      <c r="AU284" s="17" t="s">
        <v>81</v>
      </c>
      <c r="AY284" s="17" t="s">
        <v>127</v>
      </c>
      <c r="BE284" s="176">
        <f>IF(N284="základní",J284,0)</f>
        <v>0</v>
      </c>
      <c r="BF284" s="176">
        <f>IF(N284="snížená",J284,0)</f>
        <v>0</v>
      </c>
      <c r="BG284" s="176">
        <f>IF(N284="zákl. přenesená",J284,0)</f>
        <v>0</v>
      </c>
      <c r="BH284" s="176">
        <f>IF(N284="sníž. přenesená",J284,0)</f>
        <v>0</v>
      </c>
      <c r="BI284" s="176">
        <f>IF(N284="nulová",J284,0)</f>
        <v>0</v>
      </c>
      <c r="BJ284" s="17" t="s">
        <v>79</v>
      </c>
      <c r="BK284" s="176">
        <f>ROUND(I284*H284,2)</f>
        <v>0</v>
      </c>
      <c r="BL284" s="17" t="s">
        <v>134</v>
      </c>
      <c r="BM284" s="17" t="s">
        <v>463</v>
      </c>
    </row>
    <row r="285" spans="2:47" s="1" customFormat="1" ht="27">
      <c r="B285" s="34"/>
      <c r="D285" s="177" t="s">
        <v>136</v>
      </c>
      <c r="F285" s="178" t="s">
        <v>464</v>
      </c>
      <c r="I285" s="138"/>
      <c r="L285" s="34"/>
      <c r="M285" s="63"/>
      <c r="N285" s="35"/>
      <c r="O285" s="35"/>
      <c r="P285" s="35"/>
      <c r="Q285" s="35"/>
      <c r="R285" s="35"/>
      <c r="S285" s="35"/>
      <c r="T285" s="64"/>
      <c r="AT285" s="17" t="s">
        <v>136</v>
      </c>
      <c r="AU285" s="17" t="s">
        <v>81</v>
      </c>
    </row>
    <row r="286" spans="2:47" s="1" customFormat="1" ht="27">
      <c r="B286" s="34"/>
      <c r="D286" s="177" t="s">
        <v>138</v>
      </c>
      <c r="F286" s="179" t="s">
        <v>459</v>
      </c>
      <c r="I286" s="138"/>
      <c r="L286" s="34"/>
      <c r="M286" s="63"/>
      <c r="N286" s="35"/>
      <c r="O286" s="35"/>
      <c r="P286" s="35"/>
      <c r="Q286" s="35"/>
      <c r="R286" s="35"/>
      <c r="S286" s="35"/>
      <c r="T286" s="64"/>
      <c r="AT286" s="17" t="s">
        <v>138</v>
      </c>
      <c r="AU286" s="17" t="s">
        <v>81</v>
      </c>
    </row>
    <row r="287" spans="2:51" s="11" customFormat="1" ht="13.5">
      <c r="B287" s="180"/>
      <c r="D287" s="177" t="s">
        <v>140</v>
      </c>
      <c r="E287" s="189" t="s">
        <v>21</v>
      </c>
      <c r="F287" s="190" t="s">
        <v>444</v>
      </c>
      <c r="H287" s="191">
        <v>1690.168</v>
      </c>
      <c r="I287" s="185"/>
      <c r="L287" s="180"/>
      <c r="M287" s="186"/>
      <c r="N287" s="187"/>
      <c r="O287" s="187"/>
      <c r="P287" s="187"/>
      <c r="Q287" s="187"/>
      <c r="R287" s="187"/>
      <c r="S287" s="187"/>
      <c r="T287" s="188"/>
      <c r="AT287" s="189" t="s">
        <v>140</v>
      </c>
      <c r="AU287" s="189" t="s">
        <v>81</v>
      </c>
      <c r="AV287" s="11" t="s">
        <v>81</v>
      </c>
      <c r="AW287" s="11" t="s">
        <v>35</v>
      </c>
      <c r="AX287" s="11" t="s">
        <v>72</v>
      </c>
      <c r="AY287" s="189" t="s">
        <v>127</v>
      </c>
    </row>
    <row r="288" spans="2:51" s="11" customFormat="1" ht="13.5">
      <c r="B288" s="180"/>
      <c r="D288" s="177" t="s">
        <v>140</v>
      </c>
      <c r="E288" s="189" t="s">
        <v>21</v>
      </c>
      <c r="F288" s="190" t="s">
        <v>445</v>
      </c>
      <c r="H288" s="191">
        <v>99.78</v>
      </c>
      <c r="I288" s="185"/>
      <c r="L288" s="180"/>
      <c r="M288" s="186"/>
      <c r="N288" s="187"/>
      <c r="O288" s="187"/>
      <c r="P288" s="187"/>
      <c r="Q288" s="187"/>
      <c r="R288" s="187"/>
      <c r="S288" s="187"/>
      <c r="T288" s="188"/>
      <c r="AT288" s="189" t="s">
        <v>140</v>
      </c>
      <c r="AU288" s="189" t="s">
        <v>81</v>
      </c>
      <c r="AV288" s="11" t="s">
        <v>81</v>
      </c>
      <c r="AW288" s="11" t="s">
        <v>35</v>
      </c>
      <c r="AX288" s="11" t="s">
        <v>72</v>
      </c>
      <c r="AY288" s="189" t="s">
        <v>127</v>
      </c>
    </row>
    <row r="289" spans="2:51" s="12" customFormat="1" ht="13.5">
      <c r="B289" s="192"/>
      <c r="D289" s="181" t="s">
        <v>140</v>
      </c>
      <c r="E289" s="193" t="s">
        <v>21</v>
      </c>
      <c r="F289" s="194" t="s">
        <v>155</v>
      </c>
      <c r="H289" s="195">
        <v>1789.948</v>
      </c>
      <c r="I289" s="196"/>
      <c r="L289" s="192"/>
      <c r="M289" s="197"/>
      <c r="N289" s="198"/>
      <c r="O289" s="198"/>
      <c r="P289" s="198"/>
      <c r="Q289" s="198"/>
      <c r="R289" s="198"/>
      <c r="S289" s="198"/>
      <c r="T289" s="199"/>
      <c r="AT289" s="200" t="s">
        <v>140</v>
      </c>
      <c r="AU289" s="200" t="s">
        <v>81</v>
      </c>
      <c r="AV289" s="12" t="s">
        <v>134</v>
      </c>
      <c r="AW289" s="12" t="s">
        <v>35</v>
      </c>
      <c r="AX289" s="12" t="s">
        <v>79</v>
      </c>
      <c r="AY289" s="200" t="s">
        <v>127</v>
      </c>
    </row>
    <row r="290" spans="2:65" s="1" customFormat="1" ht="22.5" customHeight="1">
      <c r="B290" s="164"/>
      <c r="C290" s="165" t="s">
        <v>465</v>
      </c>
      <c r="D290" s="165" t="s">
        <v>129</v>
      </c>
      <c r="E290" s="166" t="s">
        <v>466</v>
      </c>
      <c r="F290" s="167" t="s">
        <v>467</v>
      </c>
      <c r="G290" s="168" t="s">
        <v>132</v>
      </c>
      <c r="H290" s="169">
        <v>776.7</v>
      </c>
      <c r="I290" s="170"/>
      <c r="J290" s="171">
        <f>ROUND(I290*H290,2)</f>
        <v>0</v>
      </c>
      <c r="K290" s="167" t="s">
        <v>133</v>
      </c>
      <c r="L290" s="34"/>
      <c r="M290" s="172" t="s">
        <v>21</v>
      </c>
      <c r="N290" s="173" t="s">
        <v>43</v>
      </c>
      <c r="O290" s="35"/>
      <c r="P290" s="174">
        <f>O290*H290</f>
        <v>0</v>
      </c>
      <c r="Q290" s="174">
        <v>0</v>
      </c>
      <c r="R290" s="174">
        <f>Q290*H290</f>
        <v>0</v>
      </c>
      <c r="S290" s="174">
        <v>0</v>
      </c>
      <c r="T290" s="175">
        <f>S290*H290</f>
        <v>0</v>
      </c>
      <c r="AR290" s="17" t="s">
        <v>134</v>
      </c>
      <c r="AT290" s="17" t="s">
        <v>129</v>
      </c>
      <c r="AU290" s="17" t="s">
        <v>81</v>
      </c>
      <c r="AY290" s="17" t="s">
        <v>127</v>
      </c>
      <c r="BE290" s="176">
        <f>IF(N290="základní",J290,0)</f>
        <v>0</v>
      </c>
      <c r="BF290" s="176">
        <f>IF(N290="snížená",J290,0)</f>
        <v>0</v>
      </c>
      <c r="BG290" s="176">
        <f>IF(N290="zákl. přenesená",J290,0)</f>
        <v>0</v>
      </c>
      <c r="BH290" s="176">
        <f>IF(N290="sníž. přenesená",J290,0)</f>
        <v>0</v>
      </c>
      <c r="BI290" s="176">
        <f>IF(N290="nulová",J290,0)</f>
        <v>0</v>
      </c>
      <c r="BJ290" s="17" t="s">
        <v>79</v>
      </c>
      <c r="BK290" s="176">
        <f>ROUND(I290*H290,2)</f>
        <v>0</v>
      </c>
      <c r="BL290" s="17" t="s">
        <v>134</v>
      </c>
      <c r="BM290" s="17" t="s">
        <v>468</v>
      </c>
    </row>
    <row r="291" spans="2:47" s="1" customFormat="1" ht="27">
      <c r="B291" s="34"/>
      <c r="D291" s="177" t="s">
        <v>136</v>
      </c>
      <c r="F291" s="178" t="s">
        <v>469</v>
      </c>
      <c r="I291" s="138"/>
      <c r="L291" s="34"/>
      <c r="M291" s="63"/>
      <c r="N291" s="35"/>
      <c r="O291" s="35"/>
      <c r="P291" s="35"/>
      <c r="Q291" s="35"/>
      <c r="R291" s="35"/>
      <c r="S291" s="35"/>
      <c r="T291" s="64"/>
      <c r="AT291" s="17" t="s">
        <v>136</v>
      </c>
      <c r="AU291" s="17" t="s">
        <v>81</v>
      </c>
    </row>
    <row r="292" spans="2:47" s="1" customFormat="1" ht="54">
      <c r="B292" s="34"/>
      <c r="D292" s="177" t="s">
        <v>138</v>
      </c>
      <c r="F292" s="179" t="s">
        <v>470</v>
      </c>
      <c r="I292" s="138"/>
      <c r="L292" s="34"/>
      <c r="M292" s="63"/>
      <c r="N292" s="35"/>
      <c r="O292" s="35"/>
      <c r="P292" s="35"/>
      <c r="Q292" s="35"/>
      <c r="R292" s="35"/>
      <c r="S292" s="35"/>
      <c r="T292" s="64"/>
      <c r="AT292" s="17" t="s">
        <v>138</v>
      </c>
      <c r="AU292" s="17" t="s">
        <v>81</v>
      </c>
    </row>
    <row r="293" spans="2:51" s="11" customFormat="1" ht="13.5">
      <c r="B293" s="180"/>
      <c r="D293" s="177" t="s">
        <v>140</v>
      </c>
      <c r="E293" s="189" t="s">
        <v>21</v>
      </c>
      <c r="F293" s="190" t="s">
        <v>434</v>
      </c>
      <c r="H293" s="191">
        <v>304.16</v>
      </c>
      <c r="I293" s="185"/>
      <c r="L293" s="180"/>
      <c r="M293" s="186"/>
      <c r="N293" s="187"/>
      <c r="O293" s="187"/>
      <c r="P293" s="187"/>
      <c r="Q293" s="187"/>
      <c r="R293" s="187"/>
      <c r="S293" s="187"/>
      <c r="T293" s="188"/>
      <c r="AT293" s="189" t="s">
        <v>140</v>
      </c>
      <c r="AU293" s="189" t="s">
        <v>81</v>
      </c>
      <c r="AV293" s="11" t="s">
        <v>81</v>
      </c>
      <c r="AW293" s="11" t="s">
        <v>35</v>
      </c>
      <c r="AX293" s="11" t="s">
        <v>72</v>
      </c>
      <c r="AY293" s="189" t="s">
        <v>127</v>
      </c>
    </row>
    <row r="294" spans="2:51" s="11" customFormat="1" ht="13.5">
      <c r="B294" s="180"/>
      <c r="D294" s="177" t="s">
        <v>140</v>
      </c>
      <c r="E294" s="189" t="s">
        <v>21</v>
      </c>
      <c r="F294" s="190" t="s">
        <v>435</v>
      </c>
      <c r="H294" s="191">
        <v>198.6</v>
      </c>
      <c r="I294" s="185"/>
      <c r="L294" s="180"/>
      <c r="M294" s="186"/>
      <c r="N294" s="187"/>
      <c r="O294" s="187"/>
      <c r="P294" s="187"/>
      <c r="Q294" s="187"/>
      <c r="R294" s="187"/>
      <c r="S294" s="187"/>
      <c r="T294" s="188"/>
      <c r="AT294" s="189" t="s">
        <v>140</v>
      </c>
      <c r="AU294" s="189" t="s">
        <v>81</v>
      </c>
      <c r="AV294" s="11" t="s">
        <v>81</v>
      </c>
      <c r="AW294" s="11" t="s">
        <v>35</v>
      </c>
      <c r="AX294" s="11" t="s">
        <v>72</v>
      </c>
      <c r="AY294" s="189" t="s">
        <v>127</v>
      </c>
    </row>
    <row r="295" spans="2:51" s="11" customFormat="1" ht="27">
      <c r="B295" s="180"/>
      <c r="D295" s="177" t="s">
        <v>140</v>
      </c>
      <c r="E295" s="189" t="s">
        <v>21</v>
      </c>
      <c r="F295" s="190" t="s">
        <v>436</v>
      </c>
      <c r="H295" s="191">
        <v>216.1</v>
      </c>
      <c r="I295" s="185"/>
      <c r="L295" s="180"/>
      <c r="M295" s="186"/>
      <c r="N295" s="187"/>
      <c r="O295" s="187"/>
      <c r="P295" s="187"/>
      <c r="Q295" s="187"/>
      <c r="R295" s="187"/>
      <c r="S295" s="187"/>
      <c r="T295" s="188"/>
      <c r="AT295" s="189" t="s">
        <v>140</v>
      </c>
      <c r="AU295" s="189" t="s">
        <v>81</v>
      </c>
      <c r="AV295" s="11" t="s">
        <v>81</v>
      </c>
      <c r="AW295" s="11" t="s">
        <v>35</v>
      </c>
      <c r="AX295" s="11" t="s">
        <v>72</v>
      </c>
      <c r="AY295" s="189" t="s">
        <v>127</v>
      </c>
    </row>
    <row r="296" spans="2:51" s="11" customFormat="1" ht="13.5">
      <c r="B296" s="180"/>
      <c r="D296" s="177" t="s">
        <v>140</v>
      </c>
      <c r="E296" s="189" t="s">
        <v>21</v>
      </c>
      <c r="F296" s="190" t="s">
        <v>437</v>
      </c>
      <c r="H296" s="191">
        <v>3.8</v>
      </c>
      <c r="I296" s="185"/>
      <c r="L296" s="180"/>
      <c r="M296" s="186"/>
      <c r="N296" s="187"/>
      <c r="O296" s="187"/>
      <c r="P296" s="187"/>
      <c r="Q296" s="187"/>
      <c r="R296" s="187"/>
      <c r="S296" s="187"/>
      <c r="T296" s="188"/>
      <c r="AT296" s="189" t="s">
        <v>140</v>
      </c>
      <c r="AU296" s="189" t="s">
        <v>81</v>
      </c>
      <c r="AV296" s="11" t="s">
        <v>81</v>
      </c>
      <c r="AW296" s="11" t="s">
        <v>35</v>
      </c>
      <c r="AX296" s="11" t="s">
        <v>72</v>
      </c>
      <c r="AY296" s="189" t="s">
        <v>127</v>
      </c>
    </row>
    <row r="297" spans="2:51" s="11" customFormat="1" ht="27">
      <c r="B297" s="180"/>
      <c r="D297" s="177" t="s">
        <v>140</v>
      </c>
      <c r="E297" s="189" t="s">
        <v>21</v>
      </c>
      <c r="F297" s="190" t="s">
        <v>438</v>
      </c>
      <c r="H297" s="191">
        <v>54.04</v>
      </c>
      <c r="I297" s="185"/>
      <c r="L297" s="180"/>
      <c r="M297" s="186"/>
      <c r="N297" s="187"/>
      <c r="O297" s="187"/>
      <c r="P297" s="187"/>
      <c r="Q297" s="187"/>
      <c r="R297" s="187"/>
      <c r="S297" s="187"/>
      <c r="T297" s="188"/>
      <c r="AT297" s="189" t="s">
        <v>140</v>
      </c>
      <c r="AU297" s="189" t="s">
        <v>81</v>
      </c>
      <c r="AV297" s="11" t="s">
        <v>81</v>
      </c>
      <c r="AW297" s="11" t="s">
        <v>35</v>
      </c>
      <c r="AX297" s="11" t="s">
        <v>72</v>
      </c>
      <c r="AY297" s="189" t="s">
        <v>127</v>
      </c>
    </row>
    <row r="298" spans="2:51" s="12" customFormat="1" ht="13.5">
      <c r="B298" s="192"/>
      <c r="D298" s="181" t="s">
        <v>140</v>
      </c>
      <c r="E298" s="193" t="s">
        <v>21</v>
      </c>
      <c r="F298" s="194" t="s">
        <v>155</v>
      </c>
      <c r="H298" s="195">
        <v>776.7</v>
      </c>
      <c r="I298" s="196"/>
      <c r="L298" s="192"/>
      <c r="M298" s="197"/>
      <c r="N298" s="198"/>
      <c r="O298" s="198"/>
      <c r="P298" s="198"/>
      <c r="Q298" s="198"/>
      <c r="R298" s="198"/>
      <c r="S298" s="198"/>
      <c r="T298" s="199"/>
      <c r="AT298" s="200" t="s">
        <v>140</v>
      </c>
      <c r="AU298" s="200" t="s">
        <v>81</v>
      </c>
      <c r="AV298" s="12" t="s">
        <v>134</v>
      </c>
      <c r="AW298" s="12" t="s">
        <v>35</v>
      </c>
      <c r="AX298" s="12" t="s">
        <v>79</v>
      </c>
      <c r="AY298" s="200" t="s">
        <v>127</v>
      </c>
    </row>
    <row r="299" spans="2:65" s="1" customFormat="1" ht="22.5" customHeight="1">
      <c r="B299" s="164"/>
      <c r="C299" s="165" t="s">
        <v>471</v>
      </c>
      <c r="D299" s="165" t="s">
        <v>129</v>
      </c>
      <c r="E299" s="166" t="s">
        <v>472</v>
      </c>
      <c r="F299" s="167" t="s">
        <v>473</v>
      </c>
      <c r="G299" s="168" t="s">
        <v>132</v>
      </c>
      <c r="H299" s="169">
        <v>3832.716</v>
      </c>
      <c r="I299" s="170"/>
      <c r="J299" s="171">
        <f>ROUND(I299*H299,2)</f>
        <v>0</v>
      </c>
      <c r="K299" s="167" t="s">
        <v>133</v>
      </c>
      <c r="L299" s="34"/>
      <c r="M299" s="172" t="s">
        <v>21</v>
      </c>
      <c r="N299" s="173" t="s">
        <v>43</v>
      </c>
      <c r="O299" s="35"/>
      <c r="P299" s="174">
        <f>O299*H299</f>
        <v>0</v>
      </c>
      <c r="Q299" s="174">
        <v>0.00061</v>
      </c>
      <c r="R299" s="174">
        <f>Q299*H299</f>
        <v>2.33795676</v>
      </c>
      <c r="S299" s="174">
        <v>0</v>
      </c>
      <c r="T299" s="175">
        <f>S299*H299</f>
        <v>0</v>
      </c>
      <c r="AR299" s="17" t="s">
        <v>134</v>
      </c>
      <c r="AT299" s="17" t="s">
        <v>129</v>
      </c>
      <c r="AU299" s="17" t="s">
        <v>81</v>
      </c>
      <c r="AY299" s="17" t="s">
        <v>127</v>
      </c>
      <c r="BE299" s="176">
        <f>IF(N299="základní",J299,0)</f>
        <v>0</v>
      </c>
      <c r="BF299" s="176">
        <f>IF(N299="snížená",J299,0)</f>
        <v>0</v>
      </c>
      <c r="BG299" s="176">
        <f>IF(N299="zákl. přenesená",J299,0)</f>
        <v>0</v>
      </c>
      <c r="BH299" s="176">
        <f>IF(N299="sníž. přenesená",J299,0)</f>
        <v>0</v>
      </c>
      <c r="BI299" s="176">
        <f>IF(N299="nulová",J299,0)</f>
        <v>0</v>
      </c>
      <c r="BJ299" s="17" t="s">
        <v>79</v>
      </c>
      <c r="BK299" s="176">
        <f>ROUND(I299*H299,2)</f>
        <v>0</v>
      </c>
      <c r="BL299" s="17" t="s">
        <v>134</v>
      </c>
      <c r="BM299" s="17" t="s">
        <v>474</v>
      </c>
    </row>
    <row r="300" spans="2:47" s="1" customFormat="1" ht="27">
      <c r="B300" s="34"/>
      <c r="D300" s="177" t="s">
        <v>136</v>
      </c>
      <c r="F300" s="178" t="s">
        <v>475</v>
      </c>
      <c r="I300" s="138"/>
      <c r="L300" s="34"/>
      <c r="M300" s="63"/>
      <c r="N300" s="35"/>
      <c r="O300" s="35"/>
      <c r="P300" s="35"/>
      <c r="Q300" s="35"/>
      <c r="R300" s="35"/>
      <c r="S300" s="35"/>
      <c r="T300" s="64"/>
      <c r="AT300" s="17" t="s">
        <v>136</v>
      </c>
      <c r="AU300" s="17" t="s">
        <v>81</v>
      </c>
    </row>
    <row r="301" spans="2:51" s="11" customFormat="1" ht="13.5">
      <c r="B301" s="180"/>
      <c r="D301" s="181" t="s">
        <v>140</v>
      </c>
      <c r="E301" s="182" t="s">
        <v>21</v>
      </c>
      <c r="F301" s="183" t="s">
        <v>476</v>
      </c>
      <c r="H301" s="184">
        <v>3832.716</v>
      </c>
      <c r="I301" s="185"/>
      <c r="L301" s="180"/>
      <c r="M301" s="186"/>
      <c r="N301" s="187"/>
      <c r="O301" s="187"/>
      <c r="P301" s="187"/>
      <c r="Q301" s="187"/>
      <c r="R301" s="187"/>
      <c r="S301" s="187"/>
      <c r="T301" s="188"/>
      <c r="AT301" s="189" t="s">
        <v>140</v>
      </c>
      <c r="AU301" s="189" t="s">
        <v>81</v>
      </c>
      <c r="AV301" s="11" t="s">
        <v>81</v>
      </c>
      <c r="AW301" s="11" t="s">
        <v>35</v>
      </c>
      <c r="AX301" s="11" t="s">
        <v>79</v>
      </c>
      <c r="AY301" s="189" t="s">
        <v>127</v>
      </c>
    </row>
    <row r="302" spans="2:65" s="1" customFormat="1" ht="31.5" customHeight="1">
      <c r="B302" s="164"/>
      <c r="C302" s="165" t="s">
        <v>477</v>
      </c>
      <c r="D302" s="165" t="s">
        <v>129</v>
      </c>
      <c r="E302" s="166" t="s">
        <v>478</v>
      </c>
      <c r="F302" s="167" t="s">
        <v>479</v>
      </c>
      <c r="G302" s="168" t="s">
        <v>132</v>
      </c>
      <c r="H302" s="169">
        <v>126.41</v>
      </c>
      <c r="I302" s="170"/>
      <c r="J302" s="171">
        <f>ROUND(I302*H302,2)</f>
        <v>0</v>
      </c>
      <c r="K302" s="167" t="s">
        <v>133</v>
      </c>
      <c r="L302" s="34"/>
      <c r="M302" s="172" t="s">
        <v>21</v>
      </c>
      <c r="N302" s="173" t="s">
        <v>43</v>
      </c>
      <c r="O302" s="35"/>
      <c r="P302" s="174">
        <f>O302*H302</f>
        <v>0</v>
      </c>
      <c r="Q302" s="174">
        <v>0</v>
      </c>
      <c r="R302" s="174">
        <f>Q302*H302</f>
        <v>0</v>
      </c>
      <c r="S302" s="174">
        <v>0</v>
      </c>
      <c r="T302" s="175">
        <f>S302*H302</f>
        <v>0</v>
      </c>
      <c r="AR302" s="17" t="s">
        <v>134</v>
      </c>
      <c r="AT302" s="17" t="s">
        <v>129</v>
      </c>
      <c r="AU302" s="17" t="s">
        <v>81</v>
      </c>
      <c r="AY302" s="17" t="s">
        <v>127</v>
      </c>
      <c r="BE302" s="176">
        <f>IF(N302="základní",J302,0)</f>
        <v>0</v>
      </c>
      <c r="BF302" s="176">
        <f>IF(N302="snížená",J302,0)</f>
        <v>0</v>
      </c>
      <c r="BG302" s="176">
        <f>IF(N302="zákl. přenesená",J302,0)</f>
        <v>0</v>
      </c>
      <c r="BH302" s="176">
        <f>IF(N302="sníž. přenesená",J302,0)</f>
        <v>0</v>
      </c>
      <c r="BI302" s="176">
        <f>IF(N302="nulová",J302,0)</f>
        <v>0</v>
      </c>
      <c r="BJ302" s="17" t="s">
        <v>79</v>
      </c>
      <c r="BK302" s="176">
        <f>ROUND(I302*H302,2)</f>
        <v>0</v>
      </c>
      <c r="BL302" s="17" t="s">
        <v>134</v>
      </c>
      <c r="BM302" s="17" t="s">
        <v>480</v>
      </c>
    </row>
    <row r="303" spans="2:47" s="1" customFormat="1" ht="27">
      <c r="B303" s="34"/>
      <c r="D303" s="177" t="s">
        <v>136</v>
      </c>
      <c r="F303" s="178" t="s">
        <v>481</v>
      </c>
      <c r="I303" s="138"/>
      <c r="L303" s="34"/>
      <c r="M303" s="63"/>
      <c r="N303" s="35"/>
      <c r="O303" s="35"/>
      <c r="P303" s="35"/>
      <c r="Q303" s="35"/>
      <c r="R303" s="35"/>
      <c r="S303" s="35"/>
      <c r="T303" s="64"/>
      <c r="AT303" s="17" t="s">
        <v>136</v>
      </c>
      <c r="AU303" s="17" t="s">
        <v>81</v>
      </c>
    </row>
    <row r="304" spans="2:47" s="1" customFormat="1" ht="27">
      <c r="B304" s="34"/>
      <c r="D304" s="177" t="s">
        <v>138</v>
      </c>
      <c r="F304" s="179" t="s">
        <v>482</v>
      </c>
      <c r="I304" s="138"/>
      <c r="L304" s="34"/>
      <c r="M304" s="63"/>
      <c r="N304" s="35"/>
      <c r="O304" s="35"/>
      <c r="P304" s="35"/>
      <c r="Q304" s="35"/>
      <c r="R304" s="35"/>
      <c r="S304" s="35"/>
      <c r="T304" s="64"/>
      <c r="AT304" s="17" t="s">
        <v>138</v>
      </c>
      <c r="AU304" s="17" t="s">
        <v>81</v>
      </c>
    </row>
    <row r="305" spans="2:51" s="11" customFormat="1" ht="13.5">
      <c r="B305" s="180"/>
      <c r="D305" s="177" t="s">
        <v>140</v>
      </c>
      <c r="E305" s="189" t="s">
        <v>21</v>
      </c>
      <c r="F305" s="190" t="s">
        <v>446</v>
      </c>
      <c r="H305" s="191">
        <v>47.03</v>
      </c>
      <c r="I305" s="185"/>
      <c r="L305" s="180"/>
      <c r="M305" s="186"/>
      <c r="N305" s="187"/>
      <c r="O305" s="187"/>
      <c r="P305" s="187"/>
      <c r="Q305" s="187"/>
      <c r="R305" s="187"/>
      <c r="S305" s="187"/>
      <c r="T305" s="188"/>
      <c r="AT305" s="189" t="s">
        <v>140</v>
      </c>
      <c r="AU305" s="189" t="s">
        <v>81</v>
      </c>
      <c r="AV305" s="11" t="s">
        <v>81</v>
      </c>
      <c r="AW305" s="11" t="s">
        <v>35</v>
      </c>
      <c r="AX305" s="11" t="s">
        <v>72</v>
      </c>
      <c r="AY305" s="189" t="s">
        <v>127</v>
      </c>
    </row>
    <row r="306" spans="2:51" s="11" customFormat="1" ht="13.5">
      <c r="B306" s="180"/>
      <c r="D306" s="177" t="s">
        <v>140</v>
      </c>
      <c r="E306" s="189" t="s">
        <v>21</v>
      </c>
      <c r="F306" s="190" t="s">
        <v>447</v>
      </c>
      <c r="H306" s="191">
        <v>79.38</v>
      </c>
      <c r="I306" s="185"/>
      <c r="L306" s="180"/>
      <c r="M306" s="186"/>
      <c r="N306" s="187"/>
      <c r="O306" s="187"/>
      <c r="P306" s="187"/>
      <c r="Q306" s="187"/>
      <c r="R306" s="187"/>
      <c r="S306" s="187"/>
      <c r="T306" s="188"/>
      <c r="AT306" s="189" t="s">
        <v>140</v>
      </c>
      <c r="AU306" s="189" t="s">
        <v>81</v>
      </c>
      <c r="AV306" s="11" t="s">
        <v>81</v>
      </c>
      <c r="AW306" s="11" t="s">
        <v>35</v>
      </c>
      <c r="AX306" s="11" t="s">
        <v>72</v>
      </c>
      <c r="AY306" s="189" t="s">
        <v>127</v>
      </c>
    </row>
    <row r="307" spans="2:51" s="12" customFormat="1" ht="13.5">
      <c r="B307" s="192"/>
      <c r="D307" s="181" t="s">
        <v>140</v>
      </c>
      <c r="E307" s="193" t="s">
        <v>21</v>
      </c>
      <c r="F307" s="194" t="s">
        <v>155</v>
      </c>
      <c r="H307" s="195">
        <v>126.41</v>
      </c>
      <c r="I307" s="196"/>
      <c r="L307" s="192"/>
      <c r="M307" s="197"/>
      <c r="N307" s="198"/>
      <c r="O307" s="198"/>
      <c r="P307" s="198"/>
      <c r="Q307" s="198"/>
      <c r="R307" s="198"/>
      <c r="S307" s="198"/>
      <c r="T307" s="199"/>
      <c r="AT307" s="200" t="s">
        <v>140</v>
      </c>
      <c r="AU307" s="200" t="s">
        <v>81</v>
      </c>
      <c r="AV307" s="12" t="s">
        <v>134</v>
      </c>
      <c r="AW307" s="12" t="s">
        <v>35</v>
      </c>
      <c r="AX307" s="12" t="s">
        <v>79</v>
      </c>
      <c r="AY307" s="200" t="s">
        <v>127</v>
      </c>
    </row>
    <row r="308" spans="2:65" s="1" customFormat="1" ht="31.5" customHeight="1">
      <c r="B308" s="164"/>
      <c r="C308" s="165" t="s">
        <v>483</v>
      </c>
      <c r="D308" s="165" t="s">
        <v>129</v>
      </c>
      <c r="E308" s="166" t="s">
        <v>484</v>
      </c>
      <c r="F308" s="167" t="s">
        <v>485</v>
      </c>
      <c r="G308" s="168" t="s">
        <v>132</v>
      </c>
      <c r="H308" s="169">
        <v>1789.948</v>
      </c>
      <c r="I308" s="170"/>
      <c r="J308" s="171">
        <f>ROUND(I308*H308,2)</f>
        <v>0</v>
      </c>
      <c r="K308" s="167" t="s">
        <v>133</v>
      </c>
      <c r="L308" s="34"/>
      <c r="M308" s="172" t="s">
        <v>21</v>
      </c>
      <c r="N308" s="173" t="s">
        <v>43</v>
      </c>
      <c r="O308" s="35"/>
      <c r="P308" s="174">
        <f>O308*H308</f>
        <v>0</v>
      </c>
      <c r="Q308" s="174">
        <v>0</v>
      </c>
      <c r="R308" s="174">
        <f>Q308*H308</f>
        <v>0</v>
      </c>
      <c r="S308" s="174">
        <v>0</v>
      </c>
      <c r="T308" s="175">
        <f>S308*H308</f>
        <v>0</v>
      </c>
      <c r="AR308" s="17" t="s">
        <v>134</v>
      </c>
      <c r="AT308" s="17" t="s">
        <v>129</v>
      </c>
      <c r="AU308" s="17" t="s">
        <v>81</v>
      </c>
      <c r="AY308" s="17" t="s">
        <v>127</v>
      </c>
      <c r="BE308" s="176">
        <f>IF(N308="základní",J308,0)</f>
        <v>0</v>
      </c>
      <c r="BF308" s="176">
        <f>IF(N308="snížená",J308,0)</f>
        <v>0</v>
      </c>
      <c r="BG308" s="176">
        <f>IF(N308="zákl. přenesená",J308,0)</f>
        <v>0</v>
      </c>
      <c r="BH308" s="176">
        <f>IF(N308="sníž. přenesená",J308,0)</f>
        <v>0</v>
      </c>
      <c r="BI308" s="176">
        <f>IF(N308="nulová",J308,0)</f>
        <v>0</v>
      </c>
      <c r="BJ308" s="17" t="s">
        <v>79</v>
      </c>
      <c r="BK308" s="176">
        <f>ROUND(I308*H308,2)</f>
        <v>0</v>
      </c>
      <c r="BL308" s="17" t="s">
        <v>134</v>
      </c>
      <c r="BM308" s="17" t="s">
        <v>486</v>
      </c>
    </row>
    <row r="309" spans="2:47" s="1" customFormat="1" ht="27">
      <c r="B309" s="34"/>
      <c r="D309" s="177" t="s">
        <v>136</v>
      </c>
      <c r="F309" s="178" t="s">
        <v>487</v>
      </c>
      <c r="I309" s="138"/>
      <c r="L309" s="34"/>
      <c r="M309" s="63"/>
      <c r="N309" s="35"/>
      <c r="O309" s="35"/>
      <c r="P309" s="35"/>
      <c r="Q309" s="35"/>
      <c r="R309" s="35"/>
      <c r="S309" s="35"/>
      <c r="T309" s="64"/>
      <c r="AT309" s="17" t="s">
        <v>136</v>
      </c>
      <c r="AU309" s="17" t="s">
        <v>81</v>
      </c>
    </row>
    <row r="310" spans="2:47" s="1" customFormat="1" ht="27">
      <c r="B310" s="34"/>
      <c r="D310" s="177" t="s">
        <v>138</v>
      </c>
      <c r="F310" s="179" t="s">
        <v>482</v>
      </c>
      <c r="I310" s="138"/>
      <c r="L310" s="34"/>
      <c r="M310" s="63"/>
      <c r="N310" s="35"/>
      <c r="O310" s="35"/>
      <c r="P310" s="35"/>
      <c r="Q310" s="35"/>
      <c r="R310" s="35"/>
      <c r="S310" s="35"/>
      <c r="T310" s="64"/>
      <c r="AT310" s="17" t="s">
        <v>138</v>
      </c>
      <c r="AU310" s="17" t="s">
        <v>81</v>
      </c>
    </row>
    <row r="311" spans="2:51" s="11" customFormat="1" ht="13.5">
      <c r="B311" s="180"/>
      <c r="D311" s="177" t="s">
        <v>140</v>
      </c>
      <c r="E311" s="189" t="s">
        <v>21</v>
      </c>
      <c r="F311" s="190" t="s">
        <v>444</v>
      </c>
      <c r="H311" s="191">
        <v>1690.168</v>
      </c>
      <c r="I311" s="185"/>
      <c r="L311" s="180"/>
      <c r="M311" s="186"/>
      <c r="N311" s="187"/>
      <c r="O311" s="187"/>
      <c r="P311" s="187"/>
      <c r="Q311" s="187"/>
      <c r="R311" s="187"/>
      <c r="S311" s="187"/>
      <c r="T311" s="188"/>
      <c r="AT311" s="189" t="s">
        <v>140</v>
      </c>
      <c r="AU311" s="189" t="s">
        <v>81</v>
      </c>
      <c r="AV311" s="11" t="s">
        <v>81</v>
      </c>
      <c r="AW311" s="11" t="s">
        <v>35</v>
      </c>
      <c r="AX311" s="11" t="s">
        <v>72</v>
      </c>
      <c r="AY311" s="189" t="s">
        <v>127</v>
      </c>
    </row>
    <row r="312" spans="2:51" s="11" customFormat="1" ht="13.5">
      <c r="B312" s="180"/>
      <c r="D312" s="177" t="s">
        <v>140</v>
      </c>
      <c r="E312" s="189" t="s">
        <v>21</v>
      </c>
      <c r="F312" s="190" t="s">
        <v>445</v>
      </c>
      <c r="H312" s="191">
        <v>99.78</v>
      </c>
      <c r="I312" s="185"/>
      <c r="L312" s="180"/>
      <c r="M312" s="186"/>
      <c r="N312" s="187"/>
      <c r="O312" s="187"/>
      <c r="P312" s="187"/>
      <c r="Q312" s="187"/>
      <c r="R312" s="187"/>
      <c r="S312" s="187"/>
      <c r="T312" s="188"/>
      <c r="AT312" s="189" t="s">
        <v>140</v>
      </c>
      <c r="AU312" s="189" t="s">
        <v>81</v>
      </c>
      <c r="AV312" s="11" t="s">
        <v>81</v>
      </c>
      <c r="AW312" s="11" t="s">
        <v>35</v>
      </c>
      <c r="AX312" s="11" t="s">
        <v>72</v>
      </c>
      <c r="AY312" s="189" t="s">
        <v>127</v>
      </c>
    </row>
    <row r="313" spans="2:51" s="12" customFormat="1" ht="13.5">
      <c r="B313" s="192"/>
      <c r="D313" s="181" t="s">
        <v>140</v>
      </c>
      <c r="E313" s="193" t="s">
        <v>21</v>
      </c>
      <c r="F313" s="194" t="s">
        <v>155</v>
      </c>
      <c r="H313" s="195">
        <v>1789.948</v>
      </c>
      <c r="I313" s="196"/>
      <c r="L313" s="192"/>
      <c r="M313" s="197"/>
      <c r="N313" s="198"/>
      <c r="O313" s="198"/>
      <c r="P313" s="198"/>
      <c r="Q313" s="198"/>
      <c r="R313" s="198"/>
      <c r="S313" s="198"/>
      <c r="T313" s="199"/>
      <c r="AT313" s="200" t="s">
        <v>140</v>
      </c>
      <c r="AU313" s="200" t="s">
        <v>81</v>
      </c>
      <c r="AV313" s="12" t="s">
        <v>134</v>
      </c>
      <c r="AW313" s="12" t="s">
        <v>35</v>
      </c>
      <c r="AX313" s="12" t="s">
        <v>79</v>
      </c>
      <c r="AY313" s="200" t="s">
        <v>127</v>
      </c>
    </row>
    <row r="314" spans="2:65" s="1" customFormat="1" ht="22.5" customHeight="1">
      <c r="B314" s="164"/>
      <c r="C314" s="165" t="s">
        <v>488</v>
      </c>
      <c r="D314" s="165" t="s">
        <v>129</v>
      </c>
      <c r="E314" s="166" t="s">
        <v>489</v>
      </c>
      <c r="F314" s="167" t="s">
        <v>490</v>
      </c>
      <c r="G314" s="168" t="s">
        <v>132</v>
      </c>
      <c r="H314" s="169">
        <v>450.96</v>
      </c>
      <c r="I314" s="170"/>
      <c r="J314" s="171">
        <f>ROUND(I314*H314,2)</f>
        <v>0</v>
      </c>
      <c r="K314" s="167" t="s">
        <v>133</v>
      </c>
      <c r="L314" s="34"/>
      <c r="M314" s="172" t="s">
        <v>21</v>
      </c>
      <c r="N314" s="173" t="s">
        <v>43</v>
      </c>
      <c r="O314" s="35"/>
      <c r="P314" s="174">
        <f>O314*H314</f>
        <v>0</v>
      </c>
      <c r="Q314" s="174">
        <v>0.1837</v>
      </c>
      <c r="R314" s="174">
        <f>Q314*H314</f>
        <v>82.841352</v>
      </c>
      <c r="S314" s="174">
        <v>0</v>
      </c>
      <c r="T314" s="175">
        <f>S314*H314</f>
        <v>0</v>
      </c>
      <c r="AR314" s="17" t="s">
        <v>134</v>
      </c>
      <c r="AT314" s="17" t="s">
        <v>129</v>
      </c>
      <c r="AU314" s="17" t="s">
        <v>81</v>
      </c>
      <c r="AY314" s="17" t="s">
        <v>127</v>
      </c>
      <c r="BE314" s="176">
        <f>IF(N314="základní",J314,0)</f>
        <v>0</v>
      </c>
      <c r="BF314" s="176">
        <f>IF(N314="snížená",J314,0)</f>
        <v>0</v>
      </c>
      <c r="BG314" s="176">
        <f>IF(N314="zákl. přenesená",J314,0)</f>
        <v>0</v>
      </c>
      <c r="BH314" s="176">
        <f>IF(N314="sníž. přenesená",J314,0)</f>
        <v>0</v>
      </c>
      <c r="BI314" s="176">
        <f>IF(N314="nulová",J314,0)</f>
        <v>0</v>
      </c>
      <c r="BJ314" s="17" t="s">
        <v>79</v>
      </c>
      <c r="BK314" s="176">
        <f>ROUND(I314*H314,2)</f>
        <v>0</v>
      </c>
      <c r="BL314" s="17" t="s">
        <v>134</v>
      </c>
      <c r="BM314" s="17" t="s">
        <v>491</v>
      </c>
    </row>
    <row r="315" spans="2:47" s="1" customFormat="1" ht="27">
      <c r="B315" s="34"/>
      <c r="D315" s="177" t="s">
        <v>136</v>
      </c>
      <c r="F315" s="178" t="s">
        <v>492</v>
      </c>
      <c r="I315" s="138"/>
      <c r="L315" s="34"/>
      <c r="M315" s="63"/>
      <c r="N315" s="35"/>
      <c r="O315" s="35"/>
      <c r="P315" s="35"/>
      <c r="Q315" s="35"/>
      <c r="R315" s="35"/>
      <c r="S315" s="35"/>
      <c r="T315" s="64"/>
      <c r="AT315" s="17" t="s">
        <v>136</v>
      </c>
      <c r="AU315" s="17" t="s">
        <v>81</v>
      </c>
    </row>
    <row r="316" spans="2:47" s="1" customFormat="1" ht="148.5">
      <c r="B316" s="34"/>
      <c r="D316" s="177" t="s">
        <v>138</v>
      </c>
      <c r="F316" s="179" t="s">
        <v>493</v>
      </c>
      <c r="I316" s="138"/>
      <c r="L316" s="34"/>
      <c r="M316" s="63"/>
      <c r="N316" s="35"/>
      <c r="O316" s="35"/>
      <c r="P316" s="35"/>
      <c r="Q316" s="35"/>
      <c r="R316" s="35"/>
      <c r="S316" s="35"/>
      <c r="T316" s="64"/>
      <c r="AT316" s="17" t="s">
        <v>138</v>
      </c>
      <c r="AU316" s="17" t="s">
        <v>81</v>
      </c>
    </row>
    <row r="317" spans="2:51" s="11" customFormat="1" ht="13.5">
      <c r="B317" s="180"/>
      <c r="D317" s="177" t="s">
        <v>140</v>
      </c>
      <c r="E317" s="189" t="s">
        <v>21</v>
      </c>
      <c r="F317" s="190" t="s">
        <v>494</v>
      </c>
      <c r="H317" s="191">
        <v>198.6</v>
      </c>
      <c r="I317" s="185"/>
      <c r="L317" s="180"/>
      <c r="M317" s="186"/>
      <c r="N317" s="187"/>
      <c r="O317" s="187"/>
      <c r="P317" s="187"/>
      <c r="Q317" s="187"/>
      <c r="R317" s="187"/>
      <c r="S317" s="187"/>
      <c r="T317" s="188"/>
      <c r="AT317" s="189" t="s">
        <v>140</v>
      </c>
      <c r="AU317" s="189" t="s">
        <v>81</v>
      </c>
      <c r="AV317" s="11" t="s">
        <v>81</v>
      </c>
      <c r="AW317" s="11" t="s">
        <v>35</v>
      </c>
      <c r="AX317" s="11" t="s">
        <v>72</v>
      </c>
      <c r="AY317" s="189" t="s">
        <v>127</v>
      </c>
    </row>
    <row r="318" spans="2:51" s="11" customFormat="1" ht="13.5">
      <c r="B318" s="180"/>
      <c r="D318" s="177" t="s">
        <v>140</v>
      </c>
      <c r="E318" s="189" t="s">
        <v>21</v>
      </c>
      <c r="F318" s="190" t="s">
        <v>434</v>
      </c>
      <c r="H318" s="191">
        <v>304.16</v>
      </c>
      <c r="I318" s="185"/>
      <c r="L318" s="180"/>
      <c r="M318" s="186"/>
      <c r="N318" s="187"/>
      <c r="O318" s="187"/>
      <c r="P318" s="187"/>
      <c r="Q318" s="187"/>
      <c r="R318" s="187"/>
      <c r="S318" s="187"/>
      <c r="T318" s="188"/>
      <c r="AT318" s="189" t="s">
        <v>140</v>
      </c>
      <c r="AU318" s="189" t="s">
        <v>81</v>
      </c>
      <c r="AV318" s="11" t="s">
        <v>81</v>
      </c>
      <c r="AW318" s="11" t="s">
        <v>35</v>
      </c>
      <c r="AX318" s="11" t="s">
        <v>72</v>
      </c>
      <c r="AY318" s="189" t="s">
        <v>127</v>
      </c>
    </row>
    <row r="319" spans="2:51" s="11" customFormat="1" ht="13.5">
      <c r="B319" s="180"/>
      <c r="D319" s="177" t="s">
        <v>140</v>
      </c>
      <c r="E319" s="189" t="s">
        <v>21</v>
      </c>
      <c r="F319" s="190" t="s">
        <v>495</v>
      </c>
      <c r="H319" s="191">
        <v>-51.8</v>
      </c>
      <c r="I319" s="185"/>
      <c r="L319" s="180"/>
      <c r="M319" s="186"/>
      <c r="N319" s="187"/>
      <c r="O319" s="187"/>
      <c r="P319" s="187"/>
      <c r="Q319" s="187"/>
      <c r="R319" s="187"/>
      <c r="S319" s="187"/>
      <c r="T319" s="188"/>
      <c r="AT319" s="189" t="s">
        <v>140</v>
      </c>
      <c r="AU319" s="189" t="s">
        <v>81</v>
      </c>
      <c r="AV319" s="11" t="s">
        <v>81</v>
      </c>
      <c r="AW319" s="11" t="s">
        <v>35</v>
      </c>
      <c r="AX319" s="11" t="s">
        <v>72</v>
      </c>
      <c r="AY319" s="189" t="s">
        <v>127</v>
      </c>
    </row>
    <row r="320" spans="2:51" s="12" customFormat="1" ht="13.5">
      <c r="B320" s="192"/>
      <c r="D320" s="181" t="s">
        <v>140</v>
      </c>
      <c r="E320" s="193" t="s">
        <v>21</v>
      </c>
      <c r="F320" s="194" t="s">
        <v>155</v>
      </c>
      <c r="H320" s="195">
        <v>450.96</v>
      </c>
      <c r="I320" s="196"/>
      <c r="L320" s="192"/>
      <c r="M320" s="197"/>
      <c r="N320" s="198"/>
      <c r="O320" s="198"/>
      <c r="P320" s="198"/>
      <c r="Q320" s="198"/>
      <c r="R320" s="198"/>
      <c r="S320" s="198"/>
      <c r="T320" s="199"/>
      <c r="AT320" s="200" t="s">
        <v>140</v>
      </c>
      <c r="AU320" s="200" t="s">
        <v>81</v>
      </c>
      <c r="AV320" s="12" t="s">
        <v>134</v>
      </c>
      <c r="AW320" s="12" t="s">
        <v>35</v>
      </c>
      <c r="AX320" s="12" t="s">
        <v>79</v>
      </c>
      <c r="AY320" s="200" t="s">
        <v>127</v>
      </c>
    </row>
    <row r="321" spans="2:65" s="1" customFormat="1" ht="22.5" customHeight="1">
      <c r="B321" s="164"/>
      <c r="C321" s="201" t="s">
        <v>496</v>
      </c>
      <c r="D321" s="201" t="s">
        <v>237</v>
      </c>
      <c r="E321" s="202" t="s">
        <v>497</v>
      </c>
      <c r="F321" s="203" t="s">
        <v>498</v>
      </c>
      <c r="G321" s="204" t="s">
        <v>240</v>
      </c>
      <c r="H321" s="205">
        <v>91.198</v>
      </c>
      <c r="I321" s="206"/>
      <c r="J321" s="207">
        <f>ROUND(I321*H321,2)</f>
        <v>0</v>
      </c>
      <c r="K321" s="203" t="s">
        <v>133</v>
      </c>
      <c r="L321" s="208"/>
      <c r="M321" s="209" t="s">
        <v>21</v>
      </c>
      <c r="N321" s="210" t="s">
        <v>43</v>
      </c>
      <c r="O321" s="35"/>
      <c r="P321" s="174">
        <f>O321*H321</f>
        <v>0</v>
      </c>
      <c r="Q321" s="174">
        <v>1</v>
      </c>
      <c r="R321" s="174">
        <f>Q321*H321</f>
        <v>91.198</v>
      </c>
      <c r="S321" s="174">
        <v>0</v>
      </c>
      <c r="T321" s="175">
        <f>S321*H321</f>
        <v>0</v>
      </c>
      <c r="AR321" s="17" t="s">
        <v>184</v>
      </c>
      <c r="AT321" s="17" t="s">
        <v>237</v>
      </c>
      <c r="AU321" s="17" t="s">
        <v>81</v>
      </c>
      <c r="AY321" s="17" t="s">
        <v>127</v>
      </c>
      <c r="BE321" s="176">
        <f>IF(N321="základní",J321,0)</f>
        <v>0</v>
      </c>
      <c r="BF321" s="176">
        <f>IF(N321="snížená",J321,0)</f>
        <v>0</v>
      </c>
      <c r="BG321" s="176">
        <f>IF(N321="zákl. přenesená",J321,0)</f>
        <v>0</v>
      </c>
      <c r="BH321" s="176">
        <f>IF(N321="sníž. přenesená",J321,0)</f>
        <v>0</v>
      </c>
      <c r="BI321" s="176">
        <f>IF(N321="nulová",J321,0)</f>
        <v>0</v>
      </c>
      <c r="BJ321" s="17" t="s">
        <v>79</v>
      </c>
      <c r="BK321" s="176">
        <f>ROUND(I321*H321,2)</f>
        <v>0</v>
      </c>
      <c r="BL321" s="17" t="s">
        <v>134</v>
      </c>
      <c r="BM321" s="17" t="s">
        <v>499</v>
      </c>
    </row>
    <row r="322" spans="2:47" s="1" customFormat="1" ht="27">
      <c r="B322" s="34"/>
      <c r="D322" s="177" t="s">
        <v>136</v>
      </c>
      <c r="F322" s="178" t="s">
        <v>500</v>
      </c>
      <c r="I322" s="138"/>
      <c r="L322" s="34"/>
      <c r="M322" s="63"/>
      <c r="N322" s="35"/>
      <c r="O322" s="35"/>
      <c r="P322" s="35"/>
      <c r="Q322" s="35"/>
      <c r="R322" s="35"/>
      <c r="S322" s="35"/>
      <c r="T322" s="64"/>
      <c r="AT322" s="17" t="s">
        <v>136</v>
      </c>
      <c r="AU322" s="17" t="s">
        <v>81</v>
      </c>
    </row>
    <row r="323" spans="2:47" s="1" customFormat="1" ht="27">
      <c r="B323" s="34"/>
      <c r="D323" s="177" t="s">
        <v>501</v>
      </c>
      <c r="F323" s="179" t="s">
        <v>502</v>
      </c>
      <c r="I323" s="138"/>
      <c r="L323" s="34"/>
      <c r="M323" s="63"/>
      <c r="N323" s="35"/>
      <c r="O323" s="35"/>
      <c r="P323" s="35"/>
      <c r="Q323" s="35"/>
      <c r="R323" s="35"/>
      <c r="S323" s="35"/>
      <c r="T323" s="64"/>
      <c r="AT323" s="17" t="s">
        <v>501</v>
      </c>
      <c r="AU323" s="17" t="s">
        <v>81</v>
      </c>
    </row>
    <row r="324" spans="2:51" s="11" customFormat="1" ht="13.5">
      <c r="B324" s="180"/>
      <c r="D324" s="177" t="s">
        <v>140</v>
      </c>
      <c r="E324" s="189" t="s">
        <v>21</v>
      </c>
      <c r="F324" s="190" t="s">
        <v>503</v>
      </c>
      <c r="H324" s="191">
        <v>101.558</v>
      </c>
      <c r="I324" s="185"/>
      <c r="L324" s="180"/>
      <c r="M324" s="186"/>
      <c r="N324" s="187"/>
      <c r="O324" s="187"/>
      <c r="P324" s="187"/>
      <c r="Q324" s="187"/>
      <c r="R324" s="187"/>
      <c r="S324" s="187"/>
      <c r="T324" s="188"/>
      <c r="AT324" s="189" t="s">
        <v>140</v>
      </c>
      <c r="AU324" s="189" t="s">
        <v>81</v>
      </c>
      <c r="AV324" s="11" t="s">
        <v>81</v>
      </c>
      <c r="AW324" s="11" t="s">
        <v>35</v>
      </c>
      <c r="AX324" s="11" t="s">
        <v>72</v>
      </c>
      <c r="AY324" s="189" t="s">
        <v>127</v>
      </c>
    </row>
    <row r="325" spans="2:51" s="11" customFormat="1" ht="13.5">
      <c r="B325" s="180"/>
      <c r="D325" s="177" t="s">
        <v>140</v>
      </c>
      <c r="E325" s="189" t="s">
        <v>21</v>
      </c>
      <c r="F325" s="190" t="s">
        <v>504</v>
      </c>
      <c r="H325" s="191">
        <v>-10.36</v>
      </c>
      <c r="I325" s="185"/>
      <c r="L325" s="180"/>
      <c r="M325" s="186"/>
      <c r="N325" s="187"/>
      <c r="O325" s="187"/>
      <c r="P325" s="187"/>
      <c r="Q325" s="187"/>
      <c r="R325" s="187"/>
      <c r="S325" s="187"/>
      <c r="T325" s="188"/>
      <c r="AT325" s="189" t="s">
        <v>140</v>
      </c>
      <c r="AU325" s="189" t="s">
        <v>81</v>
      </c>
      <c r="AV325" s="11" t="s">
        <v>81</v>
      </c>
      <c r="AW325" s="11" t="s">
        <v>35</v>
      </c>
      <c r="AX325" s="11" t="s">
        <v>72</v>
      </c>
      <c r="AY325" s="189" t="s">
        <v>127</v>
      </c>
    </row>
    <row r="326" spans="2:51" s="12" customFormat="1" ht="13.5">
      <c r="B326" s="192"/>
      <c r="D326" s="181" t="s">
        <v>140</v>
      </c>
      <c r="E326" s="193" t="s">
        <v>21</v>
      </c>
      <c r="F326" s="194" t="s">
        <v>155</v>
      </c>
      <c r="H326" s="195">
        <v>91.198</v>
      </c>
      <c r="I326" s="196"/>
      <c r="L326" s="192"/>
      <c r="M326" s="197"/>
      <c r="N326" s="198"/>
      <c r="O326" s="198"/>
      <c r="P326" s="198"/>
      <c r="Q326" s="198"/>
      <c r="R326" s="198"/>
      <c r="S326" s="198"/>
      <c r="T326" s="199"/>
      <c r="AT326" s="200" t="s">
        <v>140</v>
      </c>
      <c r="AU326" s="200" t="s">
        <v>81</v>
      </c>
      <c r="AV326" s="12" t="s">
        <v>134</v>
      </c>
      <c r="AW326" s="12" t="s">
        <v>35</v>
      </c>
      <c r="AX326" s="12" t="s">
        <v>79</v>
      </c>
      <c r="AY326" s="200" t="s">
        <v>127</v>
      </c>
    </row>
    <row r="327" spans="2:65" s="1" customFormat="1" ht="22.5" customHeight="1">
      <c r="B327" s="164"/>
      <c r="C327" s="201" t="s">
        <v>505</v>
      </c>
      <c r="D327" s="201" t="s">
        <v>237</v>
      </c>
      <c r="E327" s="202" t="s">
        <v>506</v>
      </c>
      <c r="F327" s="203" t="s">
        <v>507</v>
      </c>
      <c r="G327" s="204" t="s">
        <v>240</v>
      </c>
      <c r="H327" s="205">
        <v>12.726</v>
      </c>
      <c r="I327" s="206"/>
      <c r="J327" s="207">
        <f>ROUND(I327*H327,2)</f>
        <v>0</v>
      </c>
      <c r="K327" s="203" t="s">
        <v>21</v>
      </c>
      <c r="L327" s="208"/>
      <c r="M327" s="209" t="s">
        <v>21</v>
      </c>
      <c r="N327" s="210" t="s">
        <v>43</v>
      </c>
      <c r="O327" s="35"/>
      <c r="P327" s="174">
        <f>O327*H327</f>
        <v>0</v>
      </c>
      <c r="Q327" s="174">
        <v>1</v>
      </c>
      <c r="R327" s="174">
        <f>Q327*H327</f>
        <v>12.726</v>
      </c>
      <c r="S327" s="174">
        <v>0</v>
      </c>
      <c r="T327" s="175">
        <f>S327*H327</f>
        <v>0</v>
      </c>
      <c r="AR327" s="17" t="s">
        <v>184</v>
      </c>
      <c r="AT327" s="17" t="s">
        <v>237</v>
      </c>
      <c r="AU327" s="17" t="s">
        <v>81</v>
      </c>
      <c r="AY327" s="17" t="s">
        <v>127</v>
      </c>
      <c r="BE327" s="176">
        <f>IF(N327="základní",J327,0)</f>
        <v>0</v>
      </c>
      <c r="BF327" s="176">
        <f>IF(N327="snížená",J327,0)</f>
        <v>0</v>
      </c>
      <c r="BG327" s="176">
        <f>IF(N327="zákl. přenesená",J327,0)</f>
        <v>0</v>
      </c>
      <c r="BH327" s="176">
        <f>IF(N327="sníž. přenesená",J327,0)</f>
        <v>0</v>
      </c>
      <c r="BI327" s="176">
        <f>IF(N327="nulová",J327,0)</f>
        <v>0</v>
      </c>
      <c r="BJ327" s="17" t="s">
        <v>79</v>
      </c>
      <c r="BK327" s="176">
        <f>ROUND(I327*H327,2)</f>
        <v>0</v>
      </c>
      <c r="BL327" s="17" t="s">
        <v>134</v>
      </c>
      <c r="BM327" s="17" t="s">
        <v>508</v>
      </c>
    </row>
    <row r="328" spans="2:47" s="1" customFormat="1" ht="27">
      <c r="B328" s="34"/>
      <c r="D328" s="177" t="s">
        <v>136</v>
      </c>
      <c r="F328" s="178" t="s">
        <v>509</v>
      </c>
      <c r="I328" s="138"/>
      <c r="L328" s="34"/>
      <c r="M328" s="63"/>
      <c r="N328" s="35"/>
      <c r="O328" s="35"/>
      <c r="P328" s="35"/>
      <c r="Q328" s="35"/>
      <c r="R328" s="35"/>
      <c r="S328" s="35"/>
      <c r="T328" s="64"/>
      <c r="AT328" s="17" t="s">
        <v>136</v>
      </c>
      <c r="AU328" s="17" t="s">
        <v>81</v>
      </c>
    </row>
    <row r="329" spans="2:47" s="1" customFormat="1" ht="27">
      <c r="B329" s="34"/>
      <c r="D329" s="177" t="s">
        <v>501</v>
      </c>
      <c r="F329" s="179" t="s">
        <v>510</v>
      </c>
      <c r="I329" s="138"/>
      <c r="L329" s="34"/>
      <c r="M329" s="63"/>
      <c r="N329" s="35"/>
      <c r="O329" s="35"/>
      <c r="P329" s="35"/>
      <c r="Q329" s="35"/>
      <c r="R329" s="35"/>
      <c r="S329" s="35"/>
      <c r="T329" s="64"/>
      <c r="AT329" s="17" t="s">
        <v>501</v>
      </c>
      <c r="AU329" s="17" t="s">
        <v>81</v>
      </c>
    </row>
    <row r="330" spans="2:51" s="11" customFormat="1" ht="13.5">
      <c r="B330" s="180"/>
      <c r="D330" s="181" t="s">
        <v>140</v>
      </c>
      <c r="E330" s="182" t="s">
        <v>21</v>
      </c>
      <c r="F330" s="183" t="s">
        <v>511</v>
      </c>
      <c r="H330" s="184">
        <v>12.726</v>
      </c>
      <c r="I330" s="185"/>
      <c r="L330" s="180"/>
      <c r="M330" s="186"/>
      <c r="N330" s="187"/>
      <c r="O330" s="187"/>
      <c r="P330" s="187"/>
      <c r="Q330" s="187"/>
      <c r="R330" s="187"/>
      <c r="S330" s="187"/>
      <c r="T330" s="188"/>
      <c r="AT330" s="189" t="s">
        <v>140</v>
      </c>
      <c r="AU330" s="189" t="s">
        <v>81</v>
      </c>
      <c r="AV330" s="11" t="s">
        <v>81</v>
      </c>
      <c r="AW330" s="11" t="s">
        <v>35</v>
      </c>
      <c r="AX330" s="11" t="s">
        <v>79</v>
      </c>
      <c r="AY330" s="189" t="s">
        <v>127</v>
      </c>
    </row>
    <row r="331" spans="2:65" s="1" customFormat="1" ht="22.5" customHeight="1">
      <c r="B331" s="164"/>
      <c r="C331" s="165" t="s">
        <v>512</v>
      </c>
      <c r="D331" s="165" t="s">
        <v>129</v>
      </c>
      <c r="E331" s="166" t="s">
        <v>513</v>
      </c>
      <c r="F331" s="167" t="s">
        <v>514</v>
      </c>
      <c r="G331" s="168" t="s">
        <v>132</v>
      </c>
      <c r="H331" s="169">
        <v>273.94</v>
      </c>
      <c r="I331" s="170"/>
      <c r="J331" s="171">
        <f>ROUND(I331*H331,2)</f>
        <v>0</v>
      </c>
      <c r="K331" s="167" t="s">
        <v>133</v>
      </c>
      <c r="L331" s="34"/>
      <c r="M331" s="172" t="s">
        <v>21</v>
      </c>
      <c r="N331" s="173" t="s">
        <v>43</v>
      </c>
      <c r="O331" s="35"/>
      <c r="P331" s="174">
        <f>O331*H331</f>
        <v>0</v>
      </c>
      <c r="Q331" s="174">
        <v>0.167</v>
      </c>
      <c r="R331" s="174">
        <f>Q331*H331</f>
        <v>45.747980000000005</v>
      </c>
      <c r="S331" s="174">
        <v>0</v>
      </c>
      <c r="T331" s="175">
        <f>S331*H331</f>
        <v>0</v>
      </c>
      <c r="AR331" s="17" t="s">
        <v>134</v>
      </c>
      <c r="AT331" s="17" t="s">
        <v>129</v>
      </c>
      <c r="AU331" s="17" t="s">
        <v>81</v>
      </c>
      <c r="AY331" s="17" t="s">
        <v>127</v>
      </c>
      <c r="BE331" s="176">
        <f>IF(N331="základní",J331,0)</f>
        <v>0</v>
      </c>
      <c r="BF331" s="176">
        <f>IF(N331="snížená",J331,0)</f>
        <v>0</v>
      </c>
      <c r="BG331" s="176">
        <f>IF(N331="zákl. přenesená",J331,0)</f>
        <v>0</v>
      </c>
      <c r="BH331" s="176">
        <f>IF(N331="sníž. přenesená",J331,0)</f>
        <v>0</v>
      </c>
      <c r="BI331" s="176">
        <f>IF(N331="nulová",J331,0)</f>
        <v>0</v>
      </c>
      <c r="BJ331" s="17" t="s">
        <v>79</v>
      </c>
      <c r="BK331" s="176">
        <f>ROUND(I331*H331,2)</f>
        <v>0</v>
      </c>
      <c r="BL331" s="17" t="s">
        <v>134</v>
      </c>
      <c r="BM331" s="17" t="s">
        <v>515</v>
      </c>
    </row>
    <row r="332" spans="2:47" s="1" customFormat="1" ht="27">
      <c r="B332" s="34"/>
      <c r="D332" s="177" t="s">
        <v>136</v>
      </c>
      <c r="F332" s="178" t="s">
        <v>516</v>
      </c>
      <c r="I332" s="138"/>
      <c r="L332" s="34"/>
      <c r="M332" s="63"/>
      <c r="N332" s="35"/>
      <c r="O332" s="35"/>
      <c r="P332" s="35"/>
      <c r="Q332" s="35"/>
      <c r="R332" s="35"/>
      <c r="S332" s="35"/>
      <c r="T332" s="64"/>
      <c r="AT332" s="17" t="s">
        <v>136</v>
      </c>
      <c r="AU332" s="17" t="s">
        <v>81</v>
      </c>
    </row>
    <row r="333" spans="2:47" s="1" customFormat="1" ht="81">
      <c r="B333" s="34"/>
      <c r="D333" s="177" t="s">
        <v>138</v>
      </c>
      <c r="F333" s="179" t="s">
        <v>517</v>
      </c>
      <c r="I333" s="138"/>
      <c r="L333" s="34"/>
      <c r="M333" s="63"/>
      <c r="N333" s="35"/>
      <c r="O333" s="35"/>
      <c r="P333" s="35"/>
      <c r="Q333" s="35"/>
      <c r="R333" s="35"/>
      <c r="S333" s="35"/>
      <c r="T333" s="64"/>
      <c r="AT333" s="17" t="s">
        <v>138</v>
      </c>
      <c r="AU333" s="17" t="s">
        <v>81</v>
      </c>
    </row>
    <row r="334" spans="2:51" s="11" customFormat="1" ht="27">
      <c r="B334" s="180"/>
      <c r="D334" s="177" t="s">
        <v>140</v>
      </c>
      <c r="E334" s="189" t="s">
        <v>21</v>
      </c>
      <c r="F334" s="190" t="s">
        <v>436</v>
      </c>
      <c r="H334" s="191">
        <v>216.1</v>
      </c>
      <c r="I334" s="185"/>
      <c r="L334" s="180"/>
      <c r="M334" s="186"/>
      <c r="N334" s="187"/>
      <c r="O334" s="187"/>
      <c r="P334" s="187"/>
      <c r="Q334" s="187"/>
      <c r="R334" s="187"/>
      <c r="S334" s="187"/>
      <c r="T334" s="188"/>
      <c r="AT334" s="189" t="s">
        <v>140</v>
      </c>
      <c r="AU334" s="189" t="s">
        <v>81</v>
      </c>
      <c r="AV334" s="11" t="s">
        <v>81</v>
      </c>
      <c r="AW334" s="11" t="s">
        <v>35</v>
      </c>
      <c r="AX334" s="11" t="s">
        <v>72</v>
      </c>
      <c r="AY334" s="189" t="s">
        <v>127</v>
      </c>
    </row>
    <row r="335" spans="2:51" s="11" customFormat="1" ht="13.5">
      <c r="B335" s="180"/>
      <c r="D335" s="177" t="s">
        <v>140</v>
      </c>
      <c r="E335" s="189" t="s">
        <v>21</v>
      </c>
      <c r="F335" s="190" t="s">
        <v>437</v>
      </c>
      <c r="H335" s="191">
        <v>3.8</v>
      </c>
      <c r="I335" s="185"/>
      <c r="L335" s="180"/>
      <c r="M335" s="186"/>
      <c r="N335" s="187"/>
      <c r="O335" s="187"/>
      <c r="P335" s="187"/>
      <c r="Q335" s="187"/>
      <c r="R335" s="187"/>
      <c r="S335" s="187"/>
      <c r="T335" s="188"/>
      <c r="AT335" s="189" t="s">
        <v>140</v>
      </c>
      <c r="AU335" s="189" t="s">
        <v>81</v>
      </c>
      <c r="AV335" s="11" t="s">
        <v>81</v>
      </c>
      <c r="AW335" s="11" t="s">
        <v>35</v>
      </c>
      <c r="AX335" s="11" t="s">
        <v>72</v>
      </c>
      <c r="AY335" s="189" t="s">
        <v>127</v>
      </c>
    </row>
    <row r="336" spans="2:51" s="11" customFormat="1" ht="27">
      <c r="B336" s="180"/>
      <c r="D336" s="177" t="s">
        <v>140</v>
      </c>
      <c r="E336" s="189" t="s">
        <v>21</v>
      </c>
      <c r="F336" s="190" t="s">
        <v>438</v>
      </c>
      <c r="H336" s="191">
        <v>54.04</v>
      </c>
      <c r="I336" s="185"/>
      <c r="L336" s="180"/>
      <c r="M336" s="186"/>
      <c r="N336" s="187"/>
      <c r="O336" s="187"/>
      <c r="P336" s="187"/>
      <c r="Q336" s="187"/>
      <c r="R336" s="187"/>
      <c r="S336" s="187"/>
      <c r="T336" s="188"/>
      <c r="AT336" s="189" t="s">
        <v>140</v>
      </c>
      <c r="AU336" s="189" t="s">
        <v>81</v>
      </c>
      <c r="AV336" s="11" t="s">
        <v>81</v>
      </c>
      <c r="AW336" s="11" t="s">
        <v>35</v>
      </c>
      <c r="AX336" s="11" t="s">
        <v>72</v>
      </c>
      <c r="AY336" s="189" t="s">
        <v>127</v>
      </c>
    </row>
    <row r="337" spans="2:51" s="12" customFormat="1" ht="13.5">
      <c r="B337" s="192"/>
      <c r="D337" s="181" t="s">
        <v>140</v>
      </c>
      <c r="E337" s="193" t="s">
        <v>21</v>
      </c>
      <c r="F337" s="194" t="s">
        <v>155</v>
      </c>
      <c r="H337" s="195">
        <v>273.94</v>
      </c>
      <c r="I337" s="196"/>
      <c r="L337" s="192"/>
      <c r="M337" s="197"/>
      <c r="N337" s="198"/>
      <c r="O337" s="198"/>
      <c r="P337" s="198"/>
      <c r="Q337" s="198"/>
      <c r="R337" s="198"/>
      <c r="S337" s="198"/>
      <c r="T337" s="199"/>
      <c r="AT337" s="200" t="s">
        <v>140</v>
      </c>
      <c r="AU337" s="200" t="s">
        <v>81</v>
      </c>
      <c r="AV337" s="12" t="s">
        <v>134</v>
      </c>
      <c r="AW337" s="12" t="s">
        <v>35</v>
      </c>
      <c r="AX337" s="12" t="s">
        <v>79</v>
      </c>
      <c r="AY337" s="200" t="s">
        <v>127</v>
      </c>
    </row>
    <row r="338" spans="2:65" s="1" customFormat="1" ht="22.5" customHeight="1">
      <c r="B338" s="164"/>
      <c r="C338" s="201" t="s">
        <v>518</v>
      </c>
      <c r="D338" s="201" t="s">
        <v>237</v>
      </c>
      <c r="E338" s="202" t="s">
        <v>519</v>
      </c>
      <c r="F338" s="203" t="s">
        <v>520</v>
      </c>
      <c r="G338" s="204" t="s">
        <v>240</v>
      </c>
      <c r="H338" s="205">
        <v>32.551</v>
      </c>
      <c r="I338" s="206"/>
      <c r="J338" s="207">
        <f>ROUND(I338*H338,2)</f>
        <v>0</v>
      </c>
      <c r="K338" s="203" t="s">
        <v>133</v>
      </c>
      <c r="L338" s="208"/>
      <c r="M338" s="209" t="s">
        <v>21</v>
      </c>
      <c r="N338" s="210" t="s">
        <v>43</v>
      </c>
      <c r="O338" s="35"/>
      <c r="P338" s="174">
        <f>O338*H338</f>
        <v>0</v>
      </c>
      <c r="Q338" s="174">
        <v>1</v>
      </c>
      <c r="R338" s="174">
        <f>Q338*H338</f>
        <v>32.551</v>
      </c>
      <c r="S338" s="174">
        <v>0</v>
      </c>
      <c r="T338" s="175">
        <f>S338*H338</f>
        <v>0</v>
      </c>
      <c r="AR338" s="17" t="s">
        <v>184</v>
      </c>
      <c r="AT338" s="17" t="s">
        <v>237</v>
      </c>
      <c r="AU338" s="17" t="s">
        <v>81</v>
      </c>
      <c r="AY338" s="17" t="s">
        <v>127</v>
      </c>
      <c r="BE338" s="176">
        <f>IF(N338="základní",J338,0)</f>
        <v>0</v>
      </c>
      <c r="BF338" s="176">
        <f>IF(N338="snížená",J338,0)</f>
        <v>0</v>
      </c>
      <c r="BG338" s="176">
        <f>IF(N338="zákl. přenesená",J338,0)</f>
        <v>0</v>
      </c>
      <c r="BH338" s="176">
        <f>IF(N338="sníž. přenesená",J338,0)</f>
        <v>0</v>
      </c>
      <c r="BI338" s="176">
        <f>IF(N338="nulová",J338,0)</f>
        <v>0</v>
      </c>
      <c r="BJ338" s="17" t="s">
        <v>79</v>
      </c>
      <c r="BK338" s="176">
        <f>ROUND(I338*H338,2)</f>
        <v>0</v>
      </c>
      <c r="BL338" s="17" t="s">
        <v>134</v>
      </c>
      <c r="BM338" s="17" t="s">
        <v>521</v>
      </c>
    </row>
    <row r="339" spans="2:47" s="1" customFormat="1" ht="40.5">
      <c r="B339" s="34"/>
      <c r="D339" s="177" t="s">
        <v>136</v>
      </c>
      <c r="F339" s="178" t="s">
        <v>522</v>
      </c>
      <c r="I339" s="138"/>
      <c r="L339" s="34"/>
      <c r="M339" s="63"/>
      <c r="N339" s="35"/>
      <c r="O339" s="35"/>
      <c r="P339" s="35"/>
      <c r="Q339" s="35"/>
      <c r="R339" s="35"/>
      <c r="S339" s="35"/>
      <c r="T339" s="64"/>
      <c r="AT339" s="17" t="s">
        <v>136</v>
      </c>
      <c r="AU339" s="17" t="s">
        <v>81</v>
      </c>
    </row>
    <row r="340" spans="2:51" s="11" customFormat="1" ht="13.5">
      <c r="B340" s="180"/>
      <c r="D340" s="181" t="s">
        <v>140</v>
      </c>
      <c r="E340" s="182" t="s">
        <v>21</v>
      </c>
      <c r="F340" s="183" t="s">
        <v>523</v>
      </c>
      <c r="H340" s="184">
        <v>32.551</v>
      </c>
      <c r="I340" s="185"/>
      <c r="L340" s="180"/>
      <c r="M340" s="186"/>
      <c r="N340" s="187"/>
      <c r="O340" s="187"/>
      <c r="P340" s="187"/>
      <c r="Q340" s="187"/>
      <c r="R340" s="187"/>
      <c r="S340" s="187"/>
      <c r="T340" s="188"/>
      <c r="AT340" s="189" t="s">
        <v>140</v>
      </c>
      <c r="AU340" s="189" t="s">
        <v>81</v>
      </c>
      <c r="AV340" s="11" t="s">
        <v>81</v>
      </c>
      <c r="AW340" s="11" t="s">
        <v>35</v>
      </c>
      <c r="AX340" s="11" t="s">
        <v>79</v>
      </c>
      <c r="AY340" s="189" t="s">
        <v>127</v>
      </c>
    </row>
    <row r="341" spans="2:65" s="1" customFormat="1" ht="31.5" customHeight="1">
      <c r="B341" s="164"/>
      <c r="C341" s="165" t="s">
        <v>524</v>
      </c>
      <c r="D341" s="165" t="s">
        <v>129</v>
      </c>
      <c r="E341" s="166" t="s">
        <v>525</v>
      </c>
      <c r="F341" s="167" t="s">
        <v>526</v>
      </c>
      <c r="G341" s="168" t="s">
        <v>132</v>
      </c>
      <c r="H341" s="169">
        <v>5.05</v>
      </c>
      <c r="I341" s="170"/>
      <c r="J341" s="171">
        <f>ROUND(I341*H341,2)</f>
        <v>0</v>
      </c>
      <c r="K341" s="167" t="s">
        <v>133</v>
      </c>
      <c r="L341" s="34"/>
      <c r="M341" s="172" t="s">
        <v>21</v>
      </c>
      <c r="N341" s="173" t="s">
        <v>43</v>
      </c>
      <c r="O341" s="35"/>
      <c r="P341" s="174">
        <f>O341*H341</f>
        <v>0</v>
      </c>
      <c r="Q341" s="174">
        <v>0.101</v>
      </c>
      <c r="R341" s="174">
        <f>Q341*H341</f>
        <v>0.51005</v>
      </c>
      <c r="S341" s="174">
        <v>0</v>
      </c>
      <c r="T341" s="175">
        <f>S341*H341</f>
        <v>0</v>
      </c>
      <c r="AR341" s="17" t="s">
        <v>134</v>
      </c>
      <c r="AT341" s="17" t="s">
        <v>129</v>
      </c>
      <c r="AU341" s="17" t="s">
        <v>81</v>
      </c>
      <c r="AY341" s="17" t="s">
        <v>127</v>
      </c>
      <c r="BE341" s="176">
        <f>IF(N341="základní",J341,0)</f>
        <v>0</v>
      </c>
      <c r="BF341" s="176">
        <f>IF(N341="snížená",J341,0)</f>
        <v>0</v>
      </c>
      <c r="BG341" s="176">
        <f>IF(N341="zákl. přenesená",J341,0)</f>
        <v>0</v>
      </c>
      <c r="BH341" s="176">
        <f>IF(N341="sníž. přenesená",J341,0)</f>
        <v>0</v>
      </c>
      <c r="BI341" s="176">
        <f>IF(N341="nulová",J341,0)</f>
        <v>0</v>
      </c>
      <c r="BJ341" s="17" t="s">
        <v>79</v>
      </c>
      <c r="BK341" s="176">
        <f>ROUND(I341*H341,2)</f>
        <v>0</v>
      </c>
      <c r="BL341" s="17" t="s">
        <v>134</v>
      </c>
      <c r="BM341" s="17" t="s">
        <v>527</v>
      </c>
    </row>
    <row r="342" spans="2:47" s="1" customFormat="1" ht="40.5">
      <c r="B342" s="34"/>
      <c r="D342" s="177" t="s">
        <v>136</v>
      </c>
      <c r="F342" s="178" t="s">
        <v>528</v>
      </c>
      <c r="I342" s="138"/>
      <c r="L342" s="34"/>
      <c r="M342" s="63"/>
      <c r="N342" s="35"/>
      <c r="O342" s="35"/>
      <c r="P342" s="35"/>
      <c r="Q342" s="35"/>
      <c r="R342" s="35"/>
      <c r="S342" s="35"/>
      <c r="T342" s="64"/>
      <c r="AT342" s="17" t="s">
        <v>136</v>
      </c>
      <c r="AU342" s="17" t="s">
        <v>81</v>
      </c>
    </row>
    <row r="343" spans="2:47" s="1" customFormat="1" ht="81">
      <c r="B343" s="34"/>
      <c r="D343" s="177" t="s">
        <v>138</v>
      </c>
      <c r="F343" s="179" t="s">
        <v>529</v>
      </c>
      <c r="I343" s="138"/>
      <c r="L343" s="34"/>
      <c r="M343" s="63"/>
      <c r="N343" s="35"/>
      <c r="O343" s="35"/>
      <c r="P343" s="35"/>
      <c r="Q343" s="35"/>
      <c r="R343" s="35"/>
      <c r="S343" s="35"/>
      <c r="T343" s="64"/>
      <c r="AT343" s="17" t="s">
        <v>138</v>
      </c>
      <c r="AU343" s="17" t="s">
        <v>81</v>
      </c>
    </row>
    <row r="344" spans="2:51" s="11" customFormat="1" ht="13.5">
      <c r="B344" s="180"/>
      <c r="D344" s="181" t="s">
        <v>140</v>
      </c>
      <c r="E344" s="182" t="s">
        <v>21</v>
      </c>
      <c r="F344" s="183" t="s">
        <v>530</v>
      </c>
      <c r="H344" s="184">
        <v>5.05</v>
      </c>
      <c r="I344" s="185"/>
      <c r="L344" s="180"/>
      <c r="M344" s="186"/>
      <c r="N344" s="187"/>
      <c r="O344" s="187"/>
      <c r="P344" s="187"/>
      <c r="Q344" s="187"/>
      <c r="R344" s="187"/>
      <c r="S344" s="187"/>
      <c r="T344" s="188"/>
      <c r="AT344" s="189" t="s">
        <v>140</v>
      </c>
      <c r="AU344" s="189" t="s">
        <v>81</v>
      </c>
      <c r="AV344" s="11" t="s">
        <v>81</v>
      </c>
      <c r="AW344" s="11" t="s">
        <v>35</v>
      </c>
      <c r="AX344" s="11" t="s">
        <v>79</v>
      </c>
      <c r="AY344" s="189" t="s">
        <v>127</v>
      </c>
    </row>
    <row r="345" spans="2:65" s="1" customFormat="1" ht="22.5" customHeight="1">
      <c r="B345" s="164"/>
      <c r="C345" s="201" t="s">
        <v>531</v>
      </c>
      <c r="D345" s="201" t="s">
        <v>237</v>
      </c>
      <c r="E345" s="202" t="s">
        <v>532</v>
      </c>
      <c r="F345" s="203" t="s">
        <v>533</v>
      </c>
      <c r="G345" s="204" t="s">
        <v>132</v>
      </c>
      <c r="H345" s="205">
        <v>5.202</v>
      </c>
      <c r="I345" s="206"/>
      <c r="J345" s="207">
        <f>ROUND(I345*H345,2)</f>
        <v>0</v>
      </c>
      <c r="K345" s="203" t="s">
        <v>133</v>
      </c>
      <c r="L345" s="208"/>
      <c r="M345" s="209" t="s">
        <v>21</v>
      </c>
      <c r="N345" s="210" t="s">
        <v>43</v>
      </c>
      <c r="O345" s="35"/>
      <c r="P345" s="174">
        <f>O345*H345</f>
        <v>0</v>
      </c>
      <c r="Q345" s="174">
        <v>0.095</v>
      </c>
      <c r="R345" s="174">
        <f>Q345*H345</f>
        <v>0.49419</v>
      </c>
      <c r="S345" s="174">
        <v>0</v>
      </c>
      <c r="T345" s="175">
        <f>S345*H345</f>
        <v>0</v>
      </c>
      <c r="AR345" s="17" t="s">
        <v>184</v>
      </c>
      <c r="AT345" s="17" t="s">
        <v>237</v>
      </c>
      <c r="AU345" s="17" t="s">
        <v>81</v>
      </c>
      <c r="AY345" s="17" t="s">
        <v>127</v>
      </c>
      <c r="BE345" s="176">
        <f>IF(N345="základní",J345,0)</f>
        <v>0</v>
      </c>
      <c r="BF345" s="176">
        <f>IF(N345="snížená",J345,0)</f>
        <v>0</v>
      </c>
      <c r="BG345" s="176">
        <f>IF(N345="zákl. přenesená",J345,0)</f>
        <v>0</v>
      </c>
      <c r="BH345" s="176">
        <f>IF(N345="sníž. přenesená",J345,0)</f>
        <v>0</v>
      </c>
      <c r="BI345" s="176">
        <f>IF(N345="nulová",J345,0)</f>
        <v>0</v>
      </c>
      <c r="BJ345" s="17" t="s">
        <v>79</v>
      </c>
      <c r="BK345" s="176">
        <f>ROUND(I345*H345,2)</f>
        <v>0</v>
      </c>
      <c r="BL345" s="17" t="s">
        <v>134</v>
      </c>
      <c r="BM345" s="17" t="s">
        <v>534</v>
      </c>
    </row>
    <row r="346" spans="2:47" s="1" customFormat="1" ht="13.5">
      <c r="B346" s="34"/>
      <c r="D346" s="177" t="s">
        <v>136</v>
      </c>
      <c r="F346" s="178" t="s">
        <v>535</v>
      </c>
      <c r="I346" s="138"/>
      <c r="L346" s="34"/>
      <c r="M346" s="63"/>
      <c r="N346" s="35"/>
      <c r="O346" s="35"/>
      <c r="P346" s="35"/>
      <c r="Q346" s="35"/>
      <c r="R346" s="35"/>
      <c r="S346" s="35"/>
      <c r="T346" s="64"/>
      <c r="AT346" s="17" t="s">
        <v>136</v>
      </c>
      <c r="AU346" s="17" t="s">
        <v>81</v>
      </c>
    </row>
    <row r="347" spans="2:51" s="11" customFormat="1" ht="13.5">
      <c r="B347" s="180"/>
      <c r="D347" s="177" t="s">
        <v>140</v>
      </c>
      <c r="E347" s="189" t="s">
        <v>21</v>
      </c>
      <c r="F347" s="190" t="s">
        <v>536</v>
      </c>
      <c r="H347" s="191">
        <v>5.202</v>
      </c>
      <c r="I347" s="185"/>
      <c r="L347" s="180"/>
      <c r="M347" s="186"/>
      <c r="N347" s="187"/>
      <c r="O347" s="187"/>
      <c r="P347" s="187"/>
      <c r="Q347" s="187"/>
      <c r="R347" s="187"/>
      <c r="S347" s="187"/>
      <c r="T347" s="188"/>
      <c r="AT347" s="189" t="s">
        <v>140</v>
      </c>
      <c r="AU347" s="189" t="s">
        <v>81</v>
      </c>
      <c r="AV347" s="11" t="s">
        <v>81</v>
      </c>
      <c r="AW347" s="11" t="s">
        <v>35</v>
      </c>
      <c r="AX347" s="11" t="s">
        <v>79</v>
      </c>
      <c r="AY347" s="189" t="s">
        <v>127</v>
      </c>
    </row>
    <row r="348" spans="2:63" s="10" customFormat="1" ht="29.25" customHeight="1">
      <c r="B348" s="150"/>
      <c r="D348" s="161" t="s">
        <v>71</v>
      </c>
      <c r="E348" s="162" t="s">
        <v>190</v>
      </c>
      <c r="F348" s="162" t="s">
        <v>537</v>
      </c>
      <c r="I348" s="153"/>
      <c r="J348" s="163">
        <f>BK348</f>
        <v>0</v>
      </c>
      <c r="L348" s="150"/>
      <c r="M348" s="155"/>
      <c r="N348" s="156"/>
      <c r="O348" s="156"/>
      <c r="P348" s="157">
        <f>SUM(P349:P409)</f>
        <v>0</v>
      </c>
      <c r="Q348" s="156"/>
      <c r="R348" s="157">
        <f>SUM(R349:R409)</f>
        <v>213.81226900000004</v>
      </c>
      <c r="S348" s="156"/>
      <c r="T348" s="158">
        <f>SUM(T349:T409)</f>
        <v>38.47716</v>
      </c>
      <c r="AR348" s="151" t="s">
        <v>79</v>
      </c>
      <c r="AT348" s="159" t="s">
        <v>71</v>
      </c>
      <c r="AU348" s="159" t="s">
        <v>79</v>
      </c>
      <c r="AY348" s="151" t="s">
        <v>127</v>
      </c>
      <c r="BK348" s="160">
        <f>SUM(BK349:BK409)</f>
        <v>0</v>
      </c>
    </row>
    <row r="349" spans="2:65" s="1" customFormat="1" ht="22.5" customHeight="1">
      <c r="B349" s="164"/>
      <c r="C349" s="165" t="s">
        <v>538</v>
      </c>
      <c r="D349" s="165" t="s">
        <v>129</v>
      </c>
      <c r="E349" s="166" t="s">
        <v>539</v>
      </c>
      <c r="F349" s="167" t="s">
        <v>540</v>
      </c>
      <c r="G349" s="168" t="s">
        <v>287</v>
      </c>
      <c r="H349" s="169">
        <v>5</v>
      </c>
      <c r="I349" s="170"/>
      <c r="J349" s="171">
        <f>ROUND(I349*H349,2)</f>
        <v>0</v>
      </c>
      <c r="K349" s="167" t="s">
        <v>133</v>
      </c>
      <c r="L349" s="34"/>
      <c r="M349" s="172" t="s">
        <v>21</v>
      </c>
      <c r="N349" s="173" t="s">
        <v>43</v>
      </c>
      <c r="O349" s="35"/>
      <c r="P349" s="174">
        <f>O349*H349</f>
        <v>0</v>
      </c>
      <c r="Q349" s="174">
        <v>0.0007</v>
      </c>
      <c r="R349" s="174">
        <f>Q349*H349</f>
        <v>0.0035</v>
      </c>
      <c r="S349" s="174">
        <v>0</v>
      </c>
      <c r="T349" s="175">
        <f>S349*H349</f>
        <v>0</v>
      </c>
      <c r="AR349" s="17" t="s">
        <v>134</v>
      </c>
      <c r="AT349" s="17" t="s">
        <v>129</v>
      </c>
      <c r="AU349" s="17" t="s">
        <v>81</v>
      </c>
      <c r="AY349" s="17" t="s">
        <v>127</v>
      </c>
      <c r="BE349" s="176">
        <f>IF(N349="základní",J349,0)</f>
        <v>0</v>
      </c>
      <c r="BF349" s="176">
        <f>IF(N349="snížená",J349,0)</f>
        <v>0</v>
      </c>
      <c r="BG349" s="176">
        <f>IF(N349="zákl. přenesená",J349,0)</f>
        <v>0</v>
      </c>
      <c r="BH349" s="176">
        <f>IF(N349="sníž. přenesená",J349,0)</f>
        <v>0</v>
      </c>
      <c r="BI349" s="176">
        <f>IF(N349="nulová",J349,0)</f>
        <v>0</v>
      </c>
      <c r="BJ349" s="17" t="s">
        <v>79</v>
      </c>
      <c r="BK349" s="176">
        <f>ROUND(I349*H349,2)</f>
        <v>0</v>
      </c>
      <c r="BL349" s="17" t="s">
        <v>134</v>
      </c>
      <c r="BM349" s="17" t="s">
        <v>541</v>
      </c>
    </row>
    <row r="350" spans="2:47" s="1" customFormat="1" ht="13.5">
      <c r="B350" s="34"/>
      <c r="D350" s="177" t="s">
        <v>136</v>
      </c>
      <c r="F350" s="178" t="s">
        <v>542</v>
      </c>
      <c r="I350" s="138"/>
      <c r="L350" s="34"/>
      <c r="M350" s="63"/>
      <c r="N350" s="35"/>
      <c r="O350" s="35"/>
      <c r="P350" s="35"/>
      <c r="Q350" s="35"/>
      <c r="R350" s="35"/>
      <c r="S350" s="35"/>
      <c r="T350" s="64"/>
      <c r="AT350" s="17" t="s">
        <v>136</v>
      </c>
      <c r="AU350" s="17" t="s">
        <v>81</v>
      </c>
    </row>
    <row r="351" spans="2:47" s="1" customFormat="1" ht="148.5">
      <c r="B351" s="34"/>
      <c r="D351" s="177" t="s">
        <v>138</v>
      </c>
      <c r="F351" s="179" t="s">
        <v>543</v>
      </c>
      <c r="I351" s="138"/>
      <c r="L351" s="34"/>
      <c r="M351" s="63"/>
      <c r="N351" s="35"/>
      <c r="O351" s="35"/>
      <c r="P351" s="35"/>
      <c r="Q351" s="35"/>
      <c r="R351" s="35"/>
      <c r="S351" s="35"/>
      <c r="T351" s="64"/>
      <c r="AT351" s="17" t="s">
        <v>138</v>
      </c>
      <c r="AU351" s="17" t="s">
        <v>81</v>
      </c>
    </row>
    <row r="352" spans="2:51" s="11" customFormat="1" ht="13.5">
      <c r="B352" s="180"/>
      <c r="D352" s="177" t="s">
        <v>140</v>
      </c>
      <c r="E352" s="189" t="s">
        <v>21</v>
      </c>
      <c r="F352" s="190" t="s">
        <v>544</v>
      </c>
      <c r="H352" s="191">
        <v>2</v>
      </c>
      <c r="I352" s="185"/>
      <c r="L352" s="180"/>
      <c r="M352" s="186"/>
      <c r="N352" s="187"/>
      <c r="O352" s="187"/>
      <c r="P352" s="187"/>
      <c r="Q352" s="187"/>
      <c r="R352" s="187"/>
      <c r="S352" s="187"/>
      <c r="T352" s="188"/>
      <c r="AT352" s="189" t="s">
        <v>140</v>
      </c>
      <c r="AU352" s="189" t="s">
        <v>81</v>
      </c>
      <c r="AV352" s="11" t="s">
        <v>81</v>
      </c>
      <c r="AW352" s="11" t="s">
        <v>35</v>
      </c>
      <c r="AX352" s="11" t="s">
        <v>72</v>
      </c>
      <c r="AY352" s="189" t="s">
        <v>127</v>
      </c>
    </row>
    <row r="353" spans="2:51" s="11" customFormat="1" ht="13.5">
      <c r="B353" s="180"/>
      <c r="D353" s="177" t="s">
        <v>140</v>
      </c>
      <c r="E353" s="189" t="s">
        <v>21</v>
      </c>
      <c r="F353" s="190" t="s">
        <v>545</v>
      </c>
      <c r="H353" s="191">
        <v>3</v>
      </c>
      <c r="I353" s="185"/>
      <c r="L353" s="180"/>
      <c r="M353" s="186"/>
      <c r="N353" s="187"/>
      <c r="O353" s="187"/>
      <c r="P353" s="187"/>
      <c r="Q353" s="187"/>
      <c r="R353" s="187"/>
      <c r="S353" s="187"/>
      <c r="T353" s="188"/>
      <c r="AT353" s="189" t="s">
        <v>140</v>
      </c>
      <c r="AU353" s="189" t="s">
        <v>81</v>
      </c>
      <c r="AV353" s="11" t="s">
        <v>81</v>
      </c>
      <c r="AW353" s="11" t="s">
        <v>35</v>
      </c>
      <c r="AX353" s="11" t="s">
        <v>72</v>
      </c>
      <c r="AY353" s="189" t="s">
        <v>127</v>
      </c>
    </row>
    <row r="354" spans="2:51" s="12" customFormat="1" ht="13.5">
      <c r="B354" s="192"/>
      <c r="D354" s="181" t="s">
        <v>140</v>
      </c>
      <c r="E354" s="193" t="s">
        <v>21</v>
      </c>
      <c r="F354" s="194" t="s">
        <v>155</v>
      </c>
      <c r="H354" s="195">
        <v>5</v>
      </c>
      <c r="I354" s="196"/>
      <c r="L354" s="192"/>
      <c r="M354" s="197"/>
      <c r="N354" s="198"/>
      <c r="O354" s="198"/>
      <c r="P354" s="198"/>
      <c r="Q354" s="198"/>
      <c r="R354" s="198"/>
      <c r="S354" s="198"/>
      <c r="T354" s="199"/>
      <c r="AT354" s="200" t="s">
        <v>140</v>
      </c>
      <c r="AU354" s="200" t="s">
        <v>81</v>
      </c>
      <c r="AV354" s="12" t="s">
        <v>134</v>
      </c>
      <c r="AW354" s="12" t="s">
        <v>35</v>
      </c>
      <c r="AX354" s="12" t="s">
        <v>79</v>
      </c>
      <c r="AY354" s="200" t="s">
        <v>127</v>
      </c>
    </row>
    <row r="355" spans="2:65" s="1" customFormat="1" ht="22.5" customHeight="1">
      <c r="B355" s="164"/>
      <c r="C355" s="201" t="s">
        <v>546</v>
      </c>
      <c r="D355" s="201" t="s">
        <v>237</v>
      </c>
      <c r="E355" s="202" t="s">
        <v>547</v>
      </c>
      <c r="F355" s="203" t="s">
        <v>548</v>
      </c>
      <c r="G355" s="204" t="s">
        <v>287</v>
      </c>
      <c r="H355" s="205">
        <v>3</v>
      </c>
      <c r="I355" s="206"/>
      <c r="J355" s="207">
        <f>ROUND(I355*H355,2)</f>
        <v>0</v>
      </c>
      <c r="K355" s="203" t="s">
        <v>133</v>
      </c>
      <c r="L355" s="208"/>
      <c r="M355" s="209" t="s">
        <v>21</v>
      </c>
      <c r="N355" s="210" t="s">
        <v>43</v>
      </c>
      <c r="O355" s="35"/>
      <c r="P355" s="174">
        <f>O355*H355</f>
        <v>0</v>
      </c>
      <c r="Q355" s="174">
        <v>0.0014</v>
      </c>
      <c r="R355" s="174">
        <f>Q355*H355</f>
        <v>0.0042</v>
      </c>
      <c r="S355" s="174">
        <v>0</v>
      </c>
      <c r="T355" s="175">
        <f>S355*H355</f>
        <v>0</v>
      </c>
      <c r="AR355" s="17" t="s">
        <v>184</v>
      </c>
      <c r="AT355" s="17" t="s">
        <v>237</v>
      </c>
      <c r="AU355" s="17" t="s">
        <v>81</v>
      </c>
      <c r="AY355" s="17" t="s">
        <v>127</v>
      </c>
      <c r="BE355" s="176">
        <f>IF(N355="základní",J355,0)</f>
        <v>0</v>
      </c>
      <c r="BF355" s="176">
        <f>IF(N355="snížená",J355,0)</f>
        <v>0</v>
      </c>
      <c r="BG355" s="176">
        <f>IF(N355="zákl. přenesená",J355,0)</f>
        <v>0</v>
      </c>
      <c r="BH355" s="176">
        <f>IF(N355="sníž. přenesená",J355,0)</f>
        <v>0</v>
      </c>
      <c r="BI355" s="176">
        <f>IF(N355="nulová",J355,0)</f>
        <v>0</v>
      </c>
      <c r="BJ355" s="17" t="s">
        <v>79</v>
      </c>
      <c r="BK355" s="176">
        <f>ROUND(I355*H355,2)</f>
        <v>0</v>
      </c>
      <c r="BL355" s="17" t="s">
        <v>134</v>
      </c>
      <c r="BM355" s="17" t="s">
        <v>549</v>
      </c>
    </row>
    <row r="356" spans="2:47" s="1" customFormat="1" ht="40.5">
      <c r="B356" s="34"/>
      <c r="D356" s="181" t="s">
        <v>136</v>
      </c>
      <c r="F356" s="212" t="s">
        <v>550</v>
      </c>
      <c r="I356" s="138"/>
      <c r="L356" s="34"/>
      <c r="M356" s="63"/>
      <c r="N356" s="35"/>
      <c r="O356" s="35"/>
      <c r="P356" s="35"/>
      <c r="Q356" s="35"/>
      <c r="R356" s="35"/>
      <c r="S356" s="35"/>
      <c r="T356" s="64"/>
      <c r="AT356" s="17" t="s">
        <v>136</v>
      </c>
      <c r="AU356" s="17" t="s">
        <v>81</v>
      </c>
    </row>
    <row r="357" spans="2:65" s="1" customFormat="1" ht="22.5" customHeight="1">
      <c r="B357" s="164"/>
      <c r="C357" s="201" t="s">
        <v>551</v>
      </c>
      <c r="D357" s="201" t="s">
        <v>237</v>
      </c>
      <c r="E357" s="202" t="s">
        <v>552</v>
      </c>
      <c r="F357" s="203" t="s">
        <v>553</v>
      </c>
      <c r="G357" s="204" t="s">
        <v>287</v>
      </c>
      <c r="H357" s="205">
        <v>2</v>
      </c>
      <c r="I357" s="206"/>
      <c r="J357" s="207">
        <f>ROUND(I357*H357,2)</f>
        <v>0</v>
      </c>
      <c r="K357" s="203" t="s">
        <v>133</v>
      </c>
      <c r="L357" s="208"/>
      <c r="M357" s="209" t="s">
        <v>21</v>
      </c>
      <c r="N357" s="210" t="s">
        <v>43</v>
      </c>
      <c r="O357" s="35"/>
      <c r="P357" s="174">
        <f>O357*H357</f>
        <v>0</v>
      </c>
      <c r="Q357" s="174">
        <v>0.004</v>
      </c>
      <c r="R357" s="174">
        <f>Q357*H357</f>
        <v>0.008</v>
      </c>
      <c r="S357" s="174">
        <v>0</v>
      </c>
      <c r="T357" s="175">
        <f>S357*H357</f>
        <v>0</v>
      </c>
      <c r="AR357" s="17" t="s">
        <v>184</v>
      </c>
      <c r="AT357" s="17" t="s">
        <v>237</v>
      </c>
      <c r="AU357" s="17" t="s">
        <v>81</v>
      </c>
      <c r="AY357" s="17" t="s">
        <v>127</v>
      </c>
      <c r="BE357" s="176">
        <f>IF(N357="základní",J357,0)</f>
        <v>0</v>
      </c>
      <c r="BF357" s="176">
        <f>IF(N357="snížená",J357,0)</f>
        <v>0</v>
      </c>
      <c r="BG357" s="176">
        <f>IF(N357="zákl. přenesená",J357,0)</f>
        <v>0</v>
      </c>
      <c r="BH357" s="176">
        <f>IF(N357="sníž. přenesená",J357,0)</f>
        <v>0</v>
      </c>
      <c r="BI357" s="176">
        <f>IF(N357="nulová",J357,0)</f>
        <v>0</v>
      </c>
      <c r="BJ357" s="17" t="s">
        <v>79</v>
      </c>
      <c r="BK357" s="176">
        <f>ROUND(I357*H357,2)</f>
        <v>0</v>
      </c>
      <c r="BL357" s="17" t="s">
        <v>134</v>
      </c>
      <c r="BM357" s="17" t="s">
        <v>554</v>
      </c>
    </row>
    <row r="358" spans="2:47" s="1" customFormat="1" ht="40.5">
      <c r="B358" s="34"/>
      <c r="D358" s="181" t="s">
        <v>136</v>
      </c>
      <c r="F358" s="212" t="s">
        <v>555</v>
      </c>
      <c r="I358" s="138"/>
      <c r="L358" s="34"/>
      <c r="M358" s="63"/>
      <c r="N358" s="35"/>
      <c r="O358" s="35"/>
      <c r="P358" s="35"/>
      <c r="Q358" s="35"/>
      <c r="R358" s="35"/>
      <c r="S358" s="35"/>
      <c r="T358" s="64"/>
      <c r="AT358" s="17" t="s">
        <v>136</v>
      </c>
      <c r="AU358" s="17" t="s">
        <v>81</v>
      </c>
    </row>
    <row r="359" spans="2:65" s="1" customFormat="1" ht="22.5" customHeight="1">
      <c r="B359" s="164"/>
      <c r="C359" s="165" t="s">
        <v>556</v>
      </c>
      <c r="D359" s="165" t="s">
        <v>129</v>
      </c>
      <c r="E359" s="166" t="s">
        <v>557</v>
      </c>
      <c r="F359" s="167" t="s">
        <v>558</v>
      </c>
      <c r="G359" s="168" t="s">
        <v>287</v>
      </c>
      <c r="H359" s="169">
        <v>5</v>
      </c>
      <c r="I359" s="170"/>
      <c r="J359" s="171">
        <f>ROUND(I359*H359,2)</f>
        <v>0</v>
      </c>
      <c r="K359" s="167" t="s">
        <v>133</v>
      </c>
      <c r="L359" s="34"/>
      <c r="M359" s="172" t="s">
        <v>21</v>
      </c>
      <c r="N359" s="173" t="s">
        <v>43</v>
      </c>
      <c r="O359" s="35"/>
      <c r="P359" s="174">
        <f>O359*H359</f>
        <v>0</v>
      </c>
      <c r="Q359" s="174">
        <v>0.10941</v>
      </c>
      <c r="R359" s="174">
        <f>Q359*H359</f>
        <v>0.5470499999999999</v>
      </c>
      <c r="S359" s="174">
        <v>0</v>
      </c>
      <c r="T359" s="175">
        <f>S359*H359</f>
        <v>0</v>
      </c>
      <c r="AR359" s="17" t="s">
        <v>134</v>
      </c>
      <c r="AT359" s="17" t="s">
        <v>129</v>
      </c>
      <c r="AU359" s="17" t="s">
        <v>81</v>
      </c>
      <c r="AY359" s="17" t="s">
        <v>127</v>
      </c>
      <c r="BE359" s="176">
        <f>IF(N359="základní",J359,0)</f>
        <v>0</v>
      </c>
      <c r="BF359" s="176">
        <f>IF(N359="snížená",J359,0)</f>
        <v>0</v>
      </c>
      <c r="BG359" s="176">
        <f>IF(N359="zákl. přenesená",J359,0)</f>
        <v>0</v>
      </c>
      <c r="BH359" s="176">
        <f>IF(N359="sníž. přenesená",J359,0)</f>
        <v>0</v>
      </c>
      <c r="BI359" s="176">
        <f>IF(N359="nulová",J359,0)</f>
        <v>0</v>
      </c>
      <c r="BJ359" s="17" t="s">
        <v>79</v>
      </c>
      <c r="BK359" s="176">
        <f>ROUND(I359*H359,2)</f>
        <v>0</v>
      </c>
      <c r="BL359" s="17" t="s">
        <v>134</v>
      </c>
      <c r="BM359" s="17" t="s">
        <v>559</v>
      </c>
    </row>
    <row r="360" spans="2:47" s="1" customFormat="1" ht="13.5">
      <c r="B360" s="34"/>
      <c r="D360" s="177" t="s">
        <v>136</v>
      </c>
      <c r="F360" s="178" t="s">
        <v>560</v>
      </c>
      <c r="I360" s="138"/>
      <c r="L360" s="34"/>
      <c r="M360" s="63"/>
      <c r="N360" s="35"/>
      <c r="O360" s="35"/>
      <c r="P360" s="35"/>
      <c r="Q360" s="35"/>
      <c r="R360" s="35"/>
      <c r="S360" s="35"/>
      <c r="T360" s="64"/>
      <c r="AT360" s="17" t="s">
        <v>136</v>
      </c>
      <c r="AU360" s="17" t="s">
        <v>81</v>
      </c>
    </row>
    <row r="361" spans="2:47" s="1" customFormat="1" ht="94.5">
      <c r="B361" s="34"/>
      <c r="D361" s="181" t="s">
        <v>138</v>
      </c>
      <c r="F361" s="211" t="s">
        <v>561</v>
      </c>
      <c r="I361" s="138"/>
      <c r="L361" s="34"/>
      <c r="M361" s="63"/>
      <c r="N361" s="35"/>
      <c r="O361" s="35"/>
      <c r="P361" s="35"/>
      <c r="Q361" s="35"/>
      <c r="R361" s="35"/>
      <c r="S361" s="35"/>
      <c r="T361" s="64"/>
      <c r="AT361" s="17" t="s">
        <v>138</v>
      </c>
      <c r="AU361" s="17" t="s">
        <v>81</v>
      </c>
    </row>
    <row r="362" spans="2:65" s="1" customFormat="1" ht="22.5" customHeight="1">
      <c r="B362" s="164"/>
      <c r="C362" s="201" t="s">
        <v>562</v>
      </c>
      <c r="D362" s="201" t="s">
        <v>237</v>
      </c>
      <c r="E362" s="202" t="s">
        <v>563</v>
      </c>
      <c r="F362" s="203" t="s">
        <v>564</v>
      </c>
      <c r="G362" s="204" t="s">
        <v>287</v>
      </c>
      <c r="H362" s="205">
        <v>5</v>
      </c>
      <c r="I362" s="206"/>
      <c r="J362" s="207">
        <f>ROUND(I362*H362,2)</f>
        <v>0</v>
      </c>
      <c r="K362" s="203" t="s">
        <v>133</v>
      </c>
      <c r="L362" s="208"/>
      <c r="M362" s="209" t="s">
        <v>21</v>
      </c>
      <c r="N362" s="210" t="s">
        <v>43</v>
      </c>
      <c r="O362" s="35"/>
      <c r="P362" s="174">
        <f>O362*H362</f>
        <v>0</v>
      </c>
      <c r="Q362" s="174">
        <v>0.0061</v>
      </c>
      <c r="R362" s="174">
        <f>Q362*H362</f>
        <v>0.030500000000000003</v>
      </c>
      <c r="S362" s="174">
        <v>0</v>
      </c>
      <c r="T362" s="175">
        <f>S362*H362</f>
        <v>0</v>
      </c>
      <c r="AR362" s="17" t="s">
        <v>184</v>
      </c>
      <c r="AT362" s="17" t="s">
        <v>237</v>
      </c>
      <c r="AU362" s="17" t="s">
        <v>81</v>
      </c>
      <c r="AY362" s="17" t="s">
        <v>127</v>
      </c>
      <c r="BE362" s="176">
        <f>IF(N362="základní",J362,0)</f>
        <v>0</v>
      </c>
      <c r="BF362" s="176">
        <f>IF(N362="snížená",J362,0)</f>
        <v>0</v>
      </c>
      <c r="BG362" s="176">
        <f>IF(N362="zákl. přenesená",J362,0)</f>
        <v>0</v>
      </c>
      <c r="BH362" s="176">
        <f>IF(N362="sníž. přenesená",J362,0)</f>
        <v>0</v>
      </c>
      <c r="BI362" s="176">
        <f>IF(N362="nulová",J362,0)</f>
        <v>0</v>
      </c>
      <c r="BJ362" s="17" t="s">
        <v>79</v>
      </c>
      <c r="BK362" s="176">
        <f>ROUND(I362*H362,2)</f>
        <v>0</v>
      </c>
      <c r="BL362" s="17" t="s">
        <v>134</v>
      </c>
      <c r="BM362" s="17" t="s">
        <v>565</v>
      </c>
    </row>
    <row r="363" spans="2:47" s="1" customFormat="1" ht="13.5">
      <c r="B363" s="34"/>
      <c r="D363" s="181" t="s">
        <v>136</v>
      </c>
      <c r="F363" s="212" t="s">
        <v>566</v>
      </c>
      <c r="I363" s="138"/>
      <c r="L363" s="34"/>
      <c r="M363" s="63"/>
      <c r="N363" s="35"/>
      <c r="O363" s="35"/>
      <c r="P363" s="35"/>
      <c r="Q363" s="35"/>
      <c r="R363" s="35"/>
      <c r="S363" s="35"/>
      <c r="T363" s="64"/>
      <c r="AT363" s="17" t="s">
        <v>136</v>
      </c>
      <c r="AU363" s="17" t="s">
        <v>81</v>
      </c>
    </row>
    <row r="364" spans="2:65" s="1" customFormat="1" ht="31.5" customHeight="1">
      <c r="B364" s="164"/>
      <c r="C364" s="165" t="s">
        <v>567</v>
      </c>
      <c r="D364" s="165" t="s">
        <v>129</v>
      </c>
      <c r="E364" s="166" t="s">
        <v>568</v>
      </c>
      <c r="F364" s="167" t="s">
        <v>569</v>
      </c>
      <c r="G364" s="168" t="s">
        <v>570</v>
      </c>
      <c r="H364" s="169">
        <v>980.47</v>
      </c>
      <c r="I364" s="170"/>
      <c r="J364" s="171">
        <f>ROUND(I364*H364,2)</f>
        <v>0</v>
      </c>
      <c r="K364" s="167" t="s">
        <v>133</v>
      </c>
      <c r="L364" s="34"/>
      <c r="M364" s="172" t="s">
        <v>21</v>
      </c>
      <c r="N364" s="173" t="s">
        <v>43</v>
      </c>
      <c r="O364" s="35"/>
      <c r="P364" s="174">
        <f>O364*H364</f>
        <v>0</v>
      </c>
      <c r="Q364" s="174">
        <v>0.1554</v>
      </c>
      <c r="R364" s="174">
        <f>Q364*H364</f>
        <v>152.36503800000003</v>
      </c>
      <c r="S364" s="174">
        <v>0</v>
      </c>
      <c r="T364" s="175">
        <f>S364*H364</f>
        <v>0</v>
      </c>
      <c r="AR364" s="17" t="s">
        <v>134</v>
      </c>
      <c r="AT364" s="17" t="s">
        <v>129</v>
      </c>
      <c r="AU364" s="17" t="s">
        <v>81</v>
      </c>
      <c r="AY364" s="17" t="s">
        <v>127</v>
      </c>
      <c r="BE364" s="176">
        <f>IF(N364="základní",J364,0)</f>
        <v>0</v>
      </c>
      <c r="BF364" s="176">
        <f>IF(N364="snížená",J364,0)</f>
        <v>0</v>
      </c>
      <c r="BG364" s="176">
        <f>IF(N364="zákl. přenesená",J364,0)</f>
        <v>0</v>
      </c>
      <c r="BH364" s="176">
        <f>IF(N364="sníž. přenesená",J364,0)</f>
        <v>0</v>
      </c>
      <c r="BI364" s="176">
        <f>IF(N364="nulová",J364,0)</f>
        <v>0</v>
      </c>
      <c r="BJ364" s="17" t="s">
        <v>79</v>
      </c>
      <c r="BK364" s="176">
        <f>ROUND(I364*H364,2)</f>
        <v>0</v>
      </c>
      <c r="BL364" s="17" t="s">
        <v>134</v>
      </c>
      <c r="BM364" s="17" t="s">
        <v>571</v>
      </c>
    </row>
    <row r="365" spans="2:47" s="1" customFormat="1" ht="40.5">
      <c r="B365" s="34"/>
      <c r="D365" s="177" t="s">
        <v>136</v>
      </c>
      <c r="F365" s="178" t="s">
        <v>572</v>
      </c>
      <c r="I365" s="138"/>
      <c r="L365" s="34"/>
      <c r="M365" s="63"/>
      <c r="N365" s="35"/>
      <c r="O365" s="35"/>
      <c r="P365" s="35"/>
      <c r="Q365" s="35"/>
      <c r="R365" s="35"/>
      <c r="S365" s="35"/>
      <c r="T365" s="64"/>
      <c r="AT365" s="17" t="s">
        <v>136</v>
      </c>
      <c r="AU365" s="17" t="s">
        <v>81</v>
      </c>
    </row>
    <row r="366" spans="2:47" s="1" customFormat="1" ht="94.5">
      <c r="B366" s="34"/>
      <c r="D366" s="177" t="s">
        <v>138</v>
      </c>
      <c r="F366" s="179" t="s">
        <v>573</v>
      </c>
      <c r="I366" s="138"/>
      <c r="L366" s="34"/>
      <c r="M366" s="63"/>
      <c r="N366" s="35"/>
      <c r="O366" s="35"/>
      <c r="P366" s="35"/>
      <c r="Q366" s="35"/>
      <c r="R366" s="35"/>
      <c r="S366" s="35"/>
      <c r="T366" s="64"/>
      <c r="AT366" s="17" t="s">
        <v>138</v>
      </c>
      <c r="AU366" s="17" t="s">
        <v>81</v>
      </c>
    </row>
    <row r="367" spans="2:51" s="11" customFormat="1" ht="13.5">
      <c r="B367" s="180"/>
      <c r="D367" s="177" t="s">
        <v>140</v>
      </c>
      <c r="E367" s="189" t="s">
        <v>21</v>
      </c>
      <c r="F367" s="190" t="s">
        <v>574</v>
      </c>
      <c r="H367" s="191">
        <v>968.47</v>
      </c>
      <c r="I367" s="185"/>
      <c r="L367" s="180"/>
      <c r="M367" s="186"/>
      <c r="N367" s="187"/>
      <c r="O367" s="187"/>
      <c r="P367" s="187"/>
      <c r="Q367" s="187"/>
      <c r="R367" s="187"/>
      <c r="S367" s="187"/>
      <c r="T367" s="188"/>
      <c r="AT367" s="189" t="s">
        <v>140</v>
      </c>
      <c r="AU367" s="189" t="s">
        <v>81</v>
      </c>
      <c r="AV367" s="11" t="s">
        <v>81</v>
      </c>
      <c r="AW367" s="11" t="s">
        <v>35</v>
      </c>
      <c r="AX367" s="11" t="s">
        <v>72</v>
      </c>
      <c r="AY367" s="189" t="s">
        <v>127</v>
      </c>
    </row>
    <row r="368" spans="2:51" s="11" customFormat="1" ht="13.5">
      <c r="B368" s="180"/>
      <c r="D368" s="177" t="s">
        <v>140</v>
      </c>
      <c r="E368" s="189" t="s">
        <v>21</v>
      </c>
      <c r="F368" s="190" t="s">
        <v>575</v>
      </c>
      <c r="H368" s="191">
        <v>12</v>
      </c>
      <c r="I368" s="185"/>
      <c r="L368" s="180"/>
      <c r="M368" s="186"/>
      <c r="N368" s="187"/>
      <c r="O368" s="187"/>
      <c r="P368" s="187"/>
      <c r="Q368" s="187"/>
      <c r="R368" s="187"/>
      <c r="S368" s="187"/>
      <c r="T368" s="188"/>
      <c r="AT368" s="189" t="s">
        <v>140</v>
      </c>
      <c r="AU368" s="189" t="s">
        <v>81</v>
      </c>
      <c r="AV368" s="11" t="s">
        <v>81</v>
      </c>
      <c r="AW368" s="11" t="s">
        <v>35</v>
      </c>
      <c r="AX368" s="11" t="s">
        <v>72</v>
      </c>
      <c r="AY368" s="189" t="s">
        <v>127</v>
      </c>
    </row>
    <row r="369" spans="2:51" s="12" customFormat="1" ht="13.5">
      <c r="B369" s="192"/>
      <c r="D369" s="181" t="s">
        <v>140</v>
      </c>
      <c r="E369" s="193" t="s">
        <v>21</v>
      </c>
      <c r="F369" s="194" t="s">
        <v>155</v>
      </c>
      <c r="H369" s="195">
        <v>980.47</v>
      </c>
      <c r="I369" s="196"/>
      <c r="L369" s="192"/>
      <c r="M369" s="197"/>
      <c r="N369" s="198"/>
      <c r="O369" s="198"/>
      <c r="P369" s="198"/>
      <c r="Q369" s="198"/>
      <c r="R369" s="198"/>
      <c r="S369" s="198"/>
      <c r="T369" s="199"/>
      <c r="AT369" s="200" t="s">
        <v>140</v>
      </c>
      <c r="AU369" s="200" t="s">
        <v>81</v>
      </c>
      <c r="AV369" s="12" t="s">
        <v>134</v>
      </c>
      <c r="AW369" s="12" t="s">
        <v>35</v>
      </c>
      <c r="AX369" s="12" t="s">
        <v>79</v>
      </c>
      <c r="AY369" s="200" t="s">
        <v>127</v>
      </c>
    </row>
    <row r="370" spans="2:65" s="1" customFormat="1" ht="22.5" customHeight="1">
      <c r="B370" s="164"/>
      <c r="C370" s="201" t="s">
        <v>576</v>
      </c>
      <c r="D370" s="201" t="s">
        <v>237</v>
      </c>
      <c r="E370" s="202" t="s">
        <v>577</v>
      </c>
      <c r="F370" s="203" t="s">
        <v>578</v>
      </c>
      <c r="G370" s="204" t="s">
        <v>287</v>
      </c>
      <c r="H370" s="205">
        <v>968.47</v>
      </c>
      <c r="I370" s="206"/>
      <c r="J370" s="207">
        <f>ROUND(I370*H370,2)</f>
        <v>0</v>
      </c>
      <c r="K370" s="203" t="s">
        <v>21</v>
      </c>
      <c r="L370" s="208"/>
      <c r="M370" s="209" t="s">
        <v>21</v>
      </c>
      <c r="N370" s="210" t="s">
        <v>43</v>
      </c>
      <c r="O370" s="35"/>
      <c r="P370" s="174">
        <f>O370*H370</f>
        <v>0</v>
      </c>
      <c r="Q370" s="174">
        <v>0.0583</v>
      </c>
      <c r="R370" s="174">
        <f>Q370*H370</f>
        <v>56.461801</v>
      </c>
      <c r="S370" s="174">
        <v>0</v>
      </c>
      <c r="T370" s="175">
        <f>S370*H370</f>
        <v>0</v>
      </c>
      <c r="AR370" s="17" t="s">
        <v>184</v>
      </c>
      <c r="AT370" s="17" t="s">
        <v>237</v>
      </c>
      <c r="AU370" s="17" t="s">
        <v>81</v>
      </c>
      <c r="AY370" s="17" t="s">
        <v>127</v>
      </c>
      <c r="BE370" s="176">
        <f>IF(N370="základní",J370,0)</f>
        <v>0</v>
      </c>
      <c r="BF370" s="176">
        <f>IF(N370="snížená",J370,0)</f>
        <v>0</v>
      </c>
      <c r="BG370" s="176">
        <f>IF(N370="zákl. přenesená",J370,0)</f>
        <v>0</v>
      </c>
      <c r="BH370" s="176">
        <f>IF(N370="sníž. přenesená",J370,0)</f>
        <v>0</v>
      </c>
      <c r="BI370" s="176">
        <f>IF(N370="nulová",J370,0)</f>
        <v>0</v>
      </c>
      <c r="BJ370" s="17" t="s">
        <v>79</v>
      </c>
      <c r="BK370" s="176">
        <f>ROUND(I370*H370,2)</f>
        <v>0</v>
      </c>
      <c r="BL370" s="17" t="s">
        <v>134</v>
      </c>
      <c r="BM370" s="17" t="s">
        <v>579</v>
      </c>
    </row>
    <row r="371" spans="2:47" s="1" customFormat="1" ht="13.5">
      <c r="B371" s="34"/>
      <c r="D371" s="181" t="s">
        <v>136</v>
      </c>
      <c r="F371" s="212" t="s">
        <v>580</v>
      </c>
      <c r="I371" s="138"/>
      <c r="L371" s="34"/>
      <c r="M371" s="63"/>
      <c r="N371" s="35"/>
      <c r="O371" s="35"/>
      <c r="P371" s="35"/>
      <c r="Q371" s="35"/>
      <c r="R371" s="35"/>
      <c r="S371" s="35"/>
      <c r="T371" s="64"/>
      <c r="AT371" s="17" t="s">
        <v>136</v>
      </c>
      <c r="AU371" s="17" t="s">
        <v>81</v>
      </c>
    </row>
    <row r="372" spans="2:65" s="1" customFormat="1" ht="22.5" customHeight="1">
      <c r="B372" s="164"/>
      <c r="C372" s="201" t="s">
        <v>581</v>
      </c>
      <c r="D372" s="201" t="s">
        <v>237</v>
      </c>
      <c r="E372" s="202" t="s">
        <v>582</v>
      </c>
      <c r="F372" s="203" t="s">
        <v>583</v>
      </c>
      <c r="G372" s="204" t="s">
        <v>287</v>
      </c>
      <c r="H372" s="205">
        <v>12</v>
      </c>
      <c r="I372" s="206"/>
      <c r="J372" s="207">
        <f>ROUND(I372*H372,2)</f>
        <v>0</v>
      </c>
      <c r="K372" s="203" t="s">
        <v>133</v>
      </c>
      <c r="L372" s="208"/>
      <c r="M372" s="209" t="s">
        <v>21</v>
      </c>
      <c r="N372" s="210" t="s">
        <v>43</v>
      </c>
      <c r="O372" s="35"/>
      <c r="P372" s="174">
        <f>O372*H372</f>
        <v>0</v>
      </c>
      <c r="Q372" s="174">
        <v>0.0483</v>
      </c>
      <c r="R372" s="174">
        <f>Q372*H372</f>
        <v>0.5796</v>
      </c>
      <c r="S372" s="174">
        <v>0</v>
      </c>
      <c r="T372" s="175">
        <f>S372*H372</f>
        <v>0</v>
      </c>
      <c r="AR372" s="17" t="s">
        <v>184</v>
      </c>
      <c r="AT372" s="17" t="s">
        <v>237</v>
      </c>
      <c r="AU372" s="17" t="s">
        <v>81</v>
      </c>
      <c r="AY372" s="17" t="s">
        <v>127</v>
      </c>
      <c r="BE372" s="176">
        <f>IF(N372="základní",J372,0)</f>
        <v>0</v>
      </c>
      <c r="BF372" s="176">
        <f>IF(N372="snížená",J372,0)</f>
        <v>0</v>
      </c>
      <c r="BG372" s="176">
        <f>IF(N372="zákl. přenesená",J372,0)</f>
        <v>0</v>
      </c>
      <c r="BH372" s="176">
        <f>IF(N372="sníž. přenesená",J372,0)</f>
        <v>0</v>
      </c>
      <c r="BI372" s="176">
        <f>IF(N372="nulová",J372,0)</f>
        <v>0</v>
      </c>
      <c r="BJ372" s="17" t="s">
        <v>79</v>
      </c>
      <c r="BK372" s="176">
        <f>ROUND(I372*H372,2)</f>
        <v>0</v>
      </c>
      <c r="BL372" s="17" t="s">
        <v>134</v>
      </c>
      <c r="BM372" s="17" t="s">
        <v>584</v>
      </c>
    </row>
    <row r="373" spans="2:47" s="1" customFormat="1" ht="13.5">
      <c r="B373" s="34"/>
      <c r="D373" s="177" t="s">
        <v>136</v>
      </c>
      <c r="F373" s="178" t="s">
        <v>585</v>
      </c>
      <c r="I373" s="138"/>
      <c r="L373" s="34"/>
      <c r="M373" s="63"/>
      <c r="N373" s="35"/>
      <c r="O373" s="35"/>
      <c r="P373" s="35"/>
      <c r="Q373" s="35"/>
      <c r="R373" s="35"/>
      <c r="S373" s="35"/>
      <c r="T373" s="64"/>
      <c r="AT373" s="17" t="s">
        <v>136</v>
      </c>
      <c r="AU373" s="17" t="s">
        <v>81</v>
      </c>
    </row>
    <row r="374" spans="2:51" s="11" customFormat="1" ht="13.5">
      <c r="B374" s="180"/>
      <c r="D374" s="181" t="s">
        <v>140</v>
      </c>
      <c r="E374" s="182" t="s">
        <v>21</v>
      </c>
      <c r="F374" s="183" t="s">
        <v>586</v>
      </c>
      <c r="H374" s="184">
        <v>12</v>
      </c>
      <c r="I374" s="185"/>
      <c r="L374" s="180"/>
      <c r="M374" s="186"/>
      <c r="N374" s="187"/>
      <c r="O374" s="187"/>
      <c r="P374" s="187"/>
      <c r="Q374" s="187"/>
      <c r="R374" s="187"/>
      <c r="S374" s="187"/>
      <c r="T374" s="188"/>
      <c r="AT374" s="189" t="s">
        <v>140</v>
      </c>
      <c r="AU374" s="189" t="s">
        <v>81</v>
      </c>
      <c r="AV374" s="11" t="s">
        <v>81</v>
      </c>
      <c r="AW374" s="11" t="s">
        <v>35</v>
      </c>
      <c r="AX374" s="11" t="s">
        <v>79</v>
      </c>
      <c r="AY374" s="189" t="s">
        <v>127</v>
      </c>
    </row>
    <row r="375" spans="2:65" s="1" customFormat="1" ht="22.5" customHeight="1">
      <c r="B375" s="164"/>
      <c r="C375" s="165" t="s">
        <v>587</v>
      </c>
      <c r="D375" s="165" t="s">
        <v>129</v>
      </c>
      <c r="E375" s="166" t="s">
        <v>588</v>
      </c>
      <c r="F375" s="167" t="s">
        <v>589</v>
      </c>
      <c r="G375" s="168" t="s">
        <v>570</v>
      </c>
      <c r="H375" s="169">
        <v>520</v>
      </c>
      <c r="I375" s="170"/>
      <c r="J375" s="171">
        <f>ROUND(I375*H375,2)</f>
        <v>0</v>
      </c>
      <c r="K375" s="167" t="s">
        <v>133</v>
      </c>
      <c r="L375" s="34"/>
      <c r="M375" s="172" t="s">
        <v>21</v>
      </c>
      <c r="N375" s="173" t="s">
        <v>43</v>
      </c>
      <c r="O375" s="35"/>
      <c r="P375" s="174">
        <f>O375*H375</f>
        <v>0</v>
      </c>
      <c r="Q375" s="174">
        <v>0.00016</v>
      </c>
      <c r="R375" s="174">
        <f>Q375*H375</f>
        <v>0.08320000000000001</v>
      </c>
      <c r="S375" s="174">
        <v>0</v>
      </c>
      <c r="T375" s="175">
        <f>S375*H375</f>
        <v>0</v>
      </c>
      <c r="AR375" s="17" t="s">
        <v>134</v>
      </c>
      <c r="AT375" s="17" t="s">
        <v>129</v>
      </c>
      <c r="AU375" s="17" t="s">
        <v>81</v>
      </c>
      <c r="AY375" s="17" t="s">
        <v>127</v>
      </c>
      <c r="BE375" s="176">
        <f>IF(N375="základní",J375,0)</f>
        <v>0</v>
      </c>
      <c r="BF375" s="176">
        <f>IF(N375="snížená",J375,0)</f>
        <v>0</v>
      </c>
      <c r="BG375" s="176">
        <f>IF(N375="zákl. přenesená",J375,0)</f>
        <v>0</v>
      </c>
      <c r="BH375" s="176">
        <f>IF(N375="sníž. přenesená",J375,0)</f>
        <v>0</v>
      </c>
      <c r="BI375" s="176">
        <f>IF(N375="nulová",J375,0)</f>
        <v>0</v>
      </c>
      <c r="BJ375" s="17" t="s">
        <v>79</v>
      </c>
      <c r="BK375" s="176">
        <f>ROUND(I375*H375,2)</f>
        <v>0</v>
      </c>
      <c r="BL375" s="17" t="s">
        <v>134</v>
      </c>
      <c r="BM375" s="17" t="s">
        <v>590</v>
      </c>
    </row>
    <row r="376" spans="2:47" s="1" customFormat="1" ht="27">
      <c r="B376" s="34"/>
      <c r="D376" s="177" t="s">
        <v>136</v>
      </c>
      <c r="F376" s="178" t="s">
        <v>591</v>
      </c>
      <c r="I376" s="138"/>
      <c r="L376" s="34"/>
      <c r="M376" s="63"/>
      <c r="N376" s="35"/>
      <c r="O376" s="35"/>
      <c r="P376" s="35"/>
      <c r="Q376" s="35"/>
      <c r="R376" s="35"/>
      <c r="S376" s="35"/>
      <c r="T376" s="64"/>
      <c r="AT376" s="17" t="s">
        <v>136</v>
      </c>
      <c r="AU376" s="17" t="s">
        <v>81</v>
      </c>
    </row>
    <row r="377" spans="2:47" s="1" customFormat="1" ht="40.5">
      <c r="B377" s="34"/>
      <c r="D377" s="177" t="s">
        <v>138</v>
      </c>
      <c r="F377" s="179" t="s">
        <v>592</v>
      </c>
      <c r="I377" s="138"/>
      <c r="L377" s="34"/>
      <c r="M377" s="63"/>
      <c r="N377" s="35"/>
      <c r="O377" s="35"/>
      <c r="P377" s="35"/>
      <c r="Q377" s="35"/>
      <c r="R377" s="35"/>
      <c r="S377" s="35"/>
      <c r="T377" s="64"/>
      <c r="AT377" s="17" t="s">
        <v>138</v>
      </c>
      <c r="AU377" s="17" t="s">
        <v>81</v>
      </c>
    </row>
    <row r="378" spans="2:51" s="11" customFormat="1" ht="13.5">
      <c r="B378" s="180"/>
      <c r="D378" s="181" t="s">
        <v>140</v>
      </c>
      <c r="E378" s="182" t="s">
        <v>21</v>
      </c>
      <c r="F378" s="183" t="s">
        <v>593</v>
      </c>
      <c r="H378" s="184">
        <v>520</v>
      </c>
      <c r="I378" s="185"/>
      <c r="L378" s="180"/>
      <c r="M378" s="186"/>
      <c r="N378" s="187"/>
      <c r="O378" s="187"/>
      <c r="P378" s="187"/>
      <c r="Q378" s="187"/>
      <c r="R378" s="187"/>
      <c r="S378" s="187"/>
      <c r="T378" s="188"/>
      <c r="AT378" s="189" t="s">
        <v>140</v>
      </c>
      <c r="AU378" s="189" t="s">
        <v>81</v>
      </c>
      <c r="AV378" s="11" t="s">
        <v>81</v>
      </c>
      <c r="AW378" s="11" t="s">
        <v>35</v>
      </c>
      <c r="AX378" s="11" t="s">
        <v>79</v>
      </c>
      <c r="AY378" s="189" t="s">
        <v>127</v>
      </c>
    </row>
    <row r="379" spans="2:65" s="1" customFormat="1" ht="22.5" customHeight="1">
      <c r="B379" s="164"/>
      <c r="C379" s="165" t="s">
        <v>594</v>
      </c>
      <c r="D379" s="165" t="s">
        <v>129</v>
      </c>
      <c r="E379" s="166" t="s">
        <v>595</v>
      </c>
      <c r="F379" s="167" t="s">
        <v>596</v>
      </c>
      <c r="G379" s="168" t="s">
        <v>570</v>
      </c>
      <c r="H379" s="169">
        <v>520</v>
      </c>
      <c r="I379" s="170"/>
      <c r="J379" s="171">
        <f>ROUND(I379*H379,2)</f>
        <v>0</v>
      </c>
      <c r="K379" s="167" t="s">
        <v>133</v>
      </c>
      <c r="L379" s="34"/>
      <c r="M379" s="172" t="s">
        <v>21</v>
      </c>
      <c r="N379" s="173" t="s">
        <v>43</v>
      </c>
      <c r="O379" s="35"/>
      <c r="P379" s="174">
        <f>O379*H379</f>
        <v>0</v>
      </c>
      <c r="Q379" s="174">
        <v>0</v>
      </c>
      <c r="R379" s="174">
        <f>Q379*H379</f>
        <v>0</v>
      </c>
      <c r="S379" s="174">
        <v>0</v>
      </c>
      <c r="T379" s="175">
        <f>S379*H379</f>
        <v>0</v>
      </c>
      <c r="AR379" s="17" t="s">
        <v>134</v>
      </c>
      <c r="AT379" s="17" t="s">
        <v>129</v>
      </c>
      <c r="AU379" s="17" t="s">
        <v>81</v>
      </c>
      <c r="AY379" s="17" t="s">
        <v>127</v>
      </c>
      <c r="BE379" s="176">
        <f>IF(N379="základní",J379,0)</f>
        <v>0</v>
      </c>
      <c r="BF379" s="176">
        <f>IF(N379="snížená",J379,0)</f>
        <v>0</v>
      </c>
      <c r="BG379" s="176">
        <f>IF(N379="zákl. přenesená",J379,0)</f>
        <v>0</v>
      </c>
      <c r="BH379" s="176">
        <f>IF(N379="sníž. přenesená",J379,0)</f>
        <v>0</v>
      </c>
      <c r="BI379" s="176">
        <f>IF(N379="nulová",J379,0)</f>
        <v>0</v>
      </c>
      <c r="BJ379" s="17" t="s">
        <v>79</v>
      </c>
      <c r="BK379" s="176">
        <f>ROUND(I379*H379,2)</f>
        <v>0</v>
      </c>
      <c r="BL379" s="17" t="s">
        <v>134</v>
      </c>
      <c r="BM379" s="17" t="s">
        <v>597</v>
      </c>
    </row>
    <row r="380" spans="2:47" s="1" customFormat="1" ht="27">
      <c r="B380" s="34"/>
      <c r="D380" s="177" t="s">
        <v>136</v>
      </c>
      <c r="F380" s="178" t="s">
        <v>598</v>
      </c>
      <c r="I380" s="138"/>
      <c r="L380" s="34"/>
      <c r="M380" s="63"/>
      <c r="N380" s="35"/>
      <c r="O380" s="35"/>
      <c r="P380" s="35"/>
      <c r="Q380" s="35"/>
      <c r="R380" s="35"/>
      <c r="S380" s="35"/>
      <c r="T380" s="64"/>
      <c r="AT380" s="17" t="s">
        <v>136</v>
      </c>
      <c r="AU380" s="17" t="s">
        <v>81</v>
      </c>
    </row>
    <row r="381" spans="2:47" s="1" customFormat="1" ht="67.5">
      <c r="B381" s="34"/>
      <c r="D381" s="177" t="s">
        <v>138</v>
      </c>
      <c r="F381" s="179" t="s">
        <v>599</v>
      </c>
      <c r="I381" s="138"/>
      <c r="L381" s="34"/>
      <c r="M381" s="63"/>
      <c r="N381" s="35"/>
      <c r="O381" s="35"/>
      <c r="P381" s="35"/>
      <c r="Q381" s="35"/>
      <c r="R381" s="35"/>
      <c r="S381" s="35"/>
      <c r="T381" s="64"/>
      <c r="AT381" s="17" t="s">
        <v>138</v>
      </c>
      <c r="AU381" s="17" t="s">
        <v>81</v>
      </c>
    </row>
    <row r="382" spans="2:51" s="11" customFormat="1" ht="13.5">
      <c r="B382" s="180"/>
      <c r="D382" s="181" t="s">
        <v>140</v>
      </c>
      <c r="E382" s="182" t="s">
        <v>21</v>
      </c>
      <c r="F382" s="183" t="s">
        <v>593</v>
      </c>
      <c r="H382" s="184">
        <v>520</v>
      </c>
      <c r="I382" s="185"/>
      <c r="L382" s="180"/>
      <c r="M382" s="186"/>
      <c r="N382" s="187"/>
      <c r="O382" s="187"/>
      <c r="P382" s="187"/>
      <c r="Q382" s="187"/>
      <c r="R382" s="187"/>
      <c r="S382" s="187"/>
      <c r="T382" s="188"/>
      <c r="AT382" s="189" t="s">
        <v>140</v>
      </c>
      <c r="AU382" s="189" t="s">
        <v>81</v>
      </c>
      <c r="AV382" s="11" t="s">
        <v>81</v>
      </c>
      <c r="AW382" s="11" t="s">
        <v>35</v>
      </c>
      <c r="AX382" s="11" t="s">
        <v>79</v>
      </c>
      <c r="AY382" s="189" t="s">
        <v>127</v>
      </c>
    </row>
    <row r="383" spans="2:65" s="1" customFormat="1" ht="22.5" customHeight="1">
      <c r="B383" s="164"/>
      <c r="C383" s="165" t="s">
        <v>600</v>
      </c>
      <c r="D383" s="165" t="s">
        <v>129</v>
      </c>
      <c r="E383" s="166" t="s">
        <v>601</v>
      </c>
      <c r="F383" s="167" t="s">
        <v>602</v>
      </c>
      <c r="G383" s="168" t="s">
        <v>570</v>
      </c>
      <c r="H383" s="169">
        <v>485</v>
      </c>
      <c r="I383" s="170"/>
      <c r="J383" s="171">
        <f>ROUND(I383*H383,2)</f>
        <v>0</v>
      </c>
      <c r="K383" s="167" t="s">
        <v>133</v>
      </c>
      <c r="L383" s="34"/>
      <c r="M383" s="172" t="s">
        <v>21</v>
      </c>
      <c r="N383" s="173" t="s">
        <v>43</v>
      </c>
      <c r="O383" s="35"/>
      <c r="P383" s="174">
        <f>O383*H383</f>
        <v>0</v>
      </c>
      <c r="Q383" s="174">
        <v>0</v>
      </c>
      <c r="R383" s="174">
        <f>Q383*H383</f>
        <v>0</v>
      </c>
      <c r="S383" s="174">
        <v>0</v>
      </c>
      <c r="T383" s="175">
        <f>S383*H383</f>
        <v>0</v>
      </c>
      <c r="AR383" s="17" t="s">
        <v>134</v>
      </c>
      <c r="AT383" s="17" t="s">
        <v>129</v>
      </c>
      <c r="AU383" s="17" t="s">
        <v>81</v>
      </c>
      <c r="AY383" s="17" t="s">
        <v>127</v>
      </c>
      <c r="BE383" s="176">
        <f>IF(N383="základní",J383,0)</f>
        <v>0</v>
      </c>
      <c r="BF383" s="176">
        <f>IF(N383="snížená",J383,0)</f>
        <v>0</v>
      </c>
      <c r="BG383" s="176">
        <f>IF(N383="zákl. přenesená",J383,0)</f>
        <v>0</v>
      </c>
      <c r="BH383" s="176">
        <f>IF(N383="sníž. přenesená",J383,0)</f>
        <v>0</v>
      </c>
      <c r="BI383" s="176">
        <f>IF(N383="nulová",J383,0)</f>
        <v>0</v>
      </c>
      <c r="BJ383" s="17" t="s">
        <v>79</v>
      </c>
      <c r="BK383" s="176">
        <f>ROUND(I383*H383,2)</f>
        <v>0</v>
      </c>
      <c r="BL383" s="17" t="s">
        <v>134</v>
      </c>
      <c r="BM383" s="17" t="s">
        <v>603</v>
      </c>
    </row>
    <row r="384" spans="2:47" s="1" customFormat="1" ht="13.5">
      <c r="B384" s="34"/>
      <c r="D384" s="177" t="s">
        <v>136</v>
      </c>
      <c r="F384" s="178" t="s">
        <v>604</v>
      </c>
      <c r="I384" s="138"/>
      <c r="L384" s="34"/>
      <c r="M384" s="63"/>
      <c r="N384" s="35"/>
      <c r="O384" s="35"/>
      <c r="P384" s="35"/>
      <c r="Q384" s="35"/>
      <c r="R384" s="35"/>
      <c r="S384" s="35"/>
      <c r="T384" s="64"/>
      <c r="AT384" s="17" t="s">
        <v>136</v>
      </c>
      <c r="AU384" s="17" t="s">
        <v>81</v>
      </c>
    </row>
    <row r="385" spans="2:47" s="1" customFormat="1" ht="27">
      <c r="B385" s="34"/>
      <c r="D385" s="177" t="s">
        <v>138</v>
      </c>
      <c r="F385" s="179" t="s">
        <v>605</v>
      </c>
      <c r="I385" s="138"/>
      <c r="L385" s="34"/>
      <c r="M385" s="63"/>
      <c r="N385" s="35"/>
      <c r="O385" s="35"/>
      <c r="P385" s="35"/>
      <c r="Q385" s="35"/>
      <c r="R385" s="35"/>
      <c r="S385" s="35"/>
      <c r="T385" s="64"/>
      <c r="AT385" s="17" t="s">
        <v>138</v>
      </c>
      <c r="AU385" s="17" t="s">
        <v>81</v>
      </c>
    </row>
    <row r="386" spans="2:51" s="11" customFormat="1" ht="13.5">
      <c r="B386" s="180"/>
      <c r="D386" s="181" t="s">
        <v>140</v>
      </c>
      <c r="E386" s="182" t="s">
        <v>21</v>
      </c>
      <c r="F386" s="183" t="s">
        <v>606</v>
      </c>
      <c r="H386" s="184">
        <v>485</v>
      </c>
      <c r="I386" s="185"/>
      <c r="L386" s="180"/>
      <c r="M386" s="186"/>
      <c r="N386" s="187"/>
      <c r="O386" s="187"/>
      <c r="P386" s="187"/>
      <c r="Q386" s="187"/>
      <c r="R386" s="187"/>
      <c r="S386" s="187"/>
      <c r="T386" s="188"/>
      <c r="AT386" s="189" t="s">
        <v>140</v>
      </c>
      <c r="AU386" s="189" t="s">
        <v>81</v>
      </c>
      <c r="AV386" s="11" t="s">
        <v>81</v>
      </c>
      <c r="AW386" s="11" t="s">
        <v>35</v>
      </c>
      <c r="AX386" s="11" t="s">
        <v>79</v>
      </c>
      <c r="AY386" s="189" t="s">
        <v>127</v>
      </c>
    </row>
    <row r="387" spans="2:65" s="1" customFormat="1" ht="22.5" customHeight="1">
      <c r="B387" s="164"/>
      <c r="C387" s="165" t="s">
        <v>607</v>
      </c>
      <c r="D387" s="165" t="s">
        <v>129</v>
      </c>
      <c r="E387" s="166" t="s">
        <v>608</v>
      </c>
      <c r="F387" s="167" t="s">
        <v>609</v>
      </c>
      <c r="G387" s="168" t="s">
        <v>287</v>
      </c>
      <c r="H387" s="169">
        <v>3</v>
      </c>
      <c r="I387" s="170"/>
      <c r="J387" s="171">
        <f>ROUND(I387*H387,2)</f>
        <v>0</v>
      </c>
      <c r="K387" s="167" t="s">
        <v>133</v>
      </c>
      <c r="L387" s="34"/>
      <c r="M387" s="172" t="s">
        <v>21</v>
      </c>
      <c r="N387" s="173" t="s">
        <v>43</v>
      </c>
      <c r="O387" s="35"/>
      <c r="P387" s="174">
        <f>O387*H387</f>
        <v>0</v>
      </c>
      <c r="Q387" s="174">
        <v>0.00112</v>
      </c>
      <c r="R387" s="174">
        <f>Q387*H387</f>
        <v>0.0033599999999999997</v>
      </c>
      <c r="S387" s="174">
        <v>0</v>
      </c>
      <c r="T387" s="175">
        <f>S387*H387</f>
        <v>0</v>
      </c>
      <c r="AR387" s="17" t="s">
        <v>134</v>
      </c>
      <c r="AT387" s="17" t="s">
        <v>129</v>
      </c>
      <c r="AU387" s="17" t="s">
        <v>81</v>
      </c>
      <c r="AY387" s="17" t="s">
        <v>127</v>
      </c>
      <c r="BE387" s="176">
        <f>IF(N387="základní",J387,0)</f>
        <v>0</v>
      </c>
      <c r="BF387" s="176">
        <f>IF(N387="snížená",J387,0)</f>
        <v>0</v>
      </c>
      <c r="BG387" s="176">
        <f>IF(N387="zákl. přenesená",J387,0)</f>
        <v>0</v>
      </c>
      <c r="BH387" s="176">
        <f>IF(N387="sníž. přenesená",J387,0)</f>
        <v>0</v>
      </c>
      <c r="BI387" s="176">
        <f>IF(N387="nulová",J387,0)</f>
        <v>0</v>
      </c>
      <c r="BJ387" s="17" t="s">
        <v>79</v>
      </c>
      <c r="BK387" s="176">
        <f>ROUND(I387*H387,2)</f>
        <v>0</v>
      </c>
      <c r="BL387" s="17" t="s">
        <v>134</v>
      </c>
      <c r="BM387" s="17" t="s">
        <v>610</v>
      </c>
    </row>
    <row r="388" spans="2:47" s="1" customFormat="1" ht="13.5">
      <c r="B388" s="34"/>
      <c r="D388" s="177" t="s">
        <v>136</v>
      </c>
      <c r="F388" s="178" t="s">
        <v>611</v>
      </c>
      <c r="I388" s="138"/>
      <c r="L388" s="34"/>
      <c r="M388" s="63"/>
      <c r="N388" s="35"/>
      <c r="O388" s="35"/>
      <c r="P388" s="35"/>
      <c r="Q388" s="35"/>
      <c r="R388" s="35"/>
      <c r="S388" s="35"/>
      <c r="T388" s="64"/>
      <c r="AT388" s="17" t="s">
        <v>136</v>
      </c>
      <c r="AU388" s="17" t="s">
        <v>81</v>
      </c>
    </row>
    <row r="389" spans="2:47" s="1" customFormat="1" ht="54">
      <c r="B389" s="34"/>
      <c r="D389" s="181" t="s">
        <v>138</v>
      </c>
      <c r="F389" s="211" t="s">
        <v>612</v>
      </c>
      <c r="I389" s="138"/>
      <c r="L389" s="34"/>
      <c r="M389" s="63"/>
      <c r="N389" s="35"/>
      <c r="O389" s="35"/>
      <c r="P389" s="35"/>
      <c r="Q389" s="35"/>
      <c r="R389" s="35"/>
      <c r="S389" s="35"/>
      <c r="T389" s="64"/>
      <c r="AT389" s="17" t="s">
        <v>138</v>
      </c>
      <c r="AU389" s="17" t="s">
        <v>81</v>
      </c>
    </row>
    <row r="390" spans="2:65" s="1" customFormat="1" ht="31.5" customHeight="1">
      <c r="B390" s="164"/>
      <c r="C390" s="201" t="s">
        <v>613</v>
      </c>
      <c r="D390" s="201" t="s">
        <v>237</v>
      </c>
      <c r="E390" s="202" t="s">
        <v>614</v>
      </c>
      <c r="F390" s="203" t="s">
        <v>615</v>
      </c>
      <c r="G390" s="204" t="s">
        <v>287</v>
      </c>
      <c r="H390" s="205">
        <v>3</v>
      </c>
      <c r="I390" s="206"/>
      <c r="J390" s="207">
        <f>ROUND(I390*H390,2)</f>
        <v>0</v>
      </c>
      <c r="K390" s="203" t="s">
        <v>21</v>
      </c>
      <c r="L390" s="208"/>
      <c r="M390" s="209" t="s">
        <v>21</v>
      </c>
      <c r="N390" s="210" t="s">
        <v>43</v>
      </c>
      <c r="O390" s="35"/>
      <c r="P390" s="174">
        <f>O390*H390</f>
        <v>0</v>
      </c>
      <c r="Q390" s="174">
        <v>0.0135</v>
      </c>
      <c r="R390" s="174">
        <f>Q390*H390</f>
        <v>0.0405</v>
      </c>
      <c r="S390" s="174">
        <v>0</v>
      </c>
      <c r="T390" s="175">
        <f>S390*H390</f>
        <v>0</v>
      </c>
      <c r="AR390" s="17" t="s">
        <v>184</v>
      </c>
      <c r="AT390" s="17" t="s">
        <v>237</v>
      </c>
      <c r="AU390" s="17" t="s">
        <v>81</v>
      </c>
      <c r="AY390" s="17" t="s">
        <v>127</v>
      </c>
      <c r="BE390" s="176">
        <f>IF(N390="základní",J390,0)</f>
        <v>0</v>
      </c>
      <c r="BF390" s="176">
        <f>IF(N390="snížená",J390,0)</f>
        <v>0</v>
      </c>
      <c r="BG390" s="176">
        <f>IF(N390="zákl. přenesená",J390,0)</f>
        <v>0</v>
      </c>
      <c r="BH390" s="176">
        <f>IF(N390="sníž. přenesená",J390,0)</f>
        <v>0</v>
      </c>
      <c r="BI390" s="176">
        <f>IF(N390="nulová",J390,0)</f>
        <v>0</v>
      </c>
      <c r="BJ390" s="17" t="s">
        <v>79</v>
      </c>
      <c r="BK390" s="176">
        <f>ROUND(I390*H390,2)</f>
        <v>0</v>
      </c>
      <c r="BL390" s="17" t="s">
        <v>134</v>
      </c>
      <c r="BM390" s="17" t="s">
        <v>616</v>
      </c>
    </row>
    <row r="391" spans="2:47" s="1" customFormat="1" ht="27">
      <c r="B391" s="34"/>
      <c r="D391" s="181" t="s">
        <v>136</v>
      </c>
      <c r="F391" s="212" t="s">
        <v>615</v>
      </c>
      <c r="I391" s="138"/>
      <c r="L391" s="34"/>
      <c r="M391" s="63"/>
      <c r="N391" s="35"/>
      <c r="O391" s="35"/>
      <c r="P391" s="35"/>
      <c r="Q391" s="35"/>
      <c r="R391" s="35"/>
      <c r="S391" s="35"/>
      <c r="T391" s="64"/>
      <c r="AT391" s="17" t="s">
        <v>136</v>
      </c>
      <c r="AU391" s="17" t="s">
        <v>81</v>
      </c>
    </row>
    <row r="392" spans="2:65" s="1" customFormat="1" ht="22.5" customHeight="1">
      <c r="B392" s="164"/>
      <c r="C392" s="165" t="s">
        <v>617</v>
      </c>
      <c r="D392" s="165" t="s">
        <v>129</v>
      </c>
      <c r="E392" s="166" t="s">
        <v>618</v>
      </c>
      <c r="F392" s="167" t="s">
        <v>619</v>
      </c>
      <c r="G392" s="168" t="s">
        <v>287</v>
      </c>
      <c r="H392" s="169">
        <v>8</v>
      </c>
      <c r="I392" s="170"/>
      <c r="J392" s="171">
        <f>ROUND(I392*H392,2)</f>
        <v>0</v>
      </c>
      <c r="K392" s="167" t="s">
        <v>133</v>
      </c>
      <c r="L392" s="34"/>
      <c r="M392" s="172" t="s">
        <v>21</v>
      </c>
      <c r="N392" s="173" t="s">
        <v>43</v>
      </c>
      <c r="O392" s="35"/>
      <c r="P392" s="174">
        <f>O392*H392</f>
        <v>0</v>
      </c>
      <c r="Q392" s="174">
        <v>0.35744</v>
      </c>
      <c r="R392" s="174">
        <f>Q392*H392</f>
        <v>2.85952</v>
      </c>
      <c r="S392" s="174">
        <v>0</v>
      </c>
      <c r="T392" s="175">
        <f>S392*H392</f>
        <v>0</v>
      </c>
      <c r="AR392" s="17" t="s">
        <v>134</v>
      </c>
      <c r="AT392" s="17" t="s">
        <v>129</v>
      </c>
      <c r="AU392" s="17" t="s">
        <v>81</v>
      </c>
      <c r="AY392" s="17" t="s">
        <v>127</v>
      </c>
      <c r="BE392" s="176">
        <f>IF(N392="základní",J392,0)</f>
        <v>0</v>
      </c>
      <c r="BF392" s="176">
        <f>IF(N392="snížená",J392,0)</f>
        <v>0</v>
      </c>
      <c r="BG392" s="176">
        <f>IF(N392="zákl. přenesená",J392,0)</f>
        <v>0</v>
      </c>
      <c r="BH392" s="176">
        <f>IF(N392="sníž. přenesená",J392,0)</f>
        <v>0</v>
      </c>
      <c r="BI392" s="176">
        <f>IF(N392="nulová",J392,0)</f>
        <v>0</v>
      </c>
      <c r="BJ392" s="17" t="s">
        <v>79</v>
      </c>
      <c r="BK392" s="176">
        <f>ROUND(I392*H392,2)</f>
        <v>0</v>
      </c>
      <c r="BL392" s="17" t="s">
        <v>134</v>
      </c>
      <c r="BM392" s="17" t="s">
        <v>620</v>
      </c>
    </row>
    <row r="393" spans="2:47" s="1" customFormat="1" ht="13.5">
      <c r="B393" s="34"/>
      <c r="D393" s="177" t="s">
        <v>136</v>
      </c>
      <c r="F393" s="178" t="s">
        <v>621</v>
      </c>
      <c r="I393" s="138"/>
      <c r="L393" s="34"/>
      <c r="M393" s="63"/>
      <c r="N393" s="35"/>
      <c r="O393" s="35"/>
      <c r="P393" s="35"/>
      <c r="Q393" s="35"/>
      <c r="R393" s="35"/>
      <c r="S393" s="35"/>
      <c r="T393" s="64"/>
      <c r="AT393" s="17" t="s">
        <v>136</v>
      </c>
      <c r="AU393" s="17" t="s">
        <v>81</v>
      </c>
    </row>
    <row r="394" spans="2:47" s="1" customFormat="1" ht="94.5">
      <c r="B394" s="34"/>
      <c r="D394" s="181" t="s">
        <v>138</v>
      </c>
      <c r="F394" s="211" t="s">
        <v>622</v>
      </c>
      <c r="I394" s="138"/>
      <c r="L394" s="34"/>
      <c r="M394" s="63"/>
      <c r="N394" s="35"/>
      <c r="O394" s="35"/>
      <c r="P394" s="35"/>
      <c r="Q394" s="35"/>
      <c r="R394" s="35"/>
      <c r="S394" s="35"/>
      <c r="T394" s="64"/>
      <c r="AT394" s="17" t="s">
        <v>138</v>
      </c>
      <c r="AU394" s="17" t="s">
        <v>81</v>
      </c>
    </row>
    <row r="395" spans="2:65" s="1" customFormat="1" ht="44.25" customHeight="1">
      <c r="B395" s="164"/>
      <c r="C395" s="201" t="s">
        <v>623</v>
      </c>
      <c r="D395" s="201" t="s">
        <v>237</v>
      </c>
      <c r="E395" s="202" t="s">
        <v>624</v>
      </c>
      <c r="F395" s="203" t="s">
        <v>625</v>
      </c>
      <c r="G395" s="204" t="s">
        <v>287</v>
      </c>
      <c r="H395" s="205">
        <v>8</v>
      </c>
      <c r="I395" s="206"/>
      <c r="J395" s="207">
        <f>ROUND(I395*H395,2)</f>
        <v>0</v>
      </c>
      <c r="K395" s="203" t="s">
        <v>21</v>
      </c>
      <c r="L395" s="208"/>
      <c r="M395" s="209" t="s">
        <v>21</v>
      </c>
      <c r="N395" s="210" t="s">
        <v>43</v>
      </c>
      <c r="O395" s="35"/>
      <c r="P395" s="174">
        <f>O395*H395</f>
        <v>0</v>
      </c>
      <c r="Q395" s="174">
        <v>0.07</v>
      </c>
      <c r="R395" s="174">
        <f>Q395*H395</f>
        <v>0.56</v>
      </c>
      <c r="S395" s="174">
        <v>0</v>
      </c>
      <c r="T395" s="175">
        <f>S395*H395</f>
        <v>0</v>
      </c>
      <c r="AR395" s="17" t="s">
        <v>184</v>
      </c>
      <c r="AT395" s="17" t="s">
        <v>237</v>
      </c>
      <c r="AU395" s="17" t="s">
        <v>81</v>
      </c>
      <c r="AY395" s="17" t="s">
        <v>127</v>
      </c>
      <c r="BE395" s="176">
        <f>IF(N395="základní",J395,0)</f>
        <v>0</v>
      </c>
      <c r="BF395" s="176">
        <f>IF(N395="snížená",J395,0)</f>
        <v>0</v>
      </c>
      <c r="BG395" s="176">
        <f>IF(N395="zákl. přenesená",J395,0)</f>
        <v>0</v>
      </c>
      <c r="BH395" s="176">
        <f>IF(N395="sníž. přenesená",J395,0)</f>
        <v>0</v>
      </c>
      <c r="BI395" s="176">
        <f>IF(N395="nulová",J395,0)</f>
        <v>0</v>
      </c>
      <c r="BJ395" s="17" t="s">
        <v>79</v>
      </c>
      <c r="BK395" s="176">
        <f>ROUND(I395*H395,2)</f>
        <v>0</v>
      </c>
      <c r="BL395" s="17" t="s">
        <v>134</v>
      </c>
      <c r="BM395" s="17" t="s">
        <v>626</v>
      </c>
    </row>
    <row r="396" spans="2:47" s="1" customFormat="1" ht="27">
      <c r="B396" s="34"/>
      <c r="D396" s="181" t="s">
        <v>136</v>
      </c>
      <c r="F396" s="212" t="s">
        <v>625</v>
      </c>
      <c r="I396" s="138"/>
      <c r="L396" s="34"/>
      <c r="M396" s="63"/>
      <c r="N396" s="35"/>
      <c r="O396" s="35"/>
      <c r="P396" s="35"/>
      <c r="Q396" s="35"/>
      <c r="R396" s="35"/>
      <c r="S396" s="35"/>
      <c r="T396" s="64"/>
      <c r="AT396" s="17" t="s">
        <v>136</v>
      </c>
      <c r="AU396" s="17" t="s">
        <v>81</v>
      </c>
    </row>
    <row r="397" spans="2:65" s="1" customFormat="1" ht="22.5" customHeight="1">
      <c r="B397" s="164"/>
      <c r="C397" s="165" t="s">
        <v>627</v>
      </c>
      <c r="D397" s="165" t="s">
        <v>129</v>
      </c>
      <c r="E397" s="166" t="s">
        <v>628</v>
      </c>
      <c r="F397" s="167" t="s">
        <v>629</v>
      </c>
      <c r="G397" s="168" t="s">
        <v>132</v>
      </c>
      <c r="H397" s="169">
        <v>1916.358</v>
      </c>
      <c r="I397" s="170"/>
      <c r="J397" s="171">
        <f>ROUND(I397*H397,2)</f>
        <v>0</v>
      </c>
      <c r="K397" s="167" t="s">
        <v>133</v>
      </c>
      <c r="L397" s="34"/>
      <c r="M397" s="172" t="s">
        <v>21</v>
      </c>
      <c r="N397" s="173" t="s">
        <v>43</v>
      </c>
      <c r="O397" s="35"/>
      <c r="P397" s="174">
        <f>O397*H397</f>
        <v>0</v>
      </c>
      <c r="Q397" s="174">
        <v>0</v>
      </c>
      <c r="R397" s="174">
        <f>Q397*H397</f>
        <v>0</v>
      </c>
      <c r="S397" s="174">
        <v>0.02</v>
      </c>
      <c r="T397" s="175">
        <f>S397*H397</f>
        <v>38.32716</v>
      </c>
      <c r="AR397" s="17" t="s">
        <v>134</v>
      </c>
      <c r="AT397" s="17" t="s">
        <v>129</v>
      </c>
      <c r="AU397" s="17" t="s">
        <v>81</v>
      </c>
      <c r="AY397" s="17" t="s">
        <v>127</v>
      </c>
      <c r="BE397" s="176">
        <f>IF(N397="základní",J397,0)</f>
        <v>0</v>
      </c>
      <c r="BF397" s="176">
        <f>IF(N397="snížená",J397,0)</f>
        <v>0</v>
      </c>
      <c r="BG397" s="176">
        <f>IF(N397="zákl. přenesená",J397,0)</f>
        <v>0</v>
      </c>
      <c r="BH397" s="176">
        <f>IF(N397="sníž. přenesená",J397,0)</f>
        <v>0</v>
      </c>
      <c r="BI397" s="176">
        <f>IF(N397="nulová",J397,0)</f>
        <v>0</v>
      </c>
      <c r="BJ397" s="17" t="s">
        <v>79</v>
      </c>
      <c r="BK397" s="176">
        <f>ROUND(I397*H397,2)</f>
        <v>0</v>
      </c>
      <c r="BL397" s="17" t="s">
        <v>134</v>
      </c>
      <c r="BM397" s="17" t="s">
        <v>630</v>
      </c>
    </row>
    <row r="398" spans="2:47" s="1" customFormat="1" ht="27">
      <c r="B398" s="34"/>
      <c r="D398" s="177" t="s">
        <v>136</v>
      </c>
      <c r="F398" s="178" t="s">
        <v>631</v>
      </c>
      <c r="I398" s="138"/>
      <c r="L398" s="34"/>
      <c r="M398" s="63"/>
      <c r="N398" s="35"/>
      <c r="O398" s="35"/>
      <c r="P398" s="35"/>
      <c r="Q398" s="35"/>
      <c r="R398" s="35"/>
      <c r="S398" s="35"/>
      <c r="T398" s="64"/>
      <c r="AT398" s="17" t="s">
        <v>136</v>
      </c>
      <c r="AU398" s="17" t="s">
        <v>81</v>
      </c>
    </row>
    <row r="399" spans="2:47" s="1" customFormat="1" ht="81">
      <c r="B399" s="34"/>
      <c r="D399" s="177" t="s">
        <v>138</v>
      </c>
      <c r="F399" s="179" t="s">
        <v>632</v>
      </c>
      <c r="I399" s="138"/>
      <c r="L399" s="34"/>
      <c r="M399" s="63"/>
      <c r="N399" s="35"/>
      <c r="O399" s="35"/>
      <c r="P399" s="35"/>
      <c r="Q399" s="35"/>
      <c r="R399" s="35"/>
      <c r="S399" s="35"/>
      <c r="T399" s="64"/>
      <c r="AT399" s="17" t="s">
        <v>138</v>
      </c>
      <c r="AU399" s="17" t="s">
        <v>81</v>
      </c>
    </row>
    <row r="400" spans="2:51" s="11" customFormat="1" ht="13.5">
      <c r="B400" s="180"/>
      <c r="D400" s="181" t="s">
        <v>140</v>
      </c>
      <c r="E400" s="182" t="s">
        <v>21</v>
      </c>
      <c r="F400" s="183" t="s">
        <v>633</v>
      </c>
      <c r="H400" s="184">
        <v>1916.358</v>
      </c>
      <c r="I400" s="185"/>
      <c r="L400" s="180"/>
      <c r="M400" s="186"/>
      <c r="N400" s="187"/>
      <c r="O400" s="187"/>
      <c r="P400" s="187"/>
      <c r="Q400" s="187"/>
      <c r="R400" s="187"/>
      <c r="S400" s="187"/>
      <c r="T400" s="188"/>
      <c r="AT400" s="189" t="s">
        <v>140</v>
      </c>
      <c r="AU400" s="189" t="s">
        <v>81</v>
      </c>
      <c r="AV400" s="11" t="s">
        <v>81</v>
      </c>
      <c r="AW400" s="11" t="s">
        <v>35</v>
      </c>
      <c r="AX400" s="11" t="s">
        <v>79</v>
      </c>
      <c r="AY400" s="189" t="s">
        <v>127</v>
      </c>
    </row>
    <row r="401" spans="2:65" s="1" customFormat="1" ht="22.5" customHeight="1">
      <c r="B401" s="164"/>
      <c r="C401" s="165" t="s">
        <v>634</v>
      </c>
      <c r="D401" s="165" t="s">
        <v>129</v>
      </c>
      <c r="E401" s="166" t="s">
        <v>635</v>
      </c>
      <c r="F401" s="167" t="s">
        <v>636</v>
      </c>
      <c r="G401" s="168" t="s">
        <v>287</v>
      </c>
      <c r="H401" s="169">
        <v>2</v>
      </c>
      <c r="I401" s="170"/>
      <c r="J401" s="171">
        <f>ROUND(I401*H401,2)</f>
        <v>0</v>
      </c>
      <c r="K401" s="167" t="s">
        <v>133</v>
      </c>
      <c r="L401" s="34"/>
      <c r="M401" s="172" t="s">
        <v>21</v>
      </c>
      <c r="N401" s="173" t="s">
        <v>43</v>
      </c>
      <c r="O401" s="35"/>
      <c r="P401" s="174">
        <f>O401*H401</f>
        <v>0</v>
      </c>
      <c r="Q401" s="174">
        <v>0</v>
      </c>
      <c r="R401" s="174">
        <f>Q401*H401</f>
        <v>0</v>
      </c>
      <c r="S401" s="174">
        <v>0.075</v>
      </c>
      <c r="T401" s="175">
        <f>S401*H401</f>
        <v>0.15</v>
      </c>
      <c r="AR401" s="17" t="s">
        <v>134</v>
      </c>
      <c r="AT401" s="17" t="s">
        <v>129</v>
      </c>
      <c r="AU401" s="17" t="s">
        <v>81</v>
      </c>
      <c r="AY401" s="17" t="s">
        <v>127</v>
      </c>
      <c r="BE401" s="176">
        <f>IF(N401="základní",J401,0)</f>
        <v>0</v>
      </c>
      <c r="BF401" s="176">
        <f>IF(N401="snížená",J401,0)</f>
        <v>0</v>
      </c>
      <c r="BG401" s="176">
        <f>IF(N401="zákl. přenesená",J401,0)</f>
        <v>0</v>
      </c>
      <c r="BH401" s="176">
        <f>IF(N401="sníž. přenesená",J401,0)</f>
        <v>0</v>
      </c>
      <c r="BI401" s="176">
        <f>IF(N401="nulová",J401,0)</f>
        <v>0</v>
      </c>
      <c r="BJ401" s="17" t="s">
        <v>79</v>
      </c>
      <c r="BK401" s="176">
        <f>ROUND(I401*H401,2)</f>
        <v>0</v>
      </c>
      <c r="BL401" s="17" t="s">
        <v>134</v>
      </c>
      <c r="BM401" s="17" t="s">
        <v>637</v>
      </c>
    </row>
    <row r="402" spans="2:47" s="1" customFormat="1" ht="13.5">
      <c r="B402" s="34"/>
      <c r="D402" s="177" t="s">
        <v>136</v>
      </c>
      <c r="F402" s="178" t="s">
        <v>638</v>
      </c>
      <c r="I402" s="138"/>
      <c r="L402" s="34"/>
      <c r="M402" s="63"/>
      <c r="N402" s="35"/>
      <c r="O402" s="35"/>
      <c r="P402" s="35"/>
      <c r="Q402" s="35"/>
      <c r="R402" s="35"/>
      <c r="S402" s="35"/>
      <c r="T402" s="64"/>
      <c r="AT402" s="17" t="s">
        <v>136</v>
      </c>
      <c r="AU402" s="17" t="s">
        <v>81</v>
      </c>
    </row>
    <row r="403" spans="2:47" s="1" customFormat="1" ht="67.5">
      <c r="B403" s="34"/>
      <c r="D403" s="181" t="s">
        <v>138</v>
      </c>
      <c r="F403" s="211" t="s">
        <v>639</v>
      </c>
      <c r="I403" s="138"/>
      <c r="L403" s="34"/>
      <c r="M403" s="63"/>
      <c r="N403" s="35"/>
      <c r="O403" s="35"/>
      <c r="P403" s="35"/>
      <c r="Q403" s="35"/>
      <c r="R403" s="35"/>
      <c r="S403" s="35"/>
      <c r="T403" s="64"/>
      <c r="AT403" s="17" t="s">
        <v>138</v>
      </c>
      <c r="AU403" s="17" t="s">
        <v>81</v>
      </c>
    </row>
    <row r="404" spans="2:65" s="1" customFormat="1" ht="22.5" customHeight="1">
      <c r="B404" s="164"/>
      <c r="C404" s="165" t="s">
        <v>640</v>
      </c>
      <c r="D404" s="165" t="s">
        <v>129</v>
      </c>
      <c r="E404" s="166" t="s">
        <v>641</v>
      </c>
      <c r="F404" s="167" t="s">
        <v>642</v>
      </c>
      <c r="G404" s="168" t="s">
        <v>132</v>
      </c>
      <c r="H404" s="169">
        <v>51.8</v>
      </c>
      <c r="I404" s="170"/>
      <c r="J404" s="171">
        <f>ROUND(I404*H404,2)</f>
        <v>0</v>
      </c>
      <c r="K404" s="167" t="s">
        <v>133</v>
      </c>
      <c r="L404" s="34"/>
      <c r="M404" s="172" t="s">
        <v>21</v>
      </c>
      <c r="N404" s="173" t="s">
        <v>43</v>
      </c>
      <c r="O404" s="35"/>
      <c r="P404" s="174">
        <f>O404*H404</f>
        <v>0</v>
      </c>
      <c r="Q404" s="174">
        <v>0</v>
      </c>
      <c r="R404" s="174">
        <f>Q404*H404</f>
        <v>0</v>
      </c>
      <c r="S404" s="174">
        <v>0</v>
      </c>
      <c r="T404" s="175">
        <f>S404*H404</f>
        <v>0</v>
      </c>
      <c r="AR404" s="17" t="s">
        <v>134</v>
      </c>
      <c r="AT404" s="17" t="s">
        <v>129</v>
      </c>
      <c r="AU404" s="17" t="s">
        <v>81</v>
      </c>
      <c r="AY404" s="17" t="s">
        <v>127</v>
      </c>
      <c r="BE404" s="176">
        <f>IF(N404="základní",J404,0)</f>
        <v>0</v>
      </c>
      <c r="BF404" s="176">
        <f>IF(N404="snížená",J404,0)</f>
        <v>0</v>
      </c>
      <c r="BG404" s="176">
        <f>IF(N404="zákl. přenesená",J404,0)</f>
        <v>0</v>
      </c>
      <c r="BH404" s="176">
        <f>IF(N404="sníž. přenesená",J404,0)</f>
        <v>0</v>
      </c>
      <c r="BI404" s="176">
        <f>IF(N404="nulová",J404,0)</f>
        <v>0</v>
      </c>
      <c r="BJ404" s="17" t="s">
        <v>79</v>
      </c>
      <c r="BK404" s="176">
        <f>ROUND(I404*H404,2)</f>
        <v>0</v>
      </c>
      <c r="BL404" s="17" t="s">
        <v>134</v>
      </c>
      <c r="BM404" s="17" t="s">
        <v>643</v>
      </c>
    </row>
    <row r="405" spans="2:47" s="1" customFormat="1" ht="40.5">
      <c r="B405" s="34"/>
      <c r="D405" s="177" t="s">
        <v>136</v>
      </c>
      <c r="F405" s="178" t="s">
        <v>644</v>
      </c>
      <c r="I405" s="138"/>
      <c r="L405" s="34"/>
      <c r="M405" s="63"/>
      <c r="N405" s="35"/>
      <c r="O405" s="35"/>
      <c r="P405" s="35"/>
      <c r="Q405" s="35"/>
      <c r="R405" s="35"/>
      <c r="S405" s="35"/>
      <c r="T405" s="64"/>
      <c r="AT405" s="17" t="s">
        <v>136</v>
      </c>
      <c r="AU405" s="17" t="s">
        <v>81</v>
      </c>
    </row>
    <row r="406" spans="2:47" s="1" customFormat="1" ht="54">
      <c r="B406" s="34"/>
      <c r="D406" s="177" t="s">
        <v>138</v>
      </c>
      <c r="F406" s="179" t="s">
        <v>645</v>
      </c>
      <c r="I406" s="138"/>
      <c r="L406" s="34"/>
      <c r="M406" s="63"/>
      <c r="N406" s="35"/>
      <c r="O406" s="35"/>
      <c r="P406" s="35"/>
      <c r="Q406" s="35"/>
      <c r="R406" s="35"/>
      <c r="S406" s="35"/>
      <c r="T406" s="64"/>
      <c r="AT406" s="17" t="s">
        <v>138</v>
      </c>
      <c r="AU406" s="17" t="s">
        <v>81</v>
      </c>
    </row>
    <row r="407" spans="2:51" s="11" customFormat="1" ht="13.5">
      <c r="B407" s="180"/>
      <c r="D407" s="181" t="s">
        <v>140</v>
      </c>
      <c r="E407" s="182" t="s">
        <v>21</v>
      </c>
      <c r="F407" s="183" t="s">
        <v>646</v>
      </c>
      <c r="H407" s="184">
        <v>51.8</v>
      </c>
      <c r="I407" s="185"/>
      <c r="L407" s="180"/>
      <c r="M407" s="186"/>
      <c r="N407" s="187"/>
      <c r="O407" s="187"/>
      <c r="P407" s="187"/>
      <c r="Q407" s="187"/>
      <c r="R407" s="187"/>
      <c r="S407" s="187"/>
      <c r="T407" s="188"/>
      <c r="AT407" s="189" t="s">
        <v>140</v>
      </c>
      <c r="AU407" s="189" t="s">
        <v>81</v>
      </c>
      <c r="AV407" s="11" t="s">
        <v>81</v>
      </c>
      <c r="AW407" s="11" t="s">
        <v>35</v>
      </c>
      <c r="AX407" s="11" t="s">
        <v>79</v>
      </c>
      <c r="AY407" s="189" t="s">
        <v>127</v>
      </c>
    </row>
    <row r="408" spans="2:65" s="1" customFormat="1" ht="22.5" customHeight="1">
      <c r="B408" s="164"/>
      <c r="C408" s="165" t="s">
        <v>647</v>
      </c>
      <c r="D408" s="165" t="s">
        <v>129</v>
      </c>
      <c r="E408" s="166" t="s">
        <v>648</v>
      </c>
      <c r="F408" s="167" t="s">
        <v>649</v>
      </c>
      <c r="G408" s="168" t="s">
        <v>287</v>
      </c>
      <c r="H408" s="169">
        <v>2</v>
      </c>
      <c r="I408" s="170"/>
      <c r="J408" s="171">
        <f>ROUND(I408*H408,2)</f>
        <v>0</v>
      </c>
      <c r="K408" s="167" t="s">
        <v>21</v>
      </c>
      <c r="L408" s="34"/>
      <c r="M408" s="172" t="s">
        <v>21</v>
      </c>
      <c r="N408" s="173" t="s">
        <v>43</v>
      </c>
      <c r="O408" s="35"/>
      <c r="P408" s="174">
        <f>O408*H408</f>
        <v>0</v>
      </c>
      <c r="Q408" s="174">
        <v>0.063</v>
      </c>
      <c r="R408" s="174">
        <f>Q408*H408</f>
        <v>0.126</v>
      </c>
      <c r="S408" s="174">
        <v>0</v>
      </c>
      <c r="T408" s="175">
        <f>S408*H408</f>
        <v>0</v>
      </c>
      <c r="AR408" s="17" t="s">
        <v>134</v>
      </c>
      <c r="AT408" s="17" t="s">
        <v>129</v>
      </c>
      <c r="AU408" s="17" t="s">
        <v>81</v>
      </c>
      <c r="AY408" s="17" t="s">
        <v>127</v>
      </c>
      <c r="BE408" s="176">
        <f>IF(N408="základní",J408,0)</f>
        <v>0</v>
      </c>
      <c r="BF408" s="176">
        <f>IF(N408="snížená",J408,0)</f>
        <v>0</v>
      </c>
      <c r="BG408" s="176">
        <f>IF(N408="zákl. přenesená",J408,0)</f>
        <v>0</v>
      </c>
      <c r="BH408" s="176">
        <f>IF(N408="sníž. přenesená",J408,0)</f>
        <v>0</v>
      </c>
      <c r="BI408" s="176">
        <f>IF(N408="nulová",J408,0)</f>
        <v>0</v>
      </c>
      <c r="BJ408" s="17" t="s">
        <v>79</v>
      </c>
      <c r="BK408" s="176">
        <f>ROUND(I408*H408,2)</f>
        <v>0</v>
      </c>
      <c r="BL408" s="17" t="s">
        <v>134</v>
      </c>
      <c r="BM408" s="17" t="s">
        <v>650</v>
      </c>
    </row>
    <row r="409" spans="2:65" s="1" customFormat="1" ht="22.5" customHeight="1">
      <c r="B409" s="164"/>
      <c r="C409" s="165" t="s">
        <v>651</v>
      </c>
      <c r="D409" s="165" t="s">
        <v>129</v>
      </c>
      <c r="E409" s="166" t="s">
        <v>652</v>
      </c>
      <c r="F409" s="167" t="s">
        <v>653</v>
      </c>
      <c r="G409" s="168" t="s">
        <v>287</v>
      </c>
      <c r="H409" s="169">
        <v>2</v>
      </c>
      <c r="I409" s="170"/>
      <c r="J409" s="171">
        <f>ROUND(I409*H409,2)</f>
        <v>0</v>
      </c>
      <c r="K409" s="167" t="s">
        <v>21</v>
      </c>
      <c r="L409" s="34"/>
      <c r="M409" s="172" t="s">
        <v>21</v>
      </c>
      <c r="N409" s="173" t="s">
        <v>43</v>
      </c>
      <c r="O409" s="35"/>
      <c r="P409" s="174">
        <f>O409*H409</f>
        <v>0</v>
      </c>
      <c r="Q409" s="174">
        <v>0.07</v>
      </c>
      <c r="R409" s="174">
        <f>Q409*H409</f>
        <v>0.14</v>
      </c>
      <c r="S409" s="174">
        <v>0</v>
      </c>
      <c r="T409" s="175">
        <f>S409*H409</f>
        <v>0</v>
      </c>
      <c r="AR409" s="17" t="s">
        <v>134</v>
      </c>
      <c r="AT409" s="17" t="s">
        <v>129</v>
      </c>
      <c r="AU409" s="17" t="s">
        <v>81</v>
      </c>
      <c r="AY409" s="17" t="s">
        <v>127</v>
      </c>
      <c r="BE409" s="176">
        <f>IF(N409="základní",J409,0)</f>
        <v>0</v>
      </c>
      <c r="BF409" s="176">
        <f>IF(N409="snížená",J409,0)</f>
        <v>0</v>
      </c>
      <c r="BG409" s="176">
        <f>IF(N409="zákl. přenesená",J409,0)</f>
        <v>0</v>
      </c>
      <c r="BH409" s="176">
        <f>IF(N409="sníž. přenesená",J409,0)</f>
        <v>0</v>
      </c>
      <c r="BI409" s="176">
        <f>IF(N409="nulová",J409,0)</f>
        <v>0</v>
      </c>
      <c r="BJ409" s="17" t="s">
        <v>79</v>
      </c>
      <c r="BK409" s="176">
        <f>ROUND(I409*H409,2)</f>
        <v>0</v>
      </c>
      <c r="BL409" s="17" t="s">
        <v>134</v>
      </c>
      <c r="BM409" s="17" t="s">
        <v>654</v>
      </c>
    </row>
    <row r="410" spans="2:63" s="10" customFormat="1" ht="29.25" customHeight="1">
      <c r="B410" s="150"/>
      <c r="D410" s="161" t="s">
        <v>71</v>
      </c>
      <c r="E410" s="162" t="s">
        <v>655</v>
      </c>
      <c r="F410" s="162" t="s">
        <v>656</v>
      </c>
      <c r="I410" s="153"/>
      <c r="J410" s="163">
        <f>BK410</f>
        <v>0</v>
      </c>
      <c r="L410" s="150"/>
      <c r="M410" s="155"/>
      <c r="N410" s="156"/>
      <c r="O410" s="156"/>
      <c r="P410" s="157">
        <f>SUM(P411:P433)</f>
        <v>0</v>
      </c>
      <c r="Q410" s="156"/>
      <c r="R410" s="157">
        <f>SUM(R411:R433)</f>
        <v>0</v>
      </c>
      <c r="S410" s="156"/>
      <c r="T410" s="158">
        <f>SUM(T411:T433)</f>
        <v>0</v>
      </c>
      <c r="AR410" s="151" t="s">
        <v>79</v>
      </c>
      <c r="AT410" s="159" t="s">
        <v>71</v>
      </c>
      <c r="AU410" s="159" t="s">
        <v>79</v>
      </c>
      <c r="AY410" s="151" t="s">
        <v>127</v>
      </c>
      <c r="BK410" s="160">
        <f>SUM(BK411:BK433)</f>
        <v>0</v>
      </c>
    </row>
    <row r="411" spans="2:65" s="1" customFormat="1" ht="22.5" customHeight="1">
      <c r="B411" s="164"/>
      <c r="C411" s="165" t="s">
        <v>657</v>
      </c>
      <c r="D411" s="165" t="s">
        <v>129</v>
      </c>
      <c r="E411" s="166" t="s">
        <v>658</v>
      </c>
      <c r="F411" s="167" t="s">
        <v>659</v>
      </c>
      <c r="G411" s="168" t="s">
        <v>240</v>
      </c>
      <c r="H411" s="169">
        <v>1560.47</v>
      </c>
      <c r="I411" s="170"/>
      <c r="J411" s="171">
        <f>ROUND(I411*H411,2)</f>
        <v>0</v>
      </c>
      <c r="K411" s="167" t="s">
        <v>133</v>
      </c>
      <c r="L411" s="34"/>
      <c r="M411" s="172" t="s">
        <v>21</v>
      </c>
      <c r="N411" s="173" t="s">
        <v>43</v>
      </c>
      <c r="O411" s="35"/>
      <c r="P411" s="174">
        <f>O411*H411</f>
        <v>0</v>
      </c>
      <c r="Q411" s="174">
        <v>0</v>
      </c>
      <c r="R411" s="174">
        <f>Q411*H411</f>
        <v>0</v>
      </c>
      <c r="S411" s="174">
        <v>0</v>
      </c>
      <c r="T411" s="175">
        <f>S411*H411</f>
        <v>0</v>
      </c>
      <c r="AR411" s="17" t="s">
        <v>134</v>
      </c>
      <c r="AT411" s="17" t="s">
        <v>129</v>
      </c>
      <c r="AU411" s="17" t="s">
        <v>81</v>
      </c>
      <c r="AY411" s="17" t="s">
        <v>127</v>
      </c>
      <c r="BE411" s="176">
        <f>IF(N411="základní",J411,0)</f>
        <v>0</v>
      </c>
      <c r="BF411" s="176">
        <f>IF(N411="snížená",J411,0)</f>
        <v>0</v>
      </c>
      <c r="BG411" s="176">
        <f>IF(N411="zákl. přenesená",J411,0)</f>
        <v>0</v>
      </c>
      <c r="BH411" s="176">
        <f>IF(N411="sníž. přenesená",J411,0)</f>
        <v>0</v>
      </c>
      <c r="BI411" s="176">
        <f>IF(N411="nulová",J411,0)</f>
        <v>0</v>
      </c>
      <c r="BJ411" s="17" t="s">
        <v>79</v>
      </c>
      <c r="BK411" s="176">
        <f>ROUND(I411*H411,2)</f>
        <v>0</v>
      </c>
      <c r="BL411" s="17" t="s">
        <v>134</v>
      </c>
      <c r="BM411" s="17" t="s">
        <v>660</v>
      </c>
    </row>
    <row r="412" spans="2:47" s="1" customFormat="1" ht="27">
      <c r="B412" s="34"/>
      <c r="D412" s="177" t="s">
        <v>136</v>
      </c>
      <c r="F412" s="178" t="s">
        <v>661</v>
      </c>
      <c r="I412" s="138"/>
      <c r="L412" s="34"/>
      <c r="M412" s="63"/>
      <c r="N412" s="35"/>
      <c r="O412" s="35"/>
      <c r="P412" s="35"/>
      <c r="Q412" s="35"/>
      <c r="R412" s="35"/>
      <c r="S412" s="35"/>
      <c r="T412" s="64"/>
      <c r="AT412" s="17" t="s">
        <v>136</v>
      </c>
      <c r="AU412" s="17" t="s">
        <v>81</v>
      </c>
    </row>
    <row r="413" spans="2:47" s="1" customFormat="1" ht="94.5">
      <c r="B413" s="34"/>
      <c r="D413" s="181" t="s">
        <v>138</v>
      </c>
      <c r="F413" s="211" t="s">
        <v>662</v>
      </c>
      <c r="I413" s="138"/>
      <c r="L413" s="34"/>
      <c r="M413" s="63"/>
      <c r="N413" s="35"/>
      <c r="O413" s="35"/>
      <c r="P413" s="35"/>
      <c r="Q413" s="35"/>
      <c r="R413" s="35"/>
      <c r="S413" s="35"/>
      <c r="T413" s="64"/>
      <c r="AT413" s="17" t="s">
        <v>138</v>
      </c>
      <c r="AU413" s="17" t="s">
        <v>81</v>
      </c>
    </row>
    <row r="414" spans="2:65" s="1" customFormat="1" ht="22.5" customHeight="1">
      <c r="B414" s="164"/>
      <c r="C414" s="165" t="s">
        <v>663</v>
      </c>
      <c r="D414" s="165" t="s">
        <v>129</v>
      </c>
      <c r="E414" s="166" t="s">
        <v>664</v>
      </c>
      <c r="F414" s="167" t="s">
        <v>665</v>
      </c>
      <c r="G414" s="168" t="s">
        <v>240</v>
      </c>
      <c r="H414" s="169">
        <v>60858.33</v>
      </c>
      <c r="I414" s="170"/>
      <c r="J414" s="171">
        <f>ROUND(I414*H414,2)</f>
        <v>0</v>
      </c>
      <c r="K414" s="167" t="s">
        <v>133</v>
      </c>
      <c r="L414" s="34"/>
      <c r="M414" s="172" t="s">
        <v>21</v>
      </c>
      <c r="N414" s="173" t="s">
        <v>43</v>
      </c>
      <c r="O414" s="35"/>
      <c r="P414" s="174">
        <f>O414*H414</f>
        <v>0</v>
      </c>
      <c r="Q414" s="174">
        <v>0</v>
      </c>
      <c r="R414" s="174">
        <f>Q414*H414</f>
        <v>0</v>
      </c>
      <c r="S414" s="174">
        <v>0</v>
      </c>
      <c r="T414" s="175">
        <f>S414*H414</f>
        <v>0</v>
      </c>
      <c r="AR414" s="17" t="s">
        <v>134</v>
      </c>
      <c r="AT414" s="17" t="s">
        <v>129</v>
      </c>
      <c r="AU414" s="17" t="s">
        <v>81</v>
      </c>
      <c r="AY414" s="17" t="s">
        <v>127</v>
      </c>
      <c r="BE414" s="176">
        <f>IF(N414="základní",J414,0)</f>
        <v>0</v>
      </c>
      <c r="BF414" s="176">
        <f>IF(N414="snížená",J414,0)</f>
        <v>0</v>
      </c>
      <c r="BG414" s="176">
        <f>IF(N414="zákl. přenesená",J414,0)</f>
        <v>0</v>
      </c>
      <c r="BH414" s="176">
        <f>IF(N414="sníž. přenesená",J414,0)</f>
        <v>0</v>
      </c>
      <c r="BI414" s="176">
        <f>IF(N414="nulová",J414,0)</f>
        <v>0</v>
      </c>
      <c r="BJ414" s="17" t="s">
        <v>79</v>
      </c>
      <c r="BK414" s="176">
        <f>ROUND(I414*H414,2)</f>
        <v>0</v>
      </c>
      <c r="BL414" s="17" t="s">
        <v>134</v>
      </c>
      <c r="BM414" s="17" t="s">
        <v>666</v>
      </c>
    </row>
    <row r="415" spans="2:47" s="1" customFormat="1" ht="27">
      <c r="B415" s="34"/>
      <c r="D415" s="177" t="s">
        <v>136</v>
      </c>
      <c r="F415" s="178" t="s">
        <v>667</v>
      </c>
      <c r="I415" s="138"/>
      <c r="L415" s="34"/>
      <c r="M415" s="63"/>
      <c r="N415" s="35"/>
      <c r="O415" s="35"/>
      <c r="P415" s="35"/>
      <c r="Q415" s="35"/>
      <c r="R415" s="35"/>
      <c r="S415" s="35"/>
      <c r="T415" s="64"/>
      <c r="AT415" s="17" t="s">
        <v>136</v>
      </c>
      <c r="AU415" s="17" t="s">
        <v>81</v>
      </c>
    </row>
    <row r="416" spans="2:47" s="1" customFormat="1" ht="94.5">
      <c r="B416" s="34"/>
      <c r="D416" s="177" t="s">
        <v>138</v>
      </c>
      <c r="F416" s="179" t="s">
        <v>662</v>
      </c>
      <c r="I416" s="138"/>
      <c r="L416" s="34"/>
      <c r="M416" s="63"/>
      <c r="N416" s="35"/>
      <c r="O416" s="35"/>
      <c r="P416" s="35"/>
      <c r="Q416" s="35"/>
      <c r="R416" s="35"/>
      <c r="S416" s="35"/>
      <c r="T416" s="64"/>
      <c r="AT416" s="17" t="s">
        <v>138</v>
      </c>
      <c r="AU416" s="17" t="s">
        <v>81</v>
      </c>
    </row>
    <row r="417" spans="2:51" s="11" customFormat="1" ht="13.5">
      <c r="B417" s="180"/>
      <c r="D417" s="181" t="s">
        <v>140</v>
      </c>
      <c r="F417" s="183" t="s">
        <v>668</v>
      </c>
      <c r="H417" s="184">
        <v>60858.33</v>
      </c>
      <c r="I417" s="185"/>
      <c r="L417" s="180"/>
      <c r="M417" s="186"/>
      <c r="N417" s="187"/>
      <c r="O417" s="187"/>
      <c r="P417" s="187"/>
      <c r="Q417" s="187"/>
      <c r="R417" s="187"/>
      <c r="S417" s="187"/>
      <c r="T417" s="188"/>
      <c r="AT417" s="189" t="s">
        <v>140</v>
      </c>
      <c r="AU417" s="189" t="s">
        <v>81</v>
      </c>
      <c r="AV417" s="11" t="s">
        <v>81</v>
      </c>
      <c r="AW417" s="11" t="s">
        <v>4</v>
      </c>
      <c r="AX417" s="11" t="s">
        <v>79</v>
      </c>
      <c r="AY417" s="189" t="s">
        <v>127</v>
      </c>
    </row>
    <row r="418" spans="2:65" s="1" customFormat="1" ht="22.5" customHeight="1">
      <c r="B418" s="164"/>
      <c r="C418" s="165" t="s">
        <v>669</v>
      </c>
      <c r="D418" s="165" t="s">
        <v>129</v>
      </c>
      <c r="E418" s="166" t="s">
        <v>670</v>
      </c>
      <c r="F418" s="167" t="s">
        <v>671</v>
      </c>
      <c r="G418" s="168" t="s">
        <v>240</v>
      </c>
      <c r="H418" s="169">
        <v>0.15</v>
      </c>
      <c r="I418" s="170"/>
      <c r="J418" s="171">
        <f>ROUND(I418*H418,2)</f>
        <v>0</v>
      </c>
      <c r="K418" s="167" t="s">
        <v>133</v>
      </c>
      <c r="L418" s="34"/>
      <c r="M418" s="172" t="s">
        <v>21</v>
      </c>
      <c r="N418" s="173" t="s">
        <v>43</v>
      </c>
      <c r="O418" s="35"/>
      <c r="P418" s="174">
        <f>O418*H418</f>
        <v>0</v>
      </c>
      <c r="Q418" s="174">
        <v>0</v>
      </c>
      <c r="R418" s="174">
        <f>Q418*H418</f>
        <v>0</v>
      </c>
      <c r="S418" s="174">
        <v>0</v>
      </c>
      <c r="T418" s="175">
        <f>S418*H418</f>
        <v>0</v>
      </c>
      <c r="AR418" s="17" t="s">
        <v>134</v>
      </c>
      <c r="AT418" s="17" t="s">
        <v>129</v>
      </c>
      <c r="AU418" s="17" t="s">
        <v>81</v>
      </c>
      <c r="AY418" s="17" t="s">
        <v>127</v>
      </c>
      <c r="BE418" s="176">
        <f>IF(N418="základní",J418,0)</f>
        <v>0</v>
      </c>
      <c r="BF418" s="176">
        <f>IF(N418="snížená",J418,0)</f>
        <v>0</v>
      </c>
      <c r="BG418" s="176">
        <f>IF(N418="zákl. přenesená",J418,0)</f>
        <v>0</v>
      </c>
      <c r="BH418" s="176">
        <f>IF(N418="sníž. přenesená",J418,0)</f>
        <v>0</v>
      </c>
      <c r="BI418" s="176">
        <f>IF(N418="nulová",J418,0)</f>
        <v>0</v>
      </c>
      <c r="BJ418" s="17" t="s">
        <v>79</v>
      </c>
      <c r="BK418" s="176">
        <f>ROUND(I418*H418,2)</f>
        <v>0</v>
      </c>
      <c r="BL418" s="17" t="s">
        <v>134</v>
      </c>
      <c r="BM418" s="17" t="s">
        <v>672</v>
      </c>
    </row>
    <row r="419" spans="2:47" s="1" customFormat="1" ht="27">
      <c r="B419" s="34"/>
      <c r="D419" s="177" t="s">
        <v>136</v>
      </c>
      <c r="F419" s="178" t="s">
        <v>673</v>
      </c>
      <c r="I419" s="138"/>
      <c r="L419" s="34"/>
      <c r="M419" s="63"/>
      <c r="N419" s="35"/>
      <c r="O419" s="35"/>
      <c r="P419" s="35"/>
      <c r="Q419" s="35"/>
      <c r="R419" s="35"/>
      <c r="S419" s="35"/>
      <c r="T419" s="64"/>
      <c r="AT419" s="17" t="s">
        <v>136</v>
      </c>
      <c r="AU419" s="17" t="s">
        <v>81</v>
      </c>
    </row>
    <row r="420" spans="2:47" s="1" customFormat="1" ht="67.5">
      <c r="B420" s="34"/>
      <c r="D420" s="181" t="s">
        <v>138</v>
      </c>
      <c r="F420" s="211" t="s">
        <v>674</v>
      </c>
      <c r="I420" s="138"/>
      <c r="L420" s="34"/>
      <c r="M420" s="63"/>
      <c r="N420" s="35"/>
      <c r="O420" s="35"/>
      <c r="P420" s="35"/>
      <c r="Q420" s="35"/>
      <c r="R420" s="35"/>
      <c r="S420" s="35"/>
      <c r="T420" s="64"/>
      <c r="AT420" s="17" t="s">
        <v>138</v>
      </c>
      <c r="AU420" s="17" t="s">
        <v>81</v>
      </c>
    </row>
    <row r="421" spans="2:65" s="1" customFormat="1" ht="22.5" customHeight="1">
      <c r="B421" s="164"/>
      <c r="C421" s="165" t="s">
        <v>675</v>
      </c>
      <c r="D421" s="165" t="s">
        <v>129</v>
      </c>
      <c r="E421" s="166" t="s">
        <v>676</v>
      </c>
      <c r="F421" s="167" t="s">
        <v>677</v>
      </c>
      <c r="G421" s="168" t="s">
        <v>240</v>
      </c>
      <c r="H421" s="169">
        <v>5.85</v>
      </c>
      <c r="I421" s="170"/>
      <c r="J421" s="171">
        <f>ROUND(I421*H421,2)</f>
        <v>0</v>
      </c>
      <c r="K421" s="167" t="s">
        <v>133</v>
      </c>
      <c r="L421" s="34"/>
      <c r="M421" s="172" t="s">
        <v>21</v>
      </c>
      <c r="N421" s="173" t="s">
        <v>43</v>
      </c>
      <c r="O421" s="35"/>
      <c r="P421" s="174">
        <f>O421*H421</f>
        <v>0</v>
      </c>
      <c r="Q421" s="174">
        <v>0</v>
      </c>
      <c r="R421" s="174">
        <f>Q421*H421</f>
        <v>0</v>
      </c>
      <c r="S421" s="174">
        <v>0</v>
      </c>
      <c r="T421" s="175">
        <f>S421*H421</f>
        <v>0</v>
      </c>
      <c r="AR421" s="17" t="s">
        <v>134</v>
      </c>
      <c r="AT421" s="17" t="s">
        <v>129</v>
      </c>
      <c r="AU421" s="17" t="s">
        <v>81</v>
      </c>
      <c r="AY421" s="17" t="s">
        <v>127</v>
      </c>
      <c r="BE421" s="176">
        <f>IF(N421="základní",J421,0)</f>
        <v>0</v>
      </c>
      <c r="BF421" s="176">
        <f>IF(N421="snížená",J421,0)</f>
        <v>0</v>
      </c>
      <c r="BG421" s="176">
        <f>IF(N421="zákl. přenesená",J421,0)</f>
        <v>0</v>
      </c>
      <c r="BH421" s="176">
        <f>IF(N421="sníž. přenesená",J421,0)</f>
        <v>0</v>
      </c>
      <c r="BI421" s="176">
        <f>IF(N421="nulová",J421,0)</f>
        <v>0</v>
      </c>
      <c r="BJ421" s="17" t="s">
        <v>79</v>
      </c>
      <c r="BK421" s="176">
        <f>ROUND(I421*H421,2)</f>
        <v>0</v>
      </c>
      <c r="BL421" s="17" t="s">
        <v>134</v>
      </c>
      <c r="BM421" s="17" t="s">
        <v>678</v>
      </c>
    </row>
    <row r="422" spans="2:47" s="1" customFormat="1" ht="27">
      <c r="B422" s="34"/>
      <c r="D422" s="177" t="s">
        <v>136</v>
      </c>
      <c r="F422" s="178" t="s">
        <v>679</v>
      </c>
      <c r="I422" s="138"/>
      <c r="L422" s="34"/>
      <c r="M422" s="63"/>
      <c r="N422" s="35"/>
      <c r="O422" s="35"/>
      <c r="P422" s="35"/>
      <c r="Q422" s="35"/>
      <c r="R422" s="35"/>
      <c r="S422" s="35"/>
      <c r="T422" s="64"/>
      <c r="AT422" s="17" t="s">
        <v>136</v>
      </c>
      <c r="AU422" s="17" t="s">
        <v>81</v>
      </c>
    </row>
    <row r="423" spans="2:47" s="1" customFormat="1" ht="67.5">
      <c r="B423" s="34"/>
      <c r="D423" s="177" t="s">
        <v>138</v>
      </c>
      <c r="F423" s="179" t="s">
        <v>674</v>
      </c>
      <c r="I423" s="138"/>
      <c r="L423" s="34"/>
      <c r="M423" s="63"/>
      <c r="N423" s="35"/>
      <c r="O423" s="35"/>
      <c r="P423" s="35"/>
      <c r="Q423" s="35"/>
      <c r="R423" s="35"/>
      <c r="S423" s="35"/>
      <c r="T423" s="64"/>
      <c r="AT423" s="17" t="s">
        <v>138</v>
      </c>
      <c r="AU423" s="17" t="s">
        <v>81</v>
      </c>
    </row>
    <row r="424" spans="2:51" s="11" customFormat="1" ht="13.5">
      <c r="B424" s="180"/>
      <c r="D424" s="181" t="s">
        <v>140</v>
      </c>
      <c r="F424" s="183" t="s">
        <v>680</v>
      </c>
      <c r="H424" s="184">
        <v>5.85</v>
      </c>
      <c r="I424" s="185"/>
      <c r="L424" s="180"/>
      <c r="M424" s="186"/>
      <c r="N424" s="187"/>
      <c r="O424" s="187"/>
      <c r="P424" s="187"/>
      <c r="Q424" s="187"/>
      <c r="R424" s="187"/>
      <c r="S424" s="187"/>
      <c r="T424" s="188"/>
      <c r="AT424" s="189" t="s">
        <v>140</v>
      </c>
      <c r="AU424" s="189" t="s">
        <v>81</v>
      </c>
      <c r="AV424" s="11" t="s">
        <v>81</v>
      </c>
      <c r="AW424" s="11" t="s">
        <v>4</v>
      </c>
      <c r="AX424" s="11" t="s">
        <v>79</v>
      </c>
      <c r="AY424" s="189" t="s">
        <v>127</v>
      </c>
    </row>
    <row r="425" spans="2:65" s="1" customFormat="1" ht="22.5" customHeight="1">
      <c r="B425" s="164"/>
      <c r="C425" s="165" t="s">
        <v>681</v>
      </c>
      <c r="D425" s="165" t="s">
        <v>129</v>
      </c>
      <c r="E425" s="166" t="s">
        <v>682</v>
      </c>
      <c r="F425" s="167" t="s">
        <v>683</v>
      </c>
      <c r="G425" s="168" t="s">
        <v>240</v>
      </c>
      <c r="H425" s="169">
        <v>14.373</v>
      </c>
      <c r="I425" s="170"/>
      <c r="J425" s="171">
        <f>ROUND(I425*H425,2)</f>
        <v>0</v>
      </c>
      <c r="K425" s="167" t="s">
        <v>133</v>
      </c>
      <c r="L425" s="34"/>
      <c r="M425" s="172" t="s">
        <v>21</v>
      </c>
      <c r="N425" s="173" t="s">
        <v>43</v>
      </c>
      <c r="O425" s="35"/>
      <c r="P425" s="174">
        <f>O425*H425</f>
        <v>0</v>
      </c>
      <c r="Q425" s="174">
        <v>0</v>
      </c>
      <c r="R425" s="174">
        <f>Q425*H425</f>
        <v>0</v>
      </c>
      <c r="S425" s="174">
        <v>0</v>
      </c>
      <c r="T425" s="175">
        <f>S425*H425</f>
        <v>0</v>
      </c>
      <c r="AR425" s="17" t="s">
        <v>134</v>
      </c>
      <c r="AT425" s="17" t="s">
        <v>129</v>
      </c>
      <c r="AU425" s="17" t="s">
        <v>81</v>
      </c>
      <c r="AY425" s="17" t="s">
        <v>127</v>
      </c>
      <c r="BE425" s="176">
        <f>IF(N425="základní",J425,0)</f>
        <v>0</v>
      </c>
      <c r="BF425" s="176">
        <f>IF(N425="snížená",J425,0)</f>
        <v>0</v>
      </c>
      <c r="BG425" s="176">
        <f>IF(N425="zákl. přenesená",J425,0)</f>
        <v>0</v>
      </c>
      <c r="BH425" s="176">
        <f>IF(N425="sníž. přenesená",J425,0)</f>
        <v>0</v>
      </c>
      <c r="BI425" s="176">
        <f>IF(N425="nulová",J425,0)</f>
        <v>0</v>
      </c>
      <c r="BJ425" s="17" t="s">
        <v>79</v>
      </c>
      <c r="BK425" s="176">
        <f>ROUND(I425*H425,2)</f>
        <v>0</v>
      </c>
      <c r="BL425" s="17" t="s">
        <v>134</v>
      </c>
      <c r="BM425" s="17" t="s">
        <v>684</v>
      </c>
    </row>
    <row r="426" spans="2:47" s="1" customFormat="1" ht="13.5">
      <c r="B426" s="34"/>
      <c r="D426" s="177" t="s">
        <v>136</v>
      </c>
      <c r="F426" s="178" t="s">
        <v>685</v>
      </c>
      <c r="I426" s="138"/>
      <c r="L426" s="34"/>
      <c r="M426" s="63"/>
      <c r="N426" s="35"/>
      <c r="O426" s="35"/>
      <c r="P426" s="35"/>
      <c r="Q426" s="35"/>
      <c r="R426" s="35"/>
      <c r="S426" s="35"/>
      <c r="T426" s="64"/>
      <c r="AT426" s="17" t="s">
        <v>136</v>
      </c>
      <c r="AU426" s="17" t="s">
        <v>81</v>
      </c>
    </row>
    <row r="427" spans="2:47" s="1" customFormat="1" ht="67.5">
      <c r="B427" s="34"/>
      <c r="D427" s="181" t="s">
        <v>138</v>
      </c>
      <c r="F427" s="211" t="s">
        <v>686</v>
      </c>
      <c r="I427" s="138"/>
      <c r="L427" s="34"/>
      <c r="M427" s="63"/>
      <c r="N427" s="35"/>
      <c r="O427" s="35"/>
      <c r="P427" s="35"/>
      <c r="Q427" s="35"/>
      <c r="R427" s="35"/>
      <c r="S427" s="35"/>
      <c r="T427" s="64"/>
      <c r="AT427" s="17" t="s">
        <v>138</v>
      </c>
      <c r="AU427" s="17" t="s">
        <v>81</v>
      </c>
    </row>
    <row r="428" spans="2:65" s="1" customFormat="1" ht="22.5" customHeight="1">
      <c r="B428" s="164"/>
      <c r="C428" s="165" t="s">
        <v>687</v>
      </c>
      <c r="D428" s="165" t="s">
        <v>129</v>
      </c>
      <c r="E428" s="166" t="s">
        <v>688</v>
      </c>
      <c r="F428" s="167" t="s">
        <v>689</v>
      </c>
      <c r="G428" s="168" t="s">
        <v>240</v>
      </c>
      <c r="H428" s="169">
        <v>254.72</v>
      </c>
      <c r="I428" s="170"/>
      <c r="J428" s="171">
        <f>ROUND(I428*H428,2)</f>
        <v>0</v>
      </c>
      <c r="K428" s="167" t="s">
        <v>133</v>
      </c>
      <c r="L428" s="34"/>
      <c r="M428" s="172" t="s">
        <v>21</v>
      </c>
      <c r="N428" s="173" t="s">
        <v>43</v>
      </c>
      <c r="O428" s="35"/>
      <c r="P428" s="174">
        <f>O428*H428</f>
        <v>0</v>
      </c>
      <c r="Q428" s="174">
        <v>0</v>
      </c>
      <c r="R428" s="174">
        <f>Q428*H428</f>
        <v>0</v>
      </c>
      <c r="S428" s="174">
        <v>0</v>
      </c>
      <c r="T428" s="175">
        <f>S428*H428</f>
        <v>0</v>
      </c>
      <c r="AR428" s="17" t="s">
        <v>134</v>
      </c>
      <c r="AT428" s="17" t="s">
        <v>129</v>
      </c>
      <c r="AU428" s="17" t="s">
        <v>81</v>
      </c>
      <c r="AY428" s="17" t="s">
        <v>127</v>
      </c>
      <c r="BE428" s="176">
        <f>IF(N428="základní",J428,0)</f>
        <v>0</v>
      </c>
      <c r="BF428" s="176">
        <f>IF(N428="snížená",J428,0)</f>
        <v>0</v>
      </c>
      <c r="BG428" s="176">
        <f>IF(N428="zákl. přenesená",J428,0)</f>
        <v>0</v>
      </c>
      <c r="BH428" s="176">
        <f>IF(N428="sníž. přenesená",J428,0)</f>
        <v>0</v>
      </c>
      <c r="BI428" s="176">
        <f>IF(N428="nulová",J428,0)</f>
        <v>0</v>
      </c>
      <c r="BJ428" s="17" t="s">
        <v>79</v>
      </c>
      <c r="BK428" s="176">
        <f>ROUND(I428*H428,2)</f>
        <v>0</v>
      </c>
      <c r="BL428" s="17" t="s">
        <v>134</v>
      </c>
      <c r="BM428" s="17" t="s">
        <v>690</v>
      </c>
    </row>
    <row r="429" spans="2:47" s="1" customFormat="1" ht="13.5">
      <c r="B429" s="34"/>
      <c r="D429" s="177" t="s">
        <v>136</v>
      </c>
      <c r="F429" s="178" t="s">
        <v>691</v>
      </c>
      <c r="I429" s="138"/>
      <c r="L429" s="34"/>
      <c r="M429" s="63"/>
      <c r="N429" s="35"/>
      <c r="O429" s="35"/>
      <c r="P429" s="35"/>
      <c r="Q429" s="35"/>
      <c r="R429" s="35"/>
      <c r="S429" s="35"/>
      <c r="T429" s="64"/>
      <c r="AT429" s="17" t="s">
        <v>136</v>
      </c>
      <c r="AU429" s="17" t="s">
        <v>81</v>
      </c>
    </row>
    <row r="430" spans="2:47" s="1" customFormat="1" ht="67.5">
      <c r="B430" s="34"/>
      <c r="D430" s="181" t="s">
        <v>138</v>
      </c>
      <c r="F430" s="211" t="s">
        <v>686</v>
      </c>
      <c r="I430" s="138"/>
      <c r="L430" s="34"/>
      <c r="M430" s="63"/>
      <c r="N430" s="35"/>
      <c r="O430" s="35"/>
      <c r="P430" s="35"/>
      <c r="Q430" s="35"/>
      <c r="R430" s="35"/>
      <c r="S430" s="35"/>
      <c r="T430" s="64"/>
      <c r="AT430" s="17" t="s">
        <v>138</v>
      </c>
      <c r="AU430" s="17" t="s">
        <v>81</v>
      </c>
    </row>
    <row r="431" spans="2:65" s="1" customFormat="1" ht="22.5" customHeight="1">
      <c r="B431" s="164"/>
      <c r="C431" s="165" t="s">
        <v>692</v>
      </c>
      <c r="D431" s="165" t="s">
        <v>129</v>
      </c>
      <c r="E431" s="166" t="s">
        <v>693</v>
      </c>
      <c r="F431" s="167" t="s">
        <v>694</v>
      </c>
      <c r="G431" s="168" t="s">
        <v>240</v>
      </c>
      <c r="H431" s="169">
        <v>1291.377</v>
      </c>
      <c r="I431" s="170"/>
      <c r="J431" s="171">
        <f>ROUND(I431*H431,2)</f>
        <v>0</v>
      </c>
      <c r="K431" s="167" t="s">
        <v>133</v>
      </c>
      <c r="L431" s="34"/>
      <c r="M431" s="172" t="s">
        <v>21</v>
      </c>
      <c r="N431" s="173" t="s">
        <v>43</v>
      </c>
      <c r="O431" s="35"/>
      <c r="P431" s="174">
        <f>O431*H431</f>
        <v>0</v>
      </c>
      <c r="Q431" s="174">
        <v>0</v>
      </c>
      <c r="R431" s="174">
        <f>Q431*H431</f>
        <v>0</v>
      </c>
      <c r="S431" s="174">
        <v>0</v>
      </c>
      <c r="T431" s="175">
        <f>S431*H431</f>
        <v>0</v>
      </c>
      <c r="AR431" s="17" t="s">
        <v>134</v>
      </c>
      <c r="AT431" s="17" t="s">
        <v>129</v>
      </c>
      <c r="AU431" s="17" t="s">
        <v>81</v>
      </c>
      <c r="AY431" s="17" t="s">
        <v>127</v>
      </c>
      <c r="BE431" s="176">
        <f>IF(N431="základní",J431,0)</f>
        <v>0</v>
      </c>
      <c r="BF431" s="176">
        <f>IF(N431="snížená",J431,0)</f>
        <v>0</v>
      </c>
      <c r="BG431" s="176">
        <f>IF(N431="zákl. přenesená",J431,0)</f>
        <v>0</v>
      </c>
      <c r="BH431" s="176">
        <f>IF(N431="sníž. přenesená",J431,0)</f>
        <v>0</v>
      </c>
      <c r="BI431" s="176">
        <f>IF(N431="nulová",J431,0)</f>
        <v>0</v>
      </c>
      <c r="BJ431" s="17" t="s">
        <v>79</v>
      </c>
      <c r="BK431" s="176">
        <f>ROUND(I431*H431,2)</f>
        <v>0</v>
      </c>
      <c r="BL431" s="17" t="s">
        <v>134</v>
      </c>
      <c r="BM431" s="17" t="s">
        <v>695</v>
      </c>
    </row>
    <row r="432" spans="2:47" s="1" customFormat="1" ht="13.5">
      <c r="B432" s="34"/>
      <c r="D432" s="177" t="s">
        <v>136</v>
      </c>
      <c r="F432" s="178" t="s">
        <v>696</v>
      </c>
      <c r="I432" s="138"/>
      <c r="L432" s="34"/>
      <c r="M432" s="63"/>
      <c r="N432" s="35"/>
      <c r="O432" s="35"/>
      <c r="P432" s="35"/>
      <c r="Q432" s="35"/>
      <c r="R432" s="35"/>
      <c r="S432" s="35"/>
      <c r="T432" s="64"/>
      <c r="AT432" s="17" t="s">
        <v>136</v>
      </c>
      <c r="AU432" s="17" t="s">
        <v>81</v>
      </c>
    </row>
    <row r="433" spans="2:47" s="1" customFormat="1" ht="67.5">
      <c r="B433" s="34"/>
      <c r="D433" s="177" t="s">
        <v>138</v>
      </c>
      <c r="F433" s="179" t="s">
        <v>686</v>
      </c>
      <c r="I433" s="138"/>
      <c r="L433" s="34"/>
      <c r="M433" s="63"/>
      <c r="N433" s="35"/>
      <c r="O433" s="35"/>
      <c r="P433" s="35"/>
      <c r="Q433" s="35"/>
      <c r="R433" s="35"/>
      <c r="S433" s="35"/>
      <c r="T433" s="64"/>
      <c r="AT433" s="17" t="s">
        <v>138</v>
      </c>
      <c r="AU433" s="17" t="s">
        <v>81</v>
      </c>
    </row>
    <row r="434" spans="2:63" s="10" customFormat="1" ht="29.25" customHeight="1">
      <c r="B434" s="150"/>
      <c r="D434" s="161" t="s">
        <v>71</v>
      </c>
      <c r="E434" s="162" t="s">
        <v>697</v>
      </c>
      <c r="F434" s="162" t="s">
        <v>698</v>
      </c>
      <c r="I434" s="153"/>
      <c r="J434" s="163">
        <f>BK434</f>
        <v>0</v>
      </c>
      <c r="L434" s="150"/>
      <c r="M434" s="155"/>
      <c r="N434" s="156"/>
      <c r="O434" s="156"/>
      <c r="P434" s="157">
        <f>SUM(P435:P437)</f>
        <v>0</v>
      </c>
      <c r="Q434" s="156"/>
      <c r="R434" s="157">
        <f>SUM(R435:R437)</f>
        <v>0</v>
      </c>
      <c r="S434" s="156"/>
      <c r="T434" s="158">
        <f>SUM(T435:T437)</f>
        <v>0</v>
      </c>
      <c r="AR434" s="151" t="s">
        <v>79</v>
      </c>
      <c r="AT434" s="159" t="s">
        <v>71</v>
      </c>
      <c r="AU434" s="159" t="s">
        <v>79</v>
      </c>
      <c r="AY434" s="151" t="s">
        <v>127</v>
      </c>
      <c r="BK434" s="160">
        <f>SUM(BK435:BK437)</f>
        <v>0</v>
      </c>
    </row>
    <row r="435" spans="2:65" s="1" customFormat="1" ht="31.5" customHeight="1">
      <c r="B435" s="164"/>
      <c r="C435" s="165" t="s">
        <v>699</v>
      </c>
      <c r="D435" s="165" t="s">
        <v>129</v>
      </c>
      <c r="E435" s="166" t="s">
        <v>700</v>
      </c>
      <c r="F435" s="167" t="s">
        <v>701</v>
      </c>
      <c r="G435" s="168" t="s">
        <v>240</v>
      </c>
      <c r="H435" s="169">
        <v>2438.063</v>
      </c>
      <c r="I435" s="170"/>
      <c r="J435" s="171">
        <f>ROUND(I435*H435,2)</f>
        <v>0</v>
      </c>
      <c r="K435" s="167" t="s">
        <v>133</v>
      </c>
      <c r="L435" s="34"/>
      <c r="M435" s="172" t="s">
        <v>21</v>
      </c>
      <c r="N435" s="173" t="s">
        <v>43</v>
      </c>
      <c r="O435" s="35"/>
      <c r="P435" s="174">
        <f>O435*H435</f>
        <v>0</v>
      </c>
      <c r="Q435" s="174">
        <v>0</v>
      </c>
      <c r="R435" s="174">
        <f>Q435*H435</f>
        <v>0</v>
      </c>
      <c r="S435" s="174">
        <v>0</v>
      </c>
      <c r="T435" s="175">
        <f>S435*H435</f>
        <v>0</v>
      </c>
      <c r="AR435" s="17" t="s">
        <v>134</v>
      </c>
      <c r="AT435" s="17" t="s">
        <v>129</v>
      </c>
      <c r="AU435" s="17" t="s">
        <v>81</v>
      </c>
      <c r="AY435" s="17" t="s">
        <v>127</v>
      </c>
      <c r="BE435" s="176">
        <f>IF(N435="základní",J435,0)</f>
        <v>0</v>
      </c>
      <c r="BF435" s="176">
        <f>IF(N435="snížená",J435,0)</f>
        <v>0</v>
      </c>
      <c r="BG435" s="176">
        <f>IF(N435="zákl. přenesená",J435,0)</f>
        <v>0</v>
      </c>
      <c r="BH435" s="176">
        <f>IF(N435="sníž. přenesená",J435,0)</f>
        <v>0</v>
      </c>
      <c r="BI435" s="176">
        <f>IF(N435="nulová",J435,0)</f>
        <v>0</v>
      </c>
      <c r="BJ435" s="17" t="s">
        <v>79</v>
      </c>
      <c r="BK435" s="176">
        <f>ROUND(I435*H435,2)</f>
        <v>0</v>
      </c>
      <c r="BL435" s="17" t="s">
        <v>134</v>
      </c>
      <c r="BM435" s="17" t="s">
        <v>702</v>
      </c>
    </row>
    <row r="436" spans="2:47" s="1" customFormat="1" ht="27">
      <c r="B436" s="34"/>
      <c r="D436" s="177" t="s">
        <v>136</v>
      </c>
      <c r="F436" s="178" t="s">
        <v>703</v>
      </c>
      <c r="I436" s="138"/>
      <c r="L436" s="34"/>
      <c r="M436" s="63"/>
      <c r="N436" s="35"/>
      <c r="O436" s="35"/>
      <c r="P436" s="35"/>
      <c r="Q436" s="35"/>
      <c r="R436" s="35"/>
      <c r="S436" s="35"/>
      <c r="T436" s="64"/>
      <c r="AT436" s="17" t="s">
        <v>136</v>
      </c>
      <c r="AU436" s="17" t="s">
        <v>81</v>
      </c>
    </row>
    <row r="437" spans="2:47" s="1" customFormat="1" ht="27">
      <c r="B437" s="34"/>
      <c r="D437" s="177" t="s">
        <v>138</v>
      </c>
      <c r="F437" s="179" t="s">
        <v>704</v>
      </c>
      <c r="I437" s="138"/>
      <c r="L437" s="34"/>
      <c r="M437" s="63"/>
      <c r="N437" s="35"/>
      <c r="O437" s="35"/>
      <c r="P437" s="35"/>
      <c r="Q437" s="35"/>
      <c r="R437" s="35"/>
      <c r="S437" s="35"/>
      <c r="T437" s="64"/>
      <c r="AT437" s="17" t="s">
        <v>138</v>
      </c>
      <c r="AU437" s="17" t="s">
        <v>81</v>
      </c>
    </row>
    <row r="438" spans="2:63" s="10" customFormat="1" ht="36.75" customHeight="1">
      <c r="B438" s="150"/>
      <c r="D438" s="151" t="s">
        <v>71</v>
      </c>
      <c r="E438" s="152" t="s">
        <v>705</v>
      </c>
      <c r="F438" s="152" t="s">
        <v>706</v>
      </c>
      <c r="I438" s="153"/>
      <c r="J438" s="154">
        <f>BK438</f>
        <v>0</v>
      </c>
      <c r="L438" s="150"/>
      <c r="M438" s="155"/>
      <c r="N438" s="156"/>
      <c r="O438" s="156"/>
      <c r="P438" s="157">
        <f>P439</f>
        <v>0</v>
      </c>
      <c r="Q438" s="156"/>
      <c r="R438" s="157">
        <f>R439</f>
        <v>0.1543256</v>
      </c>
      <c r="S438" s="156"/>
      <c r="T438" s="158">
        <f>T439</f>
        <v>0</v>
      </c>
      <c r="AR438" s="151" t="s">
        <v>81</v>
      </c>
      <c r="AT438" s="159" t="s">
        <v>71</v>
      </c>
      <c r="AU438" s="159" t="s">
        <v>72</v>
      </c>
      <c r="AY438" s="151" t="s">
        <v>127</v>
      </c>
      <c r="BK438" s="160">
        <f>BK439</f>
        <v>0</v>
      </c>
    </row>
    <row r="439" spans="2:63" s="10" customFormat="1" ht="19.5" customHeight="1">
      <c r="B439" s="150"/>
      <c r="D439" s="161" t="s">
        <v>71</v>
      </c>
      <c r="E439" s="162" t="s">
        <v>707</v>
      </c>
      <c r="F439" s="162" t="s">
        <v>708</v>
      </c>
      <c r="I439" s="153"/>
      <c r="J439" s="163">
        <f>BK439</f>
        <v>0</v>
      </c>
      <c r="L439" s="150"/>
      <c r="M439" s="155"/>
      <c r="N439" s="156"/>
      <c r="O439" s="156"/>
      <c r="P439" s="157">
        <f>SUM(P440:P446)</f>
        <v>0</v>
      </c>
      <c r="Q439" s="156"/>
      <c r="R439" s="157">
        <f>SUM(R440:R446)</f>
        <v>0.1543256</v>
      </c>
      <c r="S439" s="156"/>
      <c r="T439" s="158">
        <f>SUM(T440:T446)</f>
        <v>0</v>
      </c>
      <c r="AR439" s="151" t="s">
        <v>81</v>
      </c>
      <c r="AT439" s="159" t="s">
        <v>71</v>
      </c>
      <c r="AU439" s="159" t="s">
        <v>79</v>
      </c>
      <c r="AY439" s="151" t="s">
        <v>127</v>
      </c>
      <c r="BK439" s="160">
        <f>SUM(BK440:BK446)</f>
        <v>0</v>
      </c>
    </row>
    <row r="440" spans="2:65" s="1" customFormat="1" ht="31.5" customHeight="1">
      <c r="B440" s="164"/>
      <c r="C440" s="165" t="s">
        <v>709</v>
      </c>
      <c r="D440" s="165" t="s">
        <v>129</v>
      </c>
      <c r="E440" s="166" t="s">
        <v>710</v>
      </c>
      <c r="F440" s="167" t="s">
        <v>711</v>
      </c>
      <c r="G440" s="168" t="s">
        <v>132</v>
      </c>
      <c r="H440" s="169">
        <v>217.36</v>
      </c>
      <c r="I440" s="170"/>
      <c r="J440" s="171">
        <f>ROUND(I440*H440,2)</f>
        <v>0</v>
      </c>
      <c r="K440" s="167" t="s">
        <v>133</v>
      </c>
      <c r="L440" s="34"/>
      <c r="M440" s="172" t="s">
        <v>21</v>
      </c>
      <c r="N440" s="173" t="s">
        <v>43</v>
      </c>
      <c r="O440" s="35"/>
      <c r="P440" s="174">
        <f>O440*H440</f>
        <v>0</v>
      </c>
      <c r="Q440" s="174">
        <v>0.00071</v>
      </c>
      <c r="R440" s="174">
        <f>Q440*H440</f>
        <v>0.1543256</v>
      </c>
      <c r="S440" s="174">
        <v>0</v>
      </c>
      <c r="T440" s="175">
        <f>S440*H440</f>
        <v>0</v>
      </c>
      <c r="AR440" s="17" t="s">
        <v>236</v>
      </c>
      <c r="AT440" s="17" t="s">
        <v>129</v>
      </c>
      <c r="AU440" s="17" t="s">
        <v>81</v>
      </c>
      <c r="AY440" s="17" t="s">
        <v>127</v>
      </c>
      <c r="BE440" s="176">
        <f>IF(N440="základní",J440,0)</f>
        <v>0</v>
      </c>
      <c r="BF440" s="176">
        <f>IF(N440="snížená",J440,0)</f>
        <v>0</v>
      </c>
      <c r="BG440" s="176">
        <f>IF(N440="zákl. přenesená",J440,0)</f>
        <v>0</v>
      </c>
      <c r="BH440" s="176">
        <f>IF(N440="sníž. přenesená",J440,0)</f>
        <v>0</v>
      </c>
      <c r="BI440" s="176">
        <f>IF(N440="nulová",J440,0)</f>
        <v>0</v>
      </c>
      <c r="BJ440" s="17" t="s">
        <v>79</v>
      </c>
      <c r="BK440" s="176">
        <f>ROUND(I440*H440,2)</f>
        <v>0</v>
      </c>
      <c r="BL440" s="17" t="s">
        <v>236</v>
      </c>
      <c r="BM440" s="17" t="s">
        <v>712</v>
      </c>
    </row>
    <row r="441" spans="2:47" s="1" customFormat="1" ht="27">
      <c r="B441" s="34"/>
      <c r="D441" s="177" t="s">
        <v>136</v>
      </c>
      <c r="F441" s="178" t="s">
        <v>713</v>
      </c>
      <c r="I441" s="138"/>
      <c r="L441" s="34"/>
      <c r="M441" s="63"/>
      <c r="N441" s="35"/>
      <c r="O441" s="35"/>
      <c r="P441" s="35"/>
      <c r="Q441" s="35"/>
      <c r="R441" s="35"/>
      <c r="S441" s="35"/>
      <c r="T441" s="64"/>
      <c r="AT441" s="17" t="s">
        <v>136</v>
      </c>
      <c r="AU441" s="17" t="s">
        <v>81</v>
      </c>
    </row>
    <row r="442" spans="2:47" s="1" customFormat="1" ht="40.5">
      <c r="B442" s="34"/>
      <c r="D442" s="177" t="s">
        <v>138</v>
      </c>
      <c r="F442" s="179" t="s">
        <v>714</v>
      </c>
      <c r="I442" s="138"/>
      <c r="L442" s="34"/>
      <c r="M442" s="63"/>
      <c r="N442" s="35"/>
      <c r="O442" s="35"/>
      <c r="P442" s="35"/>
      <c r="Q442" s="35"/>
      <c r="R442" s="35"/>
      <c r="S442" s="35"/>
      <c r="T442" s="64"/>
      <c r="AT442" s="17" t="s">
        <v>138</v>
      </c>
      <c r="AU442" s="17" t="s">
        <v>81</v>
      </c>
    </row>
    <row r="443" spans="2:51" s="11" customFormat="1" ht="27">
      <c r="B443" s="180"/>
      <c r="D443" s="181" t="s">
        <v>140</v>
      </c>
      <c r="E443" s="182" t="s">
        <v>21</v>
      </c>
      <c r="F443" s="183" t="s">
        <v>715</v>
      </c>
      <c r="H443" s="184">
        <v>217.36</v>
      </c>
      <c r="I443" s="185"/>
      <c r="L443" s="180"/>
      <c r="M443" s="186"/>
      <c r="N443" s="187"/>
      <c r="O443" s="187"/>
      <c r="P443" s="187"/>
      <c r="Q443" s="187"/>
      <c r="R443" s="187"/>
      <c r="S443" s="187"/>
      <c r="T443" s="188"/>
      <c r="AT443" s="189" t="s">
        <v>140</v>
      </c>
      <c r="AU443" s="189" t="s">
        <v>81</v>
      </c>
      <c r="AV443" s="11" t="s">
        <v>81</v>
      </c>
      <c r="AW443" s="11" t="s">
        <v>35</v>
      </c>
      <c r="AX443" s="11" t="s">
        <v>79</v>
      </c>
      <c r="AY443" s="189" t="s">
        <v>127</v>
      </c>
    </row>
    <row r="444" spans="2:65" s="1" customFormat="1" ht="22.5" customHeight="1">
      <c r="B444" s="164"/>
      <c r="C444" s="165" t="s">
        <v>716</v>
      </c>
      <c r="D444" s="165" t="s">
        <v>129</v>
      </c>
      <c r="E444" s="166" t="s">
        <v>717</v>
      </c>
      <c r="F444" s="167" t="s">
        <v>718</v>
      </c>
      <c r="G444" s="168" t="s">
        <v>240</v>
      </c>
      <c r="H444" s="169">
        <v>0.154</v>
      </c>
      <c r="I444" s="170"/>
      <c r="J444" s="171">
        <f>ROUND(I444*H444,2)</f>
        <v>0</v>
      </c>
      <c r="K444" s="167" t="s">
        <v>133</v>
      </c>
      <c r="L444" s="34"/>
      <c r="M444" s="172" t="s">
        <v>21</v>
      </c>
      <c r="N444" s="173" t="s">
        <v>43</v>
      </c>
      <c r="O444" s="35"/>
      <c r="P444" s="174">
        <f>O444*H444</f>
        <v>0</v>
      </c>
      <c r="Q444" s="174">
        <v>0</v>
      </c>
      <c r="R444" s="174">
        <f>Q444*H444</f>
        <v>0</v>
      </c>
      <c r="S444" s="174">
        <v>0</v>
      </c>
      <c r="T444" s="175">
        <f>S444*H444</f>
        <v>0</v>
      </c>
      <c r="AR444" s="17" t="s">
        <v>236</v>
      </c>
      <c r="AT444" s="17" t="s">
        <v>129</v>
      </c>
      <c r="AU444" s="17" t="s">
        <v>81</v>
      </c>
      <c r="AY444" s="17" t="s">
        <v>127</v>
      </c>
      <c r="BE444" s="176">
        <f>IF(N444="základní",J444,0)</f>
        <v>0</v>
      </c>
      <c r="BF444" s="176">
        <f>IF(N444="snížená",J444,0)</f>
        <v>0</v>
      </c>
      <c r="BG444" s="176">
        <f>IF(N444="zákl. přenesená",J444,0)</f>
        <v>0</v>
      </c>
      <c r="BH444" s="176">
        <f>IF(N444="sníž. přenesená",J444,0)</f>
        <v>0</v>
      </c>
      <c r="BI444" s="176">
        <f>IF(N444="nulová",J444,0)</f>
        <v>0</v>
      </c>
      <c r="BJ444" s="17" t="s">
        <v>79</v>
      </c>
      <c r="BK444" s="176">
        <f>ROUND(I444*H444,2)</f>
        <v>0</v>
      </c>
      <c r="BL444" s="17" t="s">
        <v>236</v>
      </c>
      <c r="BM444" s="17" t="s">
        <v>719</v>
      </c>
    </row>
    <row r="445" spans="2:47" s="1" customFormat="1" ht="27">
      <c r="B445" s="34"/>
      <c r="D445" s="177" t="s">
        <v>136</v>
      </c>
      <c r="F445" s="178" t="s">
        <v>720</v>
      </c>
      <c r="I445" s="138"/>
      <c r="L445" s="34"/>
      <c r="M445" s="63"/>
      <c r="N445" s="35"/>
      <c r="O445" s="35"/>
      <c r="P445" s="35"/>
      <c r="Q445" s="35"/>
      <c r="R445" s="35"/>
      <c r="S445" s="35"/>
      <c r="T445" s="64"/>
      <c r="AT445" s="17" t="s">
        <v>136</v>
      </c>
      <c r="AU445" s="17" t="s">
        <v>81</v>
      </c>
    </row>
    <row r="446" spans="2:47" s="1" customFormat="1" ht="121.5">
      <c r="B446" s="34"/>
      <c r="D446" s="177" t="s">
        <v>138</v>
      </c>
      <c r="F446" s="179" t="s">
        <v>721</v>
      </c>
      <c r="I446" s="138"/>
      <c r="L446" s="34"/>
      <c r="M446" s="63"/>
      <c r="N446" s="35"/>
      <c r="O446" s="35"/>
      <c r="P446" s="35"/>
      <c r="Q446" s="35"/>
      <c r="R446" s="35"/>
      <c r="S446" s="35"/>
      <c r="T446" s="64"/>
      <c r="AT446" s="17" t="s">
        <v>138</v>
      </c>
      <c r="AU446" s="17" t="s">
        <v>81</v>
      </c>
    </row>
    <row r="447" spans="2:63" s="10" customFormat="1" ht="36.75" customHeight="1">
      <c r="B447" s="150"/>
      <c r="D447" s="151" t="s">
        <v>71</v>
      </c>
      <c r="E447" s="152" t="s">
        <v>722</v>
      </c>
      <c r="F447" s="152" t="s">
        <v>722</v>
      </c>
      <c r="I447" s="153"/>
      <c r="J447" s="154">
        <f>BK447</f>
        <v>0</v>
      </c>
      <c r="L447" s="150"/>
      <c r="M447" s="155"/>
      <c r="N447" s="156"/>
      <c r="O447" s="156"/>
      <c r="P447" s="157">
        <f>P448</f>
        <v>0</v>
      </c>
      <c r="Q447" s="156"/>
      <c r="R447" s="157">
        <f>R448</f>
        <v>0</v>
      </c>
      <c r="S447" s="156"/>
      <c r="T447" s="158">
        <f>T448</f>
        <v>0</v>
      </c>
      <c r="AR447" s="151" t="s">
        <v>134</v>
      </c>
      <c r="AT447" s="159" t="s">
        <v>71</v>
      </c>
      <c r="AU447" s="159" t="s">
        <v>72</v>
      </c>
      <c r="AY447" s="151" t="s">
        <v>127</v>
      </c>
      <c r="BK447" s="160">
        <f>BK448</f>
        <v>0</v>
      </c>
    </row>
    <row r="448" spans="2:63" s="10" customFormat="1" ht="19.5" customHeight="1">
      <c r="B448" s="150"/>
      <c r="D448" s="161" t="s">
        <v>71</v>
      </c>
      <c r="E448" s="162" t="s">
        <v>723</v>
      </c>
      <c r="F448" s="162" t="s">
        <v>724</v>
      </c>
      <c r="I448" s="153"/>
      <c r="J448" s="163">
        <f>BK448</f>
        <v>0</v>
      </c>
      <c r="L448" s="150"/>
      <c r="M448" s="155"/>
      <c r="N448" s="156"/>
      <c r="O448" s="156"/>
      <c r="P448" s="157">
        <f>SUM(P449:P468)</f>
        <v>0</v>
      </c>
      <c r="Q448" s="156"/>
      <c r="R448" s="157">
        <f>SUM(R449:R468)</f>
        <v>0</v>
      </c>
      <c r="S448" s="156"/>
      <c r="T448" s="158">
        <f>SUM(T449:T468)</f>
        <v>0</v>
      </c>
      <c r="AR448" s="151" t="s">
        <v>134</v>
      </c>
      <c r="AT448" s="159" t="s">
        <v>71</v>
      </c>
      <c r="AU448" s="159" t="s">
        <v>79</v>
      </c>
      <c r="AY448" s="151" t="s">
        <v>127</v>
      </c>
      <c r="BK448" s="160">
        <f>SUM(BK449:BK468)</f>
        <v>0</v>
      </c>
    </row>
    <row r="449" spans="2:65" s="1" customFormat="1" ht="31.5" customHeight="1">
      <c r="B449" s="164"/>
      <c r="C449" s="165" t="s">
        <v>725</v>
      </c>
      <c r="D449" s="165" t="s">
        <v>129</v>
      </c>
      <c r="E449" s="166" t="s">
        <v>726</v>
      </c>
      <c r="F449" s="167" t="s">
        <v>727</v>
      </c>
      <c r="G449" s="168" t="s">
        <v>132</v>
      </c>
      <c r="H449" s="169">
        <v>2230</v>
      </c>
      <c r="I449" s="170"/>
      <c r="J449" s="171">
        <f>ROUND(I449*H449,2)</f>
        <v>0</v>
      </c>
      <c r="K449" s="167" t="s">
        <v>133</v>
      </c>
      <c r="L449" s="34"/>
      <c r="M449" s="172" t="s">
        <v>21</v>
      </c>
      <c r="N449" s="173" t="s">
        <v>43</v>
      </c>
      <c r="O449" s="35"/>
      <c r="P449" s="174">
        <f>O449*H449</f>
        <v>0</v>
      </c>
      <c r="Q449" s="174">
        <v>0</v>
      </c>
      <c r="R449" s="174">
        <f>Q449*H449</f>
        <v>0</v>
      </c>
      <c r="S449" s="174">
        <v>0</v>
      </c>
      <c r="T449" s="175">
        <f>S449*H449</f>
        <v>0</v>
      </c>
      <c r="AR449" s="17" t="s">
        <v>134</v>
      </c>
      <c r="AT449" s="17" t="s">
        <v>129</v>
      </c>
      <c r="AU449" s="17" t="s">
        <v>81</v>
      </c>
      <c r="AY449" s="17" t="s">
        <v>127</v>
      </c>
      <c r="BE449" s="176">
        <f>IF(N449="základní",J449,0)</f>
        <v>0</v>
      </c>
      <c r="BF449" s="176">
        <f>IF(N449="snížená",J449,0)</f>
        <v>0</v>
      </c>
      <c r="BG449" s="176">
        <f>IF(N449="zákl. přenesená",J449,0)</f>
        <v>0</v>
      </c>
      <c r="BH449" s="176">
        <f>IF(N449="sníž. přenesená",J449,0)</f>
        <v>0</v>
      </c>
      <c r="BI449" s="176">
        <f>IF(N449="nulová",J449,0)</f>
        <v>0</v>
      </c>
      <c r="BJ449" s="17" t="s">
        <v>79</v>
      </c>
      <c r="BK449" s="176">
        <f>ROUND(I449*H449,2)</f>
        <v>0</v>
      </c>
      <c r="BL449" s="17" t="s">
        <v>134</v>
      </c>
      <c r="BM449" s="17" t="s">
        <v>728</v>
      </c>
    </row>
    <row r="450" spans="2:47" s="1" customFormat="1" ht="13.5">
      <c r="B450" s="34"/>
      <c r="D450" s="177" t="s">
        <v>136</v>
      </c>
      <c r="F450" s="178" t="s">
        <v>729</v>
      </c>
      <c r="I450" s="138"/>
      <c r="L450" s="34"/>
      <c r="M450" s="63"/>
      <c r="N450" s="35"/>
      <c r="O450" s="35"/>
      <c r="P450" s="35"/>
      <c r="Q450" s="35"/>
      <c r="R450" s="35"/>
      <c r="S450" s="35"/>
      <c r="T450" s="64"/>
      <c r="AT450" s="17" t="s">
        <v>136</v>
      </c>
      <c r="AU450" s="17" t="s">
        <v>81</v>
      </c>
    </row>
    <row r="451" spans="2:47" s="1" customFormat="1" ht="94.5">
      <c r="B451" s="34"/>
      <c r="D451" s="177" t="s">
        <v>138</v>
      </c>
      <c r="F451" s="179" t="s">
        <v>730</v>
      </c>
      <c r="I451" s="138"/>
      <c r="L451" s="34"/>
      <c r="M451" s="63"/>
      <c r="N451" s="35"/>
      <c r="O451" s="35"/>
      <c r="P451" s="35"/>
      <c r="Q451" s="35"/>
      <c r="R451" s="35"/>
      <c r="S451" s="35"/>
      <c r="T451" s="64"/>
      <c r="AT451" s="17" t="s">
        <v>138</v>
      </c>
      <c r="AU451" s="17" t="s">
        <v>81</v>
      </c>
    </row>
    <row r="452" spans="2:51" s="11" customFormat="1" ht="13.5">
      <c r="B452" s="180"/>
      <c r="D452" s="181" t="s">
        <v>140</v>
      </c>
      <c r="E452" s="182" t="s">
        <v>21</v>
      </c>
      <c r="F452" s="183" t="s">
        <v>731</v>
      </c>
      <c r="H452" s="184">
        <v>2230</v>
      </c>
      <c r="I452" s="185"/>
      <c r="L452" s="180"/>
      <c r="M452" s="186"/>
      <c r="N452" s="187"/>
      <c r="O452" s="187"/>
      <c r="P452" s="187"/>
      <c r="Q452" s="187"/>
      <c r="R452" s="187"/>
      <c r="S452" s="187"/>
      <c r="T452" s="188"/>
      <c r="AT452" s="189" t="s">
        <v>140</v>
      </c>
      <c r="AU452" s="189" t="s">
        <v>81</v>
      </c>
      <c r="AV452" s="11" t="s">
        <v>81</v>
      </c>
      <c r="AW452" s="11" t="s">
        <v>35</v>
      </c>
      <c r="AX452" s="11" t="s">
        <v>79</v>
      </c>
      <c r="AY452" s="189" t="s">
        <v>127</v>
      </c>
    </row>
    <row r="453" spans="2:65" s="1" customFormat="1" ht="22.5" customHeight="1">
      <c r="B453" s="164"/>
      <c r="C453" s="165" t="s">
        <v>732</v>
      </c>
      <c r="D453" s="165" t="s">
        <v>129</v>
      </c>
      <c r="E453" s="166" t="s">
        <v>347</v>
      </c>
      <c r="F453" s="167" t="s">
        <v>348</v>
      </c>
      <c r="G453" s="168" t="s">
        <v>287</v>
      </c>
      <c r="H453" s="169">
        <v>70</v>
      </c>
      <c r="I453" s="170"/>
      <c r="J453" s="171">
        <f>ROUND(I453*H453,2)</f>
        <v>0</v>
      </c>
      <c r="K453" s="167" t="s">
        <v>133</v>
      </c>
      <c r="L453" s="34"/>
      <c r="M453" s="172" t="s">
        <v>21</v>
      </c>
      <c r="N453" s="173" t="s">
        <v>43</v>
      </c>
      <c r="O453" s="35"/>
      <c r="P453" s="174">
        <f>O453*H453</f>
        <v>0</v>
      </c>
      <c r="Q453" s="174">
        <v>0</v>
      </c>
      <c r="R453" s="174">
        <f>Q453*H453</f>
        <v>0</v>
      </c>
      <c r="S453" s="174">
        <v>0</v>
      </c>
      <c r="T453" s="175">
        <f>S453*H453</f>
        <v>0</v>
      </c>
      <c r="AR453" s="17" t="s">
        <v>134</v>
      </c>
      <c r="AT453" s="17" t="s">
        <v>129</v>
      </c>
      <c r="AU453" s="17" t="s">
        <v>81</v>
      </c>
      <c r="AY453" s="17" t="s">
        <v>127</v>
      </c>
      <c r="BE453" s="176">
        <f>IF(N453="základní",J453,0)</f>
        <v>0</v>
      </c>
      <c r="BF453" s="176">
        <f>IF(N453="snížená",J453,0)</f>
        <v>0</v>
      </c>
      <c r="BG453" s="176">
        <f>IF(N453="zákl. přenesená",J453,0)</f>
        <v>0</v>
      </c>
      <c r="BH453" s="176">
        <f>IF(N453="sníž. přenesená",J453,0)</f>
        <v>0</v>
      </c>
      <c r="BI453" s="176">
        <f>IF(N453="nulová",J453,0)</f>
        <v>0</v>
      </c>
      <c r="BJ453" s="17" t="s">
        <v>79</v>
      </c>
      <c r="BK453" s="176">
        <f>ROUND(I453*H453,2)</f>
        <v>0</v>
      </c>
      <c r="BL453" s="17" t="s">
        <v>134</v>
      </c>
      <c r="BM453" s="17" t="s">
        <v>733</v>
      </c>
    </row>
    <row r="454" spans="2:47" s="1" customFormat="1" ht="13.5">
      <c r="B454" s="34"/>
      <c r="D454" s="177" t="s">
        <v>136</v>
      </c>
      <c r="F454" s="178" t="s">
        <v>350</v>
      </c>
      <c r="I454" s="138"/>
      <c r="L454" s="34"/>
      <c r="M454" s="63"/>
      <c r="N454" s="35"/>
      <c r="O454" s="35"/>
      <c r="P454" s="35"/>
      <c r="Q454" s="35"/>
      <c r="R454" s="35"/>
      <c r="S454" s="35"/>
      <c r="T454" s="64"/>
      <c r="AT454" s="17" t="s">
        <v>136</v>
      </c>
      <c r="AU454" s="17" t="s">
        <v>81</v>
      </c>
    </row>
    <row r="455" spans="2:47" s="1" customFormat="1" ht="162">
      <c r="B455" s="34"/>
      <c r="D455" s="177" t="s">
        <v>138</v>
      </c>
      <c r="F455" s="179" t="s">
        <v>351</v>
      </c>
      <c r="I455" s="138"/>
      <c r="L455" s="34"/>
      <c r="M455" s="63"/>
      <c r="N455" s="35"/>
      <c r="O455" s="35"/>
      <c r="P455" s="35"/>
      <c r="Q455" s="35"/>
      <c r="R455" s="35"/>
      <c r="S455" s="35"/>
      <c r="T455" s="64"/>
      <c r="AT455" s="17" t="s">
        <v>138</v>
      </c>
      <c r="AU455" s="17" t="s">
        <v>81</v>
      </c>
    </row>
    <row r="456" spans="2:51" s="11" customFormat="1" ht="13.5">
      <c r="B456" s="180"/>
      <c r="D456" s="181" t="s">
        <v>140</v>
      </c>
      <c r="E456" s="182" t="s">
        <v>21</v>
      </c>
      <c r="F456" s="183" t="s">
        <v>734</v>
      </c>
      <c r="H456" s="184">
        <v>70</v>
      </c>
      <c r="I456" s="185"/>
      <c r="L456" s="180"/>
      <c r="M456" s="186"/>
      <c r="N456" s="187"/>
      <c r="O456" s="187"/>
      <c r="P456" s="187"/>
      <c r="Q456" s="187"/>
      <c r="R456" s="187"/>
      <c r="S456" s="187"/>
      <c r="T456" s="188"/>
      <c r="AT456" s="189" t="s">
        <v>140</v>
      </c>
      <c r="AU456" s="189" t="s">
        <v>81</v>
      </c>
      <c r="AV456" s="11" t="s">
        <v>81</v>
      </c>
      <c r="AW456" s="11" t="s">
        <v>35</v>
      </c>
      <c r="AX456" s="11" t="s">
        <v>79</v>
      </c>
      <c r="AY456" s="189" t="s">
        <v>127</v>
      </c>
    </row>
    <row r="457" spans="2:65" s="1" customFormat="1" ht="22.5" customHeight="1">
      <c r="B457" s="164"/>
      <c r="C457" s="165" t="s">
        <v>735</v>
      </c>
      <c r="D457" s="165" t="s">
        <v>129</v>
      </c>
      <c r="E457" s="166" t="s">
        <v>353</v>
      </c>
      <c r="F457" s="167" t="s">
        <v>354</v>
      </c>
      <c r="G457" s="168" t="s">
        <v>132</v>
      </c>
      <c r="H457" s="169">
        <v>680</v>
      </c>
      <c r="I457" s="170"/>
      <c r="J457" s="171">
        <f>ROUND(I457*H457,2)</f>
        <v>0</v>
      </c>
      <c r="K457" s="167" t="s">
        <v>133</v>
      </c>
      <c r="L457" s="34"/>
      <c r="M457" s="172" t="s">
        <v>21</v>
      </c>
      <c r="N457" s="173" t="s">
        <v>43</v>
      </c>
      <c r="O457" s="35"/>
      <c r="P457" s="174">
        <f>O457*H457</f>
        <v>0</v>
      </c>
      <c r="Q457" s="174">
        <v>0</v>
      </c>
      <c r="R457" s="174">
        <f>Q457*H457</f>
        <v>0</v>
      </c>
      <c r="S457" s="174">
        <v>0</v>
      </c>
      <c r="T457" s="175">
        <f>S457*H457</f>
        <v>0</v>
      </c>
      <c r="AR457" s="17" t="s">
        <v>134</v>
      </c>
      <c r="AT457" s="17" t="s">
        <v>129</v>
      </c>
      <c r="AU457" s="17" t="s">
        <v>81</v>
      </c>
      <c r="AY457" s="17" t="s">
        <v>127</v>
      </c>
      <c r="BE457" s="176">
        <f>IF(N457="základní",J457,0)</f>
        <v>0</v>
      </c>
      <c r="BF457" s="176">
        <f>IF(N457="snížená",J457,0)</f>
        <v>0</v>
      </c>
      <c r="BG457" s="176">
        <f>IF(N457="zákl. přenesená",J457,0)</f>
        <v>0</v>
      </c>
      <c r="BH457" s="176">
        <f>IF(N457="sníž. přenesená",J457,0)</f>
        <v>0</v>
      </c>
      <c r="BI457" s="176">
        <f>IF(N457="nulová",J457,0)</f>
        <v>0</v>
      </c>
      <c r="BJ457" s="17" t="s">
        <v>79</v>
      </c>
      <c r="BK457" s="176">
        <f>ROUND(I457*H457,2)</f>
        <v>0</v>
      </c>
      <c r="BL457" s="17" t="s">
        <v>134</v>
      </c>
      <c r="BM457" s="17" t="s">
        <v>736</v>
      </c>
    </row>
    <row r="458" spans="2:47" s="1" customFormat="1" ht="13.5">
      <c r="B458" s="34"/>
      <c r="D458" s="177" t="s">
        <v>136</v>
      </c>
      <c r="F458" s="178" t="s">
        <v>356</v>
      </c>
      <c r="I458" s="138"/>
      <c r="L458" s="34"/>
      <c r="M458" s="63"/>
      <c r="N458" s="35"/>
      <c r="O458" s="35"/>
      <c r="P458" s="35"/>
      <c r="Q458" s="35"/>
      <c r="R458" s="35"/>
      <c r="S458" s="35"/>
      <c r="T458" s="64"/>
      <c r="AT458" s="17" t="s">
        <v>136</v>
      </c>
      <c r="AU458" s="17" t="s">
        <v>81</v>
      </c>
    </row>
    <row r="459" spans="2:47" s="1" customFormat="1" ht="162">
      <c r="B459" s="34"/>
      <c r="D459" s="177" t="s">
        <v>138</v>
      </c>
      <c r="F459" s="179" t="s">
        <v>351</v>
      </c>
      <c r="I459" s="138"/>
      <c r="L459" s="34"/>
      <c r="M459" s="63"/>
      <c r="N459" s="35"/>
      <c r="O459" s="35"/>
      <c r="P459" s="35"/>
      <c r="Q459" s="35"/>
      <c r="R459" s="35"/>
      <c r="S459" s="35"/>
      <c r="T459" s="64"/>
      <c r="AT459" s="17" t="s">
        <v>138</v>
      </c>
      <c r="AU459" s="17" t="s">
        <v>81</v>
      </c>
    </row>
    <row r="460" spans="2:51" s="11" customFormat="1" ht="13.5">
      <c r="B460" s="180"/>
      <c r="D460" s="181" t="s">
        <v>140</v>
      </c>
      <c r="E460" s="182" t="s">
        <v>21</v>
      </c>
      <c r="F460" s="183" t="s">
        <v>737</v>
      </c>
      <c r="H460" s="184">
        <v>680</v>
      </c>
      <c r="I460" s="185"/>
      <c r="L460" s="180"/>
      <c r="M460" s="186"/>
      <c r="N460" s="187"/>
      <c r="O460" s="187"/>
      <c r="P460" s="187"/>
      <c r="Q460" s="187"/>
      <c r="R460" s="187"/>
      <c r="S460" s="187"/>
      <c r="T460" s="188"/>
      <c r="AT460" s="189" t="s">
        <v>140</v>
      </c>
      <c r="AU460" s="189" t="s">
        <v>81</v>
      </c>
      <c r="AV460" s="11" t="s">
        <v>81</v>
      </c>
      <c r="AW460" s="11" t="s">
        <v>35</v>
      </c>
      <c r="AX460" s="11" t="s">
        <v>79</v>
      </c>
      <c r="AY460" s="189" t="s">
        <v>127</v>
      </c>
    </row>
    <row r="461" spans="2:65" s="1" customFormat="1" ht="22.5" customHeight="1">
      <c r="B461" s="164"/>
      <c r="C461" s="165" t="s">
        <v>738</v>
      </c>
      <c r="D461" s="165" t="s">
        <v>129</v>
      </c>
      <c r="E461" s="166" t="s">
        <v>416</v>
      </c>
      <c r="F461" s="167" t="s">
        <v>417</v>
      </c>
      <c r="G461" s="168" t="s">
        <v>165</v>
      </c>
      <c r="H461" s="169">
        <v>7.5</v>
      </c>
      <c r="I461" s="170"/>
      <c r="J461" s="171">
        <f>ROUND(I461*H461,2)</f>
        <v>0</v>
      </c>
      <c r="K461" s="167" t="s">
        <v>133</v>
      </c>
      <c r="L461" s="34"/>
      <c r="M461" s="172" t="s">
        <v>21</v>
      </c>
      <c r="N461" s="173" t="s">
        <v>43</v>
      </c>
      <c r="O461" s="35"/>
      <c r="P461" s="174">
        <f>O461*H461</f>
        <v>0</v>
      </c>
      <c r="Q461" s="174">
        <v>0</v>
      </c>
      <c r="R461" s="174">
        <f>Q461*H461</f>
        <v>0</v>
      </c>
      <c r="S461" s="174">
        <v>0</v>
      </c>
      <c r="T461" s="175">
        <f>S461*H461</f>
        <v>0</v>
      </c>
      <c r="AR461" s="17" t="s">
        <v>134</v>
      </c>
      <c r="AT461" s="17" t="s">
        <v>129</v>
      </c>
      <c r="AU461" s="17" t="s">
        <v>81</v>
      </c>
      <c r="AY461" s="17" t="s">
        <v>127</v>
      </c>
      <c r="BE461" s="176">
        <f>IF(N461="základní",J461,0)</f>
        <v>0</v>
      </c>
      <c r="BF461" s="176">
        <f>IF(N461="snížená",J461,0)</f>
        <v>0</v>
      </c>
      <c r="BG461" s="176">
        <f>IF(N461="zákl. přenesená",J461,0)</f>
        <v>0</v>
      </c>
      <c r="BH461" s="176">
        <f>IF(N461="sníž. přenesená",J461,0)</f>
        <v>0</v>
      </c>
      <c r="BI461" s="176">
        <f>IF(N461="nulová",J461,0)</f>
        <v>0</v>
      </c>
      <c r="BJ461" s="17" t="s">
        <v>79</v>
      </c>
      <c r="BK461" s="176">
        <f>ROUND(I461*H461,2)</f>
        <v>0</v>
      </c>
      <c r="BL461" s="17" t="s">
        <v>134</v>
      </c>
      <c r="BM461" s="17" t="s">
        <v>739</v>
      </c>
    </row>
    <row r="462" spans="2:47" s="1" customFormat="1" ht="13.5">
      <c r="B462" s="34"/>
      <c r="D462" s="177" t="s">
        <v>136</v>
      </c>
      <c r="F462" s="178" t="s">
        <v>419</v>
      </c>
      <c r="I462" s="138"/>
      <c r="L462" s="34"/>
      <c r="M462" s="63"/>
      <c r="N462" s="35"/>
      <c r="O462" s="35"/>
      <c r="P462" s="35"/>
      <c r="Q462" s="35"/>
      <c r="R462" s="35"/>
      <c r="S462" s="35"/>
      <c r="T462" s="64"/>
      <c r="AT462" s="17" t="s">
        <v>136</v>
      </c>
      <c r="AU462" s="17" t="s">
        <v>81</v>
      </c>
    </row>
    <row r="463" spans="2:47" s="1" customFormat="1" ht="54">
      <c r="B463" s="34"/>
      <c r="D463" s="177" t="s">
        <v>138</v>
      </c>
      <c r="F463" s="179" t="s">
        <v>420</v>
      </c>
      <c r="I463" s="138"/>
      <c r="L463" s="34"/>
      <c r="M463" s="63"/>
      <c r="N463" s="35"/>
      <c r="O463" s="35"/>
      <c r="P463" s="35"/>
      <c r="Q463" s="35"/>
      <c r="R463" s="35"/>
      <c r="S463" s="35"/>
      <c r="T463" s="64"/>
      <c r="AT463" s="17" t="s">
        <v>138</v>
      </c>
      <c r="AU463" s="17" t="s">
        <v>81</v>
      </c>
    </row>
    <row r="464" spans="2:51" s="11" customFormat="1" ht="13.5">
      <c r="B464" s="180"/>
      <c r="D464" s="181" t="s">
        <v>140</v>
      </c>
      <c r="E464" s="182" t="s">
        <v>21</v>
      </c>
      <c r="F464" s="183" t="s">
        <v>740</v>
      </c>
      <c r="H464" s="184">
        <v>7.5</v>
      </c>
      <c r="I464" s="185"/>
      <c r="L464" s="180"/>
      <c r="M464" s="186"/>
      <c r="N464" s="187"/>
      <c r="O464" s="187"/>
      <c r="P464" s="187"/>
      <c r="Q464" s="187"/>
      <c r="R464" s="187"/>
      <c r="S464" s="187"/>
      <c r="T464" s="188"/>
      <c r="AT464" s="189" t="s">
        <v>140</v>
      </c>
      <c r="AU464" s="189" t="s">
        <v>81</v>
      </c>
      <c r="AV464" s="11" t="s">
        <v>81</v>
      </c>
      <c r="AW464" s="11" t="s">
        <v>35</v>
      </c>
      <c r="AX464" s="11" t="s">
        <v>79</v>
      </c>
      <c r="AY464" s="189" t="s">
        <v>127</v>
      </c>
    </row>
    <row r="465" spans="2:65" s="1" customFormat="1" ht="22.5" customHeight="1">
      <c r="B465" s="164"/>
      <c r="C465" s="165" t="s">
        <v>741</v>
      </c>
      <c r="D465" s="165" t="s">
        <v>129</v>
      </c>
      <c r="E465" s="166" t="s">
        <v>423</v>
      </c>
      <c r="F465" s="167" t="s">
        <v>424</v>
      </c>
      <c r="G465" s="168" t="s">
        <v>165</v>
      </c>
      <c r="H465" s="169">
        <v>30</v>
      </c>
      <c r="I465" s="170"/>
      <c r="J465" s="171">
        <f>ROUND(I465*H465,2)</f>
        <v>0</v>
      </c>
      <c r="K465" s="167" t="s">
        <v>133</v>
      </c>
      <c r="L465" s="34"/>
      <c r="M465" s="172" t="s">
        <v>21</v>
      </c>
      <c r="N465" s="173" t="s">
        <v>43</v>
      </c>
      <c r="O465" s="35"/>
      <c r="P465" s="174">
        <f>O465*H465</f>
        <v>0</v>
      </c>
      <c r="Q465" s="174">
        <v>0</v>
      </c>
      <c r="R465" s="174">
        <f>Q465*H465</f>
        <v>0</v>
      </c>
      <c r="S465" s="174">
        <v>0</v>
      </c>
      <c r="T465" s="175">
        <f>S465*H465</f>
        <v>0</v>
      </c>
      <c r="AR465" s="17" t="s">
        <v>134</v>
      </c>
      <c r="AT465" s="17" t="s">
        <v>129</v>
      </c>
      <c r="AU465" s="17" t="s">
        <v>81</v>
      </c>
      <c r="AY465" s="17" t="s">
        <v>127</v>
      </c>
      <c r="BE465" s="176">
        <f>IF(N465="základní",J465,0)</f>
        <v>0</v>
      </c>
      <c r="BF465" s="176">
        <f>IF(N465="snížená",J465,0)</f>
        <v>0</v>
      </c>
      <c r="BG465" s="176">
        <f>IF(N465="zákl. přenesená",J465,0)</f>
        <v>0</v>
      </c>
      <c r="BH465" s="176">
        <f>IF(N465="sníž. přenesená",J465,0)</f>
        <v>0</v>
      </c>
      <c r="BI465" s="176">
        <f>IF(N465="nulová",J465,0)</f>
        <v>0</v>
      </c>
      <c r="BJ465" s="17" t="s">
        <v>79</v>
      </c>
      <c r="BK465" s="176">
        <f>ROUND(I465*H465,2)</f>
        <v>0</v>
      </c>
      <c r="BL465" s="17" t="s">
        <v>134</v>
      </c>
      <c r="BM465" s="17" t="s">
        <v>742</v>
      </c>
    </row>
    <row r="466" spans="2:47" s="1" customFormat="1" ht="13.5">
      <c r="B466" s="34"/>
      <c r="D466" s="177" t="s">
        <v>136</v>
      </c>
      <c r="F466" s="178" t="s">
        <v>426</v>
      </c>
      <c r="I466" s="138"/>
      <c r="L466" s="34"/>
      <c r="M466" s="63"/>
      <c r="N466" s="35"/>
      <c r="O466" s="35"/>
      <c r="P466" s="35"/>
      <c r="Q466" s="35"/>
      <c r="R466" s="35"/>
      <c r="S466" s="35"/>
      <c r="T466" s="64"/>
      <c r="AT466" s="17" t="s">
        <v>136</v>
      </c>
      <c r="AU466" s="17" t="s">
        <v>81</v>
      </c>
    </row>
    <row r="467" spans="2:47" s="1" customFormat="1" ht="54">
      <c r="B467" s="34"/>
      <c r="D467" s="177" t="s">
        <v>138</v>
      </c>
      <c r="F467" s="179" t="s">
        <v>420</v>
      </c>
      <c r="I467" s="138"/>
      <c r="L467" s="34"/>
      <c r="M467" s="63"/>
      <c r="N467" s="35"/>
      <c r="O467" s="35"/>
      <c r="P467" s="35"/>
      <c r="Q467" s="35"/>
      <c r="R467" s="35"/>
      <c r="S467" s="35"/>
      <c r="T467" s="64"/>
      <c r="AT467" s="17" t="s">
        <v>138</v>
      </c>
      <c r="AU467" s="17" t="s">
        <v>81</v>
      </c>
    </row>
    <row r="468" spans="2:51" s="11" customFormat="1" ht="13.5">
      <c r="B468" s="180"/>
      <c r="D468" s="177" t="s">
        <v>140</v>
      </c>
      <c r="E468" s="189" t="s">
        <v>21</v>
      </c>
      <c r="F468" s="190" t="s">
        <v>743</v>
      </c>
      <c r="H468" s="191">
        <v>30</v>
      </c>
      <c r="I468" s="185"/>
      <c r="L468" s="180"/>
      <c r="M468" s="213"/>
      <c r="N468" s="214"/>
      <c r="O468" s="214"/>
      <c r="P468" s="214"/>
      <c r="Q468" s="214"/>
      <c r="R468" s="214"/>
      <c r="S468" s="214"/>
      <c r="T468" s="215"/>
      <c r="AT468" s="189" t="s">
        <v>140</v>
      </c>
      <c r="AU468" s="189" t="s">
        <v>81</v>
      </c>
      <c r="AV468" s="11" t="s">
        <v>81</v>
      </c>
      <c r="AW468" s="11" t="s">
        <v>35</v>
      </c>
      <c r="AX468" s="11" t="s">
        <v>79</v>
      </c>
      <c r="AY468" s="189" t="s">
        <v>127</v>
      </c>
    </row>
    <row r="469" spans="2:12" s="1" customFormat="1" ht="6.75" customHeight="1">
      <c r="B469" s="49"/>
      <c r="C469" s="50"/>
      <c r="D469" s="50"/>
      <c r="E469" s="50"/>
      <c r="F469" s="50"/>
      <c r="G469" s="50"/>
      <c r="H469" s="50"/>
      <c r="I469" s="116"/>
      <c r="J469" s="50"/>
      <c r="K469" s="50"/>
      <c r="L469" s="34"/>
    </row>
    <row r="470" ht="13.5">
      <c r="AT470" s="216"/>
    </row>
  </sheetData>
  <sheetProtection password="CC35" sheet="1" objects="1" scenarios="1" formatColumns="0" formatRows="0" sort="0" autoFilter="0"/>
  <autoFilter ref="C85:K85"/>
  <mergeCells count="9">
    <mergeCell ref="E78:H78"/>
    <mergeCell ref="G1:H1"/>
    <mergeCell ref="L2:V2"/>
    <mergeCell ref="E7:H7"/>
    <mergeCell ref="E9:H9"/>
    <mergeCell ref="E24:H24"/>
    <mergeCell ref="E45:H45"/>
    <mergeCell ref="E47:H47"/>
    <mergeCell ref="E76:H76"/>
  </mergeCells>
  <hyperlinks>
    <hyperlink ref="F1:G1" location="C2" tooltip="Krycí list soupisu" display="1) Krycí list soupisu"/>
    <hyperlink ref="G1:H1" location="C54" tooltip="Rekapitulace" display="2) Rekapitulace"/>
    <hyperlink ref="J1" location="C85"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470"/>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76"/>
      <c r="C1" s="276"/>
      <c r="D1" s="275" t="s">
        <v>1</v>
      </c>
      <c r="E1" s="276"/>
      <c r="F1" s="277" t="s">
        <v>1118</v>
      </c>
      <c r="G1" s="282" t="s">
        <v>1119</v>
      </c>
      <c r="H1" s="282"/>
      <c r="I1" s="283"/>
      <c r="J1" s="277" t="s">
        <v>1120</v>
      </c>
      <c r="K1" s="275" t="s">
        <v>92</v>
      </c>
      <c r="L1" s="277" t="s">
        <v>1121</v>
      </c>
      <c r="M1" s="277"/>
      <c r="N1" s="277"/>
      <c r="O1" s="277"/>
      <c r="P1" s="277"/>
      <c r="Q1" s="277"/>
      <c r="R1" s="277"/>
      <c r="S1" s="277"/>
      <c r="T1" s="277"/>
      <c r="U1" s="273"/>
      <c r="V1" s="273"/>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234"/>
      <c r="M2" s="234"/>
      <c r="N2" s="234"/>
      <c r="O2" s="234"/>
      <c r="P2" s="234"/>
      <c r="Q2" s="234"/>
      <c r="R2" s="234"/>
      <c r="S2" s="234"/>
      <c r="T2" s="234"/>
      <c r="U2" s="234"/>
      <c r="V2" s="234"/>
      <c r="AT2" s="17" t="s">
        <v>84</v>
      </c>
    </row>
    <row r="3" spans="2:46" ht="6.75" customHeight="1">
      <c r="B3" s="18"/>
      <c r="C3" s="19"/>
      <c r="D3" s="19"/>
      <c r="E3" s="19"/>
      <c r="F3" s="19"/>
      <c r="G3" s="19"/>
      <c r="H3" s="19"/>
      <c r="I3" s="93"/>
      <c r="J3" s="19"/>
      <c r="K3" s="20"/>
      <c r="AT3" s="17" t="s">
        <v>81</v>
      </c>
    </row>
    <row r="4" spans="2:46" ht="36.75" customHeight="1">
      <c r="B4" s="21"/>
      <c r="C4" s="22"/>
      <c r="D4" s="23" t="s">
        <v>93</v>
      </c>
      <c r="E4" s="22"/>
      <c r="F4" s="22"/>
      <c r="G4" s="22"/>
      <c r="H4" s="22"/>
      <c r="I4" s="94"/>
      <c r="J4" s="22"/>
      <c r="K4" s="24"/>
      <c r="M4" s="25" t="s">
        <v>10</v>
      </c>
      <c r="AT4" s="17" t="s">
        <v>4</v>
      </c>
    </row>
    <row r="5" spans="2:11" ht="6.75" customHeight="1">
      <c r="B5" s="21"/>
      <c r="C5" s="22"/>
      <c r="D5" s="22"/>
      <c r="E5" s="22"/>
      <c r="F5" s="22"/>
      <c r="G5" s="22"/>
      <c r="H5" s="22"/>
      <c r="I5" s="94"/>
      <c r="J5" s="22"/>
      <c r="K5" s="24"/>
    </row>
    <row r="6" spans="2:11" ht="15">
      <c r="B6" s="21"/>
      <c r="C6" s="22"/>
      <c r="D6" s="30" t="s">
        <v>16</v>
      </c>
      <c r="E6" s="22"/>
      <c r="F6" s="22"/>
      <c r="G6" s="22"/>
      <c r="H6" s="22"/>
      <c r="I6" s="94"/>
      <c r="J6" s="22"/>
      <c r="K6" s="24"/>
    </row>
    <row r="7" spans="2:11" ht="22.5" customHeight="1">
      <c r="B7" s="21"/>
      <c r="C7" s="22"/>
      <c r="D7" s="22"/>
      <c r="E7" s="269" t="str">
        <f>'Rekapitulace stavby'!K6</f>
        <v>Dopravní řešení a rekonstrukce komunikací v ul. Mincovní v Jáchymově</v>
      </c>
      <c r="F7" s="238"/>
      <c r="G7" s="238"/>
      <c r="H7" s="238"/>
      <c r="I7" s="94"/>
      <c r="J7" s="22"/>
      <c r="K7" s="24"/>
    </row>
    <row r="8" spans="2:11" s="1" customFormat="1" ht="15">
      <c r="B8" s="34"/>
      <c r="C8" s="35"/>
      <c r="D8" s="30" t="s">
        <v>94</v>
      </c>
      <c r="E8" s="35"/>
      <c r="F8" s="35"/>
      <c r="G8" s="35"/>
      <c r="H8" s="35"/>
      <c r="I8" s="95"/>
      <c r="J8" s="35"/>
      <c r="K8" s="38"/>
    </row>
    <row r="9" spans="2:11" s="1" customFormat="1" ht="36.75" customHeight="1">
      <c r="B9" s="34"/>
      <c r="C9" s="35"/>
      <c r="D9" s="35"/>
      <c r="E9" s="270" t="s">
        <v>744</v>
      </c>
      <c r="F9" s="245"/>
      <c r="G9" s="245"/>
      <c r="H9" s="245"/>
      <c r="I9" s="95"/>
      <c r="J9" s="35"/>
      <c r="K9" s="38"/>
    </row>
    <row r="10" spans="2:11" s="1" customFormat="1" ht="13.5">
      <c r="B10" s="34"/>
      <c r="C10" s="35"/>
      <c r="D10" s="35"/>
      <c r="E10" s="35"/>
      <c r="F10" s="35"/>
      <c r="G10" s="35"/>
      <c r="H10" s="35"/>
      <c r="I10" s="95"/>
      <c r="J10" s="35"/>
      <c r="K10" s="38"/>
    </row>
    <row r="11" spans="2:11" s="1" customFormat="1" ht="14.25" customHeight="1">
      <c r="B11" s="34"/>
      <c r="C11" s="35"/>
      <c r="D11" s="30" t="s">
        <v>18</v>
      </c>
      <c r="E11" s="35"/>
      <c r="F11" s="28" t="s">
        <v>19</v>
      </c>
      <c r="G11" s="35"/>
      <c r="H11" s="35"/>
      <c r="I11" s="96" t="s">
        <v>20</v>
      </c>
      <c r="J11" s="28" t="s">
        <v>21</v>
      </c>
      <c r="K11" s="38"/>
    </row>
    <row r="12" spans="2:11" s="1" customFormat="1" ht="14.25" customHeight="1">
      <c r="B12" s="34"/>
      <c r="C12" s="35"/>
      <c r="D12" s="30" t="s">
        <v>22</v>
      </c>
      <c r="E12" s="35"/>
      <c r="F12" s="28" t="s">
        <v>23</v>
      </c>
      <c r="G12" s="35"/>
      <c r="H12" s="35"/>
      <c r="I12" s="96" t="s">
        <v>24</v>
      </c>
      <c r="J12" s="97" t="str">
        <f>'Rekapitulace stavby'!AN8</f>
        <v>7.4.2015</v>
      </c>
      <c r="K12" s="38"/>
    </row>
    <row r="13" spans="2:11" s="1" customFormat="1" ht="10.5" customHeight="1">
      <c r="B13" s="34"/>
      <c r="C13" s="35"/>
      <c r="D13" s="35"/>
      <c r="E13" s="35"/>
      <c r="F13" s="35"/>
      <c r="G13" s="35"/>
      <c r="H13" s="35"/>
      <c r="I13" s="95"/>
      <c r="J13" s="35"/>
      <c r="K13" s="38"/>
    </row>
    <row r="14" spans="2:11" s="1" customFormat="1" ht="14.25" customHeight="1">
      <c r="B14" s="34"/>
      <c r="C14" s="35"/>
      <c r="D14" s="30" t="s">
        <v>26</v>
      </c>
      <c r="E14" s="35"/>
      <c r="F14" s="35"/>
      <c r="G14" s="35"/>
      <c r="H14" s="35"/>
      <c r="I14" s="96" t="s">
        <v>27</v>
      </c>
      <c r="J14" s="28" t="s">
        <v>21</v>
      </c>
      <c r="K14" s="38"/>
    </row>
    <row r="15" spans="2:11" s="1" customFormat="1" ht="18" customHeight="1">
      <c r="B15" s="34"/>
      <c r="C15" s="35"/>
      <c r="D15" s="35"/>
      <c r="E15" s="28" t="s">
        <v>29</v>
      </c>
      <c r="F15" s="35"/>
      <c r="G15" s="35"/>
      <c r="H15" s="35"/>
      <c r="I15" s="96" t="s">
        <v>30</v>
      </c>
      <c r="J15" s="28" t="s">
        <v>21</v>
      </c>
      <c r="K15" s="38"/>
    </row>
    <row r="16" spans="2:11" s="1" customFormat="1" ht="6.75" customHeight="1">
      <c r="B16" s="34"/>
      <c r="C16" s="35"/>
      <c r="D16" s="35"/>
      <c r="E16" s="35"/>
      <c r="F16" s="35"/>
      <c r="G16" s="35"/>
      <c r="H16" s="35"/>
      <c r="I16" s="95"/>
      <c r="J16" s="35"/>
      <c r="K16" s="38"/>
    </row>
    <row r="17" spans="2:11" s="1" customFormat="1" ht="14.25" customHeight="1">
      <c r="B17" s="34"/>
      <c r="C17" s="35"/>
      <c r="D17" s="30" t="s">
        <v>31</v>
      </c>
      <c r="E17" s="35"/>
      <c r="F17" s="35"/>
      <c r="G17" s="35"/>
      <c r="H17" s="35"/>
      <c r="I17" s="96" t="s">
        <v>27</v>
      </c>
      <c r="J17" s="28">
        <f>IF('Rekapitulace stavby'!AN13="Vyplň údaj","",IF('Rekapitulace stavby'!AN13="","",'Rekapitulace stavby'!AN13))</f>
      </c>
      <c r="K17" s="38"/>
    </row>
    <row r="18" spans="2:11" s="1" customFormat="1" ht="18" customHeight="1">
      <c r="B18" s="34"/>
      <c r="C18" s="35"/>
      <c r="D18" s="35"/>
      <c r="E18" s="28">
        <f>IF('Rekapitulace stavby'!E14="Vyplň údaj","",IF('Rekapitulace stavby'!E14="","",'Rekapitulace stavby'!E14))</f>
      </c>
      <c r="F18" s="35"/>
      <c r="G18" s="35"/>
      <c r="H18" s="35"/>
      <c r="I18" s="96" t="s">
        <v>30</v>
      </c>
      <c r="J18" s="28">
        <f>IF('Rekapitulace stavby'!AN14="Vyplň údaj","",IF('Rekapitulace stavby'!AN14="","",'Rekapitulace stavby'!AN14))</f>
      </c>
      <c r="K18" s="38"/>
    </row>
    <row r="19" spans="2:11" s="1" customFormat="1" ht="6.75" customHeight="1">
      <c r="B19" s="34"/>
      <c r="C19" s="35"/>
      <c r="D19" s="35"/>
      <c r="E19" s="35"/>
      <c r="F19" s="35"/>
      <c r="G19" s="35"/>
      <c r="H19" s="35"/>
      <c r="I19" s="95"/>
      <c r="J19" s="35"/>
      <c r="K19" s="38"/>
    </row>
    <row r="20" spans="2:11" s="1" customFormat="1" ht="14.25" customHeight="1">
      <c r="B20" s="34"/>
      <c r="C20" s="35"/>
      <c r="D20" s="30" t="s">
        <v>33</v>
      </c>
      <c r="E20" s="35"/>
      <c r="F20" s="35"/>
      <c r="G20" s="35"/>
      <c r="H20" s="35"/>
      <c r="I20" s="96" t="s">
        <v>27</v>
      </c>
      <c r="J20" s="28" t="s">
        <v>21</v>
      </c>
      <c r="K20" s="38"/>
    </row>
    <row r="21" spans="2:11" s="1" customFormat="1" ht="18" customHeight="1">
      <c r="B21" s="34"/>
      <c r="C21" s="35"/>
      <c r="D21" s="35"/>
      <c r="E21" s="28" t="s">
        <v>34</v>
      </c>
      <c r="F21" s="35"/>
      <c r="G21" s="35"/>
      <c r="H21" s="35"/>
      <c r="I21" s="96" t="s">
        <v>30</v>
      </c>
      <c r="J21" s="28" t="s">
        <v>21</v>
      </c>
      <c r="K21" s="38"/>
    </row>
    <row r="22" spans="2:11" s="1" customFormat="1" ht="6.75" customHeight="1">
      <c r="B22" s="34"/>
      <c r="C22" s="35"/>
      <c r="D22" s="35"/>
      <c r="E22" s="35"/>
      <c r="F22" s="35"/>
      <c r="G22" s="35"/>
      <c r="H22" s="35"/>
      <c r="I22" s="95"/>
      <c r="J22" s="35"/>
      <c r="K22" s="38"/>
    </row>
    <row r="23" spans="2:11" s="1" customFormat="1" ht="14.25" customHeight="1">
      <c r="B23" s="34"/>
      <c r="C23" s="35"/>
      <c r="D23" s="30" t="s">
        <v>36</v>
      </c>
      <c r="E23" s="35"/>
      <c r="F23" s="35"/>
      <c r="G23" s="35"/>
      <c r="H23" s="35"/>
      <c r="I23" s="95"/>
      <c r="J23" s="35"/>
      <c r="K23" s="38"/>
    </row>
    <row r="24" spans="2:11" s="6" customFormat="1" ht="22.5" customHeight="1">
      <c r="B24" s="98"/>
      <c r="C24" s="99"/>
      <c r="D24" s="99"/>
      <c r="E24" s="241" t="s">
        <v>21</v>
      </c>
      <c r="F24" s="271"/>
      <c r="G24" s="271"/>
      <c r="H24" s="271"/>
      <c r="I24" s="100"/>
      <c r="J24" s="99"/>
      <c r="K24" s="101"/>
    </row>
    <row r="25" spans="2:11" s="1" customFormat="1" ht="6.75" customHeight="1">
      <c r="B25" s="34"/>
      <c r="C25" s="35"/>
      <c r="D25" s="35"/>
      <c r="E25" s="35"/>
      <c r="F25" s="35"/>
      <c r="G25" s="35"/>
      <c r="H25" s="35"/>
      <c r="I25" s="95"/>
      <c r="J25" s="35"/>
      <c r="K25" s="38"/>
    </row>
    <row r="26" spans="2:11" s="1" customFormat="1" ht="6.75" customHeight="1">
      <c r="B26" s="34"/>
      <c r="C26" s="35"/>
      <c r="D26" s="61"/>
      <c r="E26" s="61"/>
      <c r="F26" s="61"/>
      <c r="G26" s="61"/>
      <c r="H26" s="61"/>
      <c r="I26" s="102"/>
      <c r="J26" s="61"/>
      <c r="K26" s="103"/>
    </row>
    <row r="27" spans="2:11" s="1" customFormat="1" ht="24.75" customHeight="1">
      <c r="B27" s="34"/>
      <c r="C27" s="35"/>
      <c r="D27" s="104" t="s">
        <v>38</v>
      </c>
      <c r="E27" s="35"/>
      <c r="F27" s="35"/>
      <c r="G27" s="35"/>
      <c r="H27" s="35"/>
      <c r="I27" s="95"/>
      <c r="J27" s="105">
        <f>ROUND(J81,2)</f>
        <v>0</v>
      </c>
      <c r="K27" s="38"/>
    </row>
    <row r="28" spans="2:11" s="1" customFormat="1" ht="6.75" customHeight="1">
      <c r="B28" s="34"/>
      <c r="C28" s="35"/>
      <c r="D28" s="61"/>
      <c r="E28" s="61"/>
      <c r="F28" s="61"/>
      <c r="G28" s="61"/>
      <c r="H28" s="61"/>
      <c r="I28" s="102"/>
      <c r="J28" s="61"/>
      <c r="K28" s="103"/>
    </row>
    <row r="29" spans="2:11" s="1" customFormat="1" ht="14.25" customHeight="1">
      <c r="B29" s="34"/>
      <c r="C29" s="35"/>
      <c r="D29" s="35"/>
      <c r="E29" s="35"/>
      <c r="F29" s="39" t="s">
        <v>40</v>
      </c>
      <c r="G29" s="35"/>
      <c r="H29" s="35"/>
      <c r="I29" s="106" t="s">
        <v>39</v>
      </c>
      <c r="J29" s="39" t="s">
        <v>41</v>
      </c>
      <c r="K29" s="38"/>
    </row>
    <row r="30" spans="2:11" s="1" customFormat="1" ht="14.25" customHeight="1">
      <c r="B30" s="34"/>
      <c r="C30" s="35"/>
      <c r="D30" s="42" t="s">
        <v>42</v>
      </c>
      <c r="E30" s="42" t="s">
        <v>43</v>
      </c>
      <c r="F30" s="107">
        <f>ROUND(SUM(BE81:BE214),2)</f>
        <v>0</v>
      </c>
      <c r="G30" s="35"/>
      <c r="H30" s="35"/>
      <c r="I30" s="108">
        <v>0.21</v>
      </c>
      <c r="J30" s="107">
        <f>ROUND(ROUND((SUM(BE81:BE214)),2)*I30,2)</f>
        <v>0</v>
      </c>
      <c r="K30" s="38"/>
    </row>
    <row r="31" spans="2:11" s="1" customFormat="1" ht="14.25" customHeight="1">
      <c r="B31" s="34"/>
      <c r="C31" s="35"/>
      <c r="D31" s="35"/>
      <c r="E31" s="42" t="s">
        <v>44</v>
      </c>
      <c r="F31" s="107">
        <f>ROUND(SUM(BF81:BF214),2)</f>
        <v>0</v>
      </c>
      <c r="G31" s="35"/>
      <c r="H31" s="35"/>
      <c r="I31" s="108">
        <v>0.15</v>
      </c>
      <c r="J31" s="107">
        <f>ROUND(ROUND((SUM(BF81:BF214)),2)*I31,2)</f>
        <v>0</v>
      </c>
      <c r="K31" s="38"/>
    </row>
    <row r="32" spans="2:11" s="1" customFormat="1" ht="14.25" customHeight="1" hidden="1">
      <c r="B32" s="34"/>
      <c r="C32" s="35"/>
      <c r="D32" s="35"/>
      <c r="E32" s="42" t="s">
        <v>45</v>
      </c>
      <c r="F32" s="107">
        <f>ROUND(SUM(BG81:BG214),2)</f>
        <v>0</v>
      </c>
      <c r="G32" s="35"/>
      <c r="H32" s="35"/>
      <c r="I32" s="108">
        <v>0.21</v>
      </c>
      <c r="J32" s="107">
        <v>0</v>
      </c>
      <c r="K32" s="38"/>
    </row>
    <row r="33" spans="2:11" s="1" customFormat="1" ht="14.25" customHeight="1" hidden="1">
      <c r="B33" s="34"/>
      <c r="C33" s="35"/>
      <c r="D33" s="35"/>
      <c r="E33" s="42" t="s">
        <v>46</v>
      </c>
      <c r="F33" s="107">
        <f>ROUND(SUM(BH81:BH214),2)</f>
        <v>0</v>
      </c>
      <c r="G33" s="35"/>
      <c r="H33" s="35"/>
      <c r="I33" s="108">
        <v>0.15</v>
      </c>
      <c r="J33" s="107">
        <v>0</v>
      </c>
      <c r="K33" s="38"/>
    </row>
    <row r="34" spans="2:11" s="1" customFormat="1" ht="14.25" customHeight="1" hidden="1">
      <c r="B34" s="34"/>
      <c r="C34" s="35"/>
      <c r="D34" s="35"/>
      <c r="E34" s="42" t="s">
        <v>47</v>
      </c>
      <c r="F34" s="107">
        <f>ROUND(SUM(BI81:BI214),2)</f>
        <v>0</v>
      </c>
      <c r="G34" s="35"/>
      <c r="H34" s="35"/>
      <c r="I34" s="108">
        <v>0</v>
      </c>
      <c r="J34" s="107">
        <v>0</v>
      </c>
      <c r="K34" s="38"/>
    </row>
    <row r="35" spans="2:11" s="1" customFormat="1" ht="6.75" customHeight="1">
      <c r="B35" s="34"/>
      <c r="C35" s="35"/>
      <c r="D35" s="35"/>
      <c r="E35" s="35"/>
      <c r="F35" s="35"/>
      <c r="G35" s="35"/>
      <c r="H35" s="35"/>
      <c r="I35" s="95"/>
      <c r="J35" s="35"/>
      <c r="K35" s="38"/>
    </row>
    <row r="36" spans="2:11" s="1" customFormat="1" ht="24.75" customHeight="1">
      <c r="B36" s="34"/>
      <c r="C36" s="109"/>
      <c r="D36" s="110" t="s">
        <v>48</v>
      </c>
      <c r="E36" s="65"/>
      <c r="F36" s="65"/>
      <c r="G36" s="111" t="s">
        <v>49</v>
      </c>
      <c r="H36" s="112" t="s">
        <v>50</v>
      </c>
      <c r="I36" s="113"/>
      <c r="J36" s="114">
        <f>SUM(J27:J34)</f>
        <v>0</v>
      </c>
      <c r="K36" s="115"/>
    </row>
    <row r="37" spans="2:11" s="1" customFormat="1" ht="14.25" customHeight="1">
      <c r="B37" s="49"/>
      <c r="C37" s="50"/>
      <c r="D37" s="50"/>
      <c r="E37" s="50"/>
      <c r="F37" s="50"/>
      <c r="G37" s="50"/>
      <c r="H37" s="50"/>
      <c r="I37" s="116"/>
      <c r="J37" s="50"/>
      <c r="K37" s="51"/>
    </row>
    <row r="41" spans="2:11" s="1" customFormat="1" ht="6.75" customHeight="1">
      <c r="B41" s="52"/>
      <c r="C41" s="53"/>
      <c r="D41" s="53"/>
      <c r="E41" s="53"/>
      <c r="F41" s="53"/>
      <c r="G41" s="53"/>
      <c r="H41" s="53"/>
      <c r="I41" s="117"/>
      <c r="J41" s="53"/>
      <c r="K41" s="118"/>
    </row>
    <row r="42" spans="2:11" s="1" customFormat="1" ht="36.75" customHeight="1">
      <c r="B42" s="34"/>
      <c r="C42" s="23" t="s">
        <v>96</v>
      </c>
      <c r="D42" s="35"/>
      <c r="E42" s="35"/>
      <c r="F42" s="35"/>
      <c r="G42" s="35"/>
      <c r="H42" s="35"/>
      <c r="I42" s="95"/>
      <c r="J42" s="35"/>
      <c r="K42" s="38"/>
    </row>
    <row r="43" spans="2:11" s="1" customFormat="1" ht="6.75" customHeight="1">
      <c r="B43" s="34"/>
      <c r="C43" s="35"/>
      <c r="D43" s="35"/>
      <c r="E43" s="35"/>
      <c r="F43" s="35"/>
      <c r="G43" s="35"/>
      <c r="H43" s="35"/>
      <c r="I43" s="95"/>
      <c r="J43" s="35"/>
      <c r="K43" s="38"/>
    </row>
    <row r="44" spans="2:11" s="1" customFormat="1" ht="14.25" customHeight="1">
      <c r="B44" s="34"/>
      <c r="C44" s="30" t="s">
        <v>16</v>
      </c>
      <c r="D44" s="35"/>
      <c r="E44" s="35"/>
      <c r="F44" s="35"/>
      <c r="G44" s="35"/>
      <c r="H44" s="35"/>
      <c r="I44" s="95"/>
      <c r="J44" s="35"/>
      <c r="K44" s="38"/>
    </row>
    <row r="45" spans="2:11" s="1" customFormat="1" ht="22.5" customHeight="1">
      <c r="B45" s="34"/>
      <c r="C45" s="35"/>
      <c r="D45" s="35"/>
      <c r="E45" s="269" t="str">
        <f>E7</f>
        <v>Dopravní řešení a rekonstrukce komunikací v ul. Mincovní v Jáchymově</v>
      </c>
      <c r="F45" s="245"/>
      <c r="G45" s="245"/>
      <c r="H45" s="245"/>
      <c r="I45" s="95"/>
      <c r="J45" s="35"/>
      <c r="K45" s="38"/>
    </row>
    <row r="46" spans="2:11" s="1" customFormat="1" ht="14.25" customHeight="1">
      <c r="B46" s="34"/>
      <c r="C46" s="30" t="s">
        <v>94</v>
      </c>
      <c r="D46" s="35"/>
      <c r="E46" s="35"/>
      <c r="F46" s="35"/>
      <c r="G46" s="35"/>
      <c r="H46" s="35"/>
      <c r="I46" s="95"/>
      <c r="J46" s="35"/>
      <c r="K46" s="38"/>
    </row>
    <row r="47" spans="2:11" s="1" customFormat="1" ht="23.25" customHeight="1">
      <c r="B47" s="34"/>
      <c r="C47" s="35"/>
      <c r="D47" s="35"/>
      <c r="E47" s="270" t="str">
        <f>E9</f>
        <v>SO 301 - Odvodnění</v>
      </c>
      <c r="F47" s="245"/>
      <c r="G47" s="245"/>
      <c r="H47" s="245"/>
      <c r="I47" s="95"/>
      <c r="J47" s="35"/>
      <c r="K47" s="38"/>
    </row>
    <row r="48" spans="2:11" s="1" customFormat="1" ht="6.75" customHeight="1">
      <c r="B48" s="34"/>
      <c r="C48" s="35"/>
      <c r="D48" s="35"/>
      <c r="E48" s="35"/>
      <c r="F48" s="35"/>
      <c r="G48" s="35"/>
      <c r="H48" s="35"/>
      <c r="I48" s="95"/>
      <c r="J48" s="35"/>
      <c r="K48" s="38"/>
    </row>
    <row r="49" spans="2:11" s="1" customFormat="1" ht="18" customHeight="1">
      <c r="B49" s="34"/>
      <c r="C49" s="30" t="s">
        <v>22</v>
      </c>
      <c r="D49" s="35"/>
      <c r="E49" s="35"/>
      <c r="F49" s="28" t="str">
        <f>F12</f>
        <v>Jáchymov</v>
      </c>
      <c r="G49" s="35"/>
      <c r="H49" s="35"/>
      <c r="I49" s="96" t="s">
        <v>24</v>
      </c>
      <c r="J49" s="97" t="str">
        <f>IF(J12="","",J12)</f>
        <v>7.4.2015</v>
      </c>
      <c r="K49" s="38"/>
    </row>
    <row r="50" spans="2:11" s="1" customFormat="1" ht="6.75" customHeight="1">
      <c r="B50" s="34"/>
      <c r="C50" s="35"/>
      <c r="D50" s="35"/>
      <c r="E50" s="35"/>
      <c r="F50" s="35"/>
      <c r="G50" s="35"/>
      <c r="H50" s="35"/>
      <c r="I50" s="95"/>
      <c r="J50" s="35"/>
      <c r="K50" s="38"/>
    </row>
    <row r="51" spans="2:11" s="1" customFormat="1" ht="15">
      <c r="B51" s="34"/>
      <c r="C51" s="30" t="s">
        <v>26</v>
      </c>
      <c r="D51" s="35"/>
      <c r="E51" s="35"/>
      <c r="F51" s="28" t="str">
        <f>E15</f>
        <v>Město Jáchymov</v>
      </c>
      <c r="G51" s="35"/>
      <c r="H51" s="35"/>
      <c r="I51" s="96" t="s">
        <v>33</v>
      </c>
      <c r="J51" s="28" t="str">
        <f>E21</f>
        <v>AZ Consult, spol. s.r.o., Ústí nad Labem</v>
      </c>
      <c r="K51" s="38"/>
    </row>
    <row r="52" spans="2:11" s="1" customFormat="1" ht="14.25" customHeight="1">
      <c r="B52" s="34"/>
      <c r="C52" s="30" t="s">
        <v>31</v>
      </c>
      <c r="D52" s="35"/>
      <c r="E52" s="35"/>
      <c r="F52" s="28">
        <f>IF(E18="","",E18)</f>
      </c>
      <c r="G52" s="35"/>
      <c r="H52" s="35"/>
      <c r="I52" s="95"/>
      <c r="J52" s="35"/>
      <c r="K52" s="38"/>
    </row>
    <row r="53" spans="2:11" s="1" customFormat="1" ht="9.75" customHeight="1">
      <c r="B53" s="34"/>
      <c r="C53" s="35"/>
      <c r="D53" s="35"/>
      <c r="E53" s="35"/>
      <c r="F53" s="35"/>
      <c r="G53" s="35"/>
      <c r="H53" s="35"/>
      <c r="I53" s="95"/>
      <c r="J53" s="35"/>
      <c r="K53" s="38"/>
    </row>
    <row r="54" spans="2:11" s="1" customFormat="1" ht="29.25" customHeight="1">
      <c r="B54" s="34"/>
      <c r="C54" s="119" t="s">
        <v>97</v>
      </c>
      <c r="D54" s="109"/>
      <c r="E54" s="109"/>
      <c r="F54" s="109"/>
      <c r="G54" s="109"/>
      <c r="H54" s="109"/>
      <c r="I54" s="120"/>
      <c r="J54" s="121" t="s">
        <v>98</v>
      </c>
      <c r="K54" s="122"/>
    </row>
    <row r="55" spans="2:11" s="1" customFormat="1" ht="9.75" customHeight="1">
      <c r="B55" s="34"/>
      <c r="C55" s="35"/>
      <c r="D55" s="35"/>
      <c r="E55" s="35"/>
      <c r="F55" s="35"/>
      <c r="G55" s="35"/>
      <c r="H55" s="35"/>
      <c r="I55" s="95"/>
      <c r="J55" s="35"/>
      <c r="K55" s="38"/>
    </row>
    <row r="56" spans="2:47" s="1" customFormat="1" ht="29.25" customHeight="1">
      <c r="B56" s="34"/>
      <c r="C56" s="123" t="s">
        <v>99</v>
      </c>
      <c r="D56" s="35"/>
      <c r="E56" s="35"/>
      <c r="F56" s="35"/>
      <c r="G56" s="35"/>
      <c r="H56" s="35"/>
      <c r="I56" s="95"/>
      <c r="J56" s="105">
        <f>J81</f>
        <v>0</v>
      </c>
      <c r="K56" s="38"/>
      <c r="AU56" s="17" t="s">
        <v>100</v>
      </c>
    </row>
    <row r="57" spans="2:11" s="7" customFormat="1" ht="24.75" customHeight="1">
      <c r="B57" s="124"/>
      <c r="C57" s="125"/>
      <c r="D57" s="126" t="s">
        <v>101</v>
      </c>
      <c r="E57" s="127"/>
      <c r="F57" s="127"/>
      <c r="G57" s="127"/>
      <c r="H57" s="127"/>
      <c r="I57" s="128"/>
      <c r="J57" s="129">
        <f>J82</f>
        <v>0</v>
      </c>
      <c r="K57" s="130"/>
    </row>
    <row r="58" spans="2:11" s="8" customFormat="1" ht="19.5" customHeight="1">
      <c r="B58" s="131"/>
      <c r="C58" s="132"/>
      <c r="D58" s="133" t="s">
        <v>102</v>
      </c>
      <c r="E58" s="134"/>
      <c r="F58" s="134"/>
      <c r="G58" s="134"/>
      <c r="H58" s="134"/>
      <c r="I58" s="135"/>
      <c r="J58" s="136">
        <f>J83</f>
        <v>0</v>
      </c>
      <c r="K58" s="137"/>
    </row>
    <row r="59" spans="2:11" s="8" customFormat="1" ht="19.5" customHeight="1">
      <c r="B59" s="131"/>
      <c r="C59" s="132"/>
      <c r="D59" s="133" t="s">
        <v>745</v>
      </c>
      <c r="E59" s="134"/>
      <c r="F59" s="134"/>
      <c r="G59" s="134"/>
      <c r="H59" s="134"/>
      <c r="I59" s="135"/>
      <c r="J59" s="136">
        <f>J155</f>
        <v>0</v>
      </c>
      <c r="K59" s="137"/>
    </row>
    <row r="60" spans="2:11" s="8" customFormat="1" ht="19.5" customHeight="1">
      <c r="B60" s="131"/>
      <c r="C60" s="132"/>
      <c r="D60" s="133" t="s">
        <v>746</v>
      </c>
      <c r="E60" s="134"/>
      <c r="F60" s="134"/>
      <c r="G60" s="134"/>
      <c r="H60" s="134"/>
      <c r="I60" s="135"/>
      <c r="J60" s="136">
        <f>J162</f>
        <v>0</v>
      </c>
      <c r="K60" s="137"/>
    </row>
    <row r="61" spans="2:11" s="8" customFormat="1" ht="19.5" customHeight="1">
      <c r="B61" s="131"/>
      <c r="C61" s="132"/>
      <c r="D61" s="133" t="s">
        <v>106</v>
      </c>
      <c r="E61" s="134"/>
      <c r="F61" s="134"/>
      <c r="G61" s="134"/>
      <c r="H61" s="134"/>
      <c r="I61" s="135"/>
      <c r="J61" s="136">
        <f>J211</f>
        <v>0</v>
      </c>
      <c r="K61" s="137"/>
    </row>
    <row r="62" spans="2:11" s="1" customFormat="1" ht="21.75" customHeight="1">
      <c r="B62" s="34"/>
      <c r="C62" s="35"/>
      <c r="D62" s="35"/>
      <c r="E62" s="35"/>
      <c r="F62" s="35"/>
      <c r="G62" s="35"/>
      <c r="H62" s="35"/>
      <c r="I62" s="95"/>
      <c r="J62" s="35"/>
      <c r="K62" s="38"/>
    </row>
    <row r="63" spans="2:11" s="1" customFormat="1" ht="6.75" customHeight="1">
      <c r="B63" s="49"/>
      <c r="C63" s="50"/>
      <c r="D63" s="50"/>
      <c r="E63" s="50"/>
      <c r="F63" s="50"/>
      <c r="G63" s="50"/>
      <c r="H63" s="50"/>
      <c r="I63" s="116"/>
      <c r="J63" s="50"/>
      <c r="K63" s="51"/>
    </row>
    <row r="67" spans="2:12" s="1" customFormat="1" ht="6.75" customHeight="1">
      <c r="B67" s="52"/>
      <c r="C67" s="53"/>
      <c r="D67" s="53"/>
      <c r="E67" s="53"/>
      <c r="F67" s="53"/>
      <c r="G67" s="53"/>
      <c r="H67" s="53"/>
      <c r="I67" s="117"/>
      <c r="J67" s="53"/>
      <c r="K67" s="53"/>
      <c r="L67" s="34"/>
    </row>
    <row r="68" spans="2:12" s="1" customFormat="1" ht="36.75" customHeight="1">
      <c r="B68" s="34"/>
      <c r="C68" s="54" t="s">
        <v>111</v>
      </c>
      <c r="I68" s="138"/>
      <c r="L68" s="34"/>
    </row>
    <row r="69" spans="2:12" s="1" customFormat="1" ht="6.75" customHeight="1">
      <c r="B69" s="34"/>
      <c r="I69" s="138"/>
      <c r="L69" s="34"/>
    </row>
    <row r="70" spans="2:12" s="1" customFormat="1" ht="14.25" customHeight="1">
      <c r="B70" s="34"/>
      <c r="C70" s="56" t="s">
        <v>16</v>
      </c>
      <c r="I70" s="138"/>
      <c r="L70" s="34"/>
    </row>
    <row r="71" spans="2:12" s="1" customFormat="1" ht="22.5" customHeight="1">
      <c r="B71" s="34"/>
      <c r="E71" s="272" t="str">
        <f>E7</f>
        <v>Dopravní řešení a rekonstrukce komunikací v ul. Mincovní v Jáchymově</v>
      </c>
      <c r="F71" s="235"/>
      <c r="G71" s="235"/>
      <c r="H71" s="235"/>
      <c r="I71" s="138"/>
      <c r="L71" s="34"/>
    </row>
    <row r="72" spans="2:12" s="1" customFormat="1" ht="14.25" customHeight="1">
      <c r="B72" s="34"/>
      <c r="C72" s="56" t="s">
        <v>94</v>
      </c>
      <c r="I72" s="138"/>
      <c r="L72" s="34"/>
    </row>
    <row r="73" spans="2:12" s="1" customFormat="1" ht="23.25" customHeight="1">
      <c r="B73" s="34"/>
      <c r="E73" s="253" t="str">
        <f>E9</f>
        <v>SO 301 - Odvodnění</v>
      </c>
      <c r="F73" s="235"/>
      <c r="G73" s="235"/>
      <c r="H73" s="235"/>
      <c r="I73" s="138"/>
      <c r="L73" s="34"/>
    </row>
    <row r="74" spans="2:12" s="1" customFormat="1" ht="6.75" customHeight="1">
      <c r="B74" s="34"/>
      <c r="I74" s="138"/>
      <c r="L74" s="34"/>
    </row>
    <row r="75" spans="2:12" s="1" customFormat="1" ht="18" customHeight="1">
      <c r="B75" s="34"/>
      <c r="C75" s="56" t="s">
        <v>22</v>
      </c>
      <c r="F75" s="139" t="str">
        <f>F12</f>
        <v>Jáchymov</v>
      </c>
      <c r="I75" s="140" t="s">
        <v>24</v>
      </c>
      <c r="J75" s="60" t="str">
        <f>IF(J12="","",J12)</f>
        <v>7.4.2015</v>
      </c>
      <c r="L75" s="34"/>
    </row>
    <row r="76" spans="2:12" s="1" customFormat="1" ht="6.75" customHeight="1">
      <c r="B76" s="34"/>
      <c r="I76" s="138"/>
      <c r="L76" s="34"/>
    </row>
    <row r="77" spans="2:12" s="1" customFormat="1" ht="15">
      <c r="B77" s="34"/>
      <c r="C77" s="56" t="s">
        <v>26</v>
      </c>
      <c r="F77" s="139" t="str">
        <f>E15</f>
        <v>Město Jáchymov</v>
      </c>
      <c r="I77" s="140" t="s">
        <v>33</v>
      </c>
      <c r="J77" s="139" t="str">
        <f>E21</f>
        <v>AZ Consult, spol. s.r.o., Ústí nad Labem</v>
      </c>
      <c r="L77" s="34"/>
    </row>
    <row r="78" spans="2:12" s="1" customFormat="1" ht="14.25" customHeight="1">
      <c r="B78" s="34"/>
      <c r="C78" s="56" t="s">
        <v>31</v>
      </c>
      <c r="F78" s="139">
        <f>IF(E18="","",E18)</f>
      </c>
      <c r="I78" s="138"/>
      <c r="L78" s="34"/>
    </row>
    <row r="79" spans="2:12" s="1" customFormat="1" ht="9.75" customHeight="1">
      <c r="B79" s="34"/>
      <c r="I79" s="138"/>
      <c r="L79" s="34"/>
    </row>
    <row r="80" spans="2:20" s="9" customFormat="1" ht="29.25" customHeight="1">
      <c r="B80" s="141"/>
      <c r="C80" s="142" t="s">
        <v>112</v>
      </c>
      <c r="D80" s="143" t="s">
        <v>57</v>
      </c>
      <c r="E80" s="143" t="s">
        <v>53</v>
      </c>
      <c r="F80" s="143" t="s">
        <v>113</v>
      </c>
      <c r="G80" s="143" t="s">
        <v>114</v>
      </c>
      <c r="H80" s="143" t="s">
        <v>115</v>
      </c>
      <c r="I80" s="144" t="s">
        <v>116</v>
      </c>
      <c r="J80" s="143" t="s">
        <v>98</v>
      </c>
      <c r="K80" s="145" t="s">
        <v>117</v>
      </c>
      <c r="L80" s="141"/>
      <c r="M80" s="67" t="s">
        <v>118</v>
      </c>
      <c r="N80" s="68" t="s">
        <v>42</v>
      </c>
      <c r="O80" s="68" t="s">
        <v>119</v>
      </c>
      <c r="P80" s="68" t="s">
        <v>120</v>
      </c>
      <c r="Q80" s="68" t="s">
        <v>121</v>
      </c>
      <c r="R80" s="68" t="s">
        <v>122</v>
      </c>
      <c r="S80" s="68" t="s">
        <v>123</v>
      </c>
      <c r="T80" s="69" t="s">
        <v>124</v>
      </c>
    </row>
    <row r="81" spans="2:63" s="1" customFormat="1" ht="29.25" customHeight="1">
      <c r="B81" s="34"/>
      <c r="C81" s="71" t="s">
        <v>99</v>
      </c>
      <c r="I81" s="138"/>
      <c r="J81" s="146">
        <f>BK81</f>
        <v>0</v>
      </c>
      <c r="L81" s="34"/>
      <c r="M81" s="70"/>
      <c r="N81" s="61"/>
      <c r="O81" s="61"/>
      <c r="P81" s="147">
        <f>P82</f>
        <v>0</v>
      </c>
      <c r="Q81" s="61"/>
      <c r="R81" s="147">
        <f>R82</f>
        <v>46.8539132</v>
      </c>
      <c r="S81" s="61"/>
      <c r="T81" s="148">
        <f>T82</f>
        <v>1.2</v>
      </c>
      <c r="AT81" s="17" t="s">
        <v>71</v>
      </c>
      <c r="AU81" s="17" t="s">
        <v>100</v>
      </c>
      <c r="BK81" s="149">
        <f>BK82</f>
        <v>0</v>
      </c>
    </row>
    <row r="82" spans="2:63" s="10" customFormat="1" ht="36.75" customHeight="1">
      <c r="B82" s="150"/>
      <c r="D82" s="151" t="s">
        <v>71</v>
      </c>
      <c r="E82" s="152" t="s">
        <v>125</v>
      </c>
      <c r="F82" s="152" t="s">
        <v>126</v>
      </c>
      <c r="I82" s="153"/>
      <c r="J82" s="154">
        <f>BK82</f>
        <v>0</v>
      </c>
      <c r="L82" s="150"/>
      <c r="M82" s="155"/>
      <c r="N82" s="156"/>
      <c r="O82" s="156"/>
      <c r="P82" s="157">
        <f>P83+P155+P162+P211</f>
        <v>0</v>
      </c>
      <c r="Q82" s="156"/>
      <c r="R82" s="157">
        <f>R83+R155+R162+R211</f>
        <v>46.8539132</v>
      </c>
      <c r="S82" s="156"/>
      <c r="T82" s="158">
        <f>T83+T155+T162+T211</f>
        <v>1.2</v>
      </c>
      <c r="AR82" s="151" t="s">
        <v>79</v>
      </c>
      <c r="AT82" s="159" t="s">
        <v>71</v>
      </c>
      <c r="AU82" s="159" t="s">
        <v>72</v>
      </c>
      <c r="AY82" s="151" t="s">
        <v>127</v>
      </c>
      <c r="BK82" s="160">
        <f>BK83+BK155+BK162+BK211</f>
        <v>0</v>
      </c>
    </row>
    <row r="83" spans="2:63" s="10" customFormat="1" ht="19.5" customHeight="1">
      <c r="B83" s="150"/>
      <c r="D83" s="161" t="s">
        <v>71</v>
      </c>
      <c r="E83" s="162" t="s">
        <v>79</v>
      </c>
      <c r="F83" s="162" t="s">
        <v>128</v>
      </c>
      <c r="I83" s="153"/>
      <c r="J83" s="163">
        <f>BK83</f>
        <v>0</v>
      </c>
      <c r="L83" s="150"/>
      <c r="M83" s="155"/>
      <c r="N83" s="156"/>
      <c r="O83" s="156"/>
      <c r="P83" s="157">
        <f>SUM(P84:P154)</f>
        <v>0</v>
      </c>
      <c r="Q83" s="156"/>
      <c r="R83" s="157">
        <f>SUM(R84:R154)</f>
        <v>30.7690392</v>
      </c>
      <c r="S83" s="156"/>
      <c r="T83" s="158">
        <f>SUM(T84:T154)</f>
        <v>0</v>
      </c>
      <c r="AR83" s="151" t="s">
        <v>79</v>
      </c>
      <c r="AT83" s="159" t="s">
        <v>71</v>
      </c>
      <c r="AU83" s="159" t="s">
        <v>79</v>
      </c>
      <c r="AY83" s="151" t="s">
        <v>127</v>
      </c>
      <c r="BK83" s="160">
        <f>SUM(BK84:BK154)</f>
        <v>0</v>
      </c>
    </row>
    <row r="84" spans="2:65" s="1" customFormat="1" ht="22.5" customHeight="1">
      <c r="B84" s="164"/>
      <c r="C84" s="165" t="s">
        <v>79</v>
      </c>
      <c r="D84" s="165" t="s">
        <v>129</v>
      </c>
      <c r="E84" s="166" t="s">
        <v>747</v>
      </c>
      <c r="F84" s="167" t="s">
        <v>748</v>
      </c>
      <c r="G84" s="168" t="s">
        <v>165</v>
      </c>
      <c r="H84" s="169">
        <v>12.507</v>
      </c>
      <c r="I84" s="170"/>
      <c r="J84" s="171">
        <f>ROUND(I84*H84,2)</f>
        <v>0</v>
      </c>
      <c r="K84" s="167" t="s">
        <v>133</v>
      </c>
      <c r="L84" s="34"/>
      <c r="M84" s="172" t="s">
        <v>21</v>
      </c>
      <c r="N84" s="173" t="s">
        <v>43</v>
      </c>
      <c r="O84" s="35"/>
      <c r="P84" s="174">
        <f>O84*H84</f>
        <v>0</v>
      </c>
      <c r="Q84" s="174">
        <v>0</v>
      </c>
      <c r="R84" s="174">
        <f>Q84*H84</f>
        <v>0</v>
      </c>
      <c r="S84" s="174">
        <v>0</v>
      </c>
      <c r="T84" s="175">
        <f>S84*H84</f>
        <v>0</v>
      </c>
      <c r="AR84" s="17" t="s">
        <v>134</v>
      </c>
      <c r="AT84" s="17" t="s">
        <v>129</v>
      </c>
      <c r="AU84" s="17" t="s">
        <v>81</v>
      </c>
      <c r="AY84" s="17" t="s">
        <v>127</v>
      </c>
      <c r="BE84" s="176">
        <f>IF(N84="základní",J84,0)</f>
        <v>0</v>
      </c>
      <c r="BF84" s="176">
        <f>IF(N84="snížená",J84,0)</f>
        <v>0</v>
      </c>
      <c r="BG84" s="176">
        <f>IF(N84="zákl. přenesená",J84,0)</f>
        <v>0</v>
      </c>
      <c r="BH84" s="176">
        <f>IF(N84="sníž. přenesená",J84,0)</f>
        <v>0</v>
      </c>
      <c r="BI84" s="176">
        <f>IF(N84="nulová",J84,0)</f>
        <v>0</v>
      </c>
      <c r="BJ84" s="17" t="s">
        <v>79</v>
      </c>
      <c r="BK84" s="176">
        <f>ROUND(I84*H84,2)</f>
        <v>0</v>
      </c>
      <c r="BL84" s="17" t="s">
        <v>134</v>
      </c>
      <c r="BM84" s="17" t="s">
        <v>749</v>
      </c>
    </row>
    <row r="85" spans="2:47" s="1" customFormat="1" ht="27">
      <c r="B85" s="34"/>
      <c r="D85" s="177" t="s">
        <v>136</v>
      </c>
      <c r="F85" s="178" t="s">
        <v>750</v>
      </c>
      <c r="I85" s="138"/>
      <c r="L85" s="34"/>
      <c r="M85" s="63"/>
      <c r="N85" s="35"/>
      <c r="O85" s="35"/>
      <c r="P85" s="35"/>
      <c r="Q85" s="35"/>
      <c r="R85" s="35"/>
      <c r="S85" s="35"/>
      <c r="T85" s="64"/>
      <c r="AT85" s="17" t="s">
        <v>136</v>
      </c>
      <c r="AU85" s="17" t="s">
        <v>81</v>
      </c>
    </row>
    <row r="86" spans="2:47" s="1" customFormat="1" ht="175.5">
      <c r="B86" s="34"/>
      <c r="D86" s="177" t="s">
        <v>138</v>
      </c>
      <c r="F86" s="179" t="s">
        <v>751</v>
      </c>
      <c r="I86" s="138"/>
      <c r="L86" s="34"/>
      <c r="M86" s="63"/>
      <c r="N86" s="35"/>
      <c r="O86" s="35"/>
      <c r="P86" s="35"/>
      <c r="Q86" s="35"/>
      <c r="R86" s="35"/>
      <c r="S86" s="35"/>
      <c r="T86" s="64"/>
      <c r="AT86" s="17" t="s">
        <v>138</v>
      </c>
      <c r="AU86" s="17" t="s">
        <v>81</v>
      </c>
    </row>
    <row r="87" spans="2:51" s="11" customFormat="1" ht="13.5">
      <c r="B87" s="180"/>
      <c r="D87" s="177" t="s">
        <v>140</v>
      </c>
      <c r="E87" s="189" t="s">
        <v>21</v>
      </c>
      <c r="F87" s="190" t="s">
        <v>752</v>
      </c>
      <c r="H87" s="191">
        <v>8.25</v>
      </c>
      <c r="I87" s="185"/>
      <c r="L87" s="180"/>
      <c r="M87" s="186"/>
      <c r="N87" s="187"/>
      <c r="O87" s="187"/>
      <c r="P87" s="187"/>
      <c r="Q87" s="187"/>
      <c r="R87" s="187"/>
      <c r="S87" s="187"/>
      <c r="T87" s="188"/>
      <c r="AT87" s="189" t="s">
        <v>140</v>
      </c>
      <c r="AU87" s="189" t="s">
        <v>81</v>
      </c>
      <c r="AV87" s="11" t="s">
        <v>81</v>
      </c>
      <c r="AW87" s="11" t="s">
        <v>35</v>
      </c>
      <c r="AX87" s="11" t="s">
        <v>72</v>
      </c>
      <c r="AY87" s="189" t="s">
        <v>127</v>
      </c>
    </row>
    <row r="88" spans="2:51" s="11" customFormat="1" ht="13.5">
      <c r="B88" s="180"/>
      <c r="D88" s="177" t="s">
        <v>140</v>
      </c>
      <c r="E88" s="189" t="s">
        <v>21</v>
      </c>
      <c r="F88" s="190" t="s">
        <v>753</v>
      </c>
      <c r="H88" s="191">
        <v>4.257</v>
      </c>
      <c r="I88" s="185"/>
      <c r="L88" s="180"/>
      <c r="M88" s="186"/>
      <c r="N88" s="187"/>
      <c r="O88" s="187"/>
      <c r="P88" s="187"/>
      <c r="Q88" s="187"/>
      <c r="R88" s="187"/>
      <c r="S88" s="187"/>
      <c r="T88" s="188"/>
      <c r="AT88" s="189" t="s">
        <v>140</v>
      </c>
      <c r="AU88" s="189" t="s">
        <v>81</v>
      </c>
      <c r="AV88" s="11" t="s">
        <v>81</v>
      </c>
      <c r="AW88" s="11" t="s">
        <v>35</v>
      </c>
      <c r="AX88" s="11" t="s">
        <v>72</v>
      </c>
      <c r="AY88" s="189" t="s">
        <v>127</v>
      </c>
    </row>
    <row r="89" spans="2:51" s="12" customFormat="1" ht="13.5">
      <c r="B89" s="192"/>
      <c r="D89" s="181" t="s">
        <v>140</v>
      </c>
      <c r="E89" s="193" t="s">
        <v>21</v>
      </c>
      <c r="F89" s="194" t="s">
        <v>155</v>
      </c>
      <c r="H89" s="195">
        <v>12.507</v>
      </c>
      <c r="I89" s="196"/>
      <c r="L89" s="192"/>
      <c r="M89" s="197"/>
      <c r="N89" s="198"/>
      <c r="O89" s="198"/>
      <c r="P89" s="198"/>
      <c r="Q89" s="198"/>
      <c r="R89" s="198"/>
      <c r="S89" s="198"/>
      <c r="T89" s="199"/>
      <c r="AT89" s="200" t="s">
        <v>140</v>
      </c>
      <c r="AU89" s="200" t="s">
        <v>81</v>
      </c>
      <c r="AV89" s="12" t="s">
        <v>134</v>
      </c>
      <c r="AW89" s="12" t="s">
        <v>35</v>
      </c>
      <c r="AX89" s="12" t="s">
        <v>79</v>
      </c>
      <c r="AY89" s="200" t="s">
        <v>127</v>
      </c>
    </row>
    <row r="90" spans="2:65" s="1" customFormat="1" ht="22.5" customHeight="1">
      <c r="B90" s="164"/>
      <c r="C90" s="165" t="s">
        <v>81</v>
      </c>
      <c r="D90" s="165" t="s">
        <v>129</v>
      </c>
      <c r="E90" s="166" t="s">
        <v>754</v>
      </c>
      <c r="F90" s="167" t="s">
        <v>755</v>
      </c>
      <c r="G90" s="168" t="s">
        <v>165</v>
      </c>
      <c r="H90" s="169">
        <v>6.254</v>
      </c>
      <c r="I90" s="170"/>
      <c r="J90" s="171">
        <f>ROUND(I90*H90,2)</f>
        <v>0</v>
      </c>
      <c r="K90" s="167" t="s">
        <v>133</v>
      </c>
      <c r="L90" s="34"/>
      <c r="M90" s="172" t="s">
        <v>21</v>
      </c>
      <c r="N90" s="173" t="s">
        <v>43</v>
      </c>
      <c r="O90" s="35"/>
      <c r="P90" s="174">
        <f>O90*H90</f>
        <v>0</v>
      </c>
      <c r="Q90" s="174">
        <v>0</v>
      </c>
      <c r="R90" s="174">
        <f>Q90*H90</f>
        <v>0</v>
      </c>
      <c r="S90" s="174">
        <v>0</v>
      </c>
      <c r="T90" s="175">
        <f>S90*H90</f>
        <v>0</v>
      </c>
      <c r="AR90" s="17" t="s">
        <v>134</v>
      </c>
      <c r="AT90" s="17" t="s">
        <v>129</v>
      </c>
      <c r="AU90" s="17" t="s">
        <v>81</v>
      </c>
      <c r="AY90" s="17" t="s">
        <v>127</v>
      </c>
      <c r="BE90" s="176">
        <f>IF(N90="základní",J90,0)</f>
        <v>0</v>
      </c>
      <c r="BF90" s="176">
        <f>IF(N90="snížená",J90,0)</f>
        <v>0</v>
      </c>
      <c r="BG90" s="176">
        <f>IF(N90="zákl. přenesená",J90,0)</f>
        <v>0</v>
      </c>
      <c r="BH90" s="176">
        <f>IF(N90="sníž. přenesená",J90,0)</f>
        <v>0</v>
      </c>
      <c r="BI90" s="176">
        <f>IF(N90="nulová",J90,0)</f>
        <v>0</v>
      </c>
      <c r="BJ90" s="17" t="s">
        <v>79</v>
      </c>
      <c r="BK90" s="176">
        <f>ROUND(I90*H90,2)</f>
        <v>0</v>
      </c>
      <c r="BL90" s="17" t="s">
        <v>134</v>
      </c>
      <c r="BM90" s="17" t="s">
        <v>756</v>
      </c>
    </row>
    <row r="91" spans="2:47" s="1" customFormat="1" ht="27">
      <c r="B91" s="34"/>
      <c r="D91" s="177" t="s">
        <v>136</v>
      </c>
      <c r="F91" s="178" t="s">
        <v>757</v>
      </c>
      <c r="I91" s="138"/>
      <c r="L91" s="34"/>
      <c r="M91" s="63"/>
      <c r="N91" s="35"/>
      <c r="O91" s="35"/>
      <c r="P91" s="35"/>
      <c r="Q91" s="35"/>
      <c r="R91" s="35"/>
      <c r="S91" s="35"/>
      <c r="T91" s="64"/>
      <c r="AT91" s="17" t="s">
        <v>136</v>
      </c>
      <c r="AU91" s="17" t="s">
        <v>81</v>
      </c>
    </row>
    <row r="92" spans="2:47" s="1" customFormat="1" ht="175.5">
      <c r="B92" s="34"/>
      <c r="D92" s="177" t="s">
        <v>138</v>
      </c>
      <c r="F92" s="179" t="s">
        <v>751</v>
      </c>
      <c r="I92" s="138"/>
      <c r="L92" s="34"/>
      <c r="M92" s="63"/>
      <c r="N92" s="35"/>
      <c r="O92" s="35"/>
      <c r="P92" s="35"/>
      <c r="Q92" s="35"/>
      <c r="R92" s="35"/>
      <c r="S92" s="35"/>
      <c r="T92" s="64"/>
      <c r="AT92" s="17" t="s">
        <v>138</v>
      </c>
      <c r="AU92" s="17" t="s">
        <v>81</v>
      </c>
    </row>
    <row r="93" spans="2:51" s="11" customFormat="1" ht="13.5">
      <c r="B93" s="180"/>
      <c r="D93" s="181" t="s">
        <v>140</v>
      </c>
      <c r="F93" s="183" t="s">
        <v>758</v>
      </c>
      <c r="H93" s="184">
        <v>6.254</v>
      </c>
      <c r="I93" s="185"/>
      <c r="L93" s="180"/>
      <c r="M93" s="186"/>
      <c r="N93" s="187"/>
      <c r="O93" s="187"/>
      <c r="P93" s="187"/>
      <c r="Q93" s="187"/>
      <c r="R93" s="187"/>
      <c r="S93" s="187"/>
      <c r="T93" s="188"/>
      <c r="AT93" s="189" t="s">
        <v>140</v>
      </c>
      <c r="AU93" s="189" t="s">
        <v>81</v>
      </c>
      <c r="AV93" s="11" t="s">
        <v>81</v>
      </c>
      <c r="AW93" s="11" t="s">
        <v>4</v>
      </c>
      <c r="AX93" s="11" t="s">
        <v>79</v>
      </c>
      <c r="AY93" s="189" t="s">
        <v>127</v>
      </c>
    </row>
    <row r="94" spans="2:65" s="1" customFormat="1" ht="22.5" customHeight="1">
      <c r="B94" s="164"/>
      <c r="C94" s="165" t="s">
        <v>148</v>
      </c>
      <c r="D94" s="165" t="s">
        <v>129</v>
      </c>
      <c r="E94" s="166" t="s">
        <v>759</v>
      </c>
      <c r="F94" s="167" t="s">
        <v>760</v>
      </c>
      <c r="G94" s="168" t="s">
        <v>165</v>
      </c>
      <c r="H94" s="169">
        <v>29.183</v>
      </c>
      <c r="I94" s="170"/>
      <c r="J94" s="171">
        <f>ROUND(I94*H94,2)</f>
        <v>0</v>
      </c>
      <c r="K94" s="167" t="s">
        <v>133</v>
      </c>
      <c r="L94" s="34"/>
      <c r="M94" s="172" t="s">
        <v>21</v>
      </c>
      <c r="N94" s="173" t="s">
        <v>43</v>
      </c>
      <c r="O94" s="35"/>
      <c r="P94" s="174">
        <f>O94*H94</f>
        <v>0</v>
      </c>
      <c r="Q94" s="174">
        <v>0</v>
      </c>
      <c r="R94" s="174">
        <f>Q94*H94</f>
        <v>0</v>
      </c>
      <c r="S94" s="174">
        <v>0</v>
      </c>
      <c r="T94" s="175">
        <f>S94*H94</f>
        <v>0</v>
      </c>
      <c r="AR94" s="17" t="s">
        <v>134</v>
      </c>
      <c r="AT94" s="17" t="s">
        <v>129</v>
      </c>
      <c r="AU94" s="17" t="s">
        <v>81</v>
      </c>
      <c r="AY94" s="17" t="s">
        <v>127</v>
      </c>
      <c r="BE94" s="176">
        <f>IF(N94="základní",J94,0)</f>
        <v>0</v>
      </c>
      <c r="BF94" s="176">
        <f>IF(N94="snížená",J94,0)</f>
        <v>0</v>
      </c>
      <c r="BG94" s="176">
        <f>IF(N94="zákl. přenesená",J94,0)</f>
        <v>0</v>
      </c>
      <c r="BH94" s="176">
        <f>IF(N94="sníž. přenesená",J94,0)</f>
        <v>0</v>
      </c>
      <c r="BI94" s="176">
        <f>IF(N94="nulová",J94,0)</f>
        <v>0</v>
      </c>
      <c r="BJ94" s="17" t="s">
        <v>79</v>
      </c>
      <c r="BK94" s="176">
        <f>ROUND(I94*H94,2)</f>
        <v>0</v>
      </c>
      <c r="BL94" s="17" t="s">
        <v>134</v>
      </c>
      <c r="BM94" s="17" t="s">
        <v>761</v>
      </c>
    </row>
    <row r="95" spans="2:47" s="1" customFormat="1" ht="27">
      <c r="B95" s="34"/>
      <c r="D95" s="177" t="s">
        <v>136</v>
      </c>
      <c r="F95" s="178" t="s">
        <v>762</v>
      </c>
      <c r="I95" s="138"/>
      <c r="L95" s="34"/>
      <c r="M95" s="63"/>
      <c r="N95" s="35"/>
      <c r="O95" s="35"/>
      <c r="P95" s="35"/>
      <c r="Q95" s="35"/>
      <c r="R95" s="35"/>
      <c r="S95" s="35"/>
      <c r="T95" s="64"/>
      <c r="AT95" s="17" t="s">
        <v>136</v>
      </c>
      <c r="AU95" s="17" t="s">
        <v>81</v>
      </c>
    </row>
    <row r="96" spans="2:47" s="1" customFormat="1" ht="175.5">
      <c r="B96" s="34"/>
      <c r="D96" s="177" t="s">
        <v>138</v>
      </c>
      <c r="F96" s="179" t="s">
        <v>751</v>
      </c>
      <c r="I96" s="138"/>
      <c r="L96" s="34"/>
      <c r="M96" s="63"/>
      <c r="N96" s="35"/>
      <c r="O96" s="35"/>
      <c r="P96" s="35"/>
      <c r="Q96" s="35"/>
      <c r="R96" s="35"/>
      <c r="S96" s="35"/>
      <c r="T96" s="64"/>
      <c r="AT96" s="17" t="s">
        <v>138</v>
      </c>
      <c r="AU96" s="17" t="s">
        <v>81</v>
      </c>
    </row>
    <row r="97" spans="2:51" s="11" customFormat="1" ht="13.5">
      <c r="B97" s="180"/>
      <c r="D97" s="177" t="s">
        <v>140</v>
      </c>
      <c r="E97" s="189" t="s">
        <v>21</v>
      </c>
      <c r="F97" s="190" t="s">
        <v>763</v>
      </c>
      <c r="H97" s="191">
        <v>19.25</v>
      </c>
      <c r="I97" s="185"/>
      <c r="L97" s="180"/>
      <c r="M97" s="186"/>
      <c r="N97" s="187"/>
      <c r="O97" s="187"/>
      <c r="P97" s="187"/>
      <c r="Q97" s="187"/>
      <c r="R97" s="187"/>
      <c r="S97" s="187"/>
      <c r="T97" s="188"/>
      <c r="AT97" s="189" t="s">
        <v>140</v>
      </c>
      <c r="AU97" s="189" t="s">
        <v>81</v>
      </c>
      <c r="AV97" s="11" t="s">
        <v>81</v>
      </c>
      <c r="AW97" s="11" t="s">
        <v>35</v>
      </c>
      <c r="AX97" s="11" t="s">
        <v>72</v>
      </c>
      <c r="AY97" s="189" t="s">
        <v>127</v>
      </c>
    </row>
    <row r="98" spans="2:51" s="11" customFormat="1" ht="13.5">
      <c r="B98" s="180"/>
      <c r="D98" s="177" t="s">
        <v>140</v>
      </c>
      <c r="E98" s="189" t="s">
        <v>21</v>
      </c>
      <c r="F98" s="190" t="s">
        <v>764</v>
      </c>
      <c r="H98" s="191">
        <v>9.933</v>
      </c>
      <c r="I98" s="185"/>
      <c r="L98" s="180"/>
      <c r="M98" s="186"/>
      <c r="N98" s="187"/>
      <c r="O98" s="187"/>
      <c r="P98" s="187"/>
      <c r="Q98" s="187"/>
      <c r="R98" s="187"/>
      <c r="S98" s="187"/>
      <c r="T98" s="188"/>
      <c r="AT98" s="189" t="s">
        <v>140</v>
      </c>
      <c r="AU98" s="189" t="s">
        <v>81</v>
      </c>
      <c r="AV98" s="11" t="s">
        <v>81</v>
      </c>
      <c r="AW98" s="11" t="s">
        <v>35</v>
      </c>
      <c r="AX98" s="11" t="s">
        <v>72</v>
      </c>
      <c r="AY98" s="189" t="s">
        <v>127</v>
      </c>
    </row>
    <row r="99" spans="2:51" s="12" customFormat="1" ht="13.5">
      <c r="B99" s="192"/>
      <c r="D99" s="181" t="s">
        <v>140</v>
      </c>
      <c r="E99" s="193" t="s">
        <v>21</v>
      </c>
      <c r="F99" s="194" t="s">
        <v>155</v>
      </c>
      <c r="H99" s="195">
        <v>29.183</v>
      </c>
      <c r="I99" s="196"/>
      <c r="L99" s="192"/>
      <c r="M99" s="197"/>
      <c r="N99" s="198"/>
      <c r="O99" s="198"/>
      <c r="P99" s="198"/>
      <c r="Q99" s="198"/>
      <c r="R99" s="198"/>
      <c r="S99" s="198"/>
      <c r="T99" s="199"/>
      <c r="AT99" s="200" t="s">
        <v>140</v>
      </c>
      <c r="AU99" s="200" t="s">
        <v>81</v>
      </c>
      <c r="AV99" s="12" t="s">
        <v>134</v>
      </c>
      <c r="AW99" s="12" t="s">
        <v>35</v>
      </c>
      <c r="AX99" s="12" t="s">
        <v>79</v>
      </c>
      <c r="AY99" s="200" t="s">
        <v>127</v>
      </c>
    </row>
    <row r="100" spans="2:65" s="1" customFormat="1" ht="22.5" customHeight="1">
      <c r="B100" s="164"/>
      <c r="C100" s="165" t="s">
        <v>134</v>
      </c>
      <c r="D100" s="165" t="s">
        <v>129</v>
      </c>
      <c r="E100" s="166" t="s">
        <v>765</v>
      </c>
      <c r="F100" s="167" t="s">
        <v>766</v>
      </c>
      <c r="G100" s="168" t="s">
        <v>165</v>
      </c>
      <c r="H100" s="169">
        <v>14.592</v>
      </c>
      <c r="I100" s="170"/>
      <c r="J100" s="171">
        <f>ROUND(I100*H100,2)</f>
        <v>0</v>
      </c>
      <c r="K100" s="167" t="s">
        <v>133</v>
      </c>
      <c r="L100" s="34"/>
      <c r="M100" s="172" t="s">
        <v>21</v>
      </c>
      <c r="N100" s="173" t="s">
        <v>43</v>
      </c>
      <c r="O100" s="35"/>
      <c r="P100" s="174">
        <f>O100*H100</f>
        <v>0</v>
      </c>
      <c r="Q100" s="174">
        <v>0</v>
      </c>
      <c r="R100" s="174">
        <f>Q100*H100</f>
        <v>0</v>
      </c>
      <c r="S100" s="174">
        <v>0</v>
      </c>
      <c r="T100" s="175">
        <f>S100*H100</f>
        <v>0</v>
      </c>
      <c r="AR100" s="17" t="s">
        <v>134</v>
      </c>
      <c r="AT100" s="17" t="s">
        <v>129</v>
      </c>
      <c r="AU100" s="17" t="s">
        <v>81</v>
      </c>
      <c r="AY100" s="17" t="s">
        <v>127</v>
      </c>
      <c r="BE100" s="176">
        <f>IF(N100="základní",J100,0)</f>
        <v>0</v>
      </c>
      <c r="BF100" s="176">
        <f>IF(N100="snížená",J100,0)</f>
        <v>0</v>
      </c>
      <c r="BG100" s="176">
        <f>IF(N100="zákl. přenesená",J100,0)</f>
        <v>0</v>
      </c>
      <c r="BH100" s="176">
        <f>IF(N100="sníž. přenesená",J100,0)</f>
        <v>0</v>
      </c>
      <c r="BI100" s="176">
        <f>IF(N100="nulová",J100,0)</f>
        <v>0</v>
      </c>
      <c r="BJ100" s="17" t="s">
        <v>79</v>
      </c>
      <c r="BK100" s="176">
        <f>ROUND(I100*H100,2)</f>
        <v>0</v>
      </c>
      <c r="BL100" s="17" t="s">
        <v>134</v>
      </c>
      <c r="BM100" s="17" t="s">
        <v>767</v>
      </c>
    </row>
    <row r="101" spans="2:47" s="1" customFormat="1" ht="27">
      <c r="B101" s="34"/>
      <c r="D101" s="177" t="s">
        <v>136</v>
      </c>
      <c r="F101" s="178" t="s">
        <v>768</v>
      </c>
      <c r="I101" s="138"/>
      <c r="L101" s="34"/>
      <c r="M101" s="63"/>
      <c r="N101" s="35"/>
      <c r="O101" s="35"/>
      <c r="P101" s="35"/>
      <c r="Q101" s="35"/>
      <c r="R101" s="35"/>
      <c r="S101" s="35"/>
      <c r="T101" s="64"/>
      <c r="AT101" s="17" t="s">
        <v>136</v>
      </c>
      <c r="AU101" s="17" t="s">
        <v>81</v>
      </c>
    </row>
    <row r="102" spans="2:47" s="1" customFormat="1" ht="175.5">
      <c r="B102" s="34"/>
      <c r="D102" s="177" t="s">
        <v>138</v>
      </c>
      <c r="F102" s="179" t="s">
        <v>751</v>
      </c>
      <c r="I102" s="138"/>
      <c r="L102" s="34"/>
      <c r="M102" s="63"/>
      <c r="N102" s="35"/>
      <c r="O102" s="35"/>
      <c r="P102" s="35"/>
      <c r="Q102" s="35"/>
      <c r="R102" s="35"/>
      <c r="S102" s="35"/>
      <c r="T102" s="64"/>
      <c r="AT102" s="17" t="s">
        <v>138</v>
      </c>
      <c r="AU102" s="17" t="s">
        <v>81</v>
      </c>
    </row>
    <row r="103" spans="2:51" s="11" customFormat="1" ht="13.5">
      <c r="B103" s="180"/>
      <c r="D103" s="181" t="s">
        <v>140</v>
      </c>
      <c r="F103" s="183" t="s">
        <v>769</v>
      </c>
      <c r="H103" s="184">
        <v>14.592</v>
      </c>
      <c r="I103" s="185"/>
      <c r="L103" s="180"/>
      <c r="M103" s="186"/>
      <c r="N103" s="187"/>
      <c r="O103" s="187"/>
      <c r="P103" s="187"/>
      <c r="Q103" s="187"/>
      <c r="R103" s="187"/>
      <c r="S103" s="187"/>
      <c r="T103" s="188"/>
      <c r="AT103" s="189" t="s">
        <v>140</v>
      </c>
      <c r="AU103" s="189" t="s">
        <v>81</v>
      </c>
      <c r="AV103" s="11" t="s">
        <v>81</v>
      </c>
      <c r="AW103" s="11" t="s">
        <v>4</v>
      </c>
      <c r="AX103" s="11" t="s">
        <v>79</v>
      </c>
      <c r="AY103" s="189" t="s">
        <v>127</v>
      </c>
    </row>
    <row r="104" spans="2:65" s="1" customFormat="1" ht="22.5" customHeight="1">
      <c r="B104" s="164"/>
      <c r="C104" s="165" t="s">
        <v>162</v>
      </c>
      <c r="D104" s="165" t="s">
        <v>129</v>
      </c>
      <c r="E104" s="166" t="s">
        <v>770</v>
      </c>
      <c r="F104" s="167" t="s">
        <v>771</v>
      </c>
      <c r="G104" s="168" t="s">
        <v>132</v>
      </c>
      <c r="H104" s="169">
        <v>83.38</v>
      </c>
      <c r="I104" s="170"/>
      <c r="J104" s="171">
        <f>ROUND(I104*H104,2)</f>
        <v>0</v>
      </c>
      <c r="K104" s="167" t="s">
        <v>133</v>
      </c>
      <c r="L104" s="34"/>
      <c r="M104" s="172" t="s">
        <v>21</v>
      </c>
      <c r="N104" s="173" t="s">
        <v>43</v>
      </c>
      <c r="O104" s="35"/>
      <c r="P104" s="174">
        <f>O104*H104</f>
        <v>0</v>
      </c>
      <c r="Q104" s="174">
        <v>0.00084</v>
      </c>
      <c r="R104" s="174">
        <f>Q104*H104</f>
        <v>0.0700392</v>
      </c>
      <c r="S104" s="174">
        <v>0</v>
      </c>
      <c r="T104" s="175">
        <f>S104*H104</f>
        <v>0</v>
      </c>
      <c r="AR104" s="17" t="s">
        <v>134</v>
      </c>
      <c r="AT104" s="17" t="s">
        <v>129</v>
      </c>
      <c r="AU104" s="17" t="s">
        <v>81</v>
      </c>
      <c r="AY104" s="17" t="s">
        <v>127</v>
      </c>
      <c r="BE104" s="176">
        <f>IF(N104="základní",J104,0)</f>
        <v>0</v>
      </c>
      <c r="BF104" s="176">
        <f>IF(N104="snížená",J104,0)</f>
        <v>0</v>
      </c>
      <c r="BG104" s="176">
        <f>IF(N104="zákl. přenesená",J104,0)</f>
        <v>0</v>
      </c>
      <c r="BH104" s="176">
        <f>IF(N104="sníž. přenesená",J104,0)</f>
        <v>0</v>
      </c>
      <c r="BI104" s="176">
        <f>IF(N104="nulová",J104,0)</f>
        <v>0</v>
      </c>
      <c r="BJ104" s="17" t="s">
        <v>79</v>
      </c>
      <c r="BK104" s="176">
        <f>ROUND(I104*H104,2)</f>
        <v>0</v>
      </c>
      <c r="BL104" s="17" t="s">
        <v>134</v>
      </c>
      <c r="BM104" s="17" t="s">
        <v>772</v>
      </c>
    </row>
    <row r="105" spans="2:47" s="1" customFormat="1" ht="27">
      <c r="B105" s="34"/>
      <c r="D105" s="177" t="s">
        <v>136</v>
      </c>
      <c r="F105" s="178" t="s">
        <v>773</v>
      </c>
      <c r="I105" s="138"/>
      <c r="L105" s="34"/>
      <c r="M105" s="63"/>
      <c r="N105" s="35"/>
      <c r="O105" s="35"/>
      <c r="P105" s="35"/>
      <c r="Q105" s="35"/>
      <c r="R105" s="35"/>
      <c r="S105" s="35"/>
      <c r="T105" s="64"/>
      <c r="AT105" s="17" t="s">
        <v>136</v>
      </c>
      <c r="AU105" s="17" t="s">
        <v>81</v>
      </c>
    </row>
    <row r="106" spans="2:47" s="1" customFormat="1" ht="148.5">
      <c r="B106" s="34"/>
      <c r="D106" s="177" t="s">
        <v>138</v>
      </c>
      <c r="F106" s="179" t="s">
        <v>774</v>
      </c>
      <c r="I106" s="138"/>
      <c r="L106" s="34"/>
      <c r="M106" s="63"/>
      <c r="N106" s="35"/>
      <c r="O106" s="35"/>
      <c r="P106" s="35"/>
      <c r="Q106" s="35"/>
      <c r="R106" s="35"/>
      <c r="S106" s="35"/>
      <c r="T106" s="64"/>
      <c r="AT106" s="17" t="s">
        <v>138</v>
      </c>
      <c r="AU106" s="17" t="s">
        <v>81</v>
      </c>
    </row>
    <row r="107" spans="2:51" s="11" customFormat="1" ht="13.5">
      <c r="B107" s="180"/>
      <c r="D107" s="177" t="s">
        <v>140</v>
      </c>
      <c r="E107" s="189" t="s">
        <v>21</v>
      </c>
      <c r="F107" s="190" t="s">
        <v>775</v>
      </c>
      <c r="H107" s="191">
        <v>55</v>
      </c>
      <c r="I107" s="185"/>
      <c r="L107" s="180"/>
      <c r="M107" s="186"/>
      <c r="N107" s="187"/>
      <c r="O107" s="187"/>
      <c r="P107" s="187"/>
      <c r="Q107" s="187"/>
      <c r="R107" s="187"/>
      <c r="S107" s="187"/>
      <c r="T107" s="188"/>
      <c r="AT107" s="189" t="s">
        <v>140</v>
      </c>
      <c r="AU107" s="189" t="s">
        <v>81</v>
      </c>
      <c r="AV107" s="11" t="s">
        <v>81</v>
      </c>
      <c r="AW107" s="11" t="s">
        <v>35</v>
      </c>
      <c r="AX107" s="11" t="s">
        <v>72</v>
      </c>
      <c r="AY107" s="189" t="s">
        <v>127</v>
      </c>
    </row>
    <row r="108" spans="2:51" s="11" customFormat="1" ht="13.5">
      <c r="B108" s="180"/>
      <c r="D108" s="177" t="s">
        <v>140</v>
      </c>
      <c r="E108" s="189" t="s">
        <v>21</v>
      </c>
      <c r="F108" s="190" t="s">
        <v>776</v>
      </c>
      <c r="H108" s="191">
        <v>28.38</v>
      </c>
      <c r="I108" s="185"/>
      <c r="L108" s="180"/>
      <c r="M108" s="186"/>
      <c r="N108" s="187"/>
      <c r="O108" s="187"/>
      <c r="P108" s="187"/>
      <c r="Q108" s="187"/>
      <c r="R108" s="187"/>
      <c r="S108" s="187"/>
      <c r="T108" s="188"/>
      <c r="AT108" s="189" t="s">
        <v>140</v>
      </c>
      <c r="AU108" s="189" t="s">
        <v>81</v>
      </c>
      <c r="AV108" s="11" t="s">
        <v>81</v>
      </c>
      <c r="AW108" s="11" t="s">
        <v>35</v>
      </c>
      <c r="AX108" s="11" t="s">
        <v>72</v>
      </c>
      <c r="AY108" s="189" t="s">
        <v>127</v>
      </c>
    </row>
    <row r="109" spans="2:51" s="12" customFormat="1" ht="13.5">
      <c r="B109" s="192"/>
      <c r="D109" s="181" t="s">
        <v>140</v>
      </c>
      <c r="E109" s="193" t="s">
        <v>21</v>
      </c>
      <c r="F109" s="194" t="s">
        <v>155</v>
      </c>
      <c r="H109" s="195">
        <v>83.38</v>
      </c>
      <c r="I109" s="196"/>
      <c r="L109" s="192"/>
      <c r="M109" s="197"/>
      <c r="N109" s="198"/>
      <c r="O109" s="198"/>
      <c r="P109" s="198"/>
      <c r="Q109" s="198"/>
      <c r="R109" s="198"/>
      <c r="S109" s="198"/>
      <c r="T109" s="199"/>
      <c r="AT109" s="200" t="s">
        <v>140</v>
      </c>
      <c r="AU109" s="200" t="s">
        <v>81</v>
      </c>
      <c r="AV109" s="12" t="s">
        <v>134</v>
      </c>
      <c r="AW109" s="12" t="s">
        <v>35</v>
      </c>
      <c r="AX109" s="12" t="s">
        <v>79</v>
      </c>
      <c r="AY109" s="200" t="s">
        <v>127</v>
      </c>
    </row>
    <row r="110" spans="2:65" s="1" customFormat="1" ht="22.5" customHeight="1">
      <c r="B110" s="164"/>
      <c r="C110" s="165" t="s">
        <v>171</v>
      </c>
      <c r="D110" s="165" t="s">
        <v>129</v>
      </c>
      <c r="E110" s="166" t="s">
        <v>777</v>
      </c>
      <c r="F110" s="167" t="s">
        <v>778</v>
      </c>
      <c r="G110" s="168" t="s">
        <v>132</v>
      </c>
      <c r="H110" s="169">
        <v>83.38</v>
      </c>
      <c r="I110" s="170"/>
      <c r="J110" s="171">
        <f>ROUND(I110*H110,2)</f>
        <v>0</v>
      </c>
      <c r="K110" s="167" t="s">
        <v>133</v>
      </c>
      <c r="L110" s="34"/>
      <c r="M110" s="172" t="s">
        <v>21</v>
      </c>
      <c r="N110" s="173" t="s">
        <v>43</v>
      </c>
      <c r="O110" s="35"/>
      <c r="P110" s="174">
        <f>O110*H110</f>
        <v>0</v>
      </c>
      <c r="Q110" s="174">
        <v>0</v>
      </c>
      <c r="R110" s="174">
        <f>Q110*H110</f>
        <v>0</v>
      </c>
      <c r="S110" s="174">
        <v>0</v>
      </c>
      <c r="T110" s="175">
        <f>S110*H110</f>
        <v>0</v>
      </c>
      <c r="AR110" s="17" t="s">
        <v>134</v>
      </c>
      <c r="AT110" s="17" t="s">
        <v>129</v>
      </c>
      <c r="AU110" s="17" t="s">
        <v>81</v>
      </c>
      <c r="AY110" s="17" t="s">
        <v>127</v>
      </c>
      <c r="BE110" s="176">
        <f>IF(N110="základní",J110,0)</f>
        <v>0</v>
      </c>
      <c r="BF110" s="176">
        <f>IF(N110="snížená",J110,0)</f>
        <v>0</v>
      </c>
      <c r="BG110" s="176">
        <f>IF(N110="zákl. přenesená",J110,0)</f>
        <v>0</v>
      </c>
      <c r="BH110" s="176">
        <f>IF(N110="sníž. přenesená",J110,0)</f>
        <v>0</v>
      </c>
      <c r="BI110" s="176">
        <f>IF(N110="nulová",J110,0)</f>
        <v>0</v>
      </c>
      <c r="BJ110" s="17" t="s">
        <v>79</v>
      </c>
      <c r="BK110" s="176">
        <f>ROUND(I110*H110,2)</f>
        <v>0</v>
      </c>
      <c r="BL110" s="17" t="s">
        <v>134</v>
      </c>
      <c r="BM110" s="17" t="s">
        <v>779</v>
      </c>
    </row>
    <row r="111" spans="2:47" s="1" customFormat="1" ht="27">
      <c r="B111" s="34"/>
      <c r="D111" s="181" t="s">
        <v>136</v>
      </c>
      <c r="F111" s="212" t="s">
        <v>780</v>
      </c>
      <c r="I111" s="138"/>
      <c r="L111" s="34"/>
      <c r="M111" s="63"/>
      <c r="N111" s="35"/>
      <c r="O111" s="35"/>
      <c r="P111" s="35"/>
      <c r="Q111" s="35"/>
      <c r="R111" s="35"/>
      <c r="S111" s="35"/>
      <c r="T111" s="64"/>
      <c r="AT111" s="17" t="s">
        <v>136</v>
      </c>
      <c r="AU111" s="17" t="s">
        <v>81</v>
      </c>
    </row>
    <row r="112" spans="2:65" s="1" customFormat="1" ht="22.5" customHeight="1">
      <c r="B112" s="164"/>
      <c r="C112" s="165" t="s">
        <v>178</v>
      </c>
      <c r="D112" s="165" t="s">
        <v>129</v>
      </c>
      <c r="E112" s="166" t="s">
        <v>781</v>
      </c>
      <c r="F112" s="167" t="s">
        <v>782</v>
      </c>
      <c r="G112" s="168" t="s">
        <v>165</v>
      </c>
      <c r="H112" s="169">
        <v>41.69</v>
      </c>
      <c r="I112" s="170"/>
      <c r="J112" s="171">
        <f>ROUND(I112*H112,2)</f>
        <v>0</v>
      </c>
      <c r="K112" s="167" t="s">
        <v>133</v>
      </c>
      <c r="L112" s="34"/>
      <c r="M112" s="172" t="s">
        <v>21</v>
      </c>
      <c r="N112" s="173" t="s">
        <v>43</v>
      </c>
      <c r="O112" s="35"/>
      <c r="P112" s="174">
        <f>O112*H112</f>
        <v>0</v>
      </c>
      <c r="Q112" s="174">
        <v>0</v>
      </c>
      <c r="R112" s="174">
        <f>Q112*H112</f>
        <v>0</v>
      </c>
      <c r="S112" s="174">
        <v>0</v>
      </c>
      <c r="T112" s="175">
        <f>S112*H112</f>
        <v>0</v>
      </c>
      <c r="AR112" s="17" t="s">
        <v>134</v>
      </c>
      <c r="AT112" s="17" t="s">
        <v>129</v>
      </c>
      <c r="AU112" s="17" t="s">
        <v>81</v>
      </c>
      <c r="AY112" s="17" t="s">
        <v>127</v>
      </c>
      <c r="BE112" s="176">
        <f>IF(N112="základní",J112,0)</f>
        <v>0</v>
      </c>
      <c r="BF112" s="176">
        <f>IF(N112="snížená",J112,0)</f>
        <v>0</v>
      </c>
      <c r="BG112" s="176">
        <f>IF(N112="zákl. přenesená",J112,0)</f>
        <v>0</v>
      </c>
      <c r="BH112" s="176">
        <f>IF(N112="sníž. přenesená",J112,0)</f>
        <v>0</v>
      </c>
      <c r="BI112" s="176">
        <f>IF(N112="nulová",J112,0)</f>
        <v>0</v>
      </c>
      <c r="BJ112" s="17" t="s">
        <v>79</v>
      </c>
      <c r="BK112" s="176">
        <f>ROUND(I112*H112,2)</f>
        <v>0</v>
      </c>
      <c r="BL112" s="17" t="s">
        <v>134</v>
      </c>
      <c r="BM112" s="17" t="s">
        <v>783</v>
      </c>
    </row>
    <row r="113" spans="2:47" s="1" customFormat="1" ht="40.5">
      <c r="B113" s="34"/>
      <c r="D113" s="177" t="s">
        <v>136</v>
      </c>
      <c r="F113" s="178" t="s">
        <v>784</v>
      </c>
      <c r="I113" s="138"/>
      <c r="L113" s="34"/>
      <c r="M113" s="63"/>
      <c r="N113" s="35"/>
      <c r="O113" s="35"/>
      <c r="P113" s="35"/>
      <c r="Q113" s="35"/>
      <c r="R113" s="35"/>
      <c r="S113" s="35"/>
      <c r="T113" s="64"/>
      <c r="AT113" s="17" t="s">
        <v>136</v>
      </c>
      <c r="AU113" s="17" t="s">
        <v>81</v>
      </c>
    </row>
    <row r="114" spans="2:47" s="1" customFormat="1" ht="94.5">
      <c r="B114" s="34"/>
      <c r="D114" s="177" t="s">
        <v>138</v>
      </c>
      <c r="F114" s="179" t="s">
        <v>785</v>
      </c>
      <c r="I114" s="138"/>
      <c r="L114" s="34"/>
      <c r="M114" s="63"/>
      <c r="N114" s="35"/>
      <c r="O114" s="35"/>
      <c r="P114" s="35"/>
      <c r="Q114" s="35"/>
      <c r="R114" s="35"/>
      <c r="S114" s="35"/>
      <c r="T114" s="64"/>
      <c r="AT114" s="17" t="s">
        <v>138</v>
      </c>
      <c r="AU114" s="17" t="s">
        <v>81</v>
      </c>
    </row>
    <row r="115" spans="2:51" s="11" customFormat="1" ht="13.5">
      <c r="B115" s="180"/>
      <c r="D115" s="181" t="s">
        <v>140</v>
      </c>
      <c r="E115" s="182" t="s">
        <v>21</v>
      </c>
      <c r="F115" s="183" t="s">
        <v>786</v>
      </c>
      <c r="H115" s="184">
        <v>41.69</v>
      </c>
      <c r="I115" s="185"/>
      <c r="L115" s="180"/>
      <c r="M115" s="186"/>
      <c r="N115" s="187"/>
      <c r="O115" s="187"/>
      <c r="P115" s="187"/>
      <c r="Q115" s="187"/>
      <c r="R115" s="187"/>
      <c r="S115" s="187"/>
      <c r="T115" s="188"/>
      <c r="AT115" s="189" t="s">
        <v>140</v>
      </c>
      <c r="AU115" s="189" t="s">
        <v>81</v>
      </c>
      <c r="AV115" s="11" t="s">
        <v>81</v>
      </c>
      <c r="AW115" s="11" t="s">
        <v>35</v>
      </c>
      <c r="AX115" s="11" t="s">
        <v>79</v>
      </c>
      <c r="AY115" s="189" t="s">
        <v>127</v>
      </c>
    </row>
    <row r="116" spans="2:65" s="1" customFormat="1" ht="22.5" customHeight="1">
      <c r="B116" s="164"/>
      <c r="C116" s="165" t="s">
        <v>184</v>
      </c>
      <c r="D116" s="165" t="s">
        <v>129</v>
      </c>
      <c r="E116" s="166" t="s">
        <v>787</v>
      </c>
      <c r="F116" s="167" t="s">
        <v>788</v>
      </c>
      <c r="G116" s="168" t="s">
        <v>165</v>
      </c>
      <c r="H116" s="169">
        <v>41.69</v>
      </c>
      <c r="I116" s="170"/>
      <c r="J116" s="171">
        <f>ROUND(I116*H116,2)</f>
        <v>0</v>
      </c>
      <c r="K116" s="167" t="s">
        <v>133</v>
      </c>
      <c r="L116" s="34"/>
      <c r="M116" s="172" t="s">
        <v>21</v>
      </c>
      <c r="N116" s="173" t="s">
        <v>43</v>
      </c>
      <c r="O116" s="35"/>
      <c r="P116" s="174">
        <f>O116*H116</f>
        <v>0</v>
      </c>
      <c r="Q116" s="174">
        <v>0</v>
      </c>
      <c r="R116" s="174">
        <f>Q116*H116</f>
        <v>0</v>
      </c>
      <c r="S116" s="174">
        <v>0</v>
      </c>
      <c r="T116" s="175">
        <f>S116*H116</f>
        <v>0</v>
      </c>
      <c r="AR116" s="17" t="s">
        <v>134</v>
      </c>
      <c r="AT116" s="17" t="s">
        <v>129</v>
      </c>
      <c r="AU116" s="17" t="s">
        <v>81</v>
      </c>
      <c r="AY116" s="17" t="s">
        <v>127</v>
      </c>
      <c r="BE116" s="176">
        <f>IF(N116="základní",J116,0)</f>
        <v>0</v>
      </c>
      <c r="BF116" s="176">
        <f>IF(N116="snížená",J116,0)</f>
        <v>0</v>
      </c>
      <c r="BG116" s="176">
        <f>IF(N116="zákl. přenesená",J116,0)</f>
        <v>0</v>
      </c>
      <c r="BH116" s="176">
        <f>IF(N116="sníž. přenesená",J116,0)</f>
        <v>0</v>
      </c>
      <c r="BI116" s="176">
        <f>IF(N116="nulová",J116,0)</f>
        <v>0</v>
      </c>
      <c r="BJ116" s="17" t="s">
        <v>79</v>
      </c>
      <c r="BK116" s="176">
        <f>ROUND(I116*H116,2)</f>
        <v>0</v>
      </c>
      <c r="BL116" s="17" t="s">
        <v>134</v>
      </c>
      <c r="BM116" s="17" t="s">
        <v>789</v>
      </c>
    </row>
    <row r="117" spans="2:47" s="1" customFormat="1" ht="40.5">
      <c r="B117" s="34"/>
      <c r="D117" s="177" t="s">
        <v>136</v>
      </c>
      <c r="F117" s="178" t="s">
        <v>790</v>
      </c>
      <c r="I117" s="138"/>
      <c r="L117" s="34"/>
      <c r="M117" s="63"/>
      <c r="N117" s="35"/>
      <c r="O117" s="35"/>
      <c r="P117" s="35"/>
      <c r="Q117" s="35"/>
      <c r="R117" s="35"/>
      <c r="S117" s="35"/>
      <c r="T117" s="64"/>
      <c r="AT117" s="17" t="s">
        <v>136</v>
      </c>
      <c r="AU117" s="17" t="s">
        <v>81</v>
      </c>
    </row>
    <row r="118" spans="2:47" s="1" customFormat="1" ht="175.5">
      <c r="B118" s="34"/>
      <c r="D118" s="177" t="s">
        <v>138</v>
      </c>
      <c r="F118" s="179" t="s">
        <v>221</v>
      </c>
      <c r="I118" s="138"/>
      <c r="L118" s="34"/>
      <c r="M118" s="63"/>
      <c r="N118" s="35"/>
      <c r="O118" s="35"/>
      <c r="P118" s="35"/>
      <c r="Q118" s="35"/>
      <c r="R118" s="35"/>
      <c r="S118" s="35"/>
      <c r="T118" s="64"/>
      <c r="AT118" s="17" t="s">
        <v>138</v>
      </c>
      <c r="AU118" s="17" t="s">
        <v>81</v>
      </c>
    </row>
    <row r="119" spans="2:51" s="11" customFormat="1" ht="13.5">
      <c r="B119" s="180"/>
      <c r="D119" s="181" t="s">
        <v>140</v>
      </c>
      <c r="E119" s="182" t="s">
        <v>21</v>
      </c>
      <c r="F119" s="183" t="s">
        <v>791</v>
      </c>
      <c r="H119" s="184">
        <v>41.69</v>
      </c>
      <c r="I119" s="185"/>
      <c r="L119" s="180"/>
      <c r="M119" s="186"/>
      <c r="N119" s="187"/>
      <c r="O119" s="187"/>
      <c r="P119" s="187"/>
      <c r="Q119" s="187"/>
      <c r="R119" s="187"/>
      <c r="S119" s="187"/>
      <c r="T119" s="188"/>
      <c r="AT119" s="189" t="s">
        <v>140</v>
      </c>
      <c r="AU119" s="189" t="s">
        <v>81</v>
      </c>
      <c r="AV119" s="11" t="s">
        <v>81</v>
      </c>
      <c r="AW119" s="11" t="s">
        <v>35</v>
      </c>
      <c r="AX119" s="11" t="s">
        <v>79</v>
      </c>
      <c r="AY119" s="189" t="s">
        <v>127</v>
      </c>
    </row>
    <row r="120" spans="2:65" s="1" customFormat="1" ht="22.5" customHeight="1">
      <c r="B120" s="164"/>
      <c r="C120" s="165" t="s">
        <v>190</v>
      </c>
      <c r="D120" s="165" t="s">
        <v>129</v>
      </c>
      <c r="E120" s="166" t="s">
        <v>217</v>
      </c>
      <c r="F120" s="167" t="s">
        <v>218</v>
      </c>
      <c r="G120" s="168" t="s">
        <v>165</v>
      </c>
      <c r="H120" s="169">
        <v>20.845</v>
      </c>
      <c r="I120" s="170"/>
      <c r="J120" s="171">
        <f>ROUND(I120*H120,2)</f>
        <v>0</v>
      </c>
      <c r="K120" s="167" t="s">
        <v>133</v>
      </c>
      <c r="L120" s="34"/>
      <c r="M120" s="172" t="s">
        <v>21</v>
      </c>
      <c r="N120" s="173" t="s">
        <v>43</v>
      </c>
      <c r="O120" s="35"/>
      <c r="P120" s="174">
        <f>O120*H120</f>
        <v>0</v>
      </c>
      <c r="Q120" s="174">
        <v>0</v>
      </c>
      <c r="R120" s="174">
        <f>Q120*H120</f>
        <v>0</v>
      </c>
      <c r="S120" s="174">
        <v>0</v>
      </c>
      <c r="T120" s="175">
        <f>S120*H120</f>
        <v>0</v>
      </c>
      <c r="AR120" s="17" t="s">
        <v>134</v>
      </c>
      <c r="AT120" s="17" t="s">
        <v>129</v>
      </c>
      <c r="AU120" s="17" t="s">
        <v>81</v>
      </c>
      <c r="AY120" s="17" t="s">
        <v>127</v>
      </c>
      <c r="BE120" s="176">
        <f>IF(N120="základní",J120,0)</f>
        <v>0</v>
      </c>
      <c r="BF120" s="176">
        <f>IF(N120="snížená",J120,0)</f>
        <v>0</v>
      </c>
      <c r="BG120" s="176">
        <f>IF(N120="zákl. přenesená",J120,0)</f>
        <v>0</v>
      </c>
      <c r="BH120" s="176">
        <f>IF(N120="sníž. přenesená",J120,0)</f>
        <v>0</v>
      </c>
      <c r="BI120" s="176">
        <f>IF(N120="nulová",J120,0)</f>
        <v>0</v>
      </c>
      <c r="BJ120" s="17" t="s">
        <v>79</v>
      </c>
      <c r="BK120" s="176">
        <f>ROUND(I120*H120,2)</f>
        <v>0</v>
      </c>
      <c r="BL120" s="17" t="s">
        <v>134</v>
      </c>
      <c r="BM120" s="17" t="s">
        <v>792</v>
      </c>
    </row>
    <row r="121" spans="2:47" s="1" customFormat="1" ht="40.5">
      <c r="B121" s="34"/>
      <c r="D121" s="177" t="s">
        <v>136</v>
      </c>
      <c r="F121" s="178" t="s">
        <v>220</v>
      </c>
      <c r="I121" s="138"/>
      <c r="L121" s="34"/>
      <c r="M121" s="63"/>
      <c r="N121" s="35"/>
      <c r="O121" s="35"/>
      <c r="P121" s="35"/>
      <c r="Q121" s="35"/>
      <c r="R121" s="35"/>
      <c r="S121" s="35"/>
      <c r="T121" s="64"/>
      <c r="AT121" s="17" t="s">
        <v>136</v>
      </c>
      <c r="AU121" s="17" t="s">
        <v>81</v>
      </c>
    </row>
    <row r="122" spans="2:47" s="1" customFormat="1" ht="175.5">
      <c r="B122" s="34"/>
      <c r="D122" s="177" t="s">
        <v>138</v>
      </c>
      <c r="F122" s="179" t="s">
        <v>221</v>
      </c>
      <c r="I122" s="138"/>
      <c r="L122" s="34"/>
      <c r="M122" s="63"/>
      <c r="N122" s="35"/>
      <c r="O122" s="35"/>
      <c r="P122" s="35"/>
      <c r="Q122" s="35"/>
      <c r="R122" s="35"/>
      <c r="S122" s="35"/>
      <c r="T122" s="64"/>
      <c r="AT122" s="17" t="s">
        <v>138</v>
      </c>
      <c r="AU122" s="17" t="s">
        <v>81</v>
      </c>
    </row>
    <row r="123" spans="2:51" s="11" customFormat="1" ht="13.5">
      <c r="B123" s="180"/>
      <c r="D123" s="181" t="s">
        <v>140</v>
      </c>
      <c r="E123" s="182" t="s">
        <v>21</v>
      </c>
      <c r="F123" s="183" t="s">
        <v>793</v>
      </c>
      <c r="H123" s="184">
        <v>20.845</v>
      </c>
      <c r="I123" s="185"/>
      <c r="L123" s="180"/>
      <c r="M123" s="186"/>
      <c r="N123" s="187"/>
      <c r="O123" s="187"/>
      <c r="P123" s="187"/>
      <c r="Q123" s="187"/>
      <c r="R123" s="187"/>
      <c r="S123" s="187"/>
      <c r="T123" s="188"/>
      <c r="AT123" s="189" t="s">
        <v>140</v>
      </c>
      <c r="AU123" s="189" t="s">
        <v>81</v>
      </c>
      <c r="AV123" s="11" t="s">
        <v>81</v>
      </c>
      <c r="AW123" s="11" t="s">
        <v>35</v>
      </c>
      <c r="AX123" s="11" t="s">
        <v>79</v>
      </c>
      <c r="AY123" s="189" t="s">
        <v>127</v>
      </c>
    </row>
    <row r="124" spans="2:65" s="1" customFormat="1" ht="31.5" customHeight="1">
      <c r="B124" s="164"/>
      <c r="C124" s="165" t="s">
        <v>196</v>
      </c>
      <c r="D124" s="165" t="s">
        <v>129</v>
      </c>
      <c r="E124" s="166" t="s">
        <v>225</v>
      </c>
      <c r="F124" s="167" t="s">
        <v>226</v>
      </c>
      <c r="G124" s="168" t="s">
        <v>165</v>
      </c>
      <c r="H124" s="169">
        <v>104.225</v>
      </c>
      <c r="I124" s="170"/>
      <c r="J124" s="171">
        <f>ROUND(I124*H124,2)</f>
        <v>0</v>
      </c>
      <c r="K124" s="167" t="s">
        <v>133</v>
      </c>
      <c r="L124" s="34"/>
      <c r="M124" s="172" t="s">
        <v>21</v>
      </c>
      <c r="N124" s="173" t="s">
        <v>43</v>
      </c>
      <c r="O124" s="35"/>
      <c r="P124" s="174">
        <f>O124*H124</f>
        <v>0</v>
      </c>
      <c r="Q124" s="174">
        <v>0</v>
      </c>
      <c r="R124" s="174">
        <f>Q124*H124</f>
        <v>0</v>
      </c>
      <c r="S124" s="174">
        <v>0</v>
      </c>
      <c r="T124" s="175">
        <f>S124*H124</f>
        <v>0</v>
      </c>
      <c r="AR124" s="17" t="s">
        <v>134</v>
      </c>
      <c r="AT124" s="17" t="s">
        <v>129</v>
      </c>
      <c r="AU124" s="17" t="s">
        <v>81</v>
      </c>
      <c r="AY124" s="17" t="s">
        <v>127</v>
      </c>
      <c r="BE124" s="176">
        <f>IF(N124="základní",J124,0)</f>
        <v>0</v>
      </c>
      <c r="BF124" s="176">
        <f>IF(N124="snížená",J124,0)</f>
        <v>0</v>
      </c>
      <c r="BG124" s="176">
        <f>IF(N124="zákl. přenesená",J124,0)</f>
        <v>0</v>
      </c>
      <c r="BH124" s="176">
        <f>IF(N124="sníž. přenesená",J124,0)</f>
        <v>0</v>
      </c>
      <c r="BI124" s="176">
        <f>IF(N124="nulová",J124,0)</f>
        <v>0</v>
      </c>
      <c r="BJ124" s="17" t="s">
        <v>79</v>
      </c>
      <c r="BK124" s="176">
        <f>ROUND(I124*H124,2)</f>
        <v>0</v>
      </c>
      <c r="BL124" s="17" t="s">
        <v>134</v>
      </c>
      <c r="BM124" s="17" t="s">
        <v>794</v>
      </c>
    </row>
    <row r="125" spans="2:47" s="1" customFormat="1" ht="40.5">
      <c r="B125" s="34"/>
      <c r="D125" s="177" t="s">
        <v>136</v>
      </c>
      <c r="F125" s="178" t="s">
        <v>228</v>
      </c>
      <c r="I125" s="138"/>
      <c r="L125" s="34"/>
      <c r="M125" s="63"/>
      <c r="N125" s="35"/>
      <c r="O125" s="35"/>
      <c r="P125" s="35"/>
      <c r="Q125" s="35"/>
      <c r="R125" s="35"/>
      <c r="S125" s="35"/>
      <c r="T125" s="64"/>
      <c r="AT125" s="17" t="s">
        <v>136</v>
      </c>
      <c r="AU125" s="17" t="s">
        <v>81</v>
      </c>
    </row>
    <row r="126" spans="2:47" s="1" customFormat="1" ht="175.5">
      <c r="B126" s="34"/>
      <c r="D126" s="177" t="s">
        <v>138</v>
      </c>
      <c r="F126" s="179" t="s">
        <v>221</v>
      </c>
      <c r="I126" s="138"/>
      <c r="L126" s="34"/>
      <c r="M126" s="63"/>
      <c r="N126" s="35"/>
      <c r="O126" s="35"/>
      <c r="P126" s="35"/>
      <c r="Q126" s="35"/>
      <c r="R126" s="35"/>
      <c r="S126" s="35"/>
      <c r="T126" s="64"/>
      <c r="AT126" s="17" t="s">
        <v>138</v>
      </c>
      <c r="AU126" s="17" t="s">
        <v>81</v>
      </c>
    </row>
    <row r="127" spans="2:51" s="11" customFormat="1" ht="13.5">
      <c r="B127" s="180"/>
      <c r="D127" s="181" t="s">
        <v>140</v>
      </c>
      <c r="F127" s="183" t="s">
        <v>795</v>
      </c>
      <c r="H127" s="184">
        <v>104.225</v>
      </c>
      <c r="I127" s="185"/>
      <c r="L127" s="180"/>
      <c r="M127" s="186"/>
      <c r="N127" s="187"/>
      <c r="O127" s="187"/>
      <c r="P127" s="187"/>
      <c r="Q127" s="187"/>
      <c r="R127" s="187"/>
      <c r="S127" s="187"/>
      <c r="T127" s="188"/>
      <c r="AT127" s="189" t="s">
        <v>140</v>
      </c>
      <c r="AU127" s="189" t="s">
        <v>81</v>
      </c>
      <c r="AV127" s="11" t="s">
        <v>81</v>
      </c>
      <c r="AW127" s="11" t="s">
        <v>4</v>
      </c>
      <c r="AX127" s="11" t="s">
        <v>79</v>
      </c>
      <c r="AY127" s="189" t="s">
        <v>127</v>
      </c>
    </row>
    <row r="128" spans="2:65" s="1" customFormat="1" ht="22.5" customHeight="1">
      <c r="B128" s="164"/>
      <c r="C128" s="165" t="s">
        <v>203</v>
      </c>
      <c r="D128" s="165" t="s">
        <v>129</v>
      </c>
      <c r="E128" s="166" t="s">
        <v>796</v>
      </c>
      <c r="F128" s="167" t="s">
        <v>797</v>
      </c>
      <c r="G128" s="168" t="s">
        <v>165</v>
      </c>
      <c r="H128" s="169">
        <v>20.845</v>
      </c>
      <c r="I128" s="170"/>
      <c r="J128" s="171">
        <f>ROUND(I128*H128,2)</f>
        <v>0</v>
      </c>
      <c r="K128" s="167" t="s">
        <v>133</v>
      </c>
      <c r="L128" s="34"/>
      <c r="M128" s="172" t="s">
        <v>21</v>
      </c>
      <c r="N128" s="173" t="s">
        <v>43</v>
      </c>
      <c r="O128" s="35"/>
      <c r="P128" s="174">
        <f>O128*H128</f>
        <v>0</v>
      </c>
      <c r="Q128" s="174">
        <v>0</v>
      </c>
      <c r="R128" s="174">
        <f>Q128*H128</f>
        <v>0</v>
      </c>
      <c r="S128" s="174">
        <v>0</v>
      </c>
      <c r="T128" s="175">
        <f>S128*H128</f>
        <v>0</v>
      </c>
      <c r="AR128" s="17" t="s">
        <v>134</v>
      </c>
      <c r="AT128" s="17" t="s">
        <v>129</v>
      </c>
      <c r="AU128" s="17" t="s">
        <v>81</v>
      </c>
      <c r="AY128" s="17" t="s">
        <v>127</v>
      </c>
      <c r="BE128" s="176">
        <f>IF(N128="základní",J128,0)</f>
        <v>0</v>
      </c>
      <c r="BF128" s="176">
        <f>IF(N128="snížená",J128,0)</f>
        <v>0</v>
      </c>
      <c r="BG128" s="176">
        <f>IF(N128="zákl. přenesená",J128,0)</f>
        <v>0</v>
      </c>
      <c r="BH128" s="176">
        <f>IF(N128="sníž. přenesená",J128,0)</f>
        <v>0</v>
      </c>
      <c r="BI128" s="176">
        <f>IF(N128="nulová",J128,0)</f>
        <v>0</v>
      </c>
      <c r="BJ128" s="17" t="s">
        <v>79</v>
      </c>
      <c r="BK128" s="176">
        <f>ROUND(I128*H128,2)</f>
        <v>0</v>
      </c>
      <c r="BL128" s="17" t="s">
        <v>134</v>
      </c>
      <c r="BM128" s="17" t="s">
        <v>798</v>
      </c>
    </row>
    <row r="129" spans="2:47" s="1" customFormat="1" ht="27">
      <c r="B129" s="34"/>
      <c r="D129" s="177" t="s">
        <v>136</v>
      </c>
      <c r="F129" s="178" t="s">
        <v>799</v>
      </c>
      <c r="I129" s="138"/>
      <c r="L129" s="34"/>
      <c r="M129" s="63"/>
      <c r="N129" s="35"/>
      <c r="O129" s="35"/>
      <c r="P129" s="35"/>
      <c r="Q129" s="35"/>
      <c r="R129" s="35"/>
      <c r="S129" s="35"/>
      <c r="T129" s="64"/>
      <c r="AT129" s="17" t="s">
        <v>136</v>
      </c>
      <c r="AU129" s="17" t="s">
        <v>81</v>
      </c>
    </row>
    <row r="130" spans="2:47" s="1" customFormat="1" ht="148.5">
      <c r="B130" s="34"/>
      <c r="D130" s="177" t="s">
        <v>138</v>
      </c>
      <c r="F130" s="179" t="s">
        <v>800</v>
      </c>
      <c r="I130" s="138"/>
      <c r="L130" s="34"/>
      <c r="M130" s="63"/>
      <c r="N130" s="35"/>
      <c r="O130" s="35"/>
      <c r="P130" s="35"/>
      <c r="Q130" s="35"/>
      <c r="R130" s="35"/>
      <c r="S130" s="35"/>
      <c r="T130" s="64"/>
      <c r="AT130" s="17" t="s">
        <v>138</v>
      </c>
      <c r="AU130" s="17" t="s">
        <v>81</v>
      </c>
    </row>
    <row r="131" spans="2:51" s="11" customFormat="1" ht="13.5">
      <c r="B131" s="180"/>
      <c r="D131" s="181" t="s">
        <v>140</v>
      </c>
      <c r="E131" s="182" t="s">
        <v>21</v>
      </c>
      <c r="F131" s="183" t="s">
        <v>801</v>
      </c>
      <c r="H131" s="184">
        <v>20.845</v>
      </c>
      <c r="I131" s="185"/>
      <c r="L131" s="180"/>
      <c r="M131" s="186"/>
      <c r="N131" s="187"/>
      <c r="O131" s="187"/>
      <c r="P131" s="187"/>
      <c r="Q131" s="187"/>
      <c r="R131" s="187"/>
      <c r="S131" s="187"/>
      <c r="T131" s="188"/>
      <c r="AT131" s="189" t="s">
        <v>140</v>
      </c>
      <c r="AU131" s="189" t="s">
        <v>81</v>
      </c>
      <c r="AV131" s="11" t="s">
        <v>81</v>
      </c>
      <c r="AW131" s="11" t="s">
        <v>35</v>
      </c>
      <c r="AX131" s="11" t="s">
        <v>79</v>
      </c>
      <c r="AY131" s="189" t="s">
        <v>127</v>
      </c>
    </row>
    <row r="132" spans="2:65" s="1" customFormat="1" ht="22.5" customHeight="1">
      <c r="B132" s="164"/>
      <c r="C132" s="165" t="s">
        <v>210</v>
      </c>
      <c r="D132" s="165" t="s">
        <v>129</v>
      </c>
      <c r="E132" s="166" t="s">
        <v>244</v>
      </c>
      <c r="F132" s="167" t="s">
        <v>245</v>
      </c>
      <c r="G132" s="168" t="s">
        <v>165</v>
      </c>
      <c r="H132" s="169">
        <v>20.845</v>
      </c>
      <c r="I132" s="170"/>
      <c r="J132" s="171">
        <f>ROUND(I132*H132,2)</f>
        <v>0</v>
      </c>
      <c r="K132" s="167" t="s">
        <v>133</v>
      </c>
      <c r="L132" s="34"/>
      <c r="M132" s="172" t="s">
        <v>21</v>
      </c>
      <c r="N132" s="173" t="s">
        <v>43</v>
      </c>
      <c r="O132" s="35"/>
      <c r="P132" s="174">
        <f>O132*H132</f>
        <v>0</v>
      </c>
      <c r="Q132" s="174">
        <v>0</v>
      </c>
      <c r="R132" s="174">
        <f>Q132*H132</f>
        <v>0</v>
      </c>
      <c r="S132" s="174">
        <v>0</v>
      </c>
      <c r="T132" s="175">
        <f>S132*H132</f>
        <v>0</v>
      </c>
      <c r="AR132" s="17" t="s">
        <v>134</v>
      </c>
      <c r="AT132" s="17" t="s">
        <v>129</v>
      </c>
      <c r="AU132" s="17" t="s">
        <v>81</v>
      </c>
      <c r="AY132" s="17" t="s">
        <v>127</v>
      </c>
      <c r="BE132" s="176">
        <f>IF(N132="základní",J132,0)</f>
        <v>0</v>
      </c>
      <c r="BF132" s="176">
        <f>IF(N132="snížená",J132,0)</f>
        <v>0</v>
      </c>
      <c r="BG132" s="176">
        <f>IF(N132="zákl. přenesená",J132,0)</f>
        <v>0</v>
      </c>
      <c r="BH132" s="176">
        <f>IF(N132="sníž. přenesená",J132,0)</f>
        <v>0</v>
      </c>
      <c r="BI132" s="176">
        <f>IF(N132="nulová",J132,0)</f>
        <v>0</v>
      </c>
      <c r="BJ132" s="17" t="s">
        <v>79</v>
      </c>
      <c r="BK132" s="176">
        <f>ROUND(I132*H132,2)</f>
        <v>0</v>
      </c>
      <c r="BL132" s="17" t="s">
        <v>134</v>
      </c>
      <c r="BM132" s="17" t="s">
        <v>802</v>
      </c>
    </row>
    <row r="133" spans="2:47" s="1" customFormat="1" ht="13.5">
      <c r="B133" s="34"/>
      <c r="D133" s="177" t="s">
        <v>136</v>
      </c>
      <c r="F133" s="178" t="s">
        <v>245</v>
      </c>
      <c r="I133" s="138"/>
      <c r="L133" s="34"/>
      <c r="M133" s="63"/>
      <c r="N133" s="35"/>
      <c r="O133" s="35"/>
      <c r="P133" s="35"/>
      <c r="Q133" s="35"/>
      <c r="R133" s="35"/>
      <c r="S133" s="35"/>
      <c r="T133" s="64"/>
      <c r="AT133" s="17" t="s">
        <v>136</v>
      </c>
      <c r="AU133" s="17" t="s">
        <v>81</v>
      </c>
    </row>
    <row r="134" spans="2:47" s="1" customFormat="1" ht="175.5">
      <c r="B134" s="34"/>
      <c r="D134" s="177" t="s">
        <v>138</v>
      </c>
      <c r="F134" s="179" t="s">
        <v>247</v>
      </c>
      <c r="I134" s="138"/>
      <c r="L134" s="34"/>
      <c r="M134" s="63"/>
      <c r="N134" s="35"/>
      <c r="O134" s="35"/>
      <c r="P134" s="35"/>
      <c r="Q134" s="35"/>
      <c r="R134" s="35"/>
      <c r="S134" s="35"/>
      <c r="T134" s="64"/>
      <c r="AT134" s="17" t="s">
        <v>138</v>
      </c>
      <c r="AU134" s="17" t="s">
        <v>81</v>
      </c>
    </row>
    <row r="135" spans="2:51" s="11" customFormat="1" ht="13.5">
      <c r="B135" s="180"/>
      <c r="D135" s="181" t="s">
        <v>140</v>
      </c>
      <c r="E135" s="182" t="s">
        <v>21</v>
      </c>
      <c r="F135" s="183" t="s">
        <v>803</v>
      </c>
      <c r="H135" s="184">
        <v>20.845</v>
      </c>
      <c r="I135" s="185"/>
      <c r="L135" s="180"/>
      <c r="M135" s="186"/>
      <c r="N135" s="187"/>
      <c r="O135" s="187"/>
      <c r="P135" s="187"/>
      <c r="Q135" s="187"/>
      <c r="R135" s="187"/>
      <c r="S135" s="187"/>
      <c r="T135" s="188"/>
      <c r="AT135" s="189" t="s">
        <v>140</v>
      </c>
      <c r="AU135" s="189" t="s">
        <v>81</v>
      </c>
      <c r="AV135" s="11" t="s">
        <v>81</v>
      </c>
      <c r="AW135" s="11" t="s">
        <v>35</v>
      </c>
      <c r="AX135" s="11" t="s">
        <v>79</v>
      </c>
      <c r="AY135" s="189" t="s">
        <v>127</v>
      </c>
    </row>
    <row r="136" spans="2:65" s="1" customFormat="1" ht="22.5" customHeight="1">
      <c r="B136" s="164"/>
      <c r="C136" s="165" t="s">
        <v>216</v>
      </c>
      <c r="D136" s="165" t="s">
        <v>129</v>
      </c>
      <c r="E136" s="166" t="s">
        <v>249</v>
      </c>
      <c r="F136" s="167" t="s">
        <v>250</v>
      </c>
      <c r="G136" s="168" t="s">
        <v>240</v>
      </c>
      <c r="H136" s="169">
        <v>37.521</v>
      </c>
      <c r="I136" s="170"/>
      <c r="J136" s="171">
        <f>ROUND(I136*H136,2)</f>
        <v>0</v>
      </c>
      <c r="K136" s="167" t="s">
        <v>133</v>
      </c>
      <c r="L136" s="34"/>
      <c r="M136" s="172" t="s">
        <v>21</v>
      </c>
      <c r="N136" s="173" t="s">
        <v>43</v>
      </c>
      <c r="O136" s="35"/>
      <c r="P136" s="174">
        <f>O136*H136</f>
        <v>0</v>
      </c>
      <c r="Q136" s="174">
        <v>0</v>
      </c>
      <c r="R136" s="174">
        <f>Q136*H136</f>
        <v>0</v>
      </c>
      <c r="S136" s="174">
        <v>0</v>
      </c>
      <c r="T136" s="175">
        <f>S136*H136</f>
        <v>0</v>
      </c>
      <c r="AR136" s="17" t="s">
        <v>134</v>
      </c>
      <c r="AT136" s="17" t="s">
        <v>129</v>
      </c>
      <c r="AU136" s="17" t="s">
        <v>81</v>
      </c>
      <c r="AY136" s="17" t="s">
        <v>127</v>
      </c>
      <c r="BE136" s="176">
        <f>IF(N136="základní",J136,0)</f>
        <v>0</v>
      </c>
      <c r="BF136" s="176">
        <f>IF(N136="snížená",J136,0)</f>
        <v>0</v>
      </c>
      <c r="BG136" s="176">
        <f>IF(N136="zákl. přenesená",J136,0)</f>
        <v>0</v>
      </c>
      <c r="BH136" s="176">
        <f>IF(N136="sníž. přenesená",J136,0)</f>
        <v>0</v>
      </c>
      <c r="BI136" s="176">
        <f>IF(N136="nulová",J136,0)</f>
        <v>0</v>
      </c>
      <c r="BJ136" s="17" t="s">
        <v>79</v>
      </c>
      <c r="BK136" s="176">
        <f>ROUND(I136*H136,2)</f>
        <v>0</v>
      </c>
      <c r="BL136" s="17" t="s">
        <v>134</v>
      </c>
      <c r="BM136" s="17" t="s">
        <v>804</v>
      </c>
    </row>
    <row r="137" spans="2:47" s="1" customFormat="1" ht="13.5">
      <c r="B137" s="34"/>
      <c r="D137" s="177" t="s">
        <v>136</v>
      </c>
      <c r="F137" s="178" t="s">
        <v>252</v>
      </c>
      <c r="I137" s="138"/>
      <c r="L137" s="34"/>
      <c r="M137" s="63"/>
      <c r="N137" s="35"/>
      <c r="O137" s="35"/>
      <c r="P137" s="35"/>
      <c r="Q137" s="35"/>
      <c r="R137" s="35"/>
      <c r="S137" s="35"/>
      <c r="T137" s="64"/>
      <c r="AT137" s="17" t="s">
        <v>136</v>
      </c>
      <c r="AU137" s="17" t="s">
        <v>81</v>
      </c>
    </row>
    <row r="138" spans="2:47" s="1" customFormat="1" ht="175.5">
      <c r="B138" s="34"/>
      <c r="D138" s="177" t="s">
        <v>138</v>
      </c>
      <c r="F138" s="179" t="s">
        <v>247</v>
      </c>
      <c r="I138" s="138"/>
      <c r="L138" s="34"/>
      <c r="M138" s="63"/>
      <c r="N138" s="35"/>
      <c r="O138" s="35"/>
      <c r="P138" s="35"/>
      <c r="Q138" s="35"/>
      <c r="R138" s="35"/>
      <c r="S138" s="35"/>
      <c r="T138" s="64"/>
      <c r="AT138" s="17" t="s">
        <v>138</v>
      </c>
      <c r="AU138" s="17" t="s">
        <v>81</v>
      </c>
    </row>
    <row r="139" spans="2:51" s="11" customFormat="1" ht="13.5">
      <c r="B139" s="180"/>
      <c r="D139" s="181" t="s">
        <v>140</v>
      </c>
      <c r="F139" s="183" t="s">
        <v>805</v>
      </c>
      <c r="H139" s="184">
        <v>37.521</v>
      </c>
      <c r="I139" s="185"/>
      <c r="L139" s="180"/>
      <c r="M139" s="186"/>
      <c r="N139" s="187"/>
      <c r="O139" s="187"/>
      <c r="P139" s="187"/>
      <c r="Q139" s="187"/>
      <c r="R139" s="187"/>
      <c r="S139" s="187"/>
      <c r="T139" s="188"/>
      <c r="AT139" s="189" t="s">
        <v>140</v>
      </c>
      <c r="AU139" s="189" t="s">
        <v>81</v>
      </c>
      <c r="AV139" s="11" t="s">
        <v>81</v>
      </c>
      <c r="AW139" s="11" t="s">
        <v>4</v>
      </c>
      <c r="AX139" s="11" t="s">
        <v>79</v>
      </c>
      <c r="AY139" s="189" t="s">
        <v>127</v>
      </c>
    </row>
    <row r="140" spans="2:65" s="1" customFormat="1" ht="22.5" customHeight="1">
      <c r="B140" s="164"/>
      <c r="C140" s="165" t="s">
        <v>224</v>
      </c>
      <c r="D140" s="165" t="s">
        <v>129</v>
      </c>
      <c r="E140" s="166" t="s">
        <v>806</v>
      </c>
      <c r="F140" s="167" t="s">
        <v>807</v>
      </c>
      <c r="G140" s="168" t="s">
        <v>165</v>
      </c>
      <c r="H140" s="169">
        <v>20.845</v>
      </c>
      <c r="I140" s="170"/>
      <c r="J140" s="171">
        <f>ROUND(I140*H140,2)</f>
        <v>0</v>
      </c>
      <c r="K140" s="167" t="s">
        <v>133</v>
      </c>
      <c r="L140" s="34"/>
      <c r="M140" s="172" t="s">
        <v>21</v>
      </c>
      <c r="N140" s="173" t="s">
        <v>43</v>
      </c>
      <c r="O140" s="35"/>
      <c r="P140" s="174">
        <f>O140*H140</f>
        <v>0</v>
      </c>
      <c r="Q140" s="174">
        <v>0</v>
      </c>
      <c r="R140" s="174">
        <f>Q140*H140</f>
        <v>0</v>
      </c>
      <c r="S140" s="174">
        <v>0</v>
      </c>
      <c r="T140" s="175">
        <f>S140*H140</f>
        <v>0</v>
      </c>
      <c r="AR140" s="17" t="s">
        <v>134</v>
      </c>
      <c r="AT140" s="17" t="s">
        <v>129</v>
      </c>
      <c r="AU140" s="17" t="s">
        <v>81</v>
      </c>
      <c r="AY140" s="17" t="s">
        <v>127</v>
      </c>
      <c r="BE140" s="176">
        <f>IF(N140="základní",J140,0)</f>
        <v>0</v>
      </c>
      <c r="BF140" s="176">
        <f>IF(N140="snížená",J140,0)</f>
        <v>0</v>
      </c>
      <c r="BG140" s="176">
        <f>IF(N140="zákl. přenesená",J140,0)</f>
        <v>0</v>
      </c>
      <c r="BH140" s="176">
        <f>IF(N140="sníž. přenesená",J140,0)</f>
        <v>0</v>
      </c>
      <c r="BI140" s="176">
        <f>IF(N140="nulová",J140,0)</f>
        <v>0</v>
      </c>
      <c r="BJ140" s="17" t="s">
        <v>79</v>
      </c>
      <c r="BK140" s="176">
        <f>ROUND(I140*H140,2)</f>
        <v>0</v>
      </c>
      <c r="BL140" s="17" t="s">
        <v>134</v>
      </c>
      <c r="BM140" s="17" t="s">
        <v>808</v>
      </c>
    </row>
    <row r="141" spans="2:47" s="1" customFormat="1" ht="27">
      <c r="B141" s="34"/>
      <c r="D141" s="177" t="s">
        <v>136</v>
      </c>
      <c r="F141" s="178" t="s">
        <v>809</v>
      </c>
      <c r="I141" s="138"/>
      <c r="L141" s="34"/>
      <c r="M141" s="63"/>
      <c r="N141" s="35"/>
      <c r="O141" s="35"/>
      <c r="P141" s="35"/>
      <c r="Q141" s="35"/>
      <c r="R141" s="35"/>
      <c r="S141" s="35"/>
      <c r="T141" s="64"/>
      <c r="AT141" s="17" t="s">
        <v>136</v>
      </c>
      <c r="AU141" s="17" t="s">
        <v>81</v>
      </c>
    </row>
    <row r="142" spans="2:47" s="1" customFormat="1" ht="175.5">
      <c r="B142" s="34"/>
      <c r="D142" s="177" t="s">
        <v>138</v>
      </c>
      <c r="F142" s="179" t="s">
        <v>810</v>
      </c>
      <c r="I142" s="138"/>
      <c r="L142" s="34"/>
      <c r="M142" s="63"/>
      <c r="N142" s="35"/>
      <c r="O142" s="35"/>
      <c r="P142" s="35"/>
      <c r="Q142" s="35"/>
      <c r="R142" s="35"/>
      <c r="S142" s="35"/>
      <c r="T142" s="64"/>
      <c r="AT142" s="17" t="s">
        <v>138</v>
      </c>
      <c r="AU142" s="17" t="s">
        <v>81</v>
      </c>
    </row>
    <row r="143" spans="2:51" s="11" customFormat="1" ht="13.5">
      <c r="B143" s="180"/>
      <c r="D143" s="177" t="s">
        <v>140</v>
      </c>
      <c r="E143" s="189" t="s">
        <v>21</v>
      </c>
      <c r="F143" s="190" t="s">
        <v>811</v>
      </c>
      <c r="H143" s="191">
        <v>13.75</v>
      </c>
      <c r="I143" s="185"/>
      <c r="L143" s="180"/>
      <c r="M143" s="186"/>
      <c r="N143" s="187"/>
      <c r="O143" s="187"/>
      <c r="P143" s="187"/>
      <c r="Q143" s="187"/>
      <c r="R143" s="187"/>
      <c r="S143" s="187"/>
      <c r="T143" s="188"/>
      <c r="AT143" s="189" t="s">
        <v>140</v>
      </c>
      <c r="AU143" s="189" t="s">
        <v>81</v>
      </c>
      <c r="AV143" s="11" t="s">
        <v>81</v>
      </c>
      <c r="AW143" s="11" t="s">
        <v>35</v>
      </c>
      <c r="AX143" s="11" t="s">
        <v>72</v>
      </c>
      <c r="AY143" s="189" t="s">
        <v>127</v>
      </c>
    </row>
    <row r="144" spans="2:51" s="11" customFormat="1" ht="13.5">
      <c r="B144" s="180"/>
      <c r="D144" s="177" t="s">
        <v>140</v>
      </c>
      <c r="E144" s="189" t="s">
        <v>21</v>
      </c>
      <c r="F144" s="190" t="s">
        <v>812</v>
      </c>
      <c r="H144" s="191">
        <v>7.095</v>
      </c>
      <c r="I144" s="185"/>
      <c r="L144" s="180"/>
      <c r="M144" s="186"/>
      <c r="N144" s="187"/>
      <c r="O144" s="187"/>
      <c r="P144" s="187"/>
      <c r="Q144" s="187"/>
      <c r="R144" s="187"/>
      <c r="S144" s="187"/>
      <c r="T144" s="188"/>
      <c r="AT144" s="189" t="s">
        <v>140</v>
      </c>
      <c r="AU144" s="189" t="s">
        <v>81</v>
      </c>
      <c r="AV144" s="11" t="s">
        <v>81</v>
      </c>
      <c r="AW144" s="11" t="s">
        <v>35</v>
      </c>
      <c r="AX144" s="11" t="s">
        <v>72</v>
      </c>
      <c r="AY144" s="189" t="s">
        <v>127</v>
      </c>
    </row>
    <row r="145" spans="2:51" s="12" customFormat="1" ht="13.5">
      <c r="B145" s="192"/>
      <c r="D145" s="181" t="s">
        <v>140</v>
      </c>
      <c r="E145" s="193" t="s">
        <v>21</v>
      </c>
      <c r="F145" s="194" t="s">
        <v>155</v>
      </c>
      <c r="H145" s="195">
        <v>20.845</v>
      </c>
      <c r="I145" s="196"/>
      <c r="L145" s="192"/>
      <c r="M145" s="197"/>
      <c r="N145" s="198"/>
      <c r="O145" s="198"/>
      <c r="P145" s="198"/>
      <c r="Q145" s="198"/>
      <c r="R145" s="198"/>
      <c r="S145" s="198"/>
      <c r="T145" s="199"/>
      <c r="AT145" s="200" t="s">
        <v>140</v>
      </c>
      <c r="AU145" s="200" t="s">
        <v>81</v>
      </c>
      <c r="AV145" s="12" t="s">
        <v>134</v>
      </c>
      <c r="AW145" s="12" t="s">
        <v>35</v>
      </c>
      <c r="AX145" s="12" t="s">
        <v>79</v>
      </c>
      <c r="AY145" s="200" t="s">
        <v>127</v>
      </c>
    </row>
    <row r="146" spans="2:65" s="1" customFormat="1" ht="22.5" customHeight="1">
      <c r="B146" s="164"/>
      <c r="C146" s="165" t="s">
        <v>8</v>
      </c>
      <c r="D146" s="165" t="s">
        <v>129</v>
      </c>
      <c r="E146" s="166" t="s">
        <v>813</v>
      </c>
      <c r="F146" s="167" t="s">
        <v>814</v>
      </c>
      <c r="G146" s="168" t="s">
        <v>165</v>
      </c>
      <c r="H146" s="169">
        <v>17.055</v>
      </c>
      <c r="I146" s="170"/>
      <c r="J146" s="171">
        <f>ROUND(I146*H146,2)</f>
        <v>0</v>
      </c>
      <c r="K146" s="167" t="s">
        <v>133</v>
      </c>
      <c r="L146" s="34"/>
      <c r="M146" s="172" t="s">
        <v>21</v>
      </c>
      <c r="N146" s="173" t="s">
        <v>43</v>
      </c>
      <c r="O146" s="35"/>
      <c r="P146" s="174">
        <f>O146*H146</f>
        <v>0</v>
      </c>
      <c r="Q146" s="174">
        <v>0</v>
      </c>
      <c r="R146" s="174">
        <f>Q146*H146</f>
        <v>0</v>
      </c>
      <c r="S146" s="174">
        <v>0</v>
      </c>
      <c r="T146" s="175">
        <f>S146*H146</f>
        <v>0</v>
      </c>
      <c r="AR146" s="17" t="s">
        <v>134</v>
      </c>
      <c r="AT146" s="17" t="s">
        <v>129</v>
      </c>
      <c r="AU146" s="17" t="s">
        <v>81</v>
      </c>
      <c r="AY146" s="17" t="s">
        <v>127</v>
      </c>
      <c r="BE146" s="176">
        <f>IF(N146="základní",J146,0)</f>
        <v>0</v>
      </c>
      <c r="BF146" s="176">
        <f>IF(N146="snížená",J146,0)</f>
        <v>0</v>
      </c>
      <c r="BG146" s="176">
        <f>IF(N146="zákl. přenesená",J146,0)</f>
        <v>0</v>
      </c>
      <c r="BH146" s="176">
        <f>IF(N146="sníž. přenesená",J146,0)</f>
        <v>0</v>
      </c>
      <c r="BI146" s="176">
        <f>IF(N146="nulová",J146,0)</f>
        <v>0</v>
      </c>
      <c r="BJ146" s="17" t="s">
        <v>79</v>
      </c>
      <c r="BK146" s="176">
        <f>ROUND(I146*H146,2)</f>
        <v>0</v>
      </c>
      <c r="BL146" s="17" t="s">
        <v>134</v>
      </c>
      <c r="BM146" s="17" t="s">
        <v>815</v>
      </c>
    </row>
    <row r="147" spans="2:47" s="1" customFormat="1" ht="40.5">
      <c r="B147" s="34"/>
      <c r="D147" s="177" t="s">
        <v>136</v>
      </c>
      <c r="F147" s="178" t="s">
        <v>816</v>
      </c>
      <c r="I147" s="138"/>
      <c r="L147" s="34"/>
      <c r="M147" s="63"/>
      <c r="N147" s="35"/>
      <c r="O147" s="35"/>
      <c r="P147" s="35"/>
      <c r="Q147" s="35"/>
      <c r="R147" s="35"/>
      <c r="S147" s="35"/>
      <c r="T147" s="64"/>
      <c r="AT147" s="17" t="s">
        <v>136</v>
      </c>
      <c r="AU147" s="17" t="s">
        <v>81</v>
      </c>
    </row>
    <row r="148" spans="2:47" s="1" customFormat="1" ht="121.5">
      <c r="B148" s="34"/>
      <c r="D148" s="177" t="s">
        <v>138</v>
      </c>
      <c r="F148" s="179" t="s">
        <v>817</v>
      </c>
      <c r="I148" s="138"/>
      <c r="L148" s="34"/>
      <c r="M148" s="63"/>
      <c r="N148" s="35"/>
      <c r="O148" s="35"/>
      <c r="P148" s="35"/>
      <c r="Q148" s="35"/>
      <c r="R148" s="35"/>
      <c r="S148" s="35"/>
      <c r="T148" s="64"/>
      <c r="AT148" s="17" t="s">
        <v>138</v>
      </c>
      <c r="AU148" s="17" t="s">
        <v>81</v>
      </c>
    </row>
    <row r="149" spans="2:51" s="11" customFormat="1" ht="13.5">
      <c r="B149" s="180"/>
      <c r="D149" s="177" t="s">
        <v>140</v>
      </c>
      <c r="E149" s="189" t="s">
        <v>21</v>
      </c>
      <c r="F149" s="190" t="s">
        <v>818</v>
      </c>
      <c r="H149" s="191">
        <v>11.25</v>
      </c>
      <c r="I149" s="185"/>
      <c r="L149" s="180"/>
      <c r="M149" s="186"/>
      <c r="N149" s="187"/>
      <c r="O149" s="187"/>
      <c r="P149" s="187"/>
      <c r="Q149" s="187"/>
      <c r="R149" s="187"/>
      <c r="S149" s="187"/>
      <c r="T149" s="188"/>
      <c r="AT149" s="189" t="s">
        <v>140</v>
      </c>
      <c r="AU149" s="189" t="s">
        <v>81</v>
      </c>
      <c r="AV149" s="11" t="s">
        <v>81</v>
      </c>
      <c r="AW149" s="11" t="s">
        <v>35</v>
      </c>
      <c r="AX149" s="11" t="s">
        <v>72</v>
      </c>
      <c r="AY149" s="189" t="s">
        <v>127</v>
      </c>
    </row>
    <row r="150" spans="2:51" s="11" customFormat="1" ht="13.5">
      <c r="B150" s="180"/>
      <c r="D150" s="177" t="s">
        <v>140</v>
      </c>
      <c r="E150" s="189" t="s">
        <v>21</v>
      </c>
      <c r="F150" s="190" t="s">
        <v>819</v>
      </c>
      <c r="H150" s="191">
        <v>5.805</v>
      </c>
      <c r="I150" s="185"/>
      <c r="L150" s="180"/>
      <c r="M150" s="186"/>
      <c r="N150" s="187"/>
      <c r="O150" s="187"/>
      <c r="P150" s="187"/>
      <c r="Q150" s="187"/>
      <c r="R150" s="187"/>
      <c r="S150" s="187"/>
      <c r="T150" s="188"/>
      <c r="AT150" s="189" t="s">
        <v>140</v>
      </c>
      <c r="AU150" s="189" t="s">
        <v>81</v>
      </c>
      <c r="AV150" s="11" t="s">
        <v>81</v>
      </c>
      <c r="AW150" s="11" t="s">
        <v>35</v>
      </c>
      <c r="AX150" s="11" t="s">
        <v>72</v>
      </c>
      <c r="AY150" s="189" t="s">
        <v>127</v>
      </c>
    </row>
    <row r="151" spans="2:51" s="12" customFormat="1" ht="13.5">
      <c r="B151" s="192"/>
      <c r="D151" s="181" t="s">
        <v>140</v>
      </c>
      <c r="E151" s="193" t="s">
        <v>21</v>
      </c>
      <c r="F151" s="194" t="s">
        <v>155</v>
      </c>
      <c r="H151" s="195">
        <v>17.055</v>
      </c>
      <c r="I151" s="196"/>
      <c r="L151" s="192"/>
      <c r="M151" s="197"/>
      <c r="N151" s="198"/>
      <c r="O151" s="198"/>
      <c r="P151" s="198"/>
      <c r="Q151" s="198"/>
      <c r="R151" s="198"/>
      <c r="S151" s="198"/>
      <c r="T151" s="199"/>
      <c r="AT151" s="200" t="s">
        <v>140</v>
      </c>
      <c r="AU151" s="200" t="s">
        <v>81</v>
      </c>
      <c r="AV151" s="12" t="s">
        <v>134</v>
      </c>
      <c r="AW151" s="12" t="s">
        <v>35</v>
      </c>
      <c r="AX151" s="12" t="s">
        <v>79</v>
      </c>
      <c r="AY151" s="200" t="s">
        <v>127</v>
      </c>
    </row>
    <row r="152" spans="2:65" s="1" customFormat="1" ht="22.5" customHeight="1">
      <c r="B152" s="164"/>
      <c r="C152" s="201" t="s">
        <v>236</v>
      </c>
      <c r="D152" s="201" t="s">
        <v>237</v>
      </c>
      <c r="E152" s="202" t="s">
        <v>820</v>
      </c>
      <c r="F152" s="203" t="s">
        <v>821</v>
      </c>
      <c r="G152" s="204" t="s">
        <v>240</v>
      </c>
      <c r="H152" s="205">
        <v>30.699</v>
      </c>
      <c r="I152" s="206"/>
      <c r="J152" s="207">
        <f>ROUND(I152*H152,2)</f>
        <v>0</v>
      </c>
      <c r="K152" s="203" t="s">
        <v>133</v>
      </c>
      <c r="L152" s="208"/>
      <c r="M152" s="209" t="s">
        <v>21</v>
      </c>
      <c r="N152" s="210" t="s">
        <v>43</v>
      </c>
      <c r="O152" s="35"/>
      <c r="P152" s="174">
        <f>O152*H152</f>
        <v>0</v>
      </c>
      <c r="Q152" s="174">
        <v>1</v>
      </c>
      <c r="R152" s="174">
        <f>Q152*H152</f>
        <v>30.699</v>
      </c>
      <c r="S152" s="174">
        <v>0</v>
      </c>
      <c r="T152" s="175">
        <f>S152*H152</f>
        <v>0</v>
      </c>
      <c r="AR152" s="17" t="s">
        <v>184</v>
      </c>
      <c r="AT152" s="17" t="s">
        <v>237</v>
      </c>
      <c r="AU152" s="17" t="s">
        <v>81</v>
      </c>
      <c r="AY152" s="17" t="s">
        <v>127</v>
      </c>
      <c r="BE152" s="176">
        <f>IF(N152="základní",J152,0)</f>
        <v>0</v>
      </c>
      <c r="BF152" s="176">
        <f>IF(N152="snížená",J152,0)</f>
        <v>0</v>
      </c>
      <c r="BG152" s="176">
        <f>IF(N152="zákl. přenesená",J152,0)</f>
        <v>0</v>
      </c>
      <c r="BH152" s="176">
        <f>IF(N152="sníž. přenesená",J152,0)</f>
        <v>0</v>
      </c>
      <c r="BI152" s="176">
        <f>IF(N152="nulová",J152,0)</f>
        <v>0</v>
      </c>
      <c r="BJ152" s="17" t="s">
        <v>79</v>
      </c>
      <c r="BK152" s="176">
        <f>ROUND(I152*H152,2)</f>
        <v>0</v>
      </c>
      <c r="BL152" s="17" t="s">
        <v>134</v>
      </c>
      <c r="BM152" s="17" t="s">
        <v>822</v>
      </c>
    </row>
    <row r="153" spans="2:47" s="1" customFormat="1" ht="27">
      <c r="B153" s="34"/>
      <c r="D153" s="177" t="s">
        <v>136</v>
      </c>
      <c r="F153" s="178" t="s">
        <v>823</v>
      </c>
      <c r="I153" s="138"/>
      <c r="L153" s="34"/>
      <c r="M153" s="63"/>
      <c r="N153" s="35"/>
      <c r="O153" s="35"/>
      <c r="P153" s="35"/>
      <c r="Q153" s="35"/>
      <c r="R153" s="35"/>
      <c r="S153" s="35"/>
      <c r="T153" s="64"/>
      <c r="AT153" s="17" t="s">
        <v>136</v>
      </c>
      <c r="AU153" s="17" t="s">
        <v>81</v>
      </c>
    </row>
    <row r="154" spans="2:51" s="11" customFormat="1" ht="13.5">
      <c r="B154" s="180"/>
      <c r="D154" s="177" t="s">
        <v>140</v>
      </c>
      <c r="F154" s="190" t="s">
        <v>824</v>
      </c>
      <c r="H154" s="191">
        <v>30.699</v>
      </c>
      <c r="I154" s="185"/>
      <c r="L154" s="180"/>
      <c r="M154" s="186"/>
      <c r="N154" s="187"/>
      <c r="O154" s="187"/>
      <c r="P154" s="187"/>
      <c r="Q154" s="187"/>
      <c r="R154" s="187"/>
      <c r="S154" s="187"/>
      <c r="T154" s="188"/>
      <c r="AT154" s="189" t="s">
        <v>140</v>
      </c>
      <c r="AU154" s="189" t="s">
        <v>81</v>
      </c>
      <c r="AV154" s="11" t="s">
        <v>81</v>
      </c>
      <c r="AW154" s="11" t="s">
        <v>4</v>
      </c>
      <c r="AX154" s="11" t="s">
        <v>79</v>
      </c>
      <c r="AY154" s="189" t="s">
        <v>127</v>
      </c>
    </row>
    <row r="155" spans="2:63" s="10" customFormat="1" ht="29.25" customHeight="1">
      <c r="B155" s="150"/>
      <c r="D155" s="161" t="s">
        <v>71</v>
      </c>
      <c r="E155" s="162" t="s">
        <v>134</v>
      </c>
      <c r="F155" s="162" t="s">
        <v>825</v>
      </c>
      <c r="I155" s="153"/>
      <c r="J155" s="163">
        <f>BK155</f>
        <v>0</v>
      </c>
      <c r="L155" s="150"/>
      <c r="M155" s="155"/>
      <c r="N155" s="156"/>
      <c r="O155" s="156"/>
      <c r="P155" s="157">
        <f>SUM(P156:P161)</f>
        <v>0</v>
      </c>
      <c r="Q155" s="156"/>
      <c r="R155" s="157">
        <f>SUM(R156:R161)</f>
        <v>0</v>
      </c>
      <c r="S155" s="156"/>
      <c r="T155" s="158">
        <f>SUM(T156:T161)</f>
        <v>0</v>
      </c>
      <c r="AR155" s="151" t="s">
        <v>79</v>
      </c>
      <c r="AT155" s="159" t="s">
        <v>71</v>
      </c>
      <c r="AU155" s="159" t="s">
        <v>79</v>
      </c>
      <c r="AY155" s="151" t="s">
        <v>127</v>
      </c>
      <c r="BK155" s="160">
        <f>SUM(BK156:BK161)</f>
        <v>0</v>
      </c>
    </row>
    <row r="156" spans="2:65" s="1" customFormat="1" ht="22.5" customHeight="1">
      <c r="B156" s="164"/>
      <c r="C156" s="165" t="s">
        <v>243</v>
      </c>
      <c r="D156" s="165" t="s">
        <v>129</v>
      </c>
      <c r="E156" s="166" t="s">
        <v>826</v>
      </c>
      <c r="F156" s="167" t="s">
        <v>827</v>
      </c>
      <c r="G156" s="168" t="s">
        <v>165</v>
      </c>
      <c r="H156" s="169">
        <v>3.79</v>
      </c>
      <c r="I156" s="170"/>
      <c r="J156" s="171">
        <f>ROUND(I156*H156,2)</f>
        <v>0</v>
      </c>
      <c r="K156" s="167" t="s">
        <v>133</v>
      </c>
      <c r="L156" s="34"/>
      <c r="M156" s="172" t="s">
        <v>21</v>
      </c>
      <c r="N156" s="173" t="s">
        <v>43</v>
      </c>
      <c r="O156" s="35"/>
      <c r="P156" s="174">
        <f>O156*H156</f>
        <v>0</v>
      </c>
      <c r="Q156" s="174">
        <v>0</v>
      </c>
      <c r="R156" s="174">
        <f>Q156*H156</f>
        <v>0</v>
      </c>
      <c r="S156" s="174">
        <v>0</v>
      </c>
      <c r="T156" s="175">
        <f>S156*H156</f>
        <v>0</v>
      </c>
      <c r="AR156" s="17" t="s">
        <v>134</v>
      </c>
      <c r="AT156" s="17" t="s">
        <v>129</v>
      </c>
      <c r="AU156" s="17" t="s">
        <v>81</v>
      </c>
      <c r="AY156" s="17" t="s">
        <v>127</v>
      </c>
      <c r="BE156" s="176">
        <f>IF(N156="základní",J156,0)</f>
        <v>0</v>
      </c>
      <c r="BF156" s="176">
        <f>IF(N156="snížená",J156,0)</f>
        <v>0</v>
      </c>
      <c r="BG156" s="176">
        <f>IF(N156="zákl. přenesená",J156,0)</f>
        <v>0</v>
      </c>
      <c r="BH156" s="176">
        <f>IF(N156="sníž. přenesená",J156,0)</f>
        <v>0</v>
      </c>
      <c r="BI156" s="176">
        <f>IF(N156="nulová",J156,0)</f>
        <v>0</v>
      </c>
      <c r="BJ156" s="17" t="s">
        <v>79</v>
      </c>
      <c r="BK156" s="176">
        <f>ROUND(I156*H156,2)</f>
        <v>0</v>
      </c>
      <c r="BL156" s="17" t="s">
        <v>134</v>
      </c>
      <c r="BM156" s="17" t="s">
        <v>828</v>
      </c>
    </row>
    <row r="157" spans="2:47" s="1" customFormat="1" ht="13.5">
      <c r="B157" s="34"/>
      <c r="D157" s="177" t="s">
        <v>136</v>
      </c>
      <c r="F157" s="178" t="s">
        <v>829</v>
      </c>
      <c r="I157" s="138"/>
      <c r="L157" s="34"/>
      <c r="M157" s="63"/>
      <c r="N157" s="35"/>
      <c r="O157" s="35"/>
      <c r="P157" s="35"/>
      <c r="Q157" s="35"/>
      <c r="R157" s="35"/>
      <c r="S157" s="35"/>
      <c r="T157" s="64"/>
      <c r="AT157" s="17" t="s">
        <v>136</v>
      </c>
      <c r="AU157" s="17" t="s">
        <v>81</v>
      </c>
    </row>
    <row r="158" spans="2:47" s="1" customFormat="1" ht="54">
      <c r="B158" s="34"/>
      <c r="D158" s="177" t="s">
        <v>138</v>
      </c>
      <c r="F158" s="179" t="s">
        <v>830</v>
      </c>
      <c r="I158" s="138"/>
      <c r="L158" s="34"/>
      <c r="M158" s="63"/>
      <c r="N158" s="35"/>
      <c r="O158" s="35"/>
      <c r="P158" s="35"/>
      <c r="Q158" s="35"/>
      <c r="R158" s="35"/>
      <c r="S158" s="35"/>
      <c r="T158" s="64"/>
      <c r="AT158" s="17" t="s">
        <v>138</v>
      </c>
      <c r="AU158" s="17" t="s">
        <v>81</v>
      </c>
    </row>
    <row r="159" spans="2:51" s="11" customFormat="1" ht="13.5">
      <c r="B159" s="180"/>
      <c r="D159" s="177" t="s">
        <v>140</v>
      </c>
      <c r="E159" s="189" t="s">
        <v>21</v>
      </c>
      <c r="F159" s="190" t="s">
        <v>831</v>
      </c>
      <c r="H159" s="191">
        <v>2.5</v>
      </c>
      <c r="I159" s="185"/>
      <c r="L159" s="180"/>
      <c r="M159" s="186"/>
      <c r="N159" s="187"/>
      <c r="O159" s="187"/>
      <c r="P159" s="187"/>
      <c r="Q159" s="187"/>
      <c r="R159" s="187"/>
      <c r="S159" s="187"/>
      <c r="T159" s="188"/>
      <c r="AT159" s="189" t="s">
        <v>140</v>
      </c>
      <c r="AU159" s="189" t="s">
        <v>81</v>
      </c>
      <c r="AV159" s="11" t="s">
        <v>81</v>
      </c>
      <c r="AW159" s="11" t="s">
        <v>35</v>
      </c>
      <c r="AX159" s="11" t="s">
        <v>72</v>
      </c>
      <c r="AY159" s="189" t="s">
        <v>127</v>
      </c>
    </row>
    <row r="160" spans="2:51" s="11" customFormat="1" ht="13.5">
      <c r="B160" s="180"/>
      <c r="D160" s="177" t="s">
        <v>140</v>
      </c>
      <c r="E160" s="189" t="s">
        <v>21</v>
      </c>
      <c r="F160" s="190" t="s">
        <v>832</v>
      </c>
      <c r="H160" s="191">
        <v>1.29</v>
      </c>
      <c r="I160" s="185"/>
      <c r="L160" s="180"/>
      <c r="M160" s="186"/>
      <c r="N160" s="187"/>
      <c r="O160" s="187"/>
      <c r="P160" s="187"/>
      <c r="Q160" s="187"/>
      <c r="R160" s="187"/>
      <c r="S160" s="187"/>
      <c r="T160" s="188"/>
      <c r="AT160" s="189" t="s">
        <v>140</v>
      </c>
      <c r="AU160" s="189" t="s">
        <v>81</v>
      </c>
      <c r="AV160" s="11" t="s">
        <v>81</v>
      </c>
      <c r="AW160" s="11" t="s">
        <v>35</v>
      </c>
      <c r="AX160" s="11" t="s">
        <v>72</v>
      </c>
      <c r="AY160" s="189" t="s">
        <v>127</v>
      </c>
    </row>
    <row r="161" spans="2:51" s="12" customFormat="1" ht="13.5">
      <c r="B161" s="192"/>
      <c r="D161" s="177" t="s">
        <v>140</v>
      </c>
      <c r="E161" s="217" t="s">
        <v>21</v>
      </c>
      <c r="F161" s="218" t="s">
        <v>155</v>
      </c>
      <c r="H161" s="219">
        <v>3.79</v>
      </c>
      <c r="I161" s="196"/>
      <c r="L161" s="192"/>
      <c r="M161" s="197"/>
      <c r="N161" s="198"/>
      <c r="O161" s="198"/>
      <c r="P161" s="198"/>
      <c r="Q161" s="198"/>
      <c r="R161" s="198"/>
      <c r="S161" s="198"/>
      <c r="T161" s="199"/>
      <c r="AT161" s="200" t="s">
        <v>140</v>
      </c>
      <c r="AU161" s="200" t="s">
        <v>81</v>
      </c>
      <c r="AV161" s="12" t="s">
        <v>134</v>
      </c>
      <c r="AW161" s="12" t="s">
        <v>35</v>
      </c>
      <c r="AX161" s="12" t="s">
        <v>79</v>
      </c>
      <c r="AY161" s="200" t="s">
        <v>127</v>
      </c>
    </row>
    <row r="162" spans="2:63" s="10" customFormat="1" ht="29.25" customHeight="1">
      <c r="B162" s="150"/>
      <c r="D162" s="161" t="s">
        <v>71</v>
      </c>
      <c r="E162" s="162" t="s">
        <v>184</v>
      </c>
      <c r="F162" s="162" t="s">
        <v>833</v>
      </c>
      <c r="I162" s="153"/>
      <c r="J162" s="163">
        <f>BK162</f>
        <v>0</v>
      </c>
      <c r="L162" s="150"/>
      <c r="M162" s="155"/>
      <c r="N162" s="156"/>
      <c r="O162" s="156"/>
      <c r="P162" s="157">
        <f>SUM(P163:P210)</f>
        <v>0</v>
      </c>
      <c r="Q162" s="156"/>
      <c r="R162" s="157">
        <f>SUM(R163:R210)</f>
        <v>16.084874</v>
      </c>
      <c r="S162" s="156"/>
      <c r="T162" s="158">
        <f>SUM(T163:T210)</f>
        <v>1.2</v>
      </c>
      <c r="AR162" s="151" t="s">
        <v>79</v>
      </c>
      <c r="AT162" s="159" t="s">
        <v>71</v>
      </c>
      <c r="AU162" s="159" t="s">
        <v>79</v>
      </c>
      <c r="AY162" s="151" t="s">
        <v>127</v>
      </c>
      <c r="BK162" s="160">
        <f>SUM(BK163:BK210)</f>
        <v>0</v>
      </c>
    </row>
    <row r="163" spans="2:65" s="1" customFormat="1" ht="31.5" customHeight="1">
      <c r="B163" s="164"/>
      <c r="C163" s="165" t="s">
        <v>248</v>
      </c>
      <c r="D163" s="165" t="s">
        <v>129</v>
      </c>
      <c r="E163" s="166" t="s">
        <v>834</v>
      </c>
      <c r="F163" s="167" t="s">
        <v>835</v>
      </c>
      <c r="G163" s="168" t="s">
        <v>570</v>
      </c>
      <c r="H163" s="169">
        <v>37.9</v>
      </c>
      <c r="I163" s="170"/>
      <c r="J163" s="171">
        <f>ROUND(I163*H163,2)</f>
        <v>0</v>
      </c>
      <c r="K163" s="167" t="s">
        <v>133</v>
      </c>
      <c r="L163" s="34"/>
      <c r="M163" s="172" t="s">
        <v>21</v>
      </c>
      <c r="N163" s="173" t="s">
        <v>43</v>
      </c>
      <c r="O163" s="35"/>
      <c r="P163" s="174">
        <f>O163*H163</f>
        <v>0</v>
      </c>
      <c r="Q163" s="174">
        <v>0</v>
      </c>
      <c r="R163" s="174">
        <f>Q163*H163</f>
        <v>0</v>
      </c>
      <c r="S163" s="174">
        <v>0</v>
      </c>
      <c r="T163" s="175">
        <f>S163*H163</f>
        <v>0</v>
      </c>
      <c r="AR163" s="17" t="s">
        <v>134</v>
      </c>
      <c r="AT163" s="17" t="s">
        <v>129</v>
      </c>
      <c r="AU163" s="17" t="s">
        <v>81</v>
      </c>
      <c r="AY163" s="17" t="s">
        <v>127</v>
      </c>
      <c r="BE163" s="176">
        <f>IF(N163="základní",J163,0)</f>
        <v>0</v>
      </c>
      <c r="BF163" s="176">
        <f>IF(N163="snížená",J163,0)</f>
        <v>0</v>
      </c>
      <c r="BG163" s="176">
        <f>IF(N163="zákl. přenesená",J163,0)</f>
        <v>0</v>
      </c>
      <c r="BH163" s="176">
        <f>IF(N163="sníž. přenesená",J163,0)</f>
        <v>0</v>
      </c>
      <c r="BI163" s="176">
        <f>IF(N163="nulová",J163,0)</f>
        <v>0</v>
      </c>
      <c r="BJ163" s="17" t="s">
        <v>79</v>
      </c>
      <c r="BK163" s="176">
        <f>ROUND(I163*H163,2)</f>
        <v>0</v>
      </c>
      <c r="BL163" s="17" t="s">
        <v>134</v>
      </c>
      <c r="BM163" s="17" t="s">
        <v>836</v>
      </c>
    </row>
    <row r="164" spans="2:47" s="1" customFormat="1" ht="27">
      <c r="B164" s="34"/>
      <c r="D164" s="177" t="s">
        <v>136</v>
      </c>
      <c r="F164" s="178" t="s">
        <v>837</v>
      </c>
      <c r="I164" s="138"/>
      <c r="L164" s="34"/>
      <c r="M164" s="63"/>
      <c r="N164" s="35"/>
      <c r="O164" s="35"/>
      <c r="P164" s="35"/>
      <c r="Q164" s="35"/>
      <c r="R164" s="35"/>
      <c r="S164" s="35"/>
      <c r="T164" s="64"/>
      <c r="AT164" s="17" t="s">
        <v>136</v>
      </c>
      <c r="AU164" s="17" t="s">
        <v>81</v>
      </c>
    </row>
    <row r="165" spans="2:47" s="1" customFormat="1" ht="94.5">
      <c r="B165" s="34"/>
      <c r="D165" s="177" t="s">
        <v>138</v>
      </c>
      <c r="F165" s="179" t="s">
        <v>838</v>
      </c>
      <c r="I165" s="138"/>
      <c r="L165" s="34"/>
      <c r="M165" s="63"/>
      <c r="N165" s="35"/>
      <c r="O165" s="35"/>
      <c r="P165" s="35"/>
      <c r="Q165" s="35"/>
      <c r="R165" s="35"/>
      <c r="S165" s="35"/>
      <c r="T165" s="64"/>
      <c r="AT165" s="17" t="s">
        <v>138</v>
      </c>
      <c r="AU165" s="17" t="s">
        <v>81</v>
      </c>
    </row>
    <row r="166" spans="2:51" s="11" customFormat="1" ht="13.5">
      <c r="B166" s="180"/>
      <c r="D166" s="177" t="s">
        <v>140</v>
      </c>
      <c r="E166" s="189" t="s">
        <v>21</v>
      </c>
      <c r="F166" s="190" t="s">
        <v>839</v>
      </c>
      <c r="H166" s="191">
        <v>25</v>
      </c>
      <c r="I166" s="185"/>
      <c r="L166" s="180"/>
      <c r="M166" s="186"/>
      <c r="N166" s="187"/>
      <c r="O166" s="187"/>
      <c r="P166" s="187"/>
      <c r="Q166" s="187"/>
      <c r="R166" s="187"/>
      <c r="S166" s="187"/>
      <c r="T166" s="188"/>
      <c r="AT166" s="189" t="s">
        <v>140</v>
      </c>
      <c r="AU166" s="189" t="s">
        <v>81</v>
      </c>
      <c r="AV166" s="11" t="s">
        <v>81</v>
      </c>
      <c r="AW166" s="11" t="s">
        <v>35</v>
      </c>
      <c r="AX166" s="11" t="s">
        <v>72</v>
      </c>
      <c r="AY166" s="189" t="s">
        <v>127</v>
      </c>
    </row>
    <row r="167" spans="2:51" s="11" customFormat="1" ht="13.5">
      <c r="B167" s="180"/>
      <c r="D167" s="177" t="s">
        <v>140</v>
      </c>
      <c r="E167" s="189" t="s">
        <v>21</v>
      </c>
      <c r="F167" s="190" t="s">
        <v>840</v>
      </c>
      <c r="H167" s="191">
        <v>12.9</v>
      </c>
      <c r="I167" s="185"/>
      <c r="L167" s="180"/>
      <c r="M167" s="186"/>
      <c r="N167" s="187"/>
      <c r="O167" s="187"/>
      <c r="P167" s="187"/>
      <c r="Q167" s="187"/>
      <c r="R167" s="187"/>
      <c r="S167" s="187"/>
      <c r="T167" s="188"/>
      <c r="AT167" s="189" t="s">
        <v>140</v>
      </c>
      <c r="AU167" s="189" t="s">
        <v>81</v>
      </c>
      <c r="AV167" s="11" t="s">
        <v>81</v>
      </c>
      <c r="AW167" s="11" t="s">
        <v>35</v>
      </c>
      <c r="AX167" s="11" t="s">
        <v>72</v>
      </c>
      <c r="AY167" s="189" t="s">
        <v>127</v>
      </c>
    </row>
    <row r="168" spans="2:51" s="12" customFormat="1" ht="13.5">
      <c r="B168" s="192"/>
      <c r="D168" s="181" t="s">
        <v>140</v>
      </c>
      <c r="E168" s="193" t="s">
        <v>21</v>
      </c>
      <c r="F168" s="194" t="s">
        <v>155</v>
      </c>
      <c r="H168" s="195">
        <v>37.9</v>
      </c>
      <c r="I168" s="196"/>
      <c r="L168" s="192"/>
      <c r="M168" s="197"/>
      <c r="N168" s="198"/>
      <c r="O168" s="198"/>
      <c r="P168" s="198"/>
      <c r="Q168" s="198"/>
      <c r="R168" s="198"/>
      <c r="S168" s="198"/>
      <c r="T168" s="199"/>
      <c r="AT168" s="200" t="s">
        <v>140</v>
      </c>
      <c r="AU168" s="200" t="s">
        <v>81</v>
      </c>
      <c r="AV168" s="12" t="s">
        <v>134</v>
      </c>
      <c r="AW168" s="12" t="s">
        <v>35</v>
      </c>
      <c r="AX168" s="12" t="s">
        <v>79</v>
      </c>
      <c r="AY168" s="200" t="s">
        <v>127</v>
      </c>
    </row>
    <row r="169" spans="2:65" s="1" customFormat="1" ht="22.5" customHeight="1">
      <c r="B169" s="164"/>
      <c r="C169" s="201" t="s">
        <v>254</v>
      </c>
      <c r="D169" s="201" t="s">
        <v>237</v>
      </c>
      <c r="E169" s="202" t="s">
        <v>841</v>
      </c>
      <c r="F169" s="203" t="s">
        <v>842</v>
      </c>
      <c r="G169" s="204" t="s">
        <v>287</v>
      </c>
      <c r="H169" s="205">
        <v>6</v>
      </c>
      <c r="I169" s="206"/>
      <c r="J169" s="207">
        <f>ROUND(I169*H169,2)</f>
        <v>0</v>
      </c>
      <c r="K169" s="203" t="s">
        <v>133</v>
      </c>
      <c r="L169" s="208"/>
      <c r="M169" s="209" t="s">
        <v>21</v>
      </c>
      <c r="N169" s="210" t="s">
        <v>43</v>
      </c>
      <c r="O169" s="35"/>
      <c r="P169" s="174">
        <f>O169*H169</f>
        <v>0</v>
      </c>
      <c r="Q169" s="174">
        <v>0.02583</v>
      </c>
      <c r="R169" s="174">
        <f>Q169*H169</f>
        <v>0.15498</v>
      </c>
      <c r="S169" s="174">
        <v>0</v>
      </c>
      <c r="T169" s="175">
        <f>S169*H169</f>
        <v>0</v>
      </c>
      <c r="AR169" s="17" t="s">
        <v>184</v>
      </c>
      <c r="AT169" s="17" t="s">
        <v>237</v>
      </c>
      <c r="AU169" s="17" t="s">
        <v>81</v>
      </c>
      <c r="AY169" s="17" t="s">
        <v>127</v>
      </c>
      <c r="BE169" s="176">
        <f>IF(N169="základní",J169,0)</f>
        <v>0</v>
      </c>
      <c r="BF169" s="176">
        <f>IF(N169="snížená",J169,0)</f>
        <v>0</v>
      </c>
      <c r="BG169" s="176">
        <f>IF(N169="zákl. přenesená",J169,0)</f>
        <v>0</v>
      </c>
      <c r="BH169" s="176">
        <f>IF(N169="sníž. přenesená",J169,0)</f>
        <v>0</v>
      </c>
      <c r="BI169" s="176">
        <f>IF(N169="nulová",J169,0)</f>
        <v>0</v>
      </c>
      <c r="BJ169" s="17" t="s">
        <v>79</v>
      </c>
      <c r="BK169" s="176">
        <f>ROUND(I169*H169,2)</f>
        <v>0</v>
      </c>
      <c r="BL169" s="17" t="s">
        <v>134</v>
      </c>
      <c r="BM169" s="17" t="s">
        <v>843</v>
      </c>
    </row>
    <row r="170" spans="2:47" s="1" customFormat="1" ht="27">
      <c r="B170" s="34"/>
      <c r="D170" s="177" t="s">
        <v>136</v>
      </c>
      <c r="F170" s="178" t="s">
        <v>844</v>
      </c>
      <c r="I170" s="138"/>
      <c r="L170" s="34"/>
      <c r="M170" s="63"/>
      <c r="N170" s="35"/>
      <c r="O170" s="35"/>
      <c r="P170" s="35"/>
      <c r="Q170" s="35"/>
      <c r="R170" s="35"/>
      <c r="S170" s="35"/>
      <c r="T170" s="64"/>
      <c r="AT170" s="17" t="s">
        <v>136</v>
      </c>
      <c r="AU170" s="17" t="s">
        <v>81</v>
      </c>
    </row>
    <row r="171" spans="2:47" s="1" customFormat="1" ht="27">
      <c r="B171" s="34"/>
      <c r="D171" s="181" t="s">
        <v>501</v>
      </c>
      <c r="F171" s="211" t="s">
        <v>845</v>
      </c>
      <c r="I171" s="138"/>
      <c r="L171" s="34"/>
      <c r="M171" s="63"/>
      <c r="N171" s="35"/>
      <c r="O171" s="35"/>
      <c r="P171" s="35"/>
      <c r="Q171" s="35"/>
      <c r="R171" s="35"/>
      <c r="S171" s="35"/>
      <c r="T171" s="64"/>
      <c r="AT171" s="17" t="s">
        <v>501</v>
      </c>
      <c r="AU171" s="17" t="s">
        <v>81</v>
      </c>
    </row>
    <row r="172" spans="2:65" s="1" customFormat="1" ht="22.5" customHeight="1">
      <c r="B172" s="164"/>
      <c r="C172" s="201" t="s">
        <v>352</v>
      </c>
      <c r="D172" s="201" t="s">
        <v>237</v>
      </c>
      <c r="E172" s="202" t="s">
        <v>846</v>
      </c>
      <c r="F172" s="203" t="s">
        <v>847</v>
      </c>
      <c r="G172" s="204" t="s">
        <v>287</v>
      </c>
      <c r="H172" s="205">
        <v>7</v>
      </c>
      <c r="I172" s="206"/>
      <c r="J172" s="207">
        <f>ROUND(I172*H172,2)</f>
        <v>0</v>
      </c>
      <c r="K172" s="203" t="s">
        <v>133</v>
      </c>
      <c r="L172" s="208"/>
      <c r="M172" s="209" t="s">
        <v>21</v>
      </c>
      <c r="N172" s="210" t="s">
        <v>43</v>
      </c>
      <c r="O172" s="35"/>
      <c r="P172" s="174">
        <f>O172*H172</f>
        <v>0</v>
      </c>
      <c r="Q172" s="174">
        <v>0.0295</v>
      </c>
      <c r="R172" s="174">
        <f>Q172*H172</f>
        <v>0.2065</v>
      </c>
      <c r="S172" s="174">
        <v>0</v>
      </c>
      <c r="T172" s="175">
        <f>S172*H172</f>
        <v>0</v>
      </c>
      <c r="AR172" s="17" t="s">
        <v>184</v>
      </c>
      <c r="AT172" s="17" t="s">
        <v>237</v>
      </c>
      <c r="AU172" s="17" t="s">
        <v>81</v>
      </c>
      <c r="AY172" s="17" t="s">
        <v>127</v>
      </c>
      <c r="BE172" s="176">
        <f>IF(N172="základní",J172,0)</f>
        <v>0</v>
      </c>
      <c r="BF172" s="176">
        <f>IF(N172="snížená",J172,0)</f>
        <v>0</v>
      </c>
      <c r="BG172" s="176">
        <f>IF(N172="zákl. přenesená",J172,0)</f>
        <v>0</v>
      </c>
      <c r="BH172" s="176">
        <f>IF(N172="sníž. přenesená",J172,0)</f>
        <v>0</v>
      </c>
      <c r="BI172" s="176">
        <f>IF(N172="nulová",J172,0)</f>
        <v>0</v>
      </c>
      <c r="BJ172" s="17" t="s">
        <v>79</v>
      </c>
      <c r="BK172" s="176">
        <f>ROUND(I172*H172,2)</f>
        <v>0</v>
      </c>
      <c r="BL172" s="17" t="s">
        <v>134</v>
      </c>
      <c r="BM172" s="17" t="s">
        <v>848</v>
      </c>
    </row>
    <row r="173" spans="2:47" s="1" customFormat="1" ht="13.5">
      <c r="B173" s="34"/>
      <c r="D173" s="181" t="s">
        <v>136</v>
      </c>
      <c r="F173" s="212" t="s">
        <v>849</v>
      </c>
      <c r="I173" s="138"/>
      <c r="L173" s="34"/>
      <c r="M173" s="63"/>
      <c r="N173" s="35"/>
      <c r="O173" s="35"/>
      <c r="P173" s="35"/>
      <c r="Q173" s="35"/>
      <c r="R173" s="35"/>
      <c r="S173" s="35"/>
      <c r="T173" s="64"/>
      <c r="AT173" s="17" t="s">
        <v>136</v>
      </c>
      <c r="AU173" s="17" t="s">
        <v>81</v>
      </c>
    </row>
    <row r="174" spans="2:65" s="1" customFormat="1" ht="31.5" customHeight="1">
      <c r="B174" s="164"/>
      <c r="C174" s="165" t="s">
        <v>260</v>
      </c>
      <c r="D174" s="165" t="s">
        <v>129</v>
      </c>
      <c r="E174" s="166" t="s">
        <v>850</v>
      </c>
      <c r="F174" s="167" t="s">
        <v>851</v>
      </c>
      <c r="G174" s="168" t="s">
        <v>570</v>
      </c>
      <c r="H174" s="169">
        <v>9.6</v>
      </c>
      <c r="I174" s="170"/>
      <c r="J174" s="171">
        <f>ROUND(I174*H174,2)</f>
        <v>0</v>
      </c>
      <c r="K174" s="167" t="s">
        <v>21</v>
      </c>
      <c r="L174" s="34"/>
      <c r="M174" s="172" t="s">
        <v>21</v>
      </c>
      <c r="N174" s="173" t="s">
        <v>43</v>
      </c>
      <c r="O174" s="35"/>
      <c r="P174" s="174">
        <f>O174*H174</f>
        <v>0</v>
      </c>
      <c r="Q174" s="174">
        <v>0</v>
      </c>
      <c r="R174" s="174">
        <f>Q174*H174</f>
        <v>0</v>
      </c>
      <c r="S174" s="174">
        <v>0</v>
      </c>
      <c r="T174" s="175">
        <f>S174*H174</f>
        <v>0</v>
      </c>
      <c r="AR174" s="17" t="s">
        <v>134</v>
      </c>
      <c r="AT174" s="17" t="s">
        <v>129</v>
      </c>
      <c r="AU174" s="17" t="s">
        <v>81</v>
      </c>
      <c r="AY174" s="17" t="s">
        <v>127</v>
      </c>
      <c r="BE174" s="176">
        <f>IF(N174="základní",J174,0)</f>
        <v>0</v>
      </c>
      <c r="BF174" s="176">
        <f>IF(N174="snížená",J174,0)</f>
        <v>0</v>
      </c>
      <c r="BG174" s="176">
        <f>IF(N174="zákl. přenesená",J174,0)</f>
        <v>0</v>
      </c>
      <c r="BH174" s="176">
        <f>IF(N174="sníž. přenesená",J174,0)</f>
        <v>0</v>
      </c>
      <c r="BI174" s="176">
        <f>IF(N174="nulová",J174,0)</f>
        <v>0</v>
      </c>
      <c r="BJ174" s="17" t="s">
        <v>79</v>
      </c>
      <c r="BK174" s="176">
        <f>ROUND(I174*H174,2)</f>
        <v>0</v>
      </c>
      <c r="BL174" s="17" t="s">
        <v>134</v>
      </c>
      <c r="BM174" s="17" t="s">
        <v>852</v>
      </c>
    </row>
    <row r="175" spans="2:51" s="11" customFormat="1" ht="13.5">
      <c r="B175" s="180"/>
      <c r="D175" s="181" t="s">
        <v>140</v>
      </c>
      <c r="E175" s="182" t="s">
        <v>21</v>
      </c>
      <c r="F175" s="183" t="s">
        <v>853</v>
      </c>
      <c r="H175" s="184">
        <v>9.6</v>
      </c>
      <c r="I175" s="185"/>
      <c r="L175" s="180"/>
      <c r="M175" s="186"/>
      <c r="N175" s="187"/>
      <c r="O175" s="187"/>
      <c r="P175" s="187"/>
      <c r="Q175" s="187"/>
      <c r="R175" s="187"/>
      <c r="S175" s="187"/>
      <c r="T175" s="188"/>
      <c r="AT175" s="189" t="s">
        <v>140</v>
      </c>
      <c r="AU175" s="189" t="s">
        <v>81</v>
      </c>
      <c r="AV175" s="11" t="s">
        <v>81</v>
      </c>
      <c r="AW175" s="11" t="s">
        <v>35</v>
      </c>
      <c r="AX175" s="11" t="s">
        <v>79</v>
      </c>
      <c r="AY175" s="189" t="s">
        <v>127</v>
      </c>
    </row>
    <row r="176" spans="2:65" s="1" customFormat="1" ht="22.5" customHeight="1">
      <c r="B176" s="164"/>
      <c r="C176" s="165" t="s">
        <v>7</v>
      </c>
      <c r="D176" s="165" t="s">
        <v>129</v>
      </c>
      <c r="E176" s="166" t="s">
        <v>854</v>
      </c>
      <c r="F176" s="167" t="s">
        <v>855</v>
      </c>
      <c r="G176" s="168" t="s">
        <v>287</v>
      </c>
      <c r="H176" s="169">
        <v>4</v>
      </c>
      <c r="I176" s="170"/>
      <c r="J176" s="171">
        <f>ROUND(I176*H176,2)</f>
        <v>0</v>
      </c>
      <c r="K176" s="167" t="s">
        <v>21</v>
      </c>
      <c r="L176" s="34"/>
      <c r="M176" s="172" t="s">
        <v>21</v>
      </c>
      <c r="N176" s="173" t="s">
        <v>43</v>
      </c>
      <c r="O176" s="35"/>
      <c r="P176" s="174">
        <f>O176*H176</f>
        <v>0</v>
      </c>
      <c r="Q176" s="174">
        <v>8E-05</v>
      </c>
      <c r="R176" s="174">
        <f>Q176*H176</f>
        <v>0.00032</v>
      </c>
      <c r="S176" s="174">
        <v>0</v>
      </c>
      <c r="T176" s="175">
        <f>S176*H176</f>
        <v>0</v>
      </c>
      <c r="AR176" s="17" t="s">
        <v>134</v>
      </c>
      <c r="AT176" s="17" t="s">
        <v>129</v>
      </c>
      <c r="AU176" s="17" t="s">
        <v>81</v>
      </c>
      <c r="AY176" s="17" t="s">
        <v>127</v>
      </c>
      <c r="BE176" s="176">
        <f>IF(N176="základní",J176,0)</f>
        <v>0</v>
      </c>
      <c r="BF176" s="176">
        <f>IF(N176="snížená",J176,0)</f>
        <v>0</v>
      </c>
      <c r="BG176" s="176">
        <f>IF(N176="zákl. přenesená",J176,0)</f>
        <v>0</v>
      </c>
      <c r="BH176" s="176">
        <f>IF(N176="sníž. přenesená",J176,0)</f>
        <v>0</v>
      </c>
      <c r="BI176" s="176">
        <f>IF(N176="nulová",J176,0)</f>
        <v>0</v>
      </c>
      <c r="BJ176" s="17" t="s">
        <v>79</v>
      </c>
      <c r="BK176" s="176">
        <f>ROUND(I176*H176,2)</f>
        <v>0</v>
      </c>
      <c r="BL176" s="17" t="s">
        <v>134</v>
      </c>
      <c r="BM176" s="17" t="s">
        <v>856</v>
      </c>
    </row>
    <row r="177" spans="2:65" s="1" customFormat="1" ht="22.5" customHeight="1">
      <c r="B177" s="164"/>
      <c r="C177" s="165" t="s">
        <v>270</v>
      </c>
      <c r="D177" s="165" t="s">
        <v>129</v>
      </c>
      <c r="E177" s="166" t="s">
        <v>857</v>
      </c>
      <c r="F177" s="167" t="s">
        <v>858</v>
      </c>
      <c r="G177" s="168" t="s">
        <v>287</v>
      </c>
      <c r="H177" s="169">
        <v>1</v>
      </c>
      <c r="I177" s="170"/>
      <c r="J177" s="171">
        <f>ROUND(I177*H177,2)</f>
        <v>0</v>
      </c>
      <c r="K177" s="167" t="s">
        <v>21</v>
      </c>
      <c r="L177" s="34"/>
      <c r="M177" s="172" t="s">
        <v>21</v>
      </c>
      <c r="N177" s="173" t="s">
        <v>43</v>
      </c>
      <c r="O177" s="35"/>
      <c r="P177" s="174">
        <f>O177*H177</f>
        <v>0</v>
      </c>
      <c r="Q177" s="174">
        <v>8E-05</v>
      </c>
      <c r="R177" s="174">
        <f>Q177*H177</f>
        <v>8E-05</v>
      </c>
      <c r="S177" s="174">
        <v>0</v>
      </c>
      <c r="T177" s="175">
        <f>S177*H177</f>
        <v>0</v>
      </c>
      <c r="AR177" s="17" t="s">
        <v>134</v>
      </c>
      <c r="AT177" s="17" t="s">
        <v>129</v>
      </c>
      <c r="AU177" s="17" t="s">
        <v>81</v>
      </c>
      <c r="AY177" s="17" t="s">
        <v>127</v>
      </c>
      <c r="BE177" s="176">
        <f>IF(N177="základní",J177,0)</f>
        <v>0</v>
      </c>
      <c r="BF177" s="176">
        <f>IF(N177="snížená",J177,0)</f>
        <v>0</v>
      </c>
      <c r="BG177" s="176">
        <f>IF(N177="zákl. přenesená",J177,0)</f>
        <v>0</v>
      </c>
      <c r="BH177" s="176">
        <f>IF(N177="sníž. přenesená",J177,0)</f>
        <v>0</v>
      </c>
      <c r="BI177" s="176">
        <f>IF(N177="nulová",J177,0)</f>
        <v>0</v>
      </c>
      <c r="BJ177" s="17" t="s">
        <v>79</v>
      </c>
      <c r="BK177" s="176">
        <f>ROUND(I177*H177,2)</f>
        <v>0</v>
      </c>
      <c r="BL177" s="17" t="s">
        <v>134</v>
      </c>
      <c r="BM177" s="17" t="s">
        <v>859</v>
      </c>
    </row>
    <row r="178" spans="2:65" s="1" customFormat="1" ht="22.5" customHeight="1">
      <c r="B178" s="164"/>
      <c r="C178" s="165" t="s">
        <v>277</v>
      </c>
      <c r="D178" s="165" t="s">
        <v>129</v>
      </c>
      <c r="E178" s="166" t="s">
        <v>860</v>
      </c>
      <c r="F178" s="167" t="s">
        <v>861</v>
      </c>
      <c r="G178" s="168" t="s">
        <v>287</v>
      </c>
      <c r="H178" s="169">
        <v>4</v>
      </c>
      <c r="I178" s="170"/>
      <c r="J178" s="171">
        <f>ROUND(I178*H178,2)</f>
        <v>0</v>
      </c>
      <c r="K178" s="167" t="s">
        <v>21</v>
      </c>
      <c r="L178" s="34"/>
      <c r="M178" s="172" t="s">
        <v>21</v>
      </c>
      <c r="N178" s="173" t="s">
        <v>43</v>
      </c>
      <c r="O178" s="35"/>
      <c r="P178" s="174">
        <f>O178*H178</f>
        <v>0</v>
      </c>
      <c r="Q178" s="174">
        <v>8E-05</v>
      </c>
      <c r="R178" s="174">
        <f>Q178*H178</f>
        <v>0.00032</v>
      </c>
      <c r="S178" s="174">
        <v>0</v>
      </c>
      <c r="T178" s="175">
        <f>S178*H178</f>
        <v>0</v>
      </c>
      <c r="AR178" s="17" t="s">
        <v>134</v>
      </c>
      <c r="AT178" s="17" t="s">
        <v>129</v>
      </c>
      <c r="AU178" s="17" t="s">
        <v>81</v>
      </c>
      <c r="AY178" s="17" t="s">
        <v>127</v>
      </c>
      <c r="BE178" s="176">
        <f>IF(N178="základní",J178,0)</f>
        <v>0</v>
      </c>
      <c r="BF178" s="176">
        <f>IF(N178="snížená",J178,0)</f>
        <v>0</v>
      </c>
      <c r="BG178" s="176">
        <f>IF(N178="zákl. přenesená",J178,0)</f>
        <v>0</v>
      </c>
      <c r="BH178" s="176">
        <f>IF(N178="sníž. přenesená",J178,0)</f>
        <v>0</v>
      </c>
      <c r="BI178" s="176">
        <f>IF(N178="nulová",J178,0)</f>
        <v>0</v>
      </c>
      <c r="BJ178" s="17" t="s">
        <v>79</v>
      </c>
      <c r="BK178" s="176">
        <f>ROUND(I178*H178,2)</f>
        <v>0</v>
      </c>
      <c r="BL178" s="17" t="s">
        <v>134</v>
      </c>
      <c r="BM178" s="17" t="s">
        <v>862</v>
      </c>
    </row>
    <row r="179" spans="2:65" s="1" customFormat="1" ht="22.5" customHeight="1">
      <c r="B179" s="164"/>
      <c r="C179" s="165" t="s">
        <v>284</v>
      </c>
      <c r="D179" s="165" t="s">
        <v>129</v>
      </c>
      <c r="E179" s="166" t="s">
        <v>863</v>
      </c>
      <c r="F179" s="167" t="s">
        <v>864</v>
      </c>
      <c r="G179" s="168" t="s">
        <v>570</v>
      </c>
      <c r="H179" s="169">
        <v>37.9</v>
      </c>
      <c r="I179" s="170"/>
      <c r="J179" s="171">
        <f>ROUND(I179*H179,2)</f>
        <v>0</v>
      </c>
      <c r="K179" s="167" t="s">
        <v>133</v>
      </c>
      <c r="L179" s="34"/>
      <c r="M179" s="172" t="s">
        <v>21</v>
      </c>
      <c r="N179" s="173" t="s">
        <v>43</v>
      </c>
      <c r="O179" s="35"/>
      <c r="P179" s="174">
        <f>O179*H179</f>
        <v>0</v>
      </c>
      <c r="Q179" s="174">
        <v>0</v>
      </c>
      <c r="R179" s="174">
        <f>Q179*H179</f>
        <v>0</v>
      </c>
      <c r="S179" s="174">
        <v>0</v>
      </c>
      <c r="T179" s="175">
        <f>S179*H179</f>
        <v>0</v>
      </c>
      <c r="AR179" s="17" t="s">
        <v>134</v>
      </c>
      <c r="AT179" s="17" t="s">
        <v>129</v>
      </c>
      <c r="AU179" s="17" t="s">
        <v>81</v>
      </c>
      <c r="AY179" s="17" t="s">
        <v>127</v>
      </c>
      <c r="BE179" s="176">
        <f>IF(N179="základní",J179,0)</f>
        <v>0</v>
      </c>
      <c r="BF179" s="176">
        <f>IF(N179="snížená",J179,0)</f>
        <v>0</v>
      </c>
      <c r="BG179" s="176">
        <f>IF(N179="zákl. přenesená",J179,0)</f>
        <v>0</v>
      </c>
      <c r="BH179" s="176">
        <f>IF(N179="sníž. přenesená",J179,0)</f>
        <v>0</v>
      </c>
      <c r="BI179" s="176">
        <f>IF(N179="nulová",J179,0)</f>
        <v>0</v>
      </c>
      <c r="BJ179" s="17" t="s">
        <v>79</v>
      </c>
      <c r="BK179" s="176">
        <f>ROUND(I179*H179,2)</f>
        <v>0</v>
      </c>
      <c r="BL179" s="17" t="s">
        <v>134</v>
      </c>
      <c r="BM179" s="17" t="s">
        <v>865</v>
      </c>
    </row>
    <row r="180" spans="2:47" s="1" customFormat="1" ht="13.5">
      <c r="B180" s="34"/>
      <c r="D180" s="177" t="s">
        <v>136</v>
      </c>
      <c r="F180" s="178" t="s">
        <v>866</v>
      </c>
      <c r="I180" s="138"/>
      <c r="L180" s="34"/>
      <c r="M180" s="63"/>
      <c r="N180" s="35"/>
      <c r="O180" s="35"/>
      <c r="P180" s="35"/>
      <c r="Q180" s="35"/>
      <c r="R180" s="35"/>
      <c r="S180" s="35"/>
      <c r="T180" s="64"/>
      <c r="AT180" s="17" t="s">
        <v>136</v>
      </c>
      <c r="AU180" s="17" t="s">
        <v>81</v>
      </c>
    </row>
    <row r="181" spans="2:47" s="1" customFormat="1" ht="94.5">
      <c r="B181" s="34"/>
      <c r="D181" s="177" t="s">
        <v>138</v>
      </c>
      <c r="F181" s="179" t="s">
        <v>867</v>
      </c>
      <c r="I181" s="138"/>
      <c r="L181" s="34"/>
      <c r="M181" s="63"/>
      <c r="N181" s="35"/>
      <c r="O181" s="35"/>
      <c r="P181" s="35"/>
      <c r="Q181" s="35"/>
      <c r="R181" s="35"/>
      <c r="S181" s="35"/>
      <c r="T181" s="64"/>
      <c r="AT181" s="17" t="s">
        <v>138</v>
      </c>
      <c r="AU181" s="17" t="s">
        <v>81</v>
      </c>
    </row>
    <row r="182" spans="2:51" s="11" customFormat="1" ht="13.5">
      <c r="B182" s="180"/>
      <c r="D182" s="177" t="s">
        <v>140</v>
      </c>
      <c r="E182" s="189" t="s">
        <v>21</v>
      </c>
      <c r="F182" s="190" t="s">
        <v>868</v>
      </c>
      <c r="H182" s="191">
        <v>25</v>
      </c>
      <c r="I182" s="185"/>
      <c r="L182" s="180"/>
      <c r="M182" s="186"/>
      <c r="N182" s="187"/>
      <c r="O182" s="187"/>
      <c r="P182" s="187"/>
      <c r="Q182" s="187"/>
      <c r="R182" s="187"/>
      <c r="S182" s="187"/>
      <c r="T182" s="188"/>
      <c r="AT182" s="189" t="s">
        <v>140</v>
      </c>
      <c r="AU182" s="189" t="s">
        <v>81</v>
      </c>
      <c r="AV182" s="11" t="s">
        <v>81</v>
      </c>
      <c r="AW182" s="11" t="s">
        <v>35</v>
      </c>
      <c r="AX182" s="11" t="s">
        <v>72</v>
      </c>
      <c r="AY182" s="189" t="s">
        <v>127</v>
      </c>
    </row>
    <row r="183" spans="2:51" s="11" customFormat="1" ht="13.5">
      <c r="B183" s="180"/>
      <c r="D183" s="177" t="s">
        <v>140</v>
      </c>
      <c r="E183" s="189" t="s">
        <v>21</v>
      </c>
      <c r="F183" s="190" t="s">
        <v>869</v>
      </c>
      <c r="H183" s="191">
        <v>12.9</v>
      </c>
      <c r="I183" s="185"/>
      <c r="L183" s="180"/>
      <c r="M183" s="186"/>
      <c r="N183" s="187"/>
      <c r="O183" s="187"/>
      <c r="P183" s="187"/>
      <c r="Q183" s="187"/>
      <c r="R183" s="187"/>
      <c r="S183" s="187"/>
      <c r="T183" s="188"/>
      <c r="AT183" s="189" t="s">
        <v>140</v>
      </c>
      <c r="AU183" s="189" t="s">
        <v>81</v>
      </c>
      <c r="AV183" s="11" t="s">
        <v>81</v>
      </c>
      <c r="AW183" s="11" t="s">
        <v>35</v>
      </c>
      <c r="AX183" s="11" t="s">
        <v>72</v>
      </c>
      <c r="AY183" s="189" t="s">
        <v>127</v>
      </c>
    </row>
    <row r="184" spans="2:51" s="12" customFormat="1" ht="13.5">
      <c r="B184" s="192"/>
      <c r="D184" s="181" t="s">
        <v>140</v>
      </c>
      <c r="E184" s="193" t="s">
        <v>21</v>
      </c>
      <c r="F184" s="194" t="s">
        <v>155</v>
      </c>
      <c r="H184" s="195">
        <v>37.9</v>
      </c>
      <c r="I184" s="196"/>
      <c r="L184" s="192"/>
      <c r="M184" s="197"/>
      <c r="N184" s="198"/>
      <c r="O184" s="198"/>
      <c r="P184" s="198"/>
      <c r="Q184" s="198"/>
      <c r="R184" s="198"/>
      <c r="S184" s="198"/>
      <c r="T184" s="199"/>
      <c r="AT184" s="200" t="s">
        <v>140</v>
      </c>
      <c r="AU184" s="200" t="s">
        <v>81</v>
      </c>
      <c r="AV184" s="12" t="s">
        <v>134</v>
      </c>
      <c r="AW184" s="12" t="s">
        <v>35</v>
      </c>
      <c r="AX184" s="12" t="s">
        <v>79</v>
      </c>
      <c r="AY184" s="200" t="s">
        <v>127</v>
      </c>
    </row>
    <row r="185" spans="2:65" s="1" customFormat="1" ht="22.5" customHeight="1">
      <c r="B185" s="164"/>
      <c r="C185" s="165" t="s">
        <v>292</v>
      </c>
      <c r="D185" s="165" t="s">
        <v>129</v>
      </c>
      <c r="E185" s="166" t="s">
        <v>870</v>
      </c>
      <c r="F185" s="167" t="s">
        <v>871</v>
      </c>
      <c r="G185" s="168" t="s">
        <v>287</v>
      </c>
      <c r="H185" s="169">
        <v>12</v>
      </c>
      <c r="I185" s="170"/>
      <c r="J185" s="171">
        <f>ROUND(I185*H185,2)</f>
        <v>0</v>
      </c>
      <c r="K185" s="167" t="s">
        <v>133</v>
      </c>
      <c r="L185" s="34"/>
      <c r="M185" s="172" t="s">
        <v>21</v>
      </c>
      <c r="N185" s="173" t="s">
        <v>43</v>
      </c>
      <c r="O185" s="35"/>
      <c r="P185" s="174">
        <f>O185*H185</f>
        <v>0</v>
      </c>
      <c r="Q185" s="174">
        <v>0.46005</v>
      </c>
      <c r="R185" s="174">
        <f>Q185*H185</f>
        <v>5.5206</v>
      </c>
      <c r="S185" s="174">
        <v>0</v>
      </c>
      <c r="T185" s="175">
        <f>S185*H185</f>
        <v>0</v>
      </c>
      <c r="AR185" s="17" t="s">
        <v>134</v>
      </c>
      <c r="AT185" s="17" t="s">
        <v>129</v>
      </c>
      <c r="AU185" s="17" t="s">
        <v>81</v>
      </c>
      <c r="AY185" s="17" t="s">
        <v>127</v>
      </c>
      <c r="BE185" s="176">
        <f>IF(N185="základní",J185,0)</f>
        <v>0</v>
      </c>
      <c r="BF185" s="176">
        <f>IF(N185="snížená",J185,0)</f>
        <v>0</v>
      </c>
      <c r="BG185" s="176">
        <f>IF(N185="zákl. přenesená",J185,0)</f>
        <v>0</v>
      </c>
      <c r="BH185" s="176">
        <f>IF(N185="sníž. přenesená",J185,0)</f>
        <v>0</v>
      </c>
      <c r="BI185" s="176">
        <f>IF(N185="nulová",J185,0)</f>
        <v>0</v>
      </c>
      <c r="BJ185" s="17" t="s">
        <v>79</v>
      </c>
      <c r="BK185" s="176">
        <f>ROUND(I185*H185,2)</f>
        <v>0</v>
      </c>
      <c r="BL185" s="17" t="s">
        <v>134</v>
      </c>
      <c r="BM185" s="17" t="s">
        <v>872</v>
      </c>
    </row>
    <row r="186" spans="2:47" s="1" customFormat="1" ht="13.5">
      <c r="B186" s="34"/>
      <c r="D186" s="177" t="s">
        <v>136</v>
      </c>
      <c r="F186" s="178" t="s">
        <v>873</v>
      </c>
      <c r="I186" s="138"/>
      <c r="L186" s="34"/>
      <c r="M186" s="63"/>
      <c r="N186" s="35"/>
      <c r="O186" s="35"/>
      <c r="P186" s="35"/>
      <c r="Q186" s="35"/>
      <c r="R186" s="35"/>
      <c r="S186" s="35"/>
      <c r="T186" s="64"/>
      <c r="AT186" s="17" t="s">
        <v>136</v>
      </c>
      <c r="AU186" s="17" t="s">
        <v>81</v>
      </c>
    </row>
    <row r="187" spans="2:47" s="1" customFormat="1" ht="94.5">
      <c r="B187" s="34"/>
      <c r="D187" s="177" t="s">
        <v>138</v>
      </c>
      <c r="F187" s="179" t="s">
        <v>867</v>
      </c>
      <c r="I187" s="138"/>
      <c r="L187" s="34"/>
      <c r="M187" s="63"/>
      <c r="N187" s="35"/>
      <c r="O187" s="35"/>
      <c r="P187" s="35"/>
      <c r="Q187" s="35"/>
      <c r="R187" s="35"/>
      <c r="S187" s="35"/>
      <c r="T187" s="64"/>
      <c r="AT187" s="17" t="s">
        <v>138</v>
      </c>
      <c r="AU187" s="17" t="s">
        <v>81</v>
      </c>
    </row>
    <row r="188" spans="2:51" s="11" customFormat="1" ht="13.5">
      <c r="B188" s="180"/>
      <c r="D188" s="177" t="s">
        <v>140</v>
      </c>
      <c r="E188" s="189" t="s">
        <v>21</v>
      </c>
      <c r="F188" s="190" t="s">
        <v>874</v>
      </c>
      <c r="H188" s="191">
        <v>5</v>
      </c>
      <c r="I188" s="185"/>
      <c r="L188" s="180"/>
      <c r="M188" s="186"/>
      <c r="N188" s="187"/>
      <c r="O188" s="187"/>
      <c r="P188" s="187"/>
      <c r="Q188" s="187"/>
      <c r="R188" s="187"/>
      <c r="S188" s="187"/>
      <c r="T188" s="188"/>
      <c r="AT188" s="189" t="s">
        <v>140</v>
      </c>
      <c r="AU188" s="189" t="s">
        <v>81</v>
      </c>
      <c r="AV188" s="11" t="s">
        <v>81</v>
      </c>
      <c r="AW188" s="11" t="s">
        <v>35</v>
      </c>
      <c r="AX188" s="11" t="s">
        <v>72</v>
      </c>
      <c r="AY188" s="189" t="s">
        <v>127</v>
      </c>
    </row>
    <row r="189" spans="2:51" s="11" customFormat="1" ht="13.5">
      <c r="B189" s="180"/>
      <c r="D189" s="177" t="s">
        <v>140</v>
      </c>
      <c r="E189" s="189" t="s">
        <v>21</v>
      </c>
      <c r="F189" s="190" t="s">
        <v>875</v>
      </c>
      <c r="H189" s="191">
        <v>7</v>
      </c>
      <c r="I189" s="185"/>
      <c r="L189" s="180"/>
      <c r="M189" s="186"/>
      <c r="N189" s="187"/>
      <c r="O189" s="187"/>
      <c r="P189" s="187"/>
      <c r="Q189" s="187"/>
      <c r="R189" s="187"/>
      <c r="S189" s="187"/>
      <c r="T189" s="188"/>
      <c r="AT189" s="189" t="s">
        <v>140</v>
      </c>
      <c r="AU189" s="189" t="s">
        <v>81</v>
      </c>
      <c r="AV189" s="11" t="s">
        <v>81</v>
      </c>
      <c r="AW189" s="11" t="s">
        <v>35</v>
      </c>
      <c r="AX189" s="11" t="s">
        <v>72</v>
      </c>
      <c r="AY189" s="189" t="s">
        <v>127</v>
      </c>
    </row>
    <row r="190" spans="2:51" s="12" customFormat="1" ht="13.5">
      <c r="B190" s="192"/>
      <c r="D190" s="181" t="s">
        <v>140</v>
      </c>
      <c r="E190" s="193" t="s">
        <v>21</v>
      </c>
      <c r="F190" s="194" t="s">
        <v>155</v>
      </c>
      <c r="H190" s="195">
        <v>12</v>
      </c>
      <c r="I190" s="196"/>
      <c r="L190" s="192"/>
      <c r="M190" s="197"/>
      <c r="N190" s="198"/>
      <c r="O190" s="198"/>
      <c r="P190" s="198"/>
      <c r="Q190" s="198"/>
      <c r="R190" s="198"/>
      <c r="S190" s="198"/>
      <c r="T190" s="199"/>
      <c r="AT190" s="200" t="s">
        <v>140</v>
      </c>
      <c r="AU190" s="200" t="s">
        <v>81</v>
      </c>
      <c r="AV190" s="12" t="s">
        <v>134</v>
      </c>
      <c r="AW190" s="12" t="s">
        <v>35</v>
      </c>
      <c r="AX190" s="12" t="s">
        <v>79</v>
      </c>
      <c r="AY190" s="200" t="s">
        <v>127</v>
      </c>
    </row>
    <row r="191" spans="2:65" s="1" customFormat="1" ht="22.5" customHeight="1">
      <c r="B191" s="164"/>
      <c r="C191" s="165" t="s">
        <v>298</v>
      </c>
      <c r="D191" s="165" t="s">
        <v>129</v>
      </c>
      <c r="E191" s="166" t="s">
        <v>876</v>
      </c>
      <c r="F191" s="167" t="s">
        <v>877</v>
      </c>
      <c r="G191" s="168" t="s">
        <v>287</v>
      </c>
      <c r="H191" s="169">
        <v>10</v>
      </c>
      <c r="I191" s="170"/>
      <c r="J191" s="171">
        <f>ROUND(I191*H191,2)</f>
        <v>0</v>
      </c>
      <c r="K191" s="167" t="s">
        <v>133</v>
      </c>
      <c r="L191" s="34"/>
      <c r="M191" s="172" t="s">
        <v>21</v>
      </c>
      <c r="N191" s="173" t="s">
        <v>43</v>
      </c>
      <c r="O191" s="35"/>
      <c r="P191" s="174">
        <f>O191*H191</f>
        <v>0</v>
      </c>
      <c r="Q191" s="174">
        <v>0.3409</v>
      </c>
      <c r="R191" s="174">
        <f>Q191*H191</f>
        <v>3.409</v>
      </c>
      <c r="S191" s="174">
        <v>0</v>
      </c>
      <c r="T191" s="175">
        <f>S191*H191</f>
        <v>0</v>
      </c>
      <c r="AR191" s="17" t="s">
        <v>134</v>
      </c>
      <c r="AT191" s="17" t="s">
        <v>129</v>
      </c>
      <c r="AU191" s="17" t="s">
        <v>81</v>
      </c>
      <c r="AY191" s="17" t="s">
        <v>127</v>
      </c>
      <c r="BE191" s="176">
        <f>IF(N191="základní",J191,0)</f>
        <v>0</v>
      </c>
      <c r="BF191" s="176">
        <f>IF(N191="snížená",J191,0)</f>
        <v>0</v>
      </c>
      <c r="BG191" s="176">
        <f>IF(N191="zákl. přenesená",J191,0)</f>
        <v>0</v>
      </c>
      <c r="BH191" s="176">
        <f>IF(N191="sníž. přenesená",J191,0)</f>
        <v>0</v>
      </c>
      <c r="BI191" s="176">
        <f>IF(N191="nulová",J191,0)</f>
        <v>0</v>
      </c>
      <c r="BJ191" s="17" t="s">
        <v>79</v>
      </c>
      <c r="BK191" s="176">
        <f>ROUND(I191*H191,2)</f>
        <v>0</v>
      </c>
      <c r="BL191" s="17" t="s">
        <v>134</v>
      </c>
      <c r="BM191" s="17" t="s">
        <v>878</v>
      </c>
    </row>
    <row r="192" spans="2:47" s="1" customFormat="1" ht="13.5">
      <c r="B192" s="34"/>
      <c r="D192" s="177" t="s">
        <v>136</v>
      </c>
      <c r="F192" s="178" t="s">
        <v>877</v>
      </c>
      <c r="I192" s="138"/>
      <c r="L192" s="34"/>
      <c r="M192" s="63"/>
      <c r="N192" s="35"/>
      <c r="O192" s="35"/>
      <c r="P192" s="35"/>
      <c r="Q192" s="35"/>
      <c r="R192" s="35"/>
      <c r="S192" s="35"/>
      <c r="T192" s="64"/>
      <c r="AT192" s="17" t="s">
        <v>136</v>
      </c>
      <c r="AU192" s="17" t="s">
        <v>81</v>
      </c>
    </row>
    <row r="193" spans="2:47" s="1" customFormat="1" ht="108">
      <c r="B193" s="34"/>
      <c r="D193" s="181" t="s">
        <v>138</v>
      </c>
      <c r="F193" s="211" t="s">
        <v>879</v>
      </c>
      <c r="I193" s="138"/>
      <c r="L193" s="34"/>
      <c r="M193" s="63"/>
      <c r="N193" s="35"/>
      <c r="O193" s="35"/>
      <c r="P193" s="35"/>
      <c r="Q193" s="35"/>
      <c r="R193" s="35"/>
      <c r="S193" s="35"/>
      <c r="T193" s="64"/>
      <c r="AT193" s="17" t="s">
        <v>138</v>
      </c>
      <c r="AU193" s="17" t="s">
        <v>81</v>
      </c>
    </row>
    <row r="194" spans="2:65" s="1" customFormat="1" ht="22.5" customHeight="1">
      <c r="B194" s="164"/>
      <c r="C194" s="201" t="s">
        <v>305</v>
      </c>
      <c r="D194" s="201" t="s">
        <v>237</v>
      </c>
      <c r="E194" s="202" t="s">
        <v>880</v>
      </c>
      <c r="F194" s="203" t="s">
        <v>881</v>
      </c>
      <c r="G194" s="204" t="s">
        <v>287</v>
      </c>
      <c r="H194" s="205">
        <v>10</v>
      </c>
      <c r="I194" s="206"/>
      <c r="J194" s="207">
        <f>ROUND(I194*H194,2)</f>
        <v>0</v>
      </c>
      <c r="K194" s="203" t="s">
        <v>133</v>
      </c>
      <c r="L194" s="208"/>
      <c r="M194" s="209" t="s">
        <v>21</v>
      </c>
      <c r="N194" s="210" t="s">
        <v>43</v>
      </c>
      <c r="O194" s="35"/>
      <c r="P194" s="174">
        <f>O194*H194</f>
        <v>0</v>
      </c>
      <c r="Q194" s="174">
        <v>0.097</v>
      </c>
      <c r="R194" s="174">
        <f>Q194*H194</f>
        <v>0.97</v>
      </c>
      <c r="S194" s="174">
        <v>0</v>
      </c>
      <c r="T194" s="175">
        <f>S194*H194</f>
        <v>0</v>
      </c>
      <c r="AR194" s="17" t="s">
        <v>184</v>
      </c>
      <c r="AT194" s="17" t="s">
        <v>237</v>
      </c>
      <c r="AU194" s="17" t="s">
        <v>81</v>
      </c>
      <c r="AY194" s="17" t="s">
        <v>127</v>
      </c>
      <c r="BE194" s="176">
        <f>IF(N194="základní",J194,0)</f>
        <v>0</v>
      </c>
      <c r="BF194" s="176">
        <f>IF(N194="snížená",J194,0)</f>
        <v>0</v>
      </c>
      <c r="BG194" s="176">
        <f>IF(N194="zákl. přenesená",J194,0)</f>
        <v>0</v>
      </c>
      <c r="BH194" s="176">
        <f>IF(N194="sníž. přenesená",J194,0)</f>
        <v>0</v>
      </c>
      <c r="BI194" s="176">
        <f>IF(N194="nulová",J194,0)</f>
        <v>0</v>
      </c>
      <c r="BJ194" s="17" t="s">
        <v>79</v>
      </c>
      <c r="BK194" s="176">
        <f>ROUND(I194*H194,2)</f>
        <v>0</v>
      </c>
      <c r="BL194" s="17" t="s">
        <v>134</v>
      </c>
      <c r="BM194" s="17" t="s">
        <v>882</v>
      </c>
    </row>
    <row r="195" spans="2:47" s="1" customFormat="1" ht="27">
      <c r="B195" s="34"/>
      <c r="D195" s="181" t="s">
        <v>136</v>
      </c>
      <c r="F195" s="212" t="s">
        <v>883</v>
      </c>
      <c r="I195" s="138"/>
      <c r="L195" s="34"/>
      <c r="M195" s="63"/>
      <c r="N195" s="35"/>
      <c r="O195" s="35"/>
      <c r="P195" s="35"/>
      <c r="Q195" s="35"/>
      <c r="R195" s="35"/>
      <c r="S195" s="35"/>
      <c r="T195" s="64"/>
      <c r="AT195" s="17" t="s">
        <v>136</v>
      </c>
      <c r="AU195" s="17" t="s">
        <v>81</v>
      </c>
    </row>
    <row r="196" spans="2:65" s="1" customFormat="1" ht="22.5" customHeight="1">
      <c r="B196" s="164"/>
      <c r="C196" s="201" t="s">
        <v>311</v>
      </c>
      <c r="D196" s="201" t="s">
        <v>237</v>
      </c>
      <c r="E196" s="202" t="s">
        <v>884</v>
      </c>
      <c r="F196" s="203" t="s">
        <v>885</v>
      </c>
      <c r="G196" s="204" t="s">
        <v>287</v>
      </c>
      <c r="H196" s="205">
        <v>10</v>
      </c>
      <c r="I196" s="206"/>
      <c r="J196" s="207">
        <f>ROUND(I196*H196,2)</f>
        <v>0</v>
      </c>
      <c r="K196" s="203" t="s">
        <v>133</v>
      </c>
      <c r="L196" s="208"/>
      <c r="M196" s="209" t="s">
        <v>21</v>
      </c>
      <c r="N196" s="210" t="s">
        <v>43</v>
      </c>
      <c r="O196" s="35"/>
      <c r="P196" s="174">
        <f>O196*H196</f>
        <v>0</v>
      </c>
      <c r="Q196" s="174">
        <v>0.027</v>
      </c>
      <c r="R196" s="174">
        <f>Q196*H196</f>
        <v>0.27</v>
      </c>
      <c r="S196" s="174">
        <v>0</v>
      </c>
      <c r="T196" s="175">
        <f>S196*H196</f>
        <v>0</v>
      </c>
      <c r="AR196" s="17" t="s">
        <v>184</v>
      </c>
      <c r="AT196" s="17" t="s">
        <v>237</v>
      </c>
      <c r="AU196" s="17" t="s">
        <v>81</v>
      </c>
      <c r="AY196" s="17" t="s">
        <v>127</v>
      </c>
      <c r="BE196" s="176">
        <f>IF(N196="základní",J196,0)</f>
        <v>0</v>
      </c>
      <c r="BF196" s="176">
        <f>IF(N196="snížená",J196,0)</f>
        <v>0</v>
      </c>
      <c r="BG196" s="176">
        <f>IF(N196="zákl. přenesená",J196,0)</f>
        <v>0</v>
      </c>
      <c r="BH196" s="176">
        <f>IF(N196="sníž. přenesená",J196,0)</f>
        <v>0</v>
      </c>
      <c r="BI196" s="176">
        <f>IF(N196="nulová",J196,0)</f>
        <v>0</v>
      </c>
      <c r="BJ196" s="17" t="s">
        <v>79</v>
      </c>
      <c r="BK196" s="176">
        <f>ROUND(I196*H196,2)</f>
        <v>0</v>
      </c>
      <c r="BL196" s="17" t="s">
        <v>134</v>
      </c>
      <c r="BM196" s="17" t="s">
        <v>886</v>
      </c>
    </row>
    <row r="197" spans="2:47" s="1" customFormat="1" ht="27">
      <c r="B197" s="34"/>
      <c r="D197" s="181" t="s">
        <v>136</v>
      </c>
      <c r="F197" s="212" t="s">
        <v>887</v>
      </c>
      <c r="I197" s="138"/>
      <c r="L197" s="34"/>
      <c r="M197" s="63"/>
      <c r="N197" s="35"/>
      <c r="O197" s="35"/>
      <c r="P197" s="35"/>
      <c r="Q197" s="35"/>
      <c r="R197" s="35"/>
      <c r="S197" s="35"/>
      <c r="T197" s="64"/>
      <c r="AT197" s="17" t="s">
        <v>136</v>
      </c>
      <c r="AU197" s="17" t="s">
        <v>81</v>
      </c>
    </row>
    <row r="198" spans="2:65" s="1" customFormat="1" ht="22.5" customHeight="1">
      <c r="B198" s="164"/>
      <c r="C198" s="201" t="s">
        <v>315</v>
      </c>
      <c r="D198" s="201" t="s">
        <v>237</v>
      </c>
      <c r="E198" s="202" t="s">
        <v>888</v>
      </c>
      <c r="F198" s="203" t="s">
        <v>889</v>
      </c>
      <c r="G198" s="204" t="s">
        <v>287</v>
      </c>
      <c r="H198" s="205">
        <v>10</v>
      </c>
      <c r="I198" s="206"/>
      <c r="J198" s="207">
        <f>ROUND(I198*H198,2)</f>
        <v>0</v>
      </c>
      <c r="K198" s="203" t="s">
        <v>133</v>
      </c>
      <c r="L198" s="208"/>
      <c r="M198" s="209" t="s">
        <v>21</v>
      </c>
      <c r="N198" s="210" t="s">
        <v>43</v>
      </c>
      <c r="O198" s="35"/>
      <c r="P198" s="174">
        <f>O198*H198</f>
        <v>0</v>
      </c>
      <c r="Q198" s="174">
        <v>0.111</v>
      </c>
      <c r="R198" s="174">
        <f>Q198*H198</f>
        <v>1.11</v>
      </c>
      <c r="S198" s="174">
        <v>0</v>
      </c>
      <c r="T198" s="175">
        <f>S198*H198</f>
        <v>0</v>
      </c>
      <c r="AR198" s="17" t="s">
        <v>184</v>
      </c>
      <c r="AT198" s="17" t="s">
        <v>237</v>
      </c>
      <c r="AU198" s="17" t="s">
        <v>81</v>
      </c>
      <c r="AY198" s="17" t="s">
        <v>127</v>
      </c>
      <c r="BE198" s="176">
        <f>IF(N198="základní",J198,0)</f>
        <v>0</v>
      </c>
      <c r="BF198" s="176">
        <f>IF(N198="snížená",J198,0)</f>
        <v>0</v>
      </c>
      <c r="BG198" s="176">
        <f>IF(N198="zákl. přenesená",J198,0)</f>
        <v>0</v>
      </c>
      <c r="BH198" s="176">
        <f>IF(N198="sníž. přenesená",J198,0)</f>
        <v>0</v>
      </c>
      <c r="BI198" s="176">
        <f>IF(N198="nulová",J198,0)</f>
        <v>0</v>
      </c>
      <c r="BJ198" s="17" t="s">
        <v>79</v>
      </c>
      <c r="BK198" s="176">
        <f>ROUND(I198*H198,2)</f>
        <v>0</v>
      </c>
      <c r="BL198" s="17" t="s">
        <v>134</v>
      </c>
      <c r="BM198" s="17" t="s">
        <v>890</v>
      </c>
    </row>
    <row r="199" spans="2:47" s="1" customFormat="1" ht="27">
      <c r="B199" s="34"/>
      <c r="D199" s="181" t="s">
        <v>136</v>
      </c>
      <c r="F199" s="212" t="s">
        <v>891</v>
      </c>
      <c r="I199" s="138"/>
      <c r="L199" s="34"/>
      <c r="M199" s="63"/>
      <c r="N199" s="35"/>
      <c r="O199" s="35"/>
      <c r="P199" s="35"/>
      <c r="Q199" s="35"/>
      <c r="R199" s="35"/>
      <c r="S199" s="35"/>
      <c r="T199" s="64"/>
      <c r="AT199" s="17" t="s">
        <v>136</v>
      </c>
      <c r="AU199" s="17" t="s">
        <v>81</v>
      </c>
    </row>
    <row r="200" spans="2:65" s="1" customFormat="1" ht="22.5" customHeight="1">
      <c r="B200" s="164"/>
      <c r="C200" s="165" t="s">
        <v>319</v>
      </c>
      <c r="D200" s="165" t="s">
        <v>129</v>
      </c>
      <c r="E200" s="166" t="s">
        <v>892</v>
      </c>
      <c r="F200" s="167" t="s">
        <v>893</v>
      </c>
      <c r="G200" s="168" t="s">
        <v>287</v>
      </c>
      <c r="H200" s="169">
        <v>8</v>
      </c>
      <c r="I200" s="170"/>
      <c r="J200" s="171">
        <f>ROUND(I200*H200,2)</f>
        <v>0</v>
      </c>
      <c r="K200" s="167" t="s">
        <v>21</v>
      </c>
      <c r="L200" s="34"/>
      <c r="M200" s="172" t="s">
        <v>21</v>
      </c>
      <c r="N200" s="173" t="s">
        <v>43</v>
      </c>
      <c r="O200" s="35"/>
      <c r="P200" s="174">
        <f>O200*H200</f>
        <v>0</v>
      </c>
      <c r="Q200" s="174">
        <v>0.3409</v>
      </c>
      <c r="R200" s="174">
        <f>Q200*H200</f>
        <v>2.7272</v>
      </c>
      <c r="S200" s="174">
        <v>0</v>
      </c>
      <c r="T200" s="175">
        <f>S200*H200</f>
        <v>0</v>
      </c>
      <c r="AR200" s="17" t="s">
        <v>134</v>
      </c>
      <c r="AT200" s="17" t="s">
        <v>129</v>
      </c>
      <c r="AU200" s="17" t="s">
        <v>81</v>
      </c>
      <c r="AY200" s="17" t="s">
        <v>127</v>
      </c>
      <c r="BE200" s="176">
        <f>IF(N200="základní",J200,0)</f>
        <v>0</v>
      </c>
      <c r="BF200" s="176">
        <f>IF(N200="snížená",J200,0)</f>
        <v>0</v>
      </c>
      <c r="BG200" s="176">
        <f>IF(N200="zákl. přenesená",J200,0)</f>
        <v>0</v>
      </c>
      <c r="BH200" s="176">
        <f>IF(N200="sníž. přenesená",J200,0)</f>
        <v>0</v>
      </c>
      <c r="BI200" s="176">
        <f>IF(N200="nulová",J200,0)</f>
        <v>0</v>
      </c>
      <c r="BJ200" s="17" t="s">
        <v>79</v>
      </c>
      <c r="BK200" s="176">
        <f>ROUND(I200*H200,2)</f>
        <v>0</v>
      </c>
      <c r="BL200" s="17" t="s">
        <v>134</v>
      </c>
      <c r="BM200" s="17" t="s">
        <v>894</v>
      </c>
    </row>
    <row r="201" spans="2:65" s="1" customFormat="1" ht="22.5" customHeight="1">
      <c r="B201" s="164"/>
      <c r="C201" s="165" t="s">
        <v>324</v>
      </c>
      <c r="D201" s="165" t="s">
        <v>129</v>
      </c>
      <c r="E201" s="166" t="s">
        <v>895</v>
      </c>
      <c r="F201" s="167" t="s">
        <v>896</v>
      </c>
      <c r="G201" s="168" t="s">
        <v>287</v>
      </c>
      <c r="H201" s="169">
        <v>10</v>
      </c>
      <c r="I201" s="170"/>
      <c r="J201" s="171">
        <f>ROUND(I201*H201,2)</f>
        <v>0</v>
      </c>
      <c r="K201" s="167" t="s">
        <v>133</v>
      </c>
      <c r="L201" s="34"/>
      <c r="M201" s="172" t="s">
        <v>21</v>
      </c>
      <c r="N201" s="173" t="s">
        <v>43</v>
      </c>
      <c r="O201" s="35"/>
      <c r="P201" s="174">
        <f>O201*H201</f>
        <v>0</v>
      </c>
      <c r="Q201" s="174">
        <v>0.00936</v>
      </c>
      <c r="R201" s="174">
        <f>Q201*H201</f>
        <v>0.0936</v>
      </c>
      <c r="S201" s="174">
        <v>0</v>
      </c>
      <c r="T201" s="175">
        <f>S201*H201</f>
        <v>0</v>
      </c>
      <c r="AR201" s="17" t="s">
        <v>134</v>
      </c>
      <c r="AT201" s="17" t="s">
        <v>129</v>
      </c>
      <c r="AU201" s="17" t="s">
        <v>81</v>
      </c>
      <c r="AY201" s="17" t="s">
        <v>127</v>
      </c>
      <c r="BE201" s="176">
        <f>IF(N201="základní",J201,0)</f>
        <v>0</v>
      </c>
      <c r="BF201" s="176">
        <f>IF(N201="snížená",J201,0)</f>
        <v>0</v>
      </c>
      <c r="BG201" s="176">
        <f>IF(N201="zákl. přenesená",J201,0)</f>
        <v>0</v>
      </c>
      <c r="BH201" s="176">
        <f>IF(N201="sníž. přenesená",J201,0)</f>
        <v>0</v>
      </c>
      <c r="BI201" s="176">
        <f>IF(N201="nulová",J201,0)</f>
        <v>0</v>
      </c>
      <c r="BJ201" s="17" t="s">
        <v>79</v>
      </c>
      <c r="BK201" s="176">
        <f>ROUND(I201*H201,2)</f>
        <v>0</v>
      </c>
      <c r="BL201" s="17" t="s">
        <v>134</v>
      </c>
      <c r="BM201" s="17" t="s">
        <v>897</v>
      </c>
    </row>
    <row r="202" spans="2:47" s="1" customFormat="1" ht="13.5">
      <c r="B202" s="34"/>
      <c r="D202" s="177" t="s">
        <v>136</v>
      </c>
      <c r="F202" s="178" t="s">
        <v>898</v>
      </c>
      <c r="I202" s="138"/>
      <c r="L202" s="34"/>
      <c r="M202" s="63"/>
      <c r="N202" s="35"/>
      <c r="O202" s="35"/>
      <c r="P202" s="35"/>
      <c r="Q202" s="35"/>
      <c r="R202" s="35"/>
      <c r="S202" s="35"/>
      <c r="T202" s="64"/>
      <c r="AT202" s="17" t="s">
        <v>136</v>
      </c>
      <c r="AU202" s="17" t="s">
        <v>81</v>
      </c>
    </row>
    <row r="203" spans="2:47" s="1" customFormat="1" ht="40.5">
      <c r="B203" s="34"/>
      <c r="D203" s="181" t="s">
        <v>138</v>
      </c>
      <c r="F203" s="211" t="s">
        <v>899</v>
      </c>
      <c r="I203" s="138"/>
      <c r="L203" s="34"/>
      <c r="M203" s="63"/>
      <c r="N203" s="35"/>
      <c r="O203" s="35"/>
      <c r="P203" s="35"/>
      <c r="Q203" s="35"/>
      <c r="R203" s="35"/>
      <c r="S203" s="35"/>
      <c r="T203" s="64"/>
      <c r="AT203" s="17" t="s">
        <v>138</v>
      </c>
      <c r="AU203" s="17" t="s">
        <v>81</v>
      </c>
    </row>
    <row r="204" spans="2:65" s="1" customFormat="1" ht="22.5" customHeight="1">
      <c r="B204" s="164"/>
      <c r="C204" s="201" t="s">
        <v>329</v>
      </c>
      <c r="D204" s="201" t="s">
        <v>237</v>
      </c>
      <c r="E204" s="202" t="s">
        <v>900</v>
      </c>
      <c r="F204" s="203" t="s">
        <v>901</v>
      </c>
      <c r="G204" s="204" t="s">
        <v>287</v>
      </c>
      <c r="H204" s="205">
        <v>10</v>
      </c>
      <c r="I204" s="206"/>
      <c r="J204" s="207">
        <f>ROUND(I204*H204,2)</f>
        <v>0</v>
      </c>
      <c r="K204" s="203" t="s">
        <v>21</v>
      </c>
      <c r="L204" s="208"/>
      <c r="M204" s="209" t="s">
        <v>21</v>
      </c>
      <c r="N204" s="210" t="s">
        <v>43</v>
      </c>
      <c r="O204" s="35"/>
      <c r="P204" s="174">
        <f>O204*H204</f>
        <v>0</v>
      </c>
      <c r="Q204" s="174">
        <v>0.162</v>
      </c>
      <c r="R204" s="174">
        <f>Q204*H204</f>
        <v>1.62</v>
      </c>
      <c r="S204" s="174">
        <v>0</v>
      </c>
      <c r="T204" s="175">
        <f>S204*H204</f>
        <v>0</v>
      </c>
      <c r="AR204" s="17" t="s">
        <v>184</v>
      </c>
      <c r="AT204" s="17" t="s">
        <v>237</v>
      </c>
      <c r="AU204" s="17" t="s">
        <v>81</v>
      </c>
      <c r="AY204" s="17" t="s">
        <v>127</v>
      </c>
      <c r="BE204" s="176">
        <f>IF(N204="základní",J204,0)</f>
        <v>0</v>
      </c>
      <c r="BF204" s="176">
        <f>IF(N204="snížená",J204,0)</f>
        <v>0</v>
      </c>
      <c r="BG204" s="176">
        <f>IF(N204="zákl. přenesená",J204,0)</f>
        <v>0</v>
      </c>
      <c r="BH204" s="176">
        <f>IF(N204="sníž. přenesená",J204,0)</f>
        <v>0</v>
      </c>
      <c r="BI204" s="176">
        <f>IF(N204="nulová",J204,0)</f>
        <v>0</v>
      </c>
      <c r="BJ204" s="17" t="s">
        <v>79</v>
      </c>
      <c r="BK204" s="176">
        <f>ROUND(I204*H204,2)</f>
        <v>0</v>
      </c>
      <c r="BL204" s="17" t="s">
        <v>134</v>
      </c>
      <c r="BM204" s="17" t="s">
        <v>902</v>
      </c>
    </row>
    <row r="205" spans="2:65" s="1" customFormat="1" ht="22.5" customHeight="1">
      <c r="B205" s="164"/>
      <c r="C205" s="165" t="s">
        <v>335</v>
      </c>
      <c r="D205" s="165" t="s">
        <v>129</v>
      </c>
      <c r="E205" s="166" t="s">
        <v>903</v>
      </c>
      <c r="F205" s="167" t="s">
        <v>904</v>
      </c>
      <c r="G205" s="168" t="s">
        <v>287</v>
      </c>
      <c r="H205" s="169">
        <v>8</v>
      </c>
      <c r="I205" s="170"/>
      <c r="J205" s="171">
        <f>ROUND(I205*H205,2)</f>
        <v>0</v>
      </c>
      <c r="K205" s="167" t="s">
        <v>21</v>
      </c>
      <c r="L205" s="34"/>
      <c r="M205" s="172" t="s">
        <v>21</v>
      </c>
      <c r="N205" s="173" t="s">
        <v>43</v>
      </c>
      <c r="O205" s="35"/>
      <c r="P205" s="174">
        <f>O205*H205</f>
        <v>0</v>
      </c>
      <c r="Q205" s="174">
        <v>0</v>
      </c>
      <c r="R205" s="174">
        <f>Q205*H205</f>
        <v>0</v>
      </c>
      <c r="S205" s="174">
        <v>0.15</v>
      </c>
      <c r="T205" s="175">
        <f>S205*H205</f>
        <v>1.2</v>
      </c>
      <c r="AR205" s="17" t="s">
        <v>134</v>
      </c>
      <c r="AT205" s="17" t="s">
        <v>129</v>
      </c>
      <c r="AU205" s="17" t="s">
        <v>81</v>
      </c>
      <c r="AY205" s="17" t="s">
        <v>127</v>
      </c>
      <c r="BE205" s="176">
        <f>IF(N205="základní",J205,0)</f>
        <v>0</v>
      </c>
      <c r="BF205" s="176">
        <f>IF(N205="snížená",J205,0)</f>
        <v>0</v>
      </c>
      <c r="BG205" s="176">
        <f>IF(N205="zákl. přenesená",J205,0)</f>
        <v>0</v>
      </c>
      <c r="BH205" s="176">
        <f>IF(N205="sníž. přenesená",J205,0)</f>
        <v>0</v>
      </c>
      <c r="BI205" s="176">
        <f>IF(N205="nulová",J205,0)</f>
        <v>0</v>
      </c>
      <c r="BJ205" s="17" t="s">
        <v>79</v>
      </c>
      <c r="BK205" s="176">
        <f>ROUND(I205*H205,2)</f>
        <v>0</v>
      </c>
      <c r="BL205" s="17" t="s">
        <v>134</v>
      </c>
      <c r="BM205" s="17" t="s">
        <v>905</v>
      </c>
    </row>
    <row r="206" spans="2:65" s="1" customFormat="1" ht="22.5" customHeight="1">
      <c r="B206" s="164"/>
      <c r="C206" s="165" t="s">
        <v>339</v>
      </c>
      <c r="D206" s="165" t="s">
        <v>129</v>
      </c>
      <c r="E206" s="166" t="s">
        <v>906</v>
      </c>
      <c r="F206" s="167" t="s">
        <v>907</v>
      </c>
      <c r="G206" s="168" t="s">
        <v>570</v>
      </c>
      <c r="H206" s="169">
        <v>37.9</v>
      </c>
      <c r="I206" s="170"/>
      <c r="J206" s="171">
        <f>ROUND(I206*H206,2)</f>
        <v>0</v>
      </c>
      <c r="K206" s="167" t="s">
        <v>133</v>
      </c>
      <c r="L206" s="34"/>
      <c r="M206" s="172" t="s">
        <v>21</v>
      </c>
      <c r="N206" s="173" t="s">
        <v>43</v>
      </c>
      <c r="O206" s="35"/>
      <c r="P206" s="174">
        <f>O206*H206</f>
        <v>0</v>
      </c>
      <c r="Q206" s="174">
        <v>6E-05</v>
      </c>
      <c r="R206" s="174">
        <f>Q206*H206</f>
        <v>0.002274</v>
      </c>
      <c r="S206" s="174">
        <v>0</v>
      </c>
      <c r="T206" s="175">
        <f>S206*H206</f>
        <v>0</v>
      </c>
      <c r="AR206" s="17" t="s">
        <v>134</v>
      </c>
      <c r="AT206" s="17" t="s">
        <v>129</v>
      </c>
      <c r="AU206" s="17" t="s">
        <v>81</v>
      </c>
      <c r="AY206" s="17" t="s">
        <v>127</v>
      </c>
      <c r="BE206" s="176">
        <f>IF(N206="základní",J206,0)</f>
        <v>0</v>
      </c>
      <c r="BF206" s="176">
        <f>IF(N206="snížená",J206,0)</f>
        <v>0</v>
      </c>
      <c r="BG206" s="176">
        <f>IF(N206="zákl. přenesená",J206,0)</f>
        <v>0</v>
      </c>
      <c r="BH206" s="176">
        <f>IF(N206="sníž. přenesená",J206,0)</f>
        <v>0</v>
      </c>
      <c r="BI206" s="176">
        <f>IF(N206="nulová",J206,0)</f>
        <v>0</v>
      </c>
      <c r="BJ206" s="17" t="s">
        <v>79</v>
      </c>
      <c r="BK206" s="176">
        <f>ROUND(I206*H206,2)</f>
        <v>0</v>
      </c>
      <c r="BL206" s="17" t="s">
        <v>134</v>
      </c>
      <c r="BM206" s="17" t="s">
        <v>908</v>
      </c>
    </row>
    <row r="207" spans="2:47" s="1" customFormat="1" ht="13.5">
      <c r="B207" s="34"/>
      <c r="D207" s="177" t="s">
        <v>136</v>
      </c>
      <c r="F207" s="178" t="s">
        <v>909</v>
      </c>
      <c r="I207" s="138"/>
      <c r="L207" s="34"/>
      <c r="M207" s="63"/>
      <c r="N207" s="35"/>
      <c r="O207" s="35"/>
      <c r="P207" s="35"/>
      <c r="Q207" s="35"/>
      <c r="R207" s="35"/>
      <c r="S207" s="35"/>
      <c r="T207" s="64"/>
      <c r="AT207" s="17" t="s">
        <v>136</v>
      </c>
      <c r="AU207" s="17" t="s">
        <v>81</v>
      </c>
    </row>
    <row r="208" spans="2:51" s="11" customFormat="1" ht="13.5">
      <c r="B208" s="180"/>
      <c r="D208" s="177" t="s">
        <v>140</v>
      </c>
      <c r="E208" s="189" t="s">
        <v>21</v>
      </c>
      <c r="F208" s="190" t="s">
        <v>868</v>
      </c>
      <c r="H208" s="191">
        <v>25</v>
      </c>
      <c r="I208" s="185"/>
      <c r="L208" s="180"/>
      <c r="M208" s="186"/>
      <c r="N208" s="187"/>
      <c r="O208" s="187"/>
      <c r="P208" s="187"/>
      <c r="Q208" s="187"/>
      <c r="R208" s="187"/>
      <c r="S208" s="187"/>
      <c r="T208" s="188"/>
      <c r="AT208" s="189" t="s">
        <v>140</v>
      </c>
      <c r="AU208" s="189" t="s">
        <v>81</v>
      </c>
      <c r="AV208" s="11" t="s">
        <v>81</v>
      </c>
      <c r="AW208" s="11" t="s">
        <v>35</v>
      </c>
      <c r="AX208" s="11" t="s">
        <v>72</v>
      </c>
      <c r="AY208" s="189" t="s">
        <v>127</v>
      </c>
    </row>
    <row r="209" spans="2:51" s="11" customFormat="1" ht="13.5">
      <c r="B209" s="180"/>
      <c r="D209" s="177" t="s">
        <v>140</v>
      </c>
      <c r="E209" s="189" t="s">
        <v>21</v>
      </c>
      <c r="F209" s="190" t="s">
        <v>910</v>
      </c>
      <c r="H209" s="191">
        <v>12.9</v>
      </c>
      <c r="I209" s="185"/>
      <c r="L209" s="180"/>
      <c r="M209" s="186"/>
      <c r="N209" s="187"/>
      <c r="O209" s="187"/>
      <c r="P209" s="187"/>
      <c r="Q209" s="187"/>
      <c r="R209" s="187"/>
      <c r="S209" s="187"/>
      <c r="T209" s="188"/>
      <c r="AT209" s="189" t="s">
        <v>140</v>
      </c>
      <c r="AU209" s="189" t="s">
        <v>81</v>
      </c>
      <c r="AV209" s="11" t="s">
        <v>81</v>
      </c>
      <c r="AW209" s="11" t="s">
        <v>35</v>
      </c>
      <c r="AX209" s="11" t="s">
        <v>72</v>
      </c>
      <c r="AY209" s="189" t="s">
        <v>127</v>
      </c>
    </row>
    <row r="210" spans="2:51" s="12" customFormat="1" ht="13.5">
      <c r="B210" s="192"/>
      <c r="D210" s="177" t="s">
        <v>140</v>
      </c>
      <c r="E210" s="217" t="s">
        <v>21</v>
      </c>
      <c r="F210" s="218" t="s">
        <v>155</v>
      </c>
      <c r="H210" s="219">
        <v>37.9</v>
      </c>
      <c r="I210" s="196"/>
      <c r="L210" s="192"/>
      <c r="M210" s="197"/>
      <c r="N210" s="198"/>
      <c r="O210" s="198"/>
      <c r="P210" s="198"/>
      <c r="Q210" s="198"/>
      <c r="R210" s="198"/>
      <c r="S210" s="198"/>
      <c r="T210" s="199"/>
      <c r="AT210" s="200" t="s">
        <v>140</v>
      </c>
      <c r="AU210" s="200" t="s">
        <v>81</v>
      </c>
      <c r="AV210" s="12" t="s">
        <v>134</v>
      </c>
      <c r="AW210" s="12" t="s">
        <v>35</v>
      </c>
      <c r="AX210" s="12" t="s">
        <v>79</v>
      </c>
      <c r="AY210" s="200" t="s">
        <v>127</v>
      </c>
    </row>
    <row r="211" spans="2:63" s="10" customFormat="1" ht="29.25" customHeight="1">
      <c r="B211" s="150"/>
      <c r="D211" s="161" t="s">
        <v>71</v>
      </c>
      <c r="E211" s="162" t="s">
        <v>697</v>
      </c>
      <c r="F211" s="162" t="s">
        <v>698</v>
      </c>
      <c r="I211" s="153"/>
      <c r="J211" s="163">
        <f>BK211</f>
        <v>0</v>
      </c>
      <c r="L211" s="150"/>
      <c r="M211" s="155"/>
      <c r="N211" s="156"/>
      <c r="O211" s="156"/>
      <c r="P211" s="157">
        <f>SUM(P212:P214)</f>
        <v>0</v>
      </c>
      <c r="Q211" s="156"/>
      <c r="R211" s="157">
        <f>SUM(R212:R214)</f>
        <v>0</v>
      </c>
      <c r="S211" s="156"/>
      <c r="T211" s="158">
        <f>SUM(T212:T214)</f>
        <v>0</v>
      </c>
      <c r="AR211" s="151" t="s">
        <v>79</v>
      </c>
      <c r="AT211" s="159" t="s">
        <v>71</v>
      </c>
      <c r="AU211" s="159" t="s">
        <v>79</v>
      </c>
      <c r="AY211" s="151" t="s">
        <v>127</v>
      </c>
      <c r="BK211" s="160">
        <f>SUM(BK212:BK214)</f>
        <v>0</v>
      </c>
    </row>
    <row r="212" spans="2:65" s="1" customFormat="1" ht="22.5" customHeight="1">
      <c r="B212" s="164"/>
      <c r="C212" s="165" t="s">
        <v>346</v>
      </c>
      <c r="D212" s="165" t="s">
        <v>129</v>
      </c>
      <c r="E212" s="166" t="s">
        <v>911</v>
      </c>
      <c r="F212" s="167" t="s">
        <v>912</v>
      </c>
      <c r="G212" s="168" t="s">
        <v>240</v>
      </c>
      <c r="H212" s="169">
        <v>46.854</v>
      </c>
      <c r="I212" s="170"/>
      <c r="J212" s="171">
        <f>ROUND(I212*H212,2)</f>
        <v>0</v>
      </c>
      <c r="K212" s="167" t="s">
        <v>133</v>
      </c>
      <c r="L212" s="34"/>
      <c r="M212" s="172" t="s">
        <v>21</v>
      </c>
      <c r="N212" s="173" t="s">
        <v>43</v>
      </c>
      <c r="O212" s="35"/>
      <c r="P212" s="174">
        <f>O212*H212</f>
        <v>0</v>
      </c>
      <c r="Q212" s="174">
        <v>0</v>
      </c>
      <c r="R212" s="174">
        <f>Q212*H212</f>
        <v>0</v>
      </c>
      <c r="S212" s="174">
        <v>0</v>
      </c>
      <c r="T212" s="175">
        <f>S212*H212</f>
        <v>0</v>
      </c>
      <c r="AR212" s="17" t="s">
        <v>134</v>
      </c>
      <c r="AT212" s="17" t="s">
        <v>129</v>
      </c>
      <c r="AU212" s="17" t="s">
        <v>81</v>
      </c>
      <c r="AY212" s="17" t="s">
        <v>127</v>
      </c>
      <c r="BE212" s="176">
        <f>IF(N212="základní",J212,0)</f>
        <v>0</v>
      </c>
      <c r="BF212" s="176">
        <f>IF(N212="snížená",J212,0)</f>
        <v>0</v>
      </c>
      <c r="BG212" s="176">
        <f>IF(N212="zákl. přenesená",J212,0)</f>
        <v>0</v>
      </c>
      <c r="BH212" s="176">
        <f>IF(N212="sníž. přenesená",J212,0)</f>
        <v>0</v>
      </c>
      <c r="BI212" s="176">
        <f>IF(N212="nulová",J212,0)</f>
        <v>0</v>
      </c>
      <c r="BJ212" s="17" t="s">
        <v>79</v>
      </c>
      <c r="BK212" s="176">
        <f>ROUND(I212*H212,2)</f>
        <v>0</v>
      </c>
      <c r="BL212" s="17" t="s">
        <v>134</v>
      </c>
      <c r="BM212" s="17" t="s">
        <v>913</v>
      </c>
    </row>
    <row r="213" spans="2:47" s="1" customFormat="1" ht="27">
      <c r="B213" s="34"/>
      <c r="D213" s="177" t="s">
        <v>136</v>
      </c>
      <c r="F213" s="178" t="s">
        <v>914</v>
      </c>
      <c r="I213" s="138"/>
      <c r="L213" s="34"/>
      <c r="M213" s="63"/>
      <c r="N213" s="35"/>
      <c r="O213" s="35"/>
      <c r="P213" s="35"/>
      <c r="Q213" s="35"/>
      <c r="R213" s="35"/>
      <c r="S213" s="35"/>
      <c r="T213" s="64"/>
      <c r="AT213" s="17" t="s">
        <v>136</v>
      </c>
      <c r="AU213" s="17" t="s">
        <v>81</v>
      </c>
    </row>
    <row r="214" spans="2:47" s="1" customFormat="1" ht="54">
      <c r="B214" s="34"/>
      <c r="D214" s="177" t="s">
        <v>138</v>
      </c>
      <c r="F214" s="179" t="s">
        <v>915</v>
      </c>
      <c r="I214" s="138"/>
      <c r="L214" s="34"/>
      <c r="M214" s="220"/>
      <c r="N214" s="221"/>
      <c r="O214" s="221"/>
      <c r="P214" s="221"/>
      <c r="Q214" s="221"/>
      <c r="R214" s="221"/>
      <c r="S214" s="221"/>
      <c r="T214" s="222"/>
      <c r="AT214" s="17" t="s">
        <v>138</v>
      </c>
      <c r="AU214" s="17" t="s">
        <v>81</v>
      </c>
    </row>
    <row r="215" spans="2:12" s="1" customFormat="1" ht="6.75" customHeight="1">
      <c r="B215" s="49"/>
      <c r="C215" s="50"/>
      <c r="D215" s="50"/>
      <c r="E215" s="50"/>
      <c r="F215" s="50"/>
      <c r="G215" s="50"/>
      <c r="H215" s="50"/>
      <c r="I215" s="116"/>
      <c r="J215" s="50"/>
      <c r="K215" s="50"/>
      <c r="L215" s="34"/>
    </row>
    <row r="470" ht="13.5">
      <c r="AT470" s="216"/>
    </row>
  </sheetData>
  <sheetProtection password="CC35" sheet="1" objects="1" scenarios="1" formatColumns="0" formatRows="0" sort="0" autoFilter="0"/>
  <autoFilter ref="C80:K80"/>
  <mergeCells count="9">
    <mergeCell ref="E73:H73"/>
    <mergeCell ref="G1:H1"/>
    <mergeCell ref="L2:V2"/>
    <mergeCell ref="E7:H7"/>
    <mergeCell ref="E9:H9"/>
    <mergeCell ref="E24:H24"/>
    <mergeCell ref="E45:H45"/>
    <mergeCell ref="E47:H47"/>
    <mergeCell ref="E71:H71"/>
  </mergeCells>
  <hyperlinks>
    <hyperlink ref="F1:G1" location="C2" tooltip="Krycí list soupisu" display="1) Krycí list soupisu"/>
    <hyperlink ref="G1:H1" location="C54" tooltip="Rekapitulace" display="2) Rekapitulace"/>
    <hyperlink ref="J1" location="C80"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470"/>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76"/>
      <c r="C1" s="276"/>
      <c r="D1" s="275" t="s">
        <v>1</v>
      </c>
      <c r="E1" s="276"/>
      <c r="F1" s="277" t="s">
        <v>1118</v>
      </c>
      <c r="G1" s="282" t="s">
        <v>1119</v>
      </c>
      <c r="H1" s="282"/>
      <c r="I1" s="283"/>
      <c r="J1" s="277" t="s">
        <v>1120</v>
      </c>
      <c r="K1" s="275" t="s">
        <v>92</v>
      </c>
      <c r="L1" s="277" t="s">
        <v>1121</v>
      </c>
      <c r="M1" s="277"/>
      <c r="N1" s="277"/>
      <c r="O1" s="277"/>
      <c r="P1" s="277"/>
      <c r="Q1" s="277"/>
      <c r="R1" s="277"/>
      <c r="S1" s="277"/>
      <c r="T1" s="277"/>
      <c r="U1" s="273"/>
      <c r="V1" s="273"/>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234"/>
      <c r="M2" s="234"/>
      <c r="N2" s="234"/>
      <c r="O2" s="234"/>
      <c r="P2" s="234"/>
      <c r="Q2" s="234"/>
      <c r="R2" s="234"/>
      <c r="S2" s="234"/>
      <c r="T2" s="234"/>
      <c r="U2" s="234"/>
      <c r="V2" s="234"/>
      <c r="AT2" s="17" t="s">
        <v>88</v>
      </c>
    </row>
    <row r="3" spans="2:46" ht="6.75" customHeight="1">
      <c r="B3" s="18"/>
      <c r="C3" s="19"/>
      <c r="D3" s="19"/>
      <c r="E3" s="19"/>
      <c r="F3" s="19"/>
      <c r="G3" s="19"/>
      <c r="H3" s="19"/>
      <c r="I3" s="93"/>
      <c r="J3" s="19"/>
      <c r="K3" s="20"/>
      <c r="AT3" s="17" t="s">
        <v>81</v>
      </c>
    </row>
    <row r="4" spans="2:46" ht="36.75" customHeight="1">
      <c r="B4" s="21"/>
      <c r="C4" s="22"/>
      <c r="D4" s="23" t="s">
        <v>93</v>
      </c>
      <c r="E4" s="22"/>
      <c r="F4" s="22"/>
      <c r="G4" s="22"/>
      <c r="H4" s="22"/>
      <c r="I4" s="94"/>
      <c r="J4" s="22"/>
      <c r="K4" s="24"/>
      <c r="M4" s="25" t="s">
        <v>10</v>
      </c>
      <c r="AT4" s="17" t="s">
        <v>4</v>
      </c>
    </row>
    <row r="5" spans="2:11" ht="6.75" customHeight="1">
      <c r="B5" s="21"/>
      <c r="C5" s="22"/>
      <c r="D5" s="22"/>
      <c r="E5" s="22"/>
      <c r="F5" s="22"/>
      <c r="G5" s="22"/>
      <c r="H5" s="22"/>
      <c r="I5" s="94"/>
      <c r="J5" s="22"/>
      <c r="K5" s="24"/>
    </row>
    <row r="6" spans="2:11" ht="15">
      <c r="B6" s="21"/>
      <c r="C6" s="22"/>
      <c r="D6" s="30" t="s">
        <v>16</v>
      </c>
      <c r="E6" s="22"/>
      <c r="F6" s="22"/>
      <c r="G6" s="22"/>
      <c r="H6" s="22"/>
      <c r="I6" s="94"/>
      <c r="J6" s="22"/>
      <c r="K6" s="24"/>
    </row>
    <row r="7" spans="2:11" ht="22.5" customHeight="1">
      <c r="B7" s="21"/>
      <c r="C7" s="22"/>
      <c r="D7" s="22"/>
      <c r="E7" s="269" t="str">
        <f>'Rekapitulace stavby'!K6</f>
        <v>Dopravní řešení a rekonstrukce komunikací v ul. Mincovní v Jáchymově</v>
      </c>
      <c r="F7" s="238"/>
      <c r="G7" s="238"/>
      <c r="H7" s="238"/>
      <c r="I7" s="94"/>
      <c r="J7" s="22"/>
      <c r="K7" s="24"/>
    </row>
    <row r="8" spans="2:11" s="1" customFormat="1" ht="15">
      <c r="B8" s="34"/>
      <c r="C8" s="35"/>
      <c r="D8" s="30" t="s">
        <v>94</v>
      </c>
      <c r="E8" s="35"/>
      <c r="F8" s="35"/>
      <c r="G8" s="35"/>
      <c r="H8" s="35"/>
      <c r="I8" s="95"/>
      <c r="J8" s="35"/>
      <c r="K8" s="38"/>
    </row>
    <row r="9" spans="2:11" s="1" customFormat="1" ht="36.75" customHeight="1">
      <c r="B9" s="34"/>
      <c r="C9" s="35"/>
      <c r="D9" s="35"/>
      <c r="E9" s="270" t="s">
        <v>916</v>
      </c>
      <c r="F9" s="245"/>
      <c r="G9" s="245"/>
      <c r="H9" s="245"/>
      <c r="I9" s="95"/>
      <c r="J9" s="35"/>
      <c r="K9" s="38"/>
    </row>
    <row r="10" spans="2:11" s="1" customFormat="1" ht="13.5">
      <c r="B10" s="34"/>
      <c r="C10" s="35"/>
      <c r="D10" s="35"/>
      <c r="E10" s="35"/>
      <c r="F10" s="35"/>
      <c r="G10" s="35"/>
      <c r="H10" s="35"/>
      <c r="I10" s="95"/>
      <c r="J10" s="35"/>
      <c r="K10" s="38"/>
    </row>
    <row r="11" spans="2:11" s="1" customFormat="1" ht="14.25" customHeight="1">
      <c r="B11" s="34"/>
      <c r="C11" s="35"/>
      <c r="D11" s="30" t="s">
        <v>18</v>
      </c>
      <c r="E11" s="35"/>
      <c r="F11" s="28" t="s">
        <v>21</v>
      </c>
      <c r="G11" s="35"/>
      <c r="H11" s="35"/>
      <c r="I11" s="96" t="s">
        <v>20</v>
      </c>
      <c r="J11" s="28" t="s">
        <v>21</v>
      </c>
      <c r="K11" s="38"/>
    </row>
    <row r="12" spans="2:11" s="1" customFormat="1" ht="14.25" customHeight="1">
      <c r="B12" s="34"/>
      <c r="C12" s="35"/>
      <c r="D12" s="30" t="s">
        <v>22</v>
      </c>
      <c r="E12" s="35"/>
      <c r="F12" s="28" t="s">
        <v>917</v>
      </c>
      <c r="G12" s="35"/>
      <c r="H12" s="35"/>
      <c r="I12" s="96" t="s">
        <v>24</v>
      </c>
      <c r="J12" s="97" t="str">
        <f>'Rekapitulace stavby'!AN8</f>
        <v>7.4.2015</v>
      </c>
      <c r="K12" s="38"/>
    </row>
    <row r="13" spans="2:11" s="1" customFormat="1" ht="10.5" customHeight="1">
      <c r="B13" s="34"/>
      <c r="C13" s="35"/>
      <c r="D13" s="35"/>
      <c r="E13" s="35"/>
      <c r="F13" s="35"/>
      <c r="G13" s="35"/>
      <c r="H13" s="35"/>
      <c r="I13" s="95"/>
      <c r="J13" s="35"/>
      <c r="K13" s="38"/>
    </row>
    <row r="14" spans="2:11" s="1" customFormat="1" ht="14.25" customHeight="1">
      <c r="B14" s="34"/>
      <c r="C14" s="35"/>
      <c r="D14" s="30" t="s">
        <v>26</v>
      </c>
      <c r="E14" s="35"/>
      <c r="F14" s="35"/>
      <c r="G14" s="35"/>
      <c r="H14" s="35"/>
      <c r="I14" s="96" t="s">
        <v>27</v>
      </c>
      <c r="J14" s="28">
        <f>IF('Rekapitulace stavby'!AN10="","",'Rekapitulace stavby'!AN10)</f>
      </c>
      <c r="K14" s="38"/>
    </row>
    <row r="15" spans="2:11" s="1" customFormat="1" ht="18" customHeight="1">
      <c r="B15" s="34"/>
      <c r="C15" s="35"/>
      <c r="D15" s="35"/>
      <c r="E15" s="28" t="str">
        <f>IF('Rekapitulace stavby'!E11="","",'Rekapitulace stavby'!E11)</f>
        <v>Město Jáchymov</v>
      </c>
      <c r="F15" s="35"/>
      <c r="G15" s="35"/>
      <c r="H15" s="35"/>
      <c r="I15" s="96" t="s">
        <v>30</v>
      </c>
      <c r="J15" s="28">
        <f>IF('Rekapitulace stavby'!AN11="","",'Rekapitulace stavby'!AN11)</f>
      </c>
      <c r="K15" s="38"/>
    </row>
    <row r="16" spans="2:11" s="1" customFormat="1" ht="6.75" customHeight="1">
      <c r="B16" s="34"/>
      <c r="C16" s="35"/>
      <c r="D16" s="35"/>
      <c r="E16" s="35"/>
      <c r="F16" s="35"/>
      <c r="G16" s="35"/>
      <c r="H16" s="35"/>
      <c r="I16" s="95"/>
      <c r="J16" s="35"/>
      <c r="K16" s="38"/>
    </row>
    <row r="17" spans="2:11" s="1" customFormat="1" ht="14.25" customHeight="1">
      <c r="B17" s="34"/>
      <c r="C17" s="35"/>
      <c r="D17" s="30" t="s">
        <v>31</v>
      </c>
      <c r="E17" s="35"/>
      <c r="F17" s="35"/>
      <c r="G17" s="35"/>
      <c r="H17" s="35"/>
      <c r="I17" s="96" t="s">
        <v>27</v>
      </c>
      <c r="J17" s="28">
        <f>IF('Rekapitulace stavby'!AN13="Vyplň údaj","",IF('Rekapitulace stavby'!AN13="","",'Rekapitulace stavby'!AN13))</f>
      </c>
      <c r="K17" s="38"/>
    </row>
    <row r="18" spans="2:11" s="1" customFormat="1" ht="18" customHeight="1">
      <c r="B18" s="34"/>
      <c r="C18" s="35"/>
      <c r="D18" s="35"/>
      <c r="E18" s="28">
        <f>IF('Rekapitulace stavby'!E14="Vyplň údaj","",IF('Rekapitulace stavby'!E14="","",'Rekapitulace stavby'!E14))</f>
      </c>
      <c r="F18" s="35"/>
      <c r="G18" s="35"/>
      <c r="H18" s="35"/>
      <c r="I18" s="96" t="s">
        <v>30</v>
      </c>
      <c r="J18" s="28">
        <f>IF('Rekapitulace stavby'!AN14="Vyplň údaj","",IF('Rekapitulace stavby'!AN14="","",'Rekapitulace stavby'!AN14))</f>
      </c>
      <c r="K18" s="38"/>
    </row>
    <row r="19" spans="2:11" s="1" customFormat="1" ht="6.75" customHeight="1">
      <c r="B19" s="34"/>
      <c r="C19" s="35"/>
      <c r="D19" s="35"/>
      <c r="E19" s="35"/>
      <c r="F19" s="35"/>
      <c r="G19" s="35"/>
      <c r="H19" s="35"/>
      <c r="I19" s="95"/>
      <c r="J19" s="35"/>
      <c r="K19" s="38"/>
    </row>
    <row r="20" spans="2:11" s="1" customFormat="1" ht="14.25" customHeight="1">
      <c r="B20" s="34"/>
      <c r="C20" s="35"/>
      <c r="D20" s="30" t="s">
        <v>33</v>
      </c>
      <c r="E20" s="35"/>
      <c r="F20" s="35"/>
      <c r="G20" s="35"/>
      <c r="H20" s="35"/>
      <c r="I20" s="96" t="s">
        <v>27</v>
      </c>
      <c r="J20" s="28">
        <f>IF('Rekapitulace stavby'!AN16="","",'Rekapitulace stavby'!AN16)</f>
      </c>
      <c r="K20" s="38"/>
    </row>
    <row r="21" spans="2:11" s="1" customFormat="1" ht="18" customHeight="1">
      <c r="B21" s="34"/>
      <c r="C21" s="35"/>
      <c r="D21" s="35"/>
      <c r="E21" s="28" t="str">
        <f>IF('Rekapitulace stavby'!E17="","",'Rekapitulace stavby'!E17)</f>
        <v>AZ Consult, spol. s.r.o., Ústí nad Labem</v>
      </c>
      <c r="F21" s="35"/>
      <c r="G21" s="35"/>
      <c r="H21" s="35"/>
      <c r="I21" s="96" t="s">
        <v>30</v>
      </c>
      <c r="J21" s="28">
        <f>IF('Rekapitulace stavby'!AN17="","",'Rekapitulace stavby'!AN17)</f>
      </c>
      <c r="K21" s="38"/>
    </row>
    <row r="22" spans="2:11" s="1" customFormat="1" ht="6.75" customHeight="1">
      <c r="B22" s="34"/>
      <c r="C22" s="35"/>
      <c r="D22" s="35"/>
      <c r="E22" s="35"/>
      <c r="F22" s="35"/>
      <c r="G22" s="35"/>
      <c r="H22" s="35"/>
      <c r="I22" s="95"/>
      <c r="J22" s="35"/>
      <c r="K22" s="38"/>
    </row>
    <row r="23" spans="2:11" s="1" customFormat="1" ht="14.25" customHeight="1">
      <c r="B23" s="34"/>
      <c r="C23" s="35"/>
      <c r="D23" s="30" t="s">
        <v>36</v>
      </c>
      <c r="E23" s="35"/>
      <c r="F23" s="35"/>
      <c r="G23" s="35"/>
      <c r="H23" s="35"/>
      <c r="I23" s="95"/>
      <c r="J23" s="35"/>
      <c r="K23" s="38"/>
    </row>
    <row r="24" spans="2:11" s="6" customFormat="1" ht="22.5" customHeight="1">
      <c r="B24" s="98"/>
      <c r="C24" s="99"/>
      <c r="D24" s="99"/>
      <c r="E24" s="241" t="s">
        <v>21</v>
      </c>
      <c r="F24" s="271"/>
      <c r="G24" s="271"/>
      <c r="H24" s="271"/>
      <c r="I24" s="100"/>
      <c r="J24" s="99"/>
      <c r="K24" s="101"/>
    </row>
    <row r="25" spans="2:11" s="1" customFormat="1" ht="6.75" customHeight="1">
      <c r="B25" s="34"/>
      <c r="C25" s="35"/>
      <c r="D25" s="35"/>
      <c r="E25" s="35"/>
      <c r="F25" s="35"/>
      <c r="G25" s="35"/>
      <c r="H25" s="35"/>
      <c r="I25" s="95"/>
      <c r="J25" s="35"/>
      <c r="K25" s="38"/>
    </row>
    <row r="26" spans="2:11" s="1" customFormat="1" ht="6.75" customHeight="1">
      <c r="B26" s="34"/>
      <c r="C26" s="35"/>
      <c r="D26" s="61"/>
      <c r="E26" s="61"/>
      <c r="F26" s="61"/>
      <c r="G26" s="61"/>
      <c r="H26" s="61"/>
      <c r="I26" s="102"/>
      <c r="J26" s="61"/>
      <c r="K26" s="103"/>
    </row>
    <row r="27" spans="2:11" s="1" customFormat="1" ht="24.75" customHeight="1">
      <c r="B27" s="34"/>
      <c r="C27" s="35"/>
      <c r="D27" s="104" t="s">
        <v>38</v>
      </c>
      <c r="E27" s="35"/>
      <c r="F27" s="35"/>
      <c r="G27" s="35"/>
      <c r="H27" s="35"/>
      <c r="I27" s="95"/>
      <c r="J27" s="105">
        <f>ROUND(J84,2)</f>
        <v>0</v>
      </c>
      <c r="K27" s="38"/>
    </row>
    <row r="28" spans="2:11" s="1" customFormat="1" ht="6.75" customHeight="1">
      <c r="B28" s="34"/>
      <c r="C28" s="35"/>
      <c r="D28" s="61"/>
      <c r="E28" s="61"/>
      <c r="F28" s="61"/>
      <c r="G28" s="61"/>
      <c r="H28" s="61"/>
      <c r="I28" s="102"/>
      <c r="J28" s="61"/>
      <c r="K28" s="103"/>
    </row>
    <row r="29" spans="2:11" s="1" customFormat="1" ht="14.25" customHeight="1">
      <c r="B29" s="34"/>
      <c r="C29" s="35"/>
      <c r="D29" s="35"/>
      <c r="E29" s="35"/>
      <c r="F29" s="39" t="s">
        <v>40</v>
      </c>
      <c r="G29" s="35"/>
      <c r="H29" s="35"/>
      <c r="I29" s="106" t="s">
        <v>39</v>
      </c>
      <c r="J29" s="39" t="s">
        <v>41</v>
      </c>
      <c r="K29" s="38"/>
    </row>
    <row r="30" spans="2:11" s="1" customFormat="1" ht="14.25" customHeight="1">
      <c r="B30" s="34"/>
      <c r="C30" s="35"/>
      <c r="D30" s="42" t="s">
        <v>42</v>
      </c>
      <c r="E30" s="42" t="s">
        <v>43</v>
      </c>
      <c r="F30" s="107">
        <f>ROUND(SUM(BE84:BE272),2)</f>
        <v>0</v>
      </c>
      <c r="G30" s="35"/>
      <c r="H30" s="35"/>
      <c r="I30" s="108">
        <v>0.21</v>
      </c>
      <c r="J30" s="107">
        <f>ROUND(ROUND((SUM(BE84:BE272)),2)*I30,2)</f>
        <v>0</v>
      </c>
      <c r="K30" s="38"/>
    </row>
    <row r="31" spans="2:11" s="1" customFormat="1" ht="14.25" customHeight="1">
      <c r="B31" s="34"/>
      <c r="C31" s="35"/>
      <c r="D31" s="35"/>
      <c r="E31" s="42" t="s">
        <v>44</v>
      </c>
      <c r="F31" s="107">
        <f>ROUND(SUM(BF84:BF272),2)</f>
        <v>0</v>
      </c>
      <c r="G31" s="35"/>
      <c r="H31" s="35"/>
      <c r="I31" s="108">
        <v>0.15</v>
      </c>
      <c r="J31" s="107">
        <f>ROUND(ROUND((SUM(BF84:BF272)),2)*I31,2)</f>
        <v>0</v>
      </c>
      <c r="K31" s="38"/>
    </row>
    <row r="32" spans="2:11" s="1" customFormat="1" ht="14.25" customHeight="1" hidden="1">
      <c r="B32" s="34"/>
      <c r="C32" s="35"/>
      <c r="D32" s="35"/>
      <c r="E32" s="42" t="s">
        <v>45</v>
      </c>
      <c r="F32" s="107">
        <f>ROUND(SUM(BG84:BG272),2)</f>
        <v>0</v>
      </c>
      <c r="G32" s="35"/>
      <c r="H32" s="35"/>
      <c r="I32" s="108">
        <v>0.21</v>
      </c>
      <c r="J32" s="107">
        <v>0</v>
      </c>
      <c r="K32" s="38"/>
    </row>
    <row r="33" spans="2:11" s="1" customFormat="1" ht="14.25" customHeight="1" hidden="1">
      <c r="B33" s="34"/>
      <c r="C33" s="35"/>
      <c r="D33" s="35"/>
      <c r="E33" s="42" t="s">
        <v>46</v>
      </c>
      <c r="F33" s="107">
        <f>ROUND(SUM(BH84:BH272),2)</f>
        <v>0</v>
      </c>
      <c r="G33" s="35"/>
      <c r="H33" s="35"/>
      <c r="I33" s="108">
        <v>0.15</v>
      </c>
      <c r="J33" s="107">
        <v>0</v>
      </c>
      <c r="K33" s="38"/>
    </row>
    <row r="34" spans="2:11" s="1" customFormat="1" ht="14.25" customHeight="1" hidden="1">
      <c r="B34" s="34"/>
      <c r="C34" s="35"/>
      <c r="D34" s="35"/>
      <c r="E34" s="42" t="s">
        <v>47</v>
      </c>
      <c r="F34" s="107">
        <f>ROUND(SUM(BI84:BI272),2)</f>
        <v>0</v>
      </c>
      <c r="G34" s="35"/>
      <c r="H34" s="35"/>
      <c r="I34" s="108">
        <v>0</v>
      </c>
      <c r="J34" s="107">
        <v>0</v>
      </c>
      <c r="K34" s="38"/>
    </row>
    <row r="35" spans="2:11" s="1" customFormat="1" ht="6.75" customHeight="1">
      <c r="B35" s="34"/>
      <c r="C35" s="35"/>
      <c r="D35" s="35"/>
      <c r="E35" s="35"/>
      <c r="F35" s="35"/>
      <c r="G35" s="35"/>
      <c r="H35" s="35"/>
      <c r="I35" s="95"/>
      <c r="J35" s="35"/>
      <c r="K35" s="38"/>
    </row>
    <row r="36" spans="2:11" s="1" customFormat="1" ht="24.75" customHeight="1">
      <c r="B36" s="34"/>
      <c r="C36" s="109"/>
      <c r="D36" s="110" t="s">
        <v>48</v>
      </c>
      <c r="E36" s="65"/>
      <c r="F36" s="65"/>
      <c r="G36" s="111" t="s">
        <v>49</v>
      </c>
      <c r="H36" s="112" t="s">
        <v>50</v>
      </c>
      <c r="I36" s="113"/>
      <c r="J36" s="114">
        <f>SUM(J27:J34)</f>
        <v>0</v>
      </c>
      <c r="K36" s="115"/>
    </row>
    <row r="37" spans="2:11" s="1" customFormat="1" ht="14.25" customHeight="1">
      <c r="B37" s="49"/>
      <c r="C37" s="50"/>
      <c r="D37" s="50"/>
      <c r="E37" s="50"/>
      <c r="F37" s="50"/>
      <c r="G37" s="50"/>
      <c r="H37" s="50"/>
      <c r="I37" s="116"/>
      <c r="J37" s="50"/>
      <c r="K37" s="51"/>
    </row>
    <row r="41" spans="2:11" s="1" customFormat="1" ht="6.75" customHeight="1">
      <c r="B41" s="52"/>
      <c r="C41" s="53"/>
      <c r="D41" s="53"/>
      <c r="E41" s="53"/>
      <c r="F41" s="53"/>
      <c r="G41" s="53"/>
      <c r="H41" s="53"/>
      <c r="I41" s="117"/>
      <c r="J41" s="53"/>
      <c r="K41" s="118"/>
    </row>
    <row r="42" spans="2:11" s="1" customFormat="1" ht="36.75" customHeight="1">
      <c r="B42" s="34"/>
      <c r="C42" s="23" t="s">
        <v>96</v>
      </c>
      <c r="D42" s="35"/>
      <c r="E42" s="35"/>
      <c r="F42" s="35"/>
      <c r="G42" s="35"/>
      <c r="H42" s="35"/>
      <c r="I42" s="95"/>
      <c r="J42" s="35"/>
      <c r="K42" s="38"/>
    </row>
    <row r="43" spans="2:11" s="1" customFormat="1" ht="6.75" customHeight="1">
      <c r="B43" s="34"/>
      <c r="C43" s="35"/>
      <c r="D43" s="35"/>
      <c r="E43" s="35"/>
      <c r="F43" s="35"/>
      <c r="G43" s="35"/>
      <c r="H43" s="35"/>
      <c r="I43" s="95"/>
      <c r="J43" s="35"/>
      <c r="K43" s="38"/>
    </row>
    <row r="44" spans="2:11" s="1" customFormat="1" ht="14.25" customHeight="1">
      <c r="B44" s="34"/>
      <c r="C44" s="30" t="s">
        <v>16</v>
      </c>
      <c r="D44" s="35"/>
      <c r="E44" s="35"/>
      <c r="F44" s="35"/>
      <c r="G44" s="35"/>
      <c r="H44" s="35"/>
      <c r="I44" s="95"/>
      <c r="J44" s="35"/>
      <c r="K44" s="38"/>
    </row>
    <row r="45" spans="2:11" s="1" customFormat="1" ht="22.5" customHeight="1">
      <c r="B45" s="34"/>
      <c r="C45" s="35"/>
      <c r="D45" s="35"/>
      <c r="E45" s="269" t="str">
        <f>E7</f>
        <v>Dopravní řešení a rekonstrukce komunikací v ul. Mincovní v Jáchymově</v>
      </c>
      <c r="F45" s="245"/>
      <c r="G45" s="245"/>
      <c r="H45" s="245"/>
      <c r="I45" s="95"/>
      <c r="J45" s="35"/>
      <c r="K45" s="38"/>
    </row>
    <row r="46" spans="2:11" s="1" customFormat="1" ht="14.25" customHeight="1">
      <c r="B46" s="34"/>
      <c r="C46" s="30" t="s">
        <v>94</v>
      </c>
      <c r="D46" s="35"/>
      <c r="E46" s="35"/>
      <c r="F46" s="35"/>
      <c r="G46" s="35"/>
      <c r="H46" s="35"/>
      <c r="I46" s="95"/>
      <c r="J46" s="35"/>
      <c r="K46" s="38"/>
    </row>
    <row r="47" spans="2:11" s="1" customFormat="1" ht="23.25" customHeight="1">
      <c r="B47" s="34"/>
      <c r="C47" s="35"/>
      <c r="D47" s="35"/>
      <c r="E47" s="270" t="str">
        <f>E9</f>
        <v>SO 401 - Veřejné osvětlení historizující</v>
      </c>
      <c r="F47" s="245"/>
      <c r="G47" s="245"/>
      <c r="H47" s="245"/>
      <c r="I47" s="95"/>
      <c r="J47" s="35"/>
      <c r="K47" s="38"/>
    </row>
    <row r="48" spans="2:11" s="1" customFormat="1" ht="6.75" customHeight="1">
      <c r="B48" s="34"/>
      <c r="C48" s="35"/>
      <c r="D48" s="35"/>
      <c r="E48" s="35"/>
      <c r="F48" s="35"/>
      <c r="G48" s="35"/>
      <c r="H48" s="35"/>
      <c r="I48" s="95"/>
      <c r="J48" s="35"/>
      <c r="K48" s="38"/>
    </row>
    <row r="49" spans="2:11" s="1" customFormat="1" ht="18" customHeight="1">
      <c r="B49" s="34"/>
      <c r="C49" s="30" t="s">
        <v>22</v>
      </c>
      <c r="D49" s="35"/>
      <c r="E49" s="35"/>
      <c r="F49" s="28" t="str">
        <f>F12</f>
        <v> </v>
      </c>
      <c r="G49" s="35"/>
      <c r="H49" s="35"/>
      <c r="I49" s="96" t="s">
        <v>24</v>
      </c>
      <c r="J49" s="97" t="str">
        <f>IF(J12="","",J12)</f>
        <v>7.4.2015</v>
      </c>
      <c r="K49" s="38"/>
    </row>
    <row r="50" spans="2:11" s="1" customFormat="1" ht="6.75" customHeight="1">
      <c r="B50" s="34"/>
      <c r="C50" s="35"/>
      <c r="D50" s="35"/>
      <c r="E50" s="35"/>
      <c r="F50" s="35"/>
      <c r="G50" s="35"/>
      <c r="H50" s="35"/>
      <c r="I50" s="95"/>
      <c r="J50" s="35"/>
      <c r="K50" s="38"/>
    </row>
    <row r="51" spans="2:11" s="1" customFormat="1" ht="15">
      <c r="B51" s="34"/>
      <c r="C51" s="30" t="s">
        <v>26</v>
      </c>
      <c r="D51" s="35"/>
      <c r="E51" s="35"/>
      <c r="F51" s="28" t="str">
        <f>E15</f>
        <v>Město Jáchymov</v>
      </c>
      <c r="G51" s="35"/>
      <c r="H51" s="35"/>
      <c r="I51" s="96" t="s">
        <v>33</v>
      </c>
      <c r="J51" s="28" t="str">
        <f>E21</f>
        <v>AZ Consult, spol. s.r.o., Ústí nad Labem</v>
      </c>
      <c r="K51" s="38"/>
    </row>
    <row r="52" spans="2:11" s="1" customFormat="1" ht="14.25" customHeight="1">
      <c r="B52" s="34"/>
      <c r="C52" s="30" t="s">
        <v>31</v>
      </c>
      <c r="D52" s="35"/>
      <c r="E52" s="35"/>
      <c r="F52" s="28">
        <f>IF(E18="","",E18)</f>
      </c>
      <c r="G52" s="35"/>
      <c r="H52" s="35"/>
      <c r="I52" s="95"/>
      <c r="J52" s="35"/>
      <c r="K52" s="38"/>
    </row>
    <row r="53" spans="2:11" s="1" customFormat="1" ht="9.75" customHeight="1">
      <c r="B53" s="34"/>
      <c r="C53" s="35"/>
      <c r="D53" s="35"/>
      <c r="E53" s="35"/>
      <c r="F53" s="35"/>
      <c r="G53" s="35"/>
      <c r="H53" s="35"/>
      <c r="I53" s="95"/>
      <c r="J53" s="35"/>
      <c r="K53" s="38"/>
    </row>
    <row r="54" spans="2:11" s="1" customFormat="1" ht="29.25" customHeight="1">
      <c r="B54" s="34"/>
      <c r="C54" s="119" t="s">
        <v>97</v>
      </c>
      <c r="D54" s="109"/>
      <c r="E54" s="109"/>
      <c r="F54" s="109"/>
      <c r="G54" s="109"/>
      <c r="H54" s="109"/>
      <c r="I54" s="120"/>
      <c r="J54" s="121" t="s">
        <v>98</v>
      </c>
      <c r="K54" s="122"/>
    </row>
    <row r="55" spans="2:11" s="1" customFormat="1" ht="9.75" customHeight="1">
      <c r="B55" s="34"/>
      <c r="C55" s="35"/>
      <c r="D55" s="35"/>
      <c r="E55" s="35"/>
      <c r="F55" s="35"/>
      <c r="G55" s="35"/>
      <c r="H55" s="35"/>
      <c r="I55" s="95"/>
      <c r="J55" s="35"/>
      <c r="K55" s="38"/>
    </row>
    <row r="56" spans="2:47" s="1" customFormat="1" ht="29.25" customHeight="1">
      <c r="B56" s="34"/>
      <c r="C56" s="123" t="s">
        <v>99</v>
      </c>
      <c r="D56" s="35"/>
      <c r="E56" s="35"/>
      <c r="F56" s="35"/>
      <c r="G56" s="35"/>
      <c r="H56" s="35"/>
      <c r="I56" s="95"/>
      <c r="J56" s="105">
        <f>J84</f>
        <v>0</v>
      </c>
      <c r="K56" s="38"/>
      <c r="AU56" s="17" t="s">
        <v>100</v>
      </c>
    </row>
    <row r="57" spans="2:11" s="7" customFormat="1" ht="24.75" customHeight="1">
      <c r="B57" s="124"/>
      <c r="C57" s="125"/>
      <c r="D57" s="126" t="s">
        <v>918</v>
      </c>
      <c r="E57" s="127"/>
      <c r="F57" s="127"/>
      <c r="G57" s="127"/>
      <c r="H57" s="127"/>
      <c r="I57" s="128"/>
      <c r="J57" s="129">
        <f>J85</f>
        <v>0</v>
      </c>
      <c r="K57" s="130"/>
    </row>
    <row r="58" spans="2:11" s="8" customFormat="1" ht="19.5" customHeight="1">
      <c r="B58" s="131"/>
      <c r="C58" s="132"/>
      <c r="D58" s="133" t="s">
        <v>919</v>
      </c>
      <c r="E58" s="134"/>
      <c r="F58" s="134"/>
      <c r="G58" s="134"/>
      <c r="H58" s="134"/>
      <c r="I58" s="135"/>
      <c r="J58" s="136">
        <f>J86</f>
        <v>0</v>
      </c>
      <c r="K58" s="137"/>
    </row>
    <row r="59" spans="2:11" s="8" customFormat="1" ht="19.5" customHeight="1">
      <c r="B59" s="131"/>
      <c r="C59" s="132"/>
      <c r="D59" s="133" t="s">
        <v>920</v>
      </c>
      <c r="E59" s="134"/>
      <c r="F59" s="134"/>
      <c r="G59" s="134"/>
      <c r="H59" s="134"/>
      <c r="I59" s="135"/>
      <c r="J59" s="136">
        <f>J99</f>
        <v>0</v>
      </c>
      <c r="K59" s="137"/>
    </row>
    <row r="60" spans="2:11" s="7" customFormat="1" ht="24.75" customHeight="1">
      <c r="B60" s="124"/>
      <c r="C60" s="125"/>
      <c r="D60" s="126" t="s">
        <v>921</v>
      </c>
      <c r="E60" s="127"/>
      <c r="F60" s="127"/>
      <c r="G60" s="127"/>
      <c r="H60" s="127"/>
      <c r="I60" s="128"/>
      <c r="J60" s="129">
        <f>J138</f>
        <v>0</v>
      </c>
      <c r="K60" s="130"/>
    </row>
    <row r="61" spans="2:11" s="7" customFormat="1" ht="24.75" customHeight="1">
      <c r="B61" s="124"/>
      <c r="C61" s="125"/>
      <c r="D61" s="126" t="s">
        <v>922</v>
      </c>
      <c r="E61" s="127"/>
      <c r="F61" s="127"/>
      <c r="G61" s="127"/>
      <c r="H61" s="127"/>
      <c r="I61" s="128"/>
      <c r="J61" s="129">
        <f>J167</f>
        <v>0</v>
      </c>
      <c r="K61" s="130"/>
    </row>
    <row r="62" spans="2:11" s="7" customFormat="1" ht="24.75" customHeight="1">
      <c r="B62" s="124"/>
      <c r="C62" s="125"/>
      <c r="D62" s="126" t="s">
        <v>923</v>
      </c>
      <c r="E62" s="127"/>
      <c r="F62" s="127"/>
      <c r="G62" s="127"/>
      <c r="H62" s="127"/>
      <c r="I62" s="128"/>
      <c r="J62" s="129">
        <f>J186</f>
        <v>0</v>
      </c>
      <c r="K62" s="130"/>
    </row>
    <row r="63" spans="2:11" s="7" customFormat="1" ht="24.75" customHeight="1">
      <c r="B63" s="124"/>
      <c r="C63" s="125"/>
      <c r="D63" s="126" t="s">
        <v>924</v>
      </c>
      <c r="E63" s="127"/>
      <c r="F63" s="127"/>
      <c r="G63" s="127"/>
      <c r="H63" s="127"/>
      <c r="I63" s="128"/>
      <c r="J63" s="129">
        <f>J211</f>
        <v>0</v>
      </c>
      <c r="K63" s="130"/>
    </row>
    <row r="64" spans="2:11" s="7" customFormat="1" ht="24.75" customHeight="1">
      <c r="B64" s="124"/>
      <c r="C64" s="125"/>
      <c r="D64" s="126" t="s">
        <v>925</v>
      </c>
      <c r="E64" s="127"/>
      <c r="F64" s="127"/>
      <c r="G64" s="127"/>
      <c r="H64" s="127"/>
      <c r="I64" s="128"/>
      <c r="J64" s="129">
        <f>J232</f>
        <v>0</v>
      </c>
      <c r="K64" s="130"/>
    </row>
    <row r="65" spans="2:11" s="1" customFormat="1" ht="21.75" customHeight="1">
      <c r="B65" s="34"/>
      <c r="C65" s="35"/>
      <c r="D65" s="35"/>
      <c r="E65" s="35"/>
      <c r="F65" s="35"/>
      <c r="G65" s="35"/>
      <c r="H65" s="35"/>
      <c r="I65" s="95"/>
      <c r="J65" s="35"/>
      <c r="K65" s="38"/>
    </row>
    <row r="66" spans="2:11" s="1" customFormat="1" ht="6.75" customHeight="1">
      <c r="B66" s="49"/>
      <c r="C66" s="50"/>
      <c r="D66" s="50"/>
      <c r="E66" s="50"/>
      <c r="F66" s="50"/>
      <c r="G66" s="50"/>
      <c r="H66" s="50"/>
      <c r="I66" s="116"/>
      <c r="J66" s="50"/>
      <c r="K66" s="51"/>
    </row>
    <row r="70" spans="2:12" s="1" customFormat="1" ht="6.75" customHeight="1">
      <c r="B70" s="52"/>
      <c r="C70" s="53"/>
      <c r="D70" s="53"/>
      <c r="E70" s="53"/>
      <c r="F70" s="53"/>
      <c r="G70" s="53"/>
      <c r="H70" s="53"/>
      <c r="I70" s="117"/>
      <c r="J70" s="53"/>
      <c r="K70" s="53"/>
      <c r="L70" s="34"/>
    </row>
    <row r="71" spans="2:12" s="1" customFormat="1" ht="36.75" customHeight="1">
      <c r="B71" s="34"/>
      <c r="C71" s="54" t="s">
        <v>111</v>
      </c>
      <c r="I71" s="138"/>
      <c r="L71" s="34"/>
    </row>
    <row r="72" spans="2:12" s="1" customFormat="1" ht="6.75" customHeight="1">
      <c r="B72" s="34"/>
      <c r="I72" s="138"/>
      <c r="L72" s="34"/>
    </row>
    <row r="73" spans="2:12" s="1" customFormat="1" ht="14.25" customHeight="1">
      <c r="B73" s="34"/>
      <c r="C73" s="56" t="s">
        <v>16</v>
      </c>
      <c r="I73" s="138"/>
      <c r="L73" s="34"/>
    </row>
    <row r="74" spans="2:12" s="1" customFormat="1" ht="22.5" customHeight="1">
      <c r="B74" s="34"/>
      <c r="E74" s="272" t="str">
        <f>E7</f>
        <v>Dopravní řešení a rekonstrukce komunikací v ul. Mincovní v Jáchymově</v>
      </c>
      <c r="F74" s="235"/>
      <c r="G74" s="235"/>
      <c r="H74" s="235"/>
      <c r="I74" s="138"/>
      <c r="L74" s="34"/>
    </row>
    <row r="75" spans="2:12" s="1" customFormat="1" ht="14.25" customHeight="1">
      <c r="B75" s="34"/>
      <c r="C75" s="56" t="s">
        <v>94</v>
      </c>
      <c r="I75" s="138"/>
      <c r="L75" s="34"/>
    </row>
    <row r="76" spans="2:12" s="1" customFormat="1" ht="23.25" customHeight="1">
      <c r="B76" s="34"/>
      <c r="E76" s="253" t="str">
        <f>E9</f>
        <v>SO 401 - Veřejné osvětlení historizující</v>
      </c>
      <c r="F76" s="235"/>
      <c r="G76" s="235"/>
      <c r="H76" s="235"/>
      <c r="I76" s="138"/>
      <c r="L76" s="34"/>
    </row>
    <row r="77" spans="2:12" s="1" customFormat="1" ht="6.75" customHeight="1">
      <c r="B77" s="34"/>
      <c r="I77" s="138"/>
      <c r="L77" s="34"/>
    </row>
    <row r="78" spans="2:12" s="1" customFormat="1" ht="18" customHeight="1">
      <c r="B78" s="34"/>
      <c r="C78" s="56" t="s">
        <v>22</v>
      </c>
      <c r="F78" s="139" t="str">
        <f>F12</f>
        <v> </v>
      </c>
      <c r="I78" s="140" t="s">
        <v>24</v>
      </c>
      <c r="J78" s="60" t="str">
        <f>IF(J12="","",J12)</f>
        <v>7.4.2015</v>
      </c>
      <c r="L78" s="34"/>
    </row>
    <row r="79" spans="2:12" s="1" customFormat="1" ht="6.75" customHeight="1">
      <c r="B79" s="34"/>
      <c r="I79" s="138"/>
      <c r="L79" s="34"/>
    </row>
    <row r="80" spans="2:12" s="1" customFormat="1" ht="15">
      <c r="B80" s="34"/>
      <c r="C80" s="56" t="s">
        <v>26</v>
      </c>
      <c r="F80" s="139" t="str">
        <f>E15</f>
        <v>Město Jáchymov</v>
      </c>
      <c r="I80" s="140" t="s">
        <v>33</v>
      </c>
      <c r="J80" s="139" t="str">
        <f>E21</f>
        <v>AZ Consult, spol. s.r.o., Ústí nad Labem</v>
      </c>
      <c r="L80" s="34"/>
    </row>
    <row r="81" spans="2:12" s="1" customFormat="1" ht="14.25" customHeight="1">
      <c r="B81" s="34"/>
      <c r="C81" s="56" t="s">
        <v>31</v>
      </c>
      <c r="F81" s="139">
        <f>IF(E18="","",E18)</f>
      </c>
      <c r="I81" s="138"/>
      <c r="L81" s="34"/>
    </row>
    <row r="82" spans="2:12" s="1" customFormat="1" ht="9.75" customHeight="1">
      <c r="B82" s="34"/>
      <c r="I82" s="138"/>
      <c r="L82" s="34"/>
    </row>
    <row r="83" spans="2:20" s="9" customFormat="1" ht="29.25" customHeight="1">
      <c r="B83" s="141"/>
      <c r="C83" s="142" t="s">
        <v>112</v>
      </c>
      <c r="D83" s="143" t="s">
        <v>57</v>
      </c>
      <c r="E83" s="143" t="s">
        <v>53</v>
      </c>
      <c r="F83" s="143" t="s">
        <v>113</v>
      </c>
      <c r="G83" s="143" t="s">
        <v>114</v>
      </c>
      <c r="H83" s="143" t="s">
        <v>115</v>
      </c>
      <c r="I83" s="144" t="s">
        <v>116</v>
      </c>
      <c r="J83" s="143" t="s">
        <v>98</v>
      </c>
      <c r="K83" s="145" t="s">
        <v>117</v>
      </c>
      <c r="L83" s="141"/>
      <c r="M83" s="67" t="s">
        <v>118</v>
      </c>
      <c r="N83" s="68" t="s">
        <v>42</v>
      </c>
      <c r="O83" s="68" t="s">
        <v>119</v>
      </c>
      <c r="P83" s="68" t="s">
        <v>120</v>
      </c>
      <c r="Q83" s="68" t="s">
        <v>121</v>
      </c>
      <c r="R83" s="68" t="s">
        <v>122</v>
      </c>
      <c r="S83" s="68" t="s">
        <v>123</v>
      </c>
      <c r="T83" s="69" t="s">
        <v>124</v>
      </c>
    </row>
    <row r="84" spans="2:63" s="1" customFormat="1" ht="29.25" customHeight="1">
      <c r="B84" s="34"/>
      <c r="C84" s="71" t="s">
        <v>99</v>
      </c>
      <c r="I84" s="138"/>
      <c r="J84" s="146">
        <f>BK84</f>
        <v>0</v>
      </c>
      <c r="L84" s="34"/>
      <c r="M84" s="70"/>
      <c r="N84" s="61"/>
      <c r="O84" s="61"/>
      <c r="P84" s="147">
        <f>P85+P138+P167+P186+P211+P232</f>
        <v>0</v>
      </c>
      <c r="Q84" s="61"/>
      <c r="R84" s="147">
        <f>R85+R138+R167+R186+R211+R232</f>
        <v>0</v>
      </c>
      <c r="S84" s="61"/>
      <c r="T84" s="148">
        <f>T85+T138+T167+T186+T211+T232</f>
        <v>0</v>
      </c>
      <c r="AT84" s="17" t="s">
        <v>71</v>
      </c>
      <c r="AU84" s="17" t="s">
        <v>100</v>
      </c>
      <c r="BK84" s="149">
        <f>BK85+BK138+BK167+BK186+BK211+BK232</f>
        <v>0</v>
      </c>
    </row>
    <row r="85" spans="2:63" s="10" customFormat="1" ht="36.75" customHeight="1">
      <c r="B85" s="150"/>
      <c r="D85" s="151" t="s">
        <v>71</v>
      </c>
      <c r="E85" s="152" t="s">
        <v>926</v>
      </c>
      <c r="F85" s="152" t="s">
        <v>927</v>
      </c>
      <c r="I85" s="153"/>
      <c r="J85" s="154">
        <f>BK85</f>
        <v>0</v>
      </c>
      <c r="L85" s="150"/>
      <c r="M85" s="155"/>
      <c r="N85" s="156"/>
      <c r="O85" s="156"/>
      <c r="P85" s="157">
        <f>P86+P99</f>
        <v>0</v>
      </c>
      <c r="Q85" s="156"/>
      <c r="R85" s="157">
        <f>R86+R99</f>
        <v>0</v>
      </c>
      <c r="S85" s="156"/>
      <c r="T85" s="158">
        <f>T86+T99</f>
        <v>0</v>
      </c>
      <c r="AR85" s="151" t="s">
        <v>148</v>
      </c>
      <c r="AT85" s="159" t="s">
        <v>71</v>
      </c>
      <c r="AU85" s="159" t="s">
        <v>72</v>
      </c>
      <c r="AY85" s="151" t="s">
        <v>127</v>
      </c>
      <c r="BK85" s="160">
        <f>BK86+BK99</f>
        <v>0</v>
      </c>
    </row>
    <row r="86" spans="2:63" s="10" customFormat="1" ht="19.5" customHeight="1">
      <c r="B86" s="150"/>
      <c r="D86" s="161" t="s">
        <v>71</v>
      </c>
      <c r="E86" s="162" t="s">
        <v>928</v>
      </c>
      <c r="F86" s="162" t="s">
        <v>929</v>
      </c>
      <c r="I86" s="153"/>
      <c r="J86" s="163">
        <f>BK86</f>
        <v>0</v>
      </c>
      <c r="L86" s="150"/>
      <c r="M86" s="155"/>
      <c r="N86" s="156"/>
      <c r="O86" s="156"/>
      <c r="P86" s="157">
        <f>SUM(P87:P98)</f>
        <v>0</v>
      </c>
      <c r="Q86" s="156"/>
      <c r="R86" s="157">
        <f>SUM(R87:R98)</f>
        <v>0</v>
      </c>
      <c r="S86" s="156"/>
      <c r="T86" s="158">
        <f>SUM(T87:T98)</f>
        <v>0</v>
      </c>
      <c r="AR86" s="151" t="s">
        <v>148</v>
      </c>
      <c r="AT86" s="159" t="s">
        <v>71</v>
      </c>
      <c r="AU86" s="159" t="s">
        <v>79</v>
      </c>
      <c r="AY86" s="151" t="s">
        <v>127</v>
      </c>
      <c r="BK86" s="160">
        <f>SUM(BK87:BK98)</f>
        <v>0</v>
      </c>
    </row>
    <row r="87" spans="2:65" s="1" customFormat="1" ht="22.5" customHeight="1">
      <c r="B87" s="164"/>
      <c r="C87" s="165" t="s">
        <v>79</v>
      </c>
      <c r="D87" s="165" t="s">
        <v>129</v>
      </c>
      <c r="E87" s="166" t="s">
        <v>79</v>
      </c>
      <c r="F87" s="167" t="s">
        <v>930</v>
      </c>
      <c r="G87" s="168" t="s">
        <v>570</v>
      </c>
      <c r="H87" s="169">
        <v>2</v>
      </c>
      <c r="I87" s="170"/>
      <c r="J87" s="171">
        <f>ROUND(I87*H87,2)</f>
        <v>0</v>
      </c>
      <c r="K87" s="167" t="s">
        <v>21</v>
      </c>
      <c r="L87" s="34"/>
      <c r="M87" s="172" t="s">
        <v>21</v>
      </c>
      <c r="N87" s="173" t="s">
        <v>43</v>
      </c>
      <c r="O87" s="35"/>
      <c r="P87" s="174">
        <f>O87*H87</f>
        <v>0</v>
      </c>
      <c r="Q87" s="174">
        <v>0</v>
      </c>
      <c r="R87" s="174">
        <f>Q87*H87</f>
        <v>0</v>
      </c>
      <c r="S87" s="174">
        <v>0</v>
      </c>
      <c r="T87" s="175">
        <f>S87*H87</f>
        <v>0</v>
      </c>
      <c r="AR87" s="17" t="s">
        <v>531</v>
      </c>
      <c r="AT87" s="17" t="s">
        <v>129</v>
      </c>
      <c r="AU87" s="17" t="s">
        <v>81</v>
      </c>
      <c r="AY87" s="17" t="s">
        <v>127</v>
      </c>
      <c r="BE87" s="176">
        <f>IF(N87="základní",J87,0)</f>
        <v>0</v>
      </c>
      <c r="BF87" s="176">
        <f>IF(N87="snížená",J87,0)</f>
        <v>0</v>
      </c>
      <c r="BG87" s="176">
        <f>IF(N87="zákl. přenesená",J87,0)</f>
        <v>0</v>
      </c>
      <c r="BH87" s="176">
        <f>IF(N87="sníž. přenesená",J87,0)</f>
        <v>0</v>
      </c>
      <c r="BI87" s="176">
        <f>IF(N87="nulová",J87,0)</f>
        <v>0</v>
      </c>
      <c r="BJ87" s="17" t="s">
        <v>79</v>
      </c>
      <c r="BK87" s="176">
        <f>ROUND(I87*H87,2)</f>
        <v>0</v>
      </c>
      <c r="BL87" s="17" t="s">
        <v>531</v>
      </c>
      <c r="BM87" s="17" t="s">
        <v>79</v>
      </c>
    </row>
    <row r="88" spans="2:47" s="1" customFormat="1" ht="13.5">
      <c r="B88" s="34"/>
      <c r="D88" s="181" t="s">
        <v>136</v>
      </c>
      <c r="F88" s="212" t="s">
        <v>930</v>
      </c>
      <c r="I88" s="138"/>
      <c r="L88" s="34"/>
      <c r="M88" s="63"/>
      <c r="N88" s="35"/>
      <c r="O88" s="35"/>
      <c r="P88" s="35"/>
      <c r="Q88" s="35"/>
      <c r="R88" s="35"/>
      <c r="S88" s="35"/>
      <c r="T88" s="64"/>
      <c r="AT88" s="17" t="s">
        <v>136</v>
      </c>
      <c r="AU88" s="17" t="s">
        <v>81</v>
      </c>
    </row>
    <row r="89" spans="2:65" s="1" customFormat="1" ht="44.25" customHeight="1">
      <c r="B89" s="164"/>
      <c r="C89" s="165" t="s">
        <v>81</v>
      </c>
      <c r="D89" s="165" t="s">
        <v>129</v>
      </c>
      <c r="E89" s="166" t="s">
        <v>81</v>
      </c>
      <c r="F89" s="167" t="s">
        <v>931</v>
      </c>
      <c r="G89" s="168" t="s">
        <v>132</v>
      </c>
      <c r="H89" s="169">
        <v>19.5</v>
      </c>
      <c r="I89" s="170"/>
      <c r="J89" s="171">
        <f>ROUND(I89*H89,2)</f>
        <v>0</v>
      </c>
      <c r="K89" s="167" t="s">
        <v>21</v>
      </c>
      <c r="L89" s="34"/>
      <c r="M89" s="172" t="s">
        <v>21</v>
      </c>
      <c r="N89" s="173" t="s">
        <v>43</v>
      </c>
      <c r="O89" s="35"/>
      <c r="P89" s="174">
        <f>O89*H89</f>
        <v>0</v>
      </c>
      <c r="Q89" s="174">
        <v>0</v>
      </c>
      <c r="R89" s="174">
        <f>Q89*H89</f>
        <v>0</v>
      </c>
      <c r="S89" s="174">
        <v>0</v>
      </c>
      <c r="T89" s="175">
        <f>S89*H89</f>
        <v>0</v>
      </c>
      <c r="AR89" s="17" t="s">
        <v>531</v>
      </c>
      <c r="AT89" s="17" t="s">
        <v>129</v>
      </c>
      <c r="AU89" s="17" t="s">
        <v>81</v>
      </c>
      <c r="AY89" s="17" t="s">
        <v>127</v>
      </c>
      <c r="BE89" s="176">
        <f>IF(N89="základní",J89,0)</f>
        <v>0</v>
      </c>
      <c r="BF89" s="176">
        <f>IF(N89="snížená",J89,0)</f>
        <v>0</v>
      </c>
      <c r="BG89" s="176">
        <f>IF(N89="zákl. přenesená",J89,0)</f>
        <v>0</v>
      </c>
      <c r="BH89" s="176">
        <f>IF(N89="sníž. přenesená",J89,0)</f>
        <v>0</v>
      </c>
      <c r="BI89" s="176">
        <f>IF(N89="nulová",J89,0)</f>
        <v>0</v>
      </c>
      <c r="BJ89" s="17" t="s">
        <v>79</v>
      </c>
      <c r="BK89" s="176">
        <f>ROUND(I89*H89,2)</f>
        <v>0</v>
      </c>
      <c r="BL89" s="17" t="s">
        <v>531</v>
      </c>
      <c r="BM89" s="17" t="s">
        <v>81</v>
      </c>
    </row>
    <row r="90" spans="2:47" s="1" customFormat="1" ht="40.5">
      <c r="B90" s="34"/>
      <c r="D90" s="181" t="s">
        <v>136</v>
      </c>
      <c r="F90" s="212" t="s">
        <v>931</v>
      </c>
      <c r="I90" s="138"/>
      <c r="L90" s="34"/>
      <c r="M90" s="63"/>
      <c r="N90" s="35"/>
      <c r="O90" s="35"/>
      <c r="P90" s="35"/>
      <c r="Q90" s="35"/>
      <c r="R90" s="35"/>
      <c r="S90" s="35"/>
      <c r="T90" s="64"/>
      <c r="AT90" s="17" t="s">
        <v>136</v>
      </c>
      <c r="AU90" s="17" t="s">
        <v>81</v>
      </c>
    </row>
    <row r="91" spans="2:65" s="1" customFormat="1" ht="31.5" customHeight="1">
      <c r="B91" s="164"/>
      <c r="C91" s="165" t="s">
        <v>148</v>
      </c>
      <c r="D91" s="165" t="s">
        <v>129</v>
      </c>
      <c r="E91" s="166" t="s">
        <v>148</v>
      </c>
      <c r="F91" s="167" t="s">
        <v>932</v>
      </c>
      <c r="G91" s="168" t="s">
        <v>132</v>
      </c>
      <c r="H91" s="169">
        <v>4</v>
      </c>
      <c r="I91" s="170"/>
      <c r="J91" s="171">
        <f>ROUND(I91*H91,2)</f>
        <v>0</v>
      </c>
      <c r="K91" s="167" t="s">
        <v>21</v>
      </c>
      <c r="L91" s="34"/>
      <c r="M91" s="172" t="s">
        <v>21</v>
      </c>
      <c r="N91" s="173" t="s">
        <v>43</v>
      </c>
      <c r="O91" s="35"/>
      <c r="P91" s="174">
        <f>O91*H91</f>
        <v>0</v>
      </c>
      <c r="Q91" s="174">
        <v>0</v>
      </c>
      <c r="R91" s="174">
        <f>Q91*H91</f>
        <v>0</v>
      </c>
      <c r="S91" s="174">
        <v>0</v>
      </c>
      <c r="T91" s="175">
        <f>S91*H91</f>
        <v>0</v>
      </c>
      <c r="AR91" s="17" t="s">
        <v>531</v>
      </c>
      <c r="AT91" s="17" t="s">
        <v>129</v>
      </c>
      <c r="AU91" s="17" t="s">
        <v>81</v>
      </c>
      <c r="AY91" s="17" t="s">
        <v>127</v>
      </c>
      <c r="BE91" s="176">
        <f>IF(N91="základní",J91,0)</f>
        <v>0</v>
      </c>
      <c r="BF91" s="176">
        <f>IF(N91="snížená",J91,0)</f>
        <v>0</v>
      </c>
      <c r="BG91" s="176">
        <f>IF(N91="zákl. přenesená",J91,0)</f>
        <v>0</v>
      </c>
      <c r="BH91" s="176">
        <f>IF(N91="sníž. přenesená",J91,0)</f>
        <v>0</v>
      </c>
      <c r="BI91" s="176">
        <f>IF(N91="nulová",J91,0)</f>
        <v>0</v>
      </c>
      <c r="BJ91" s="17" t="s">
        <v>79</v>
      </c>
      <c r="BK91" s="176">
        <f>ROUND(I91*H91,2)</f>
        <v>0</v>
      </c>
      <c r="BL91" s="17" t="s">
        <v>531</v>
      </c>
      <c r="BM91" s="17" t="s">
        <v>148</v>
      </c>
    </row>
    <row r="92" spans="2:47" s="1" customFormat="1" ht="13.5">
      <c r="B92" s="34"/>
      <c r="D92" s="181" t="s">
        <v>136</v>
      </c>
      <c r="F92" s="212" t="s">
        <v>932</v>
      </c>
      <c r="I92" s="138"/>
      <c r="L92" s="34"/>
      <c r="M92" s="63"/>
      <c r="N92" s="35"/>
      <c r="O92" s="35"/>
      <c r="P92" s="35"/>
      <c r="Q92" s="35"/>
      <c r="R92" s="35"/>
      <c r="S92" s="35"/>
      <c r="T92" s="64"/>
      <c r="AT92" s="17" t="s">
        <v>136</v>
      </c>
      <c r="AU92" s="17" t="s">
        <v>81</v>
      </c>
    </row>
    <row r="93" spans="2:65" s="1" customFormat="1" ht="31.5" customHeight="1">
      <c r="B93" s="164"/>
      <c r="C93" s="165" t="s">
        <v>134</v>
      </c>
      <c r="D93" s="165" t="s">
        <v>129</v>
      </c>
      <c r="E93" s="166" t="s">
        <v>134</v>
      </c>
      <c r="F93" s="167" t="s">
        <v>933</v>
      </c>
      <c r="G93" s="168" t="s">
        <v>132</v>
      </c>
      <c r="H93" s="169">
        <v>70</v>
      </c>
      <c r="I93" s="170"/>
      <c r="J93" s="171">
        <f>ROUND(I93*H93,2)</f>
        <v>0</v>
      </c>
      <c r="K93" s="167" t="s">
        <v>21</v>
      </c>
      <c r="L93" s="34"/>
      <c r="M93" s="172" t="s">
        <v>21</v>
      </c>
      <c r="N93" s="173" t="s">
        <v>43</v>
      </c>
      <c r="O93" s="35"/>
      <c r="P93" s="174">
        <f>O93*H93</f>
        <v>0</v>
      </c>
      <c r="Q93" s="174">
        <v>0</v>
      </c>
      <c r="R93" s="174">
        <f>Q93*H93</f>
        <v>0</v>
      </c>
      <c r="S93" s="174">
        <v>0</v>
      </c>
      <c r="T93" s="175">
        <f>S93*H93</f>
        <v>0</v>
      </c>
      <c r="AR93" s="17" t="s">
        <v>531</v>
      </c>
      <c r="AT93" s="17" t="s">
        <v>129</v>
      </c>
      <c r="AU93" s="17" t="s">
        <v>81</v>
      </c>
      <c r="AY93" s="17" t="s">
        <v>127</v>
      </c>
      <c r="BE93" s="176">
        <f>IF(N93="základní",J93,0)</f>
        <v>0</v>
      </c>
      <c r="BF93" s="176">
        <f>IF(N93="snížená",J93,0)</f>
        <v>0</v>
      </c>
      <c r="BG93" s="176">
        <f>IF(N93="zákl. přenesená",J93,0)</f>
        <v>0</v>
      </c>
      <c r="BH93" s="176">
        <f>IF(N93="sníž. přenesená",J93,0)</f>
        <v>0</v>
      </c>
      <c r="BI93" s="176">
        <f>IF(N93="nulová",J93,0)</f>
        <v>0</v>
      </c>
      <c r="BJ93" s="17" t="s">
        <v>79</v>
      </c>
      <c r="BK93" s="176">
        <f>ROUND(I93*H93,2)</f>
        <v>0</v>
      </c>
      <c r="BL93" s="17" t="s">
        <v>531</v>
      </c>
      <c r="BM93" s="17" t="s">
        <v>134</v>
      </c>
    </row>
    <row r="94" spans="2:47" s="1" customFormat="1" ht="27">
      <c r="B94" s="34"/>
      <c r="D94" s="181" t="s">
        <v>136</v>
      </c>
      <c r="F94" s="212" t="s">
        <v>933</v>
      </c>
      <c r="I94" s="138"/>
      <c r="L94" s="34"/>
      <c r="M94" s="63"/>
      <c r="N94" s="35"/>
      <c r="O94" s="35"/>
      <c r="P94" s="35"/>
      <c r="Q94" s="35"/>
      <c r="R94" s="35"/>
      <c r="S94" s="35"/>
      <c r="T94" s="64"/>
      <c r="AT94" s="17" t="s">
        <v>136</v>
      </c>
      <c r="AU94" s="17" t="s">
        <v>81</v>
      </c>
    </row>
    <row r="95" spans="2:65" s="1" customFormat="1" ht="22.5" customHeight="1">
      <c r="B95" s="164"/>
      <c r="C95" s="165" t="s">
        <v>162</v>
      </c>
      <c r="D95" s="165" t="s">
        <v>129</v>
      </c>
      <c r="E95" s="166" t="s">
        <v>162</v>
      </c>
      <c r="F95" s="167" t="s">
        <v>934</v>
      </c>
      <c r="G95" s="168" t="s">
        <v>935</v>
      </c>
      <c r="H95" s="169">
        <v>100</v>
      </c>
      <c r="I95" s="170"/>
      <c r="J95" s="171">
        <f>ROUND(I95*H95,2)</f>
        <v>0</v>
      </c>
      <c r="K95" s="167" t="s">
        <v>21</v>
      </c>
      <c r="L95" s="34"/>
      <c r="M95" s="172" t="s">
        <v>21</v>
      </c>
      <c r="N95" s="173" t="s">
        <v>43</v>
      </c>
      <c r="O95" s="35"/>
      <c r="P95" s="174">
        <f>O95*H95</f>
        <v>0</v>
      </c>
      <c r="Q95" s="174">
        <v>0</v>
      </c>
      <c r="R95" s="174">
        <f>Q95*H95</f>
        <v>0</v>
      </c>
      <c r="S95" s="174">
        <v>0</v>
      </c>
      <c r="T95" s="175">
        <f>S95*H95</f>
        <v>0</v>
      </c>
      <c r="AR95" s="17" t="s">
        <v>531</v>
      </c>
      <c r="AT95" s="17" t="s">
        <v>129</v>
      </c>
      <c r="AU95" s="17" t="s">
        <v>81</v>
      </c>
      <c r="AY95" s="17" t="s">
        <v>127</v>
      </c>
      <c r="BE95" s="176">
        <f>IF(N95="základní",J95,0)</f>
        <v>0</v>
      </c>
      <c r="BF95" s="176">
        <f>IF(N95="snížená",J95,0)</f>
        <v>0</v>
      </c>
      <c r="BG95" s="176">
        <f>IF(N95="zákl. přenesená",J95,0)</f>
        <v>0</v>
      </c>
      <c r="BH95" s="176">
        <f>IF(N95="sníž. přenesená",J95,0)</f>
        <v>0</v>
      </c>
      <c r="BI95" s="176">
        <f>IF(N95="nulová",J95,0)</f>
        <v>0</v>
      </c>
      <c r="BJ95" s="17" t="s">
        <v>79</v>
      </c>
      <c r="BK95" s="176">
        <f>ROUND(I95*H95,2)</f>
        <v>0</v>
      </c>
      <c r="BL95" s="17" t="s">
        <v>531</v>
      </c>
      <c r="BM95" s="17" t="s">
        <v>162</v>
      </c>
    </row>
    <row r="96" spans="2:47" s="1" customFormat="1" ht="13.5">
      <c r="B96" s="34"/>
      <c r="D96" s="181" t="s">
        <v>136</v>
      </c>
      <c r="F96" s="212" t="s">
        <v>934</v>
      </c>
      <c r="I96" s="138"/>
      <c r="L96" s="34"/>
      <c r="M96" s="63"/>
      <c r="N96" s="35"/>
      <c r="O96" s="35"/>
      <c r="P96" s="35"/>
      <c r="Q96" s="35"/>
      <c r="R96" s="35"/>
      <c r="S96" s="35"/>
      <c r="T96" s="64"/>
      <c r="AT96" s="17" t="s">
        <v>136</v>
      </c>
      <c r="AU96" s="17" t="s">
        <v>81</v>
      </c>
    </row>
    <row r="97" spans="2:65" s="1" customFormat="1" ht="31.5" customHeight="1">
      <c r="B97" s="164"/>
      <c r="C97" s="165" t="s">
        <v>171</v>
      </c>
      <c r="D97" s="165" t="s">
        <v>129</v>
      </c>
      <c r="E97" s="166" t="s">
        <v>171</v>
      </c>
      <c r="F97" s="167" t="s">
        <v>936</v>
      </c>
      <c r="G97" s="168" t="s">
        <v>937</v>
      </c>
      <c r="H97" s="169">
        <v>0.66</v>
      </c>
      <c r="I97" s="170"/>
      <c r="J97" s="171">
        <f>ROUND(I97*H97,2)</f>
        <v>0</v>
      </c>
      <c r="K97" s="167" t="s">
        <v>21</v>
      </c>
      <c r="L97" s="34"/>
      <c r="M97" s="172" t="s">
        <v>21</v>
      </c>
      <c r="N97" s="173" t="s">
        <v>43</v>
      </c>
      <c r="O97" s="35"/>
      <c r="P97" s="174">
        <f>O97*H97</f>
        <v>0</v>
      </c>
      <c r="Q97" s="174">
        <v>0</v>
      </c>
      <c r="R97" s="174">
        <f>Q97*H97</f>
        <v>0</v>
      </c>
      <c r="S97" s="174">
        <v>0</v>
      </c>
      <c r="T97" s="175">
        <f>S97*H97</f>
        <v>0</v>
      </c>
      <c r="AR97" s="17" t="s">
        <v>531</v>
      </c>
      <c r="AT97" s="17" t="s">
        <v>129</v>
      </c>
      <c r="AU97" s="17" t="s">
        <v>81</v>
      </c>
      <c r="AY97" s="17" t="s">
        <v>127</v>
      </c>
      <c r="BE97" s="176">
        <f>IF(N97="základní",J97,0)</f>
        <v>0</v>
      </c>
      <c r="BF97" s="176">
        <f>IF(N97="snížená",J97,0)</f>
        <v>0</v>
      </c>
      <c r="BG97" s="176">
        <f>IF(N97="zákl. přenesená",J97,0)</f>
        <v>0</v>
      </c>
      <c r="BH97" s="176">
        <f>IF(N97="sníž. přenesená",J97,0)</f>
        <v>0</v>
      </c>
      <c r="BI97" s="176">
        <f>IF(N97="nulová",J97,0)</f>
        <v>0</v>
      </c>
      <c r="BJ97" s="17" t="s">
        <v>79</v>
      </c>
      <c r="BK97" s="176">
        <f>ROUND(I97*H97,2)</f>
        <v>0</v>
      </c>
      <c r="BL97" s="17" t="s">
        <v>531</v>
      </c>
      <c r="BM97" s="17" t="s">
        <v>171</v>
      </c>
    </row>
    <row r="98" spans="2:47" s="1" customFormat="1" ht="27">
      <c r="B98" s="34"/>
      <c r="D98" s="177" t="s">
        <v>136</v>
      </c>
      <c r="F98" s="178" t="s">
        <v>936</v>
      </c>
      <c r="I98" s="138"/>
      <c r="L98" s="34"/>
      <c r="M98" s="63"/>
      <c r="N98" s="35"/>
      <c r="O98" s="35"/>
      <c r="P98" s="35"/>
      <c r="Q98" s="35"/>
      <c r="R98" s="35"/>
      <c r="S98" s="35"/>
      <c r="T98" s="64"/>
      <c r="AT98" s="17" t="s">
        <v>136</v>
      </c>
      <c r="AU98" s="17" t="s">
        <v>81</v>
      </c>
    </row>
    <row r="99" spans="2:63" s="10" customFormat="1" ht="29.25" customHeight="1">
      <c r="B99" s="150"/>
      <c r="D99" s="161" t="s">
        <v>71</v>
      </c>
      <c r="E99" s="162" t="s">
        <v>938</v>
      </c>
      <c r="F99" s="162" t="s">
        <v>939</v>
      </c>
      <c r="I99" s="153"/>
      <c r="J99" s="163">
        <f>BK99</f>
        <v>0</v>
      </c>
      <c r="L99" s="150"/>
      <c r="M99" s="155"/>
      <c r="N99" s="156"/>
      <c r="O99" s="156"/>
      <c r="P99" s="157">
        <f>SUM(P100:P137)</f>
        <v>0</v>
      </c>
      <c r="Q99" s="156"/>
      <c r="R99" s="157">
        <f>SUM(R100:R137)</f>
        <v>0</v>
      </c>
      <c r="S99" s="156"/>
      <c r="T99" s="158">
        <f>SUM(T100:T137)</f>
        <v>0</v>
      </c>
      <c r="AR99" s="151" t="s">
        <v>148</v>
      </c>
      <c r="AT99" s="159" t="s">
        <v>71</v>
      </c>
      <c r="AU99" s="159" t="s">
        <v>79</v>
      </c>
      <c r="AY99" s="151" t="s">
        <v>127</v>
      </c>
      <c r="BK99" s="160">
        <f>SUM(BK100:BK137)</f>
        <v>0</v>
      </c>
    </row>
    <row r="100" spans="2:65" s="1" customFormat="1" ht="22.5" customHeight="1">
      <c r="B100" s="164"/>
      <c r="C100" s="165" t="s">
        <v>178</v>
      </c>
      <c r="D100" s="165" t="s">
        <v>129</v>
      </c>
      <c r="E100" s="166" t="s">
        <v>178</v>
      </c>
      <c r="F100" s="167" t="s">
        <v>940</v>
      </c>
      <c r="G100" s="168" t="s">
        <v>937</v>
      </c>
      <c r="H100" s="169">
        <v>0.66</v>
      </c>
      <c r="I100" s="170"/>
      <c r="J100" s="171">
        <f>ROUND(I100*H100,2)</f>
        <v>0</v>
      </c>
      <c r="K100" s="167" t="s">
        <v>21</v>
      </c>
      <c r="L100" s="34"/>
      <c r="M100" s="172" t="s">
        <v>21</v>
      </c>
      <c r="N100" s="173" t="s">
        <v>43</v>
      </c>
      <c r="O100" s="35"/>
      <c r="P100" s="174">
        <f>O100*H100</f>
        <v>0</v>
      </c>
      <c r="Q100" s="174">
        <v>0</v>
      </c>
      <c r="R100" s="174">
        <f>Q100*H100</f>
        <v>0</v>
      </c>
      <c r="S100" s="174">
        <v>0</v>
      </c>
      <c r="T100" s="175">
        <f>S100*H100</f>
        <v>0</v>
      </c>
      <c r="AR100" s="17" t="s">
        <v>531</v>
      </c>
      <c r="AT100" s="17" t="s">
        <v>129</v>
      </c>
      <c r="AU100" s="17" t="s">
        <v>81</v>
      </c>
      <c r="AY100" s="17" t="s">
        <v>127</v>
      </c>
      <c r="BE100" s="176">
        <f>IF(N100="základní",J100,0)</f>
        <v>0</v>
      </c>
      <c r="BF100" s="176">
        <f>IF(N100="snížená",J100,0)</f>
        <v>0</v>
      </c>
      <c r="BG100" s="176">
        <f>IF(N100="zákl. přenesená",J100,0)</f>
        <v>0</v>
      </c>
      <c r="BH100" s="176">
        <f>IF(N100="sníž. přenesená",J100,0)</f>
        <v>0</v>
      </c>
      <c r="BI100" s="176">
        <f>IF(N100="nulová",J100,0)</f>
        <v>0</v>
      </c>
      <c r="BJ100" s="17" t="s">
        <v>79</v>
      </c>
      <c r="BK100" s="176">
        <f>ROUND(I100*H100,2)</f>
        <v>0</v>
      </c>
      <c r="BL100" s="17" t="s">
        <v>531</v>
      </c>
      <c r="BM100" s="17" t="s">
        <v>178</v>
      </c>
    </row>
    <row r="101" spans="2:47" s="1" customFormat="1" ht="13.5">
      <c r="B101" s="34"/>
      <c r="D101" s="181" t="s">
        <v>136</v>
      </c>
      <c r="F101" s="212" t="s">
        <v>940</v>
      </c>
      <c r="I101" s="138"/>
      <c r="L101" s="34"/>
      <c r="M101" s="63"/>
      <c r="N101" s="35"/>
      <c r="O101" s="35"/>
      <c r="P101" s="35"/>
      <c r="Q101" s="35"/>
      <c r="R101" s="35"/>
      <c r="S101" s="35"/>
      <c r="T101" s="64"/>
      <c r="AT101" s="17" t="s">
        <v>136</v>
      </c>
      <c r="AU101" s="17" t="s">
        <v>81</v>
      </c>
    </row>
    <row r="102" spans="2:65" s="1" customFormat="1" ht="22.5" customHeight="1">
      <c r="B102" s="164"/>
      <c r="C102" s="165" t="s">
        <v>184</v>
      </c>
      <c r="D102" s="165" t="s">
        <v>129</v>
      </c>
      <c r="E102" s="166" t="s">
        <v>184</v>
      </c>
      <c r="F102" s="167" t="s">
        <v>941</v>
      </c>
      <c r="G102" s="168" t="s">
        <v>942</v>
      </c>
      <c r="H102" s="169">
        <v>21</v>
      </c>
      <c r="I102" s="170"/>
      <c r="J102" s="171">
        <f>ROUND(I102*H102,2)</f>
        <v>0</v>
      </c>
      <c r="K102" s="167" t="s">
        <v>21</v>
      </c>
      <c r="L102" s="34"/>
      <c r="M102" s="172" t="s">
        <v>21</v>
      </c>
      <c r="N102" s="173" t="s">
        <v>43</v>
      </c>
      <c r="O102" s="35"/>
      <c r="P102" s="174">
        <f>O102*H102</f>
        <v>0</v>
      </c>
      <c r="Q102" s="174">
        <v>0</v>
      </c>
      <c r="R102" s="174">
        <f>Q102*H102</f>
        <v>0</v>
      </c>
      <c r="S102" s="174">
        <v>0</v>
      </c>
      <c r="T102" s="175">
        <f>S102*H102</f>
        <v>0</v>
      </c>
      <c r="AR102" s="17" t="s">
        <v>531</v>
      </c>
      <c r="AT102" s="17" t="s">
        <v>129</v>
      </c>
      <c r="AU102" s="17" t="s">
        <v>81</v>
      </c>
      <c r="AY102" s="17" t="s">
        <v>127</v>
      </c>
      <c r="BE102" s="176">
        <f>IF(N102="základní",J102,0)</f>
        <v>0</v>
      </c>
      <c r="BF102" s="176">
        <f>IF(N102="snížená",J102,0)</f>
        <v>0</v>
      </c>
      <c r="BG102" s="176">
        <f>IF(N102="zákl. přenesená",J102,0)</f>
        <v>0</v>
      </c>
      <c r="BH102" s="176">
        <f>IF(N102="sníž. přenesená",J102,0)</f>
        <v>0</v>
      </c>
      <c r="BI102" s="176">
        <f>IF(N102="nulová",J102,0)</f>
        <v>0</v>
      </c>
      <c r="BJ102" s="17" t="s">
        <v>79</v>
      </c>
      <c r="BK102" s="176">
        <f>ROUND(I102*H102,2)</f>
        <v>0</v>
      </c>
      <c r="BL102" s="17" t="s">
        <v>531</v>
      </c>
      <c r="BM102" s="17" t="s">
        <v>184</v>
      </c>
    </row>
    <row r="103" spans="2:47" s="1" customFormat="1" ht="13.5">
      <c r="B103" s="34"/>
      <c r="D103" s="181" t="s">
        <v>136</v>
      </c>
      <c r="F103" s="212" t="s">
        <v>941</v>
      </c>
      <c r="I103" s="138"/>
      <c r="L103" s="34"/>
      <c r="M103" s="63"/>
      <c r="N103" s="35"/>
      <c r="O103" s="35"/>
      <c r="P103" s="35"/>
      <c r="Q103" s="35"/>
      <c r="R103" s="35"/>
      <c r="S103" s="35"/>
      <c r="T103" s="64"/>
      <c r="AT103" s="17" t="s">
        <v>136</v>
      </c>
      <c r="AU103" s="17" t="s">
        <v>81</v>
      </c>
    </row>
    <row r="104" spans="2:65" s="1" customFormat="1" ht="31.5" customHeight="1">
      <c r="B104" s="164"/>
      <c r="C104" s="165" t="s">
        <v>190</v>
      </c>
      <c r="D104" s="165" t="s">
        <v>129</v>
      </c>
      <c r="E104" s="166" t="s">
        <v>190</v>
      </c>
      <c r="F104" s="167" t="s">
        <v>943</v>
      </c>
      <c r="G104" s="168" t="s">
        <v>570</v>
      </c>
      <c r="H104" s="169">
        <v>648</v>
      </c>
      <c r="I104" s="170"/>
      <c r="J104" s="171">
        <f>ROUND(I104*H104,2)</f>
        <v>0</v>
      </c>
      <c r="K104" s="167" t="s">
        <v>21</v>
      </c>
      <c r="L104" s="34"/>
      <c r="M104" s="172" t="s">
        <v>21</v>
      </c>
      <c r="N104" s="173" t="s">
        <v>43</v>
      </c>
      <c r="O104" s="35"/>
      <c r="P104" s="174">
        <f>O104*H104</f>
        <v>0</v>
      </c>
      <c r="Q104" s="174">
        <v>0</v>
      </c>
      <c r="R104" s="174">
        <f>Q104*H104</f>
        <v>0</v>
      </c>
      <c r="S104" s="174">
        <v>0</v>
      </c>
      <c r="T104" s="175">
        <f>S104*H104</f>
        <v>0</v>
      </c>
      <c r="AR104" s="17" t="s">
        <v>531</v>
      </c>
      <c r="AT104" s="17" t="s">
        <v>129</v>
      </c>
      <c r="AU104" s="17" t="s">
        <v>81</v>
      </c>
      <c r="AY104" s="17" t="s">
        <v>127</v>
      </c>
      <c r="BE104" s="176">
        <f>IF(N104="základní",J104,0)</f>
        <v>0</v>
      </c>
      <c r="BF104" s="176">
        <f>IF(N104="snížená",J104,0)</f>
        <v>0</v>
      </c>
      <c r="BG104" s="176">
        <f>IF(N104="zákl. přenesená",J104,0)</f>
        <v>0</v>
      </c>
      <c r="BH104" s="176">
        <f>IF(N104="sníž. přenesená",J104,0)</f>
        <v>0</v>
      </c>
      <c r="BI104" s="176">
        <f>IF(N104="nulová",J104,0)</f>
        <v>0</v>
      </c>
      <c r="BJ104" s="17" t="s">
        <v>79</v>
      </c>
      <c r="BK104" s="176">
        <f>ROUND(I104*H104,2)</f>
        <v>0</v>
      </c>
      <c r="BL104" s="17" t="s">
        <v>531</v>
      </c>
      <c r="BM104" s="17" t="s">
        <v>190</v>
      </c>
    </row>
    <row r="105" spans="2:47" s="1" customFormat="1" ht="27">
      <c r="B105" s="34"/>
      <c r="D105" s="181" t="s">
        <v>136</v>
      </c>
      <c r="F105" s="212" t="s">
        <v>943</v>
      </c>
      <c r="I105" s="138"/>
      <c r="L105" s="34"/>
      <c r="M105" s="63"/>
      <c r="N105" s="35"/>
      <c r="O105" s="35"/>
      <c r="P105" s="35"/>
      <c r="Q105" s="35"/>
      <c r="R105" s="35"/>
      <c r="S105" s="35"/>
      <c r="T105" s="64"/>
      <c r="AT105" s="17" t="s">
        <v>136</v>
      </c>
      <c r="AU105" s="17" t="s">
        <v>81</v>
      </c>
    </row>
    <row r="106" spans="2:65" s="1" customFormat="1" ht="31.5" customHeight="1">
      <c r="B106" s="164"/>
      <c r="C106" s="165" t="s">
        <v>196</v>
      </c>
      <c r="D106" s="165" t="s">
        <v>129</v>
      </c>
      <c r="E106" s="166" t="s">
        <v>196</v>
      </c>
      <c r="F106" s="167" t="s">
        <v>944</v>
      </c>
      <c r="G106" s="168" t="s">
        <v>570</v>
      </c>
      <c r="H106" s="169">
        <v>12</v>
      </c>
      <c r="I106" s="170"/>
      <c r="J106" s="171">
        <f>ROUND(I106*H106,2)</f>
        <v>0</v>
      </c>
      <c r="K106" s="167" t="s">
        <v>21</v>
      </c>
      <c r="L106" s="34"/>
      <c r="M106" s="172" t="s">
        <v>21</v>
      </c>
      <c r="N106" s="173" t="s">
        <v>43</v>
      </c>
      <c r="O106" s="35"/>
      <c r="P106" s="174">
        <f>O106*H106</f>
        <v>0</v>
      </c>
      <c r="Q106" s="174">
        <v>0</v>
      </c>
      <c r="R106" s="174">
        <f>Q106*H106</f>
        <v>0</v>
      </c>
      <c r="S106" s="174">
        <v>0</v>
      </c>
      <c r="T106" s="175">
        <f>S106*H106</f>
        <v>0</v>
      </c>
      <c r="AR106" s="17" t="s">
        <v>531</v>
      </c>
      <c r="AT106" s="17" t="s">
        <v>129</v>
      </c>
      <c r="AU106" s="17" t="s">
        <v>81</v>
      </c>
      <c r="AY106" s="17" t="s">
        <v>127</v>
      </c>
      <c r="BE106" s="176">
        <f>IF(N106="základní",J106,0)</f>
        <v>0</v>
      </c>
      <c r="BF106" s="176">
        <f>IF(N106="snížená",J106,0)</f>
        <v>0</v>
      </c>
      <c r="BG106" s="176">
        <f>IF(N106="zákl. přenesená",J106,0)</f>
        <v>0</v>
      </c>
      <c r="BH106" s="176">
        <f>IF(N106="sníž. přenesená",J106,0)</f>
        <v>0</v>
      </c>
      <c r="BI106" s="176">
        <f>IF(N106="nulová",J106,0)</f>
        <v>0</v>
      </c>
      <c r="BJ106" s="17" t="s">
        <v>79</v>
      </c>
      <c r="BK106" s="176">
        <f>ROUND(I106*H106,2)</f>
        <v>0</v>
      </c>
      <c r="BL106" s="17" t="s">
        <v>531</v>
      </c>
      <c r="BM106" s="17" t="s">
        <v>196</v>
      </c>
    </row>
    <row r="107" spans="2:47" s="1" customFormat="1" ht="27">
      <c r="B107" s="34"/>
      <c r="D107" s="181" t="s">
        <v>136</v>
      </c>
      <c r="F107" s="212" t="s">
        <v>944</v>
      </c>
      <c r="I107" s="138"/>
      <c r="L107" s="34"/>
      <c r="M107" s="63"/>
      <c r="N107" s="35"/>
      <c r="O107" s="35"/>
      <c r="P107" s="35"/>
      <c r="Q107" s="35"/>
      <c r="R107" s="35"/>
      <c r="S107" s="35"/>
      <c r="T107" s="64"/>
      <c r="AT107" s="17" t="s">
        <v>136</v>
      </c>
      <c r="AU107" s="17" t="s">
        <v>81</v>
      </c>
    </row>
    <row r="108" spans="2:65" s="1" customFormat="1" ht="22.5" customHeight="1">
      <c r="B108" s="164"/>
      <c r="C108" s="165" t="s">
        <v>203</v>
      </c>
      <c r="D108" s="165" t="s">
        <v>129</v>
      </c>
      <c r="E108" s="166" t="s">
        <v>203</v>
      </c>
      <c r="F108" s="167" t="s">
        <v>945</v>
      </c>
      <c r="G108" s="168" t="s">
        <v>570</v>
      </c>
      <c r="H108" s="169">
        <v>12</v>
      </c>
      <c r="I108" s="170"/>
      <c r="J108" s="171">
        <f>ROUND(I108*H108,2)</f>
        <v>0</v>
      </c>
      <c r="K108" s="167" t="s">
        <v>21</v>
      </c>
      <c r="L108" s="34"/>
      <c r="M108" s="172" t="s">
        <v>21</v>
      </c>
      <c r="N108" s="173" t="s">
        <v>43</v>
      </c>
      <c r="O108" s="35"/>
      <c r="P108" s="174">
        <f>O108*H108</f>
        <v>0</v>
      </c>
      <c r="Q108" s="174">
        <v>0</v>
      </c>
      <c r="R108" s="174">
        <f>Q108*H108</f>
        <v>0</v>
      </c>
      <c r="S108" s="174">
        <v>0</v>
      </c>
      <c r="T108" s="175">
        <f>S108*H108</f>
        <v>0</v>
      </c>
      <c r="AR108" s="17" t="s">
        <v>531</v>
      </c>
      <c r="AT108" s="17" t="s">
        <v>129</v>
      </c>
      <c r="AU108" s="17" t="s">
        <v>81</v>
      </c>
      <c r="AY108" s="17" t="s">
        <v>127</v>
      </c>
      <c r="BE108" s="176">
        <f>IF(N108="základní",J108,0)</f>
        <v>0</v>
      </c>
      <c r="BF108" s="176">
        <f>IF(N108="snížená",J108,0)</f>
        <v>0</v>
      </c>
      <c r="BG108" s="176">
        <f>IF(N108="zákl. přenesená",J108,0)</f>
        <v>0</v>
      </c>
      <c r="BH108" s="176">
        <f>IF(N108="sníž. přenesená",J108,0)</f>
        <v>0</v>
      </c>
      <c r="BI108" s="176">
        <f>IF(N108="nulová",J108,0)</f>
        <v>0</v>
      </c>
      <c r="BJ108" s="17" t="s">
        <v>79</v>
      </c>
      <c r="BK108" s="176">
        <f>ROUND(I108*H108,2)</f>
        <v>0</v>
      </c>
      <c r="BL108" s="17" t="s">
        <v>531</v>
      </c>
      <c r="BM108" s="17" t="s">
        <v>203</v>
      </c>
    </row>
    <row r="109" spans="2:47" s="1" customFormat="1" ht="13.5">
      <c r="B109" s="34"/>
      <c r="D109" s="181" t="s">
        <v>136</v>
      </c>
      <c r="F109" s="212" t="s">
        <v>945</v>
      </c>
      <c r="I109" s="138"/>
      <c r="L109" s="34"/>
      <c r="M109" s="63"/>
      <c r="N109" s="35"/>
      <c r="O109" s="35"/>
      <c r="P109" s="35"/>
      <c r="Q109" s="35"/>
      <c r="R109" s="35"/>
      <c r="S109" s="35"/>
      <c r="T109" s="64"/>
      <c r="AT109" s="17" t="s">
        <v>136</v>
      </c>
      <c r="AU109" s="17" t="s">
        <v>81</v>
      </c>
    </row>
    <row r="110" spans="2:65" s="1" customFormat="1" ht="22.5" customHeight="1">
      <c r="B110" s="164"/>
      <c r="C110" s="165" t="s">
        <v>210</v>
      </c>
      <c r="D110" s="165" t="s">
        <v>129</v>
      </c>
      <c r="E110" s="166" t="s">
        <v>210</v>
      </c>
      <c r="F110" s="167" t="s">
        <v>946</v>
      </c>
      <c r="G110" s="168" t="s">
        <v>165</v>
      </c>
      <c r="H110" s="169">
        <v>1.2</v>
      </c>
      <c r="I110" s="170"/>
      <c r="J110" s="171">
        <f>ROUND(I110*H110,2)</f>
        <v>0</v>
      </c>
      <c r="K110" s="167" t="s">
        <v>21</v>
      </c>
      <c r="L110" s="34"/>
      <c r="M110" s="172" t="s">
        <v>21</v>
      </c>
      <c r="N110" s="173" t="s">
        <v>43</v>
      </c>
      <c r="O110" s="35"/>
      <c r="P110" s="174">
        <f>O110*H110</f>
        <v>0</v>
      </c>
      <c r="Q110" s="174">
        <v>0</v>
      </c>
      <c r="R110" s="174">
        <f>Q110*H110</f>
        <v>0</v>
      </c>
      <c r="S110" s="174">
        <v>0</v>
      </c>
      <c r="T110" s="175">
        <f>S110*H110</f>
        <v>0</v>
      </c>
      <c r="AR110" s="17" t="s">
        <v>531</v>
      </c>
      <c r="AT110" s="17" t="s">
        <v>129</v>
      </c>
      <c r="AU110" s="17" t="s">
        <v>81</v>
      </c>
      <c r="AY110" s="17" t="s">
        <v>127</v>
      </c>
      <c r="BE110" s="176">
        <f>IF(N110="základní",J110,0)</f>
        <v>0</v>
      </c>
      <c r="BF110" s="176">
        <f>IF(N110="snížená",J110,0)</f>
        <v>0</v>
      </c>
      <c r="BG110" s="176">
        <f>IF(N110="zákl. přenesená",J110,0)</f>
        <v>0</v>
      </c>
      <c r="BH110" s="176">
        <f>IF(N110="sníž. přenesená",J110,0)</f>
        <v>0</v>
      </c>
      <c r="BI110" s="176">
        <f>IF(N110="nulová",J110,0)</f>
        <v>0</v>
      </c>
      <c r="BJ110" s="17" t="s">
        <v>79</v>
      </c>
      <c r="BK110" s="176">
        <f>ROUND(I110*H110,2)</f>
        <v>0</v>
      </c>
      <c r="BL110" s="17" t="s">
        <v>531</v>
      </c>
      <c r="BM110" s="17" t="s">
        <v>210</v>
      </c>
    </row>
    <row r="111" spans="2:47" s="1" customFormat="1" ht="13.5">
      <c r="B111" s="34"/>
      <c r="D111" s="181" t="s">
        <v>136</v>
      </c>
      <c r="F111" s="212" t="s">
        <v>946</v>
      </c>
      <c r="I111" s="138"/>
      <c r="L111" s="34"/>
      <c r="M111" s="63"/>
      <c r="N111" s="35"/>
      <c r="O111" s="35"/>
      <c r="P111" s="35"/>
      <c r="Q111" s="35"/>
      <c r="R111" s="35"/>
      <c r="S111" s="35"/>
      <c r="T111" s="64"/>
      <c r="AT111" s="17" t="s">
        <v>136</v>
      </c>
      <c r="AU111" s="17" t="s">
        <v>81</v>
      </c>
    </row>
    <row r="112" spans="2:65" s="1" customFormat="1" ht="22.5" customHeight="1">
      <c r="B112" s="164"/>
      <c r="C112" s="165" t="s">
        <v>216</v>
      </c>
      <c r="D112" s="165" t="s">
        <v>129</v>
      </c>
      <c r="E112" s="166" t="s">
        <v>216</v>
      </c>
      <c r="F112" s="167" t="s">
        <v>947</v>
      </c>
      <c r="G112" s="168" t="s">
        <v>942</v>
      </c>
      <c r="H112" s="169">
        <v>4</v>
      </c>
      <c r="I112" s="170"/>
      <c r="J112" s="171">
        <f>ROUND(I112*H112,2)</f>
        <v>0</v>
      </c>
      <c r="K112" s="167" t="s">
        <v>21</v>
      </c>
      <c r="L112" s="34"/>
      <c r="M112" s="172" t="s">
        <v>21</v>
      </c>
      <c r="N112" s="173" t="s">
        <v>43</v>
      </c>
      <c r="O112" s="35"/>
      <c r="P112" s="174">
        <f>O112*H112</f>
        <v>0</v>
      </c>
      <c r="Q112" s="174">
        <v>0</v>
      </c>
      <c r="R112" s="174">
        <f>Q112*H112</f>
        <v>0</v>
      </c>
      <c r="S112" s="174">
        <v>0</v>
      </c>
      <c r="T112" s="175">
        <f>S112*H112</f>
        <v>0</v>
      </c>
      <c r="AR112" s="17" t="s">
        <v>531</v>
      </c>
      <c r="AT112" s="17" t="s">
        <v>129</v>
      </c>
      <c r="AU112" s="17" t="s">
        <v>81</v>
      </c>
      <c r="AY112" s="17" t="s">
        <v>127</v>
      </c>
      <c r="BE112" s="176">
        <f>IF(N112="základní",J112,0)</f>
        <v>0</v>
      </c>
      <c r="BF112" s="176">
        <f>IF(N112="snížená",J112,0)</f>
        <v>0</v>
      </c>
      <c r="BG112" s="176">
        <f>IF(N112="zákl. přenesená",J112,0)</f>
        <v>0</v>
      </c>
      <c r="BH112" s="176">
        <f>IF(N112="sníž. přenesená",J112,0)</f>
        <v>0</v>
      </c>
      <c r="BI112" s="176">
        <f>IF(N112="nulová",J112,0)</f>
        <v>0</v>
      </c>
      <c r="BJ112" s="17" t="s">
        <v>79</v>
      </c>
      <c r="BK112" s="176">
        <f>ROUND(I112*H112,2)</f>
        <v>0</v>
      </c>
      <c r="BL112" s="17" t="s">
        <v>531</v>
      </c>
      <c r="BM112" s="17" t="s">
        <v>216</v>
      </c>
    </row>
    <row r="113" spans="2:47" s="1" customFormat="1" ht="13.5">
      <c r="B113" s="34"/>
      <c r="D113" s="181" t="s">
        <v>136</v>
      </c>
      <c r="F113" s="212" t="s">
        <v>947</v>
      </c>
      <c r="I113" s="138"/>
      <c r="L113" s="34"/>
      <c r="M113" s="63"/>
      <c r="N113" s="35"/>
      <c r="O113" s="35"/>
      <c r="P113" s="35"/>
      <c r="Q113" s="35"/>
      <c r="R113" s="35"/>
      <c r="S113" s="35"/>
      <c r="T113" s="64"/>
      <c r="AT113" s="17" t="s">
        <v>136</v>
      </c>
      <c r="AU113" s="17" t="s">
        <v>81</v>
      </c>
    </row>
    <row r="114" spans="2:65" s="1" customFormat="1" ht="22.5" customHeight="1">
      <c r="B114" s="164"/>
      <c r="C114" s="165" t="s">
        <v>224</v>
      </c>
      <c r="D114" s="165" t="s">
        <v>129</v>
      </c>
      <c r="E114" s="166" t="s">
        <v>224</v>
      </c>
      <c r="F114" s="167" t="s">
        <v>948</v>
      </c>
      <c r="G114" s="168" t="s">
        <v>570</v>
      </c>
      <c r="H114" s="169">
        <v>5</v>
      </c>
      <c r="I114" s="170"/>
      <c r="J114" s="171">
        <f>ROUND(I114*H114,2)</f>
        <v>0</v>
      </c>
      <c r="K114" s="167" t="s">
        <v>21</v>
      </c>
      <c r="L114" s="34"/>
      <c r="M114" s="172" t="s">
        <v>21</v>
      </c>
      <c r="N114" s="173" t="s">
        <v>43</v>
      </c>
      <c r="O114" s="35"/>
      <c r="P114" s="174">
        <f>O114*H114</f>
        <v>0</v>
      </c>
      <c r="Q114" s="174">
        <v>0</v>
      </c>
      <c r="R114" s="174">
        <f>Q114*H114</f>
        <v>0</v>
      </c>
      <c r="S114" s="174">
        <v>0</v>
      </c>
      <c r="T114" s="175">
        <f>S114*H114</f>
        <v>0</v>
      </c>
      <c r="AR114" s="17" t="s">
        <v>531</v>
      </c>
      <c r="AT114" s="17" t="s">
        <v>129</v>
      </c>
      <c r="AU114" s="17" t="s">
        <v>81</v>
      </c>
      <c r="AY114" s="17" t="s">
        <v>127</v>
      </c>
      <c r="BE114" s="176">
        <f>IF(N114="základní",J114,0)</f>
        <v>0</v>
      </c>
      <c r="BF114" s="176">
        <f>IF(N114="snížená",J114,0)</f>
        <v>0</v>
      </c>
      <c r="BG114" s="176">
        <f>IF(N114="zákl. přenesená",J114,0)</f>
        <v>0</v>
      </c>
      <c r="BH114" s="176">
        <f>IF(N114="sníž. přenesená",J114,0)</f>
        <v>0</v>
      </c>
      <c r="BI114" s="176">
        <f>IF(N114="nulová",J114,0)</f>
        <v>0</v>
      </c>
      <c r="BJ114" s="17" t="s">
        <v>79</v>
      </c>
      <c r="BK114" s="176">
        <f>ROUND(I114*H114,2)</f>
        <v>0</v>
      </c>
      <c r="BL114" s="17" t="s">
        <v>531</v>
      </c>
      <c r="BM114" s="17" t="s">
        <v>224</v>
      </c>
    </row>
    <row r="115" spans="2:47" s="1" customFormat="1" ht="13.5">
      <c r="B115" s="34"/>
      <c r="D115" s="181" t="s">
        <v>136</v>
      </c>
      <c r="F115" s="212" t="s">
        <v>948</v>
      </c>
      <c r="I115" s="138"/>
      <c r="L115" s="34"/>
      <c r="M115" s="63"/>
      <c r="N115" s="35"/>
      <c r="O115" s="35"/>
      <c r="P115" s="35"/>
      <c r="Q115" s="35"/>
      <c r="R115" s="35"/>
      <c r="S115" s="35"/>
      <c r="T115" s="64"/>
      <c r="AT115" s="17" t="s">
        <v>136</v>
      </c>
      <c r="AU115" s="17" t="s">
        <v>81</v>
      </c>
    </row>
    <row r="116" spans="2:65" s="1" customFormat="1" ht="22.5" customHeight="1">
      <c r="B116" s="164"/>
      <c r="C116" s="165" t="s">
        <v>8</v>
      </c>
      <c r="D116" s="165" t="s">
        <v>129</v>
      </c>
      <c r="E116" s="166" t="s">
        <v>8</v>
      </c>
      <c r="F116" s="167" t="s">
        <v>949</v>
      </c>
      <c r="G116" s="168" t="s">
        <v>165</v>
      </c>
      <c r="H116" s="169">
        <v>2.56</v>
      </c>
      <c r="I116" s="170"/>
      <c r="J116" s="171">
        <f>ROUND(I116*H116,2)</f>
        <v>0</v>
      </c>
      <c r="K116" s="167" t="s">
        <v>21</v>
      </c>
      <c r="L116" s="34"/>
      <c r="M116" s="172" t="s">
        <v>21</v>
      </c>
      <c r="N116" s="173" t="s">
        <v>43</v>
      </c>
      <c r="O116" s="35"/>
      <c r="P116" s="174">
        <f>O116*H116</f>
        <v>0</v>
      </c>
      <c r="Q116" s="174">
        <v>0</v>
      </c>
      <c r="R116" s="174">
        <f>Q116*H116</f>
        <v>0</v>
      </c>
      <c r="S116" s="174">
        <v>0</v>
      </c>
      <c r="T116" s="175">
        <f>S116*H116</f>
        <v>0</v>
      </c>
      <c r="AR116" s="17" t="s">
        <v>531</v>
      </c>
      <c r="AT116" s="17" t="s">
        <v>129</v>
      </c>
      <c r="AU116" s="17" t="s">
        <v>81</v>
      </c>
      <c r="AY116" s="17" t="s">
        <v>127</v>
      </c>
      <c r="BE116" s="176">
        <f>IF(N116="základní",J116,0)</f>
        <v>0</v>
      </c>
      <c r="BF116" s="176">
        <f>IF(N116="snížená",J116,0)</f>
        <v>0</v>
      </c>
      <c r="BG116" s="176">
        <f>IF(N116="zákl. přenesená",J116,0)</f>
        <v>0</v>
      </c>
      <c r="BH116" s="176">
        <f>IF(N116="sníž. přenesená",J116,0)</f>
        <v>0</v>
      </c>
      <c r="BI116" s="176">
        <f>IF(N116="nulová",J116,0)</f>
        <v>0</v>
      </c>
      <c r="BJ116" s="17" t="s">
        <v>79</v>
      </c>
      <c r="BK116" s="176">
        <f>ROUND(I116*H116,2)</f>
        <v>0</v>
      </c>
      <c r="BL116" s="17" t="s">
        <v>531</v>
      </c>
      <c r="BM116" s="17" t="s">
        <v>8</v>
      </c>
    </row>
    <row r="117" spans="2:47" s="1" customFormat="1" ht="13.5">
      <c r="B117" s="34"/>
      <c r="D117" s="181" t="s">
        <v>136</v>
      </c>
      <c r="F117" s="212" t="s">
        <v>949</v>
      </c>
      <c r="I117" s="138"/>
      <c r="L117" s="34"/>
      <c r="M117" s="63"/>
      <c r="N117" s="35"/>
      <c r="O117" s="35"/>
      <c r="P117" s="35"/>
      <c r="Q117" s="35"/>
      <c r="R117" s="35"/>
      <c r="S117" s="35"/>
      <c r="T117" s="64"/>
      <c r="AT117" s="17" t="s">
        <v>136</v>
      </c>
      <c r="AU117" s="17" t="s">
        <v>81</v>
      </c>
    </row>
    <row r="118" spans="2:65" s="1" customFormat="1" ht="22.5" customHeight="1">
      <c r="B118" s="164"/>
      <c r="C118" s="165" t="s">
        <v>236</v>
      </c>
      <c r="D118" s="165" t="s">
        <v>129</v>
      </c>
      <c r="E118" s="166" t="s">
        <v>236</v>
      </c>
      <c r="F118" s="167" t="s">
        <v>950</v>
      </c>
      <c r="G118" s="168" t="s">
        <v>165</v>
      </c>
      <c r="H118" s="169">
        <v>2.56</v>
      </c>
      <c r="I118" s="170"/>
      <c r="J118" s="171">
        <f>ROUND(I118*H118,2)</f>
        <v>0</v>
      </c>
      <c r="K118" s="167" t="s">
        <v>21</v>
      </c>
      <c r="L118" s="34"/>
      <c r="M118" s="172" t="s">
        <v>21</v>
      </c>
      <c r="N118" s="173" t="s">
        <v>43</v>
      </c>
      <c r="O118" s="35"/>
      <c r="P118" s="174">
        <f>O118*H118</f>
        <v>0</v>
      </c>
      <c r="Q118" s="174">
        <v>0</v>
      </c>
      <c r="R118" s="174">
        <f>Q118*H118</f>
        <v>0</v>
      </c>
      <c r="S118" s="174">
        <v>0</v>
      </c>
      <c r="T118" s="175">
        <f>S118*H118</f>
        <v>0</v>
      </c>
      <c r="AR118" s="17" t="s">
        <v>531</v>
      </c>
      <c r="AT118" s="17" t="s">
        <v>129</v>
      </c>
      <c r="AU118" s="17" t="s">
        <v>81</v>
      </c>
      <c r="AY118" s="17" t="s">
        <v>127</v>
      </c>
      <c r="BE118" s="176">
        <f>IF(N118="základní",J118,0)</f>
        <v>0</v>
      </c>
      <c r="BF118" s="176">
        <f>IF(N118="snížená",J118,0)</f>
        <v>0</v>
      </c>
      <c r="BG118" s="176">
        <f>IF(N118="zákl. přenesená",J118,0)</f>
        <v>0</v>
      </c>
      <c r="BH118" s="176">
        <f>IF(N118="sníž. přenesená",J118,0)</f>
        <v>0</v>
      </c>
      <c r="BI118" s="176">
        <f>IF(N118="nulová",J118,0)</f>
        <v>0</v>
      </c>
      <c r="BJ118" s="17" t="s">
        <v>79</v>
      </c>
      <c r="BK118" s="176">
        <f>ROUND(I118*H118,2)</f>
        <v>0</v>
      </c>
      <c r="BL118" s="17" t="s">
        <v>531</v>
      </c>
      <c r="BM118" s="17" t="s">
        <v>236</v>
      </c>
    </row>
    <row r="119" spans="2:47" s="1" customFormat="1" ht="13.5">
      <c r="B119" s="34"/>
      <c r="D119" s="181" t="s">
        <v>136</v>
      </c>
      <c r="F119" s="212" t="s">
        <v>950</v>
      </c>
      <c r="I119" s="138"/>
      <c r="L119" s="34"/>
      <c r="M119" s="63"/>
      <c r="N119" s="35"/>
      <c r="O119" s="35"/>
      <c r="P119" s="35"/>
      <c r="Q119" s="35"/>
      <c r="R119" s="35"/>
      <c r="S119" s="35"/>
      <c r="T119" s="64"/>
      <c r="AT119" s="17" t="s">
        <v>136</v>
      </c>
      <c r="AU119" s="17" t="s">
        <v>81</v>
      </c>
    </row>
    <row r="120" spans="2:65" s="1" customFormat="1" ht="22.5" customHeight="1">
      <c r="B120" s="164"/>
      <c r="C120" s="165" t="s">
        <v>243</v>
      </c>
      <c r="D120" s="165" t="s">
        <v>129</v>
      </c>
      <c r="E120" s="166" t="s">
        <v>243</v>
      </c>
      <c r="F120" s="167" t="s">
        <v>951</v>
      </c>
      <c r="G120" s="168" t="s">
        <v>165</v>
      </c>
      <c r="H120" s="169">
        <v>3.71</v>
      </c>
      <c r="I120" s="170"/>
      <c r="J120" s="171">
        <f>ROUND(I120*H120,2)</f>
        <v>0</v>
      </c>
      <c r="K120" s="167" t="s">
        <v>21</v>
      </c>
      <c r="L120" s="34"/>
      <c r="M120" s="172" t="s">
        <v>21</v>
      </c>
      <c r="N120" s="173" t="s">
        <v>43</v>
      </c>
      <c r="O120" s="35"/>
      <c r="P120" s="174">
        <f>O120*H120</f>
        <v>0</v>
      </c>
      <c r="Q120" s="174">
        <v>0</v>
      </c>
      <c r="R120" s="174">
        <f>Q120*H120</f>
        <v>0</v>
      </c>
      <c r="S120" s="174">
        <v>0</v>
      </c>
      <c r="T120" s="175">
        <f>S120*H120</f>
        <v>0</v>
      </c>
      <c r="AR120" s="17" t="s">
        <v>531</v>
      </c>
      <c r="AT120" s="17" t="s">
        <v>129</v>
      </c>
      <c r="AU120" s="17" t="s">
        <v>81</v>
      </c>
      <c r="AY120" s="17" t="s">
        <v>127</v>
      </c>
      <c r="BE120" s="176">
        <f>IF(N120="základní",J120,0)</f>
        <v>0</v>
      </c>
      <c r="BF120" s="176">
        <f>IF(N120="snížená",J120,0)</f>
        <v>0</v>
      </c>
      <c r="BG120" s="176">
        <f>IF(N120="zákl. přenesená",J120,0)</f>
        <v>0</v>
      </c>
      <c r="BH120" s="176">
        <f>IF(N120="sníž. přenesená",J120,0)</f>
        <v>0</v>
      </c>
      <c r="BI120" s="176">
        <f>IF(N120="nulová",J120,0)</f>
        <v>0</v>
      </c>
      <c r="BJ120" s="17" t="s">
        <v>79</v>
      </c>
      <c r="BK120" s="176">
        <f>ROUND(I120*H120,2)</f>
        <v>0</v>
      </c>
      <c r="BL120" s="17" t="s">
        <v>531</v>
      </c>
      <c r="BM120" s="17" t="s">
        <v>243</v>
      </c>
    </row>
    <row r="121" spans="2:47" s="1" customFormat="1" ht="13.5">
      <c r="B121" s="34"/>
      <c r="D121" s="181" t="s">
        <v>136</v>
      </c>
      <c r="F121" s="212" t="s">
        <v>951</v>
      </c>
      <c r="I121" s="138"/>
      <c r="L121" s="34"/>
      <c r="M121" s="63"/>
      <c r="N121" s="35"/>
      <c r="O121" s="35"/>
      <c r="P121" s="35"/>
      <c r="Q121" s="35"/>
      <c r="R121" s="35"/>
      <c r="S121" s="35"/>
      <c r="T121" s="64"/>
      <c r="AT121" s="17" t="s">
        <v>136</v>
      </c>
      <c r="AU121" s="17" t="s">
        <v>81</v>
      </c>
    </row>
    <row r="122" spans="2:65" s="1" customFormat="1" ht="22.5" customHeight="1">
      <c r="B122" s="164"/>
      <c r="C122" s="165" t="s">
        <v>248</v>
      </c>
      <c r="D122" s="165" t="s">
        <v>129</v>
      </c>
      <c r="E122" s="166" t="s">
        <v>248</v>
      </c>
      <c r="F122" s="167" t="s">
        <v>952</v>
      </c>
      <c r="G122" s="168" t="s">
        <v>165</v>
      </c>
      <c r="H122" s="169">
        <v>4.9</v>
      </c>
      <c r="I122" s="170"/>
      <c r="J122" s="171">
        <f>ROUND(I122*H122,2)</f>
        <v>0</v>
      </c>
      <c r="K122" s="167" t="s">
        <v>21</v>
      </c>
      <c r="L122" s="34"/>
      <c r="M122" s="172" t="s">
        <v>21</v>
      </c>
      <c r="N122" s="173" t="s">
        <v>43</v>
      </c>
      <c r="O122" s="35"/>
      <c r="P122" s="174">
        <f>O122*H122</f>
        <v>0</v>
      </c>
      <c r="Q122" s="174">
        <v>0</v>
      </c>
      <c r="R122" s="174">
        <f>Q122*H122</f>
        <v>0</v>
      </c>
      <c r="S122" s="174">
        <v>0</v>
      </c>
      <c r="T122" s="175">
        <f>S122*H122</f>
        <v>0</v>
      </c>
      <c r="AR122" s="17" t="s">
        <v>531</v>
      </c>
      <c r="AT122" s="17" t="s">
        <v>129</v>
      </c>
      <c r="AU122" s="17" t="s">
        <v>81</v>
      </c>
      <c r="AY122" s="17" t="s">
        <v>127</v>
      </c>
      <c r="BE122" s="176">
        <f>IF(N122="základní",J122,0)</f>
        <v>0</v>
      </c>
      <c r="BF122" s="176">
        <f>IF(N122="snížená",J122,0)</f>
        <v>0</v>
      </c>
      <c r="BG122" s="176">
        <f>IF(N122="zákl. přenesená",J122,0)</f>
        <v>0</v>
      </c>
      <c r="BH122" s="176">
        <f>IF(N122="sníž. přenesená",J122,0)</f>
        <v>0</v>
      </c>
      <c r="BI122" s="176">
        <f>IF(N122="nulová",J122,0)</f>
        <v>0</v>
      </c>
      <c r="BJ122" s="17" t="s">
        <v>79</v>
      </c>
      <c r="BK122" s="176">
        <f>ROUND(I122*H122,2)</f>
        <v>0</v>
      </c>
      <c r="BL122" s="17" t="s">
        <v>531</v>
      </c>
      <c r="BM122" s="17" t="s">
        <v>248</v>
      </c>
    </row>
    <row r="123" spans="2:47" s="1" customFormat="1" ht="13.5">
      <c r="B123" s="34"/>
      <c r="D123" s="181" t="s">
        <v>136</v>
      </c>
      <c r="F123" s="212" t="s">
        <v>952</v>
      </c>
      <c r="I123" s="138"/>
      <c r="L123" s="34"/>
      <c r="M123" s="63"/>
      <c r="N123" s="35"/>
      <c r="O123" s="35"/>
      <c r="P123" s="35"/>
      <c r="Q123" s="35"/>
      <c r="R123" s="35"/>
      <c r="S123" s="35"/>
      <c r="T123" s="64"/>
      <c r="AT123" s="17" t="s">
        <v>136</v>
      </c>
      <c r="AU123" s="17" t="s">
        <v>81</v>
      </c>
    </row>
    <row r="124" spans="2:65" s="1" customFormat="1" ht="22.5" customHeight="1">
      <c r="B124" s="164"/>
      <c r="C124" s="165" t="s">
        <v>254</v>
      </c>
      <c r="D124" s="165" t="s">
        <v>129</v>
      </c>
      <c r="E124" s="166" t="s">
        <v>254</v>
      </c>
      <c r="F124" s="167" t="s">
        <v>953</v>
      </c>
      <c r="G124" s="168" t="s">
        <v>570</v>
      </c>
      <c r="H124" s="169">
        <v>32</v>
      </c>
      <c r="I124" s="170"/>
      <c r="J124" s="171">
        <f>ROUND(I124*H124,2)</f>
        <v>0</v>
      </c>
      <c r="K124" s="167" t="s">
        <v>21</v>
      </c>
      <c r="L124" s="34"/>
      <c r="M124" s="172" t="s">
        <v>21</v>
      </c>
      <c r="N124" s="173" t="s">
        <v>43</v>
      </c>
      <c r="O124" s="35"/>
      <c r="P124" s="174">
        <f>O124*H124</f>
        <v>0</v>
      </c>
      <c r="Q124" s="174">
        <v>0</v>
      </c>
      <c r="R124" s="174">
        <f>Q124*H124</f>
        <v>0</v>
      </c>
      <c r="S124" s="174">
        <v>0</v>
      </c>
      <c r="T124" s="175">
        <f>S124*H124</f>
        <v>0</v>
      </c>
      <c r="AR124" s="17" t="s">
        <v>531</v>
      </c>
      <c r="AT124" s="17" t="s">
        <v>129</v>
      </c>
      <c r="AU124" s="17" t="s">
        <v>81</v>
      </c>
      <c r="AY124" s="17" t="s">
        <v>127</v>
      </c>
      <c r="BE124" s="176">
        <f>IF(N124="základní",J124,0)</f>
        <v>0</v>
      </c>
      <c r="BF124" s="176">
        <f>IF(N124="snížená",J124,0)</f>
        <v>0</v>
      </c>
      <c r="BG124" s="176">
        <f>IF(N124="zákl. přenesená",J124,0)</f>
        <v>0</v>
      </c>
      <c r="BH124" s="176">
        <f>IF(N124="sníž. přenesená",J124,0)</f>
        <v>0</v>
      </c>
      <c r="BI124" s="176">
        <f>IF(N124="nulová",J124,0)</f>
        <v>0</v>
      </c>
      <c r="BJ124" s="17" t="s">
        <v>79</v>
      </c>
      <c r="BK124" s="176">
        <f>ROUND(I124*H124,2)</f>
        <v>0</v>
      </c>
      <c r="BL124" s="17" t="s">
        <v>531</v>
      </c>
      <c r="BM124" s="17" t="s">
        <v>254</v>
      </c>
    </row>
    <row r="125" spans="2:47" s="1" customFormat="1" ht="13.5">
      <c r="B125" s="34"/>
      <c r="D125" s="181" t="s">
        <v>136</v>
      </c>
      <c r="F125" s="212" t="s">
        <v>953</v>
      </c>
      <c r="I125" s="138"/>
      <c r="L125" s="34"/>
      <c r="M125" s="63"/>
      <c r="N125" s="35"/>
      <c r="O125" s="35"/>
      <c r="P125" s="35"/>
      <c r="Q125" s="35"/>
      <c r="R125" s="35"/>
      <c r="S125" s="35"/>
      <c r="T125" s="64"/>
      <c r="AT125" s="17" t="s">
        <v>136</v>
      </c>
      <c r="AU125" s="17" t="s">
        <v>81</v>
      </c>
    </row>
    <row r="126" spans="2:65" s="1" customFormat="1" ht="22.5" customHeight="1">
      <c r="B126" s="164"/>
      <c r="C126" s="165" t="s">
        <v>260</v>
      </c>
      <c r="D126" s="165" t="s">
        <v>129</v>
      </c>
      <c r="E126" s="166" t="s">
        <v>260</v>
      </c>
      <c r="F126" s="167" t="s">
        <v>954</v>
      </c>
      <c r="G126" s="168" t="s">
        <v>942</v>
      </c>
      <c r="H126" s="169">
        <v>1</v>
      </c>
      <c r="I126" s="170"/>
      <c r="J126" s="171">
        <f>ROUND(I126*H126,2)</f>
        <v>0</v>
      </c>
      <c r="K126" s="167" t="s">
        <v>21</v>
      </c>
      <c r="L126" s="34"/>
      <c r="M126" s="172" t="s">
        <v>21</v>
      </c>
      <c r="N126" s="173" t="s">
        <v>43</v>
      </c>
      <c r="O126" s="35"/>
      <c r="P126" s="174">
        <f>O126*H126</f>
        <v>0</v>
      </c>
      <c r="Q126" s="174">
        <v>0</v>
      </c>
      <c r="R126" s="174">
        <f>Q126*H126</f>
        <v>0</v>
      </c>
      <c r="S126" s="174">
        <v>0</v>
      </c>
      <c r="T126" s="175">
        <f>S126*H126</f>
        <v>0</v>
      </c>
      <c r="AR126" s="17" t="s">
        <v>531</v>
      </c>
      <c r="AT126" s="17" t="s">
        <v>129</v>
      </c>
      <c r="AU126" s="17" t="s">
        <v>81</v>
      </c>
      <c r="AY126" s="17" t="s">
        <v>127</v>
      </c>
      <c r="BE126" s="176">
        <f>IF(N126="základní",J126,0)</f>
        <v>0</v>
      </c>
      <c r="BF126" s="176">
        <f>IF(N126="snížená",J126,0)</f>
        <v>0</v>
      </c>
      <c r="BG126" s="176">
        <f>IF(N126="zákl. přenesená",J126,0)</f>
        <v>0</v>
      </c>
      <c r="BH126" s="176">
        <f>IF(N126="sníž. přenesená",J126,0)</f>
        <v>0</v>
      </c>
      <c r="BI126" s="176">
        <f>IF(N126="nulová",J126,0)</f>
        <v>0</v>
      </c>
      <c r="BJ126" s="17" t="s">
        <v>79</v>
      </c>
      <c r="BK126" s="176">
        <f>ROUND(I126*H126,2)</f>
        <v>0</v>
      </c>
      <c r="BL126" s="17" t="s">
        <v>531</v>
      </c>
      <c r="BM126" s="17" t="s">
        <v>260</v>
      </c>
    </row>
    <row r="127" spans="2:47" s="1" customFormat="1" ht="13.5">
      <c r="B127" s="34"/>
      <c r="D127" s="181" t="s">
        <v>136</v>
      </c>
      <c r="F127" s="212" t="s">
        <v>954</v>
      </c>
      <c r="I127" s="138"/>
      <c r="L127" s="34"/>
      <c r="M127" s="63"/>
      <c r="N127" s="35"/>
      <c r="O127" s="35"/>
      <c r="P127" s="35"/>
      <c r="Q127" s="35"/>
      <c r="R127" s="35"/>
      <c r="S127" s="35"/>
      <c r="T127" s="64"/>
      <c r="AT127" s="17" t="s">
        <v>136</v>
      </c>
      <c r="AU127" s="17" t="s">
        <v>81</v>
      </c>
    </row>
    <row r="128" spans="2:65" s="1" customFormat="1" ht="22.5" customHeight="1">
      <c r="B128" s="164"/>
      <c r="C128" s="165" t="s">
        <v>7</v>
      </c>
      <c r="D128" s="165" t="s">
        <v>129</v>
      </c>
      <c r="E128" s="166" t="s">
        <v>7</v>
      </c>
      <c r="F128" s="167" t="s">
        <v>955</v>
      </c>
      <c r="G128" s="168" t="s">
        <v>942</v>
      </c>
      <c r="H128" s="169">
        <v>1</v>
      </c>
      <c r="I128" s="170"/>
      <c r="J128" s="171">
        <f>ROUND(I128*H128,2)</f>
        <v>0</v>
      </c>
      <c r="K128" s="167" t="s">
        <v>21</v>
      </c>
      <c r="L128" s="34"/>
      <c r="M128" s="172" t="s">
        <v>21</v>
      </c>
      <c r="N128" s="173" t="s">
        <v>43</v>
      </c>
      <c r="O128" s="35"/>
      <c r="P128" s="174">
        <f>O128*H128</f>
        <v>0</v>
      </c>
      <c r="Q128" s="174">
        <v>0</v>
      </c>
      <c r="R128" s="174">
        <f>Q128*H128</f>
        <v>0</v>
      </c>
      <c r="S128" s="174">
        <v>0</v>
      </c>
      <c r="T128" s="175">
        <f>S128*H128</f>
        <v>0</v>
      </c>
      <c r="AR128" s="17" t="s">
        <v>531</v>
      </c>
      <c r="AT128" s="17" t="s">
        <v>129</v>
      </c>
      <c r="AU128" s="17" t="s">
        <v>81</v>
      </c>
      <c r="AY128" s="17" t="s">
        <v>127</v>
      </c>
      <c r="BE128" s="176">
        <f>IF(N128="základní",J128,0)</f>
        <v>0</v>
      </c>
      <c r="BF128" s="176">
        <f>IF(N128="snížená",J128,0)</f>
        <v>0</v>
      </c>
      <c r="BG128" s="176">
        <f>IF(N128="zákl. přenesená",J128,0)</f>
        <v>0</v>
      </c>
      <c r="BH128" s="176">
        <f>IF(N128="sníž. přenesená",J128,0)</f>
        <v>0</v>
      </c>
      <c r="BI128" s="176">
        <f>IF(N128="nulová",J128,0)</f>
        <v>0</v>
      </c>
      <c r="BJ128" s="17" t="s">
        <v>79</v>
      </c>
      <c r="BK128" s="176">
        <f>ROUND(I128*H128,2)</f>
        <v>0</v>
      </c>
      <c r="BL128" s="17" t="s">
        <v>531</v>
      </c>
      <c r="BM128" s="17" t="s">
        <v>7</v>
      </c>
    </row>
    <row r="129" spans="2:47" s="1" customFormat="1" ht="13.5">
      <c r="B129" s="34"/>
      <c r="D129" s="181" t="s">
        <v>136</v>
      </c>
      <c r="F129" s="212" t="s">
        <v>955</v>
      </c>
      <c r="I129" s="138"/>
      <c r="L129" s="34"/>
      <c r="M129" s="63"/>
      <c r="N129" s="35"/>
      <c r="O129" s="35"/>
      <c r="P129" s="35"/>
      <c r="Q129" s="35"/>
      <c r="R129" s="35"/>
      <c r="S129" s="35"/>
      <c r="T129" s="64"/>
      <c r="AT129" s="17" t="s">
        <v>136</v>
      </c>
      <c r="AU129" s="17" t="s">
        <v>81</v>
      </c>
    </row>
    <row r="130" spans="2:65" s="1" customFormat="1" ht="31.5" customHeight="1">
      <c r="B130" s="164"/>
      <c r="C130" s="165" t="s">
        <v>270</v>
      </c>
      <c r="D130" s="165" t="s">
        <v>129</v>
      </c>
      <c r="E130" s="166" t="s">
        <v>270</v>
      </c>
      <c r="F130" s="167" t="s">
        <v>956</v>
      </c>
      <c r="G130" s="168" t="s">
        <v>942</v>
      </c>
      <c r="H130" s="169">
        <v>2</v>
      </c>
      <c r="I130" s="170"/>
      <c r="J130" s="171">
        <f>ROUND(I130*H130,2)</f>
        <v>0</v>
      </c>
      <c r="K130" s="167" t="s">
        <v>21</v>
      </c>
      <c r="L130" s="34"/>
      <c r="M130" s="172" t="s">
        <v>21</v>
      </c>
      <c r="N130" s="173" t="s">
        <v>43</v>
      </c>
      <c r="O130" s="35"/>
      <c r="P130" s="174">
        <f>O130*H130</f>
        <v>0</v>
      </c>
      <c r="Q130" s="174">
        <v>0</v>
      </c>
      <c r="R130" s="174">
        <f>Q130*H130</f>
        <v>0</v>
      </c>
      <c r="S130" s="174">
        <v>0</v>
      </c>
      <c r="T130" s="175">
        <f>S130*H130</f>
        <v>0</v>
      </c>
      <c r="AR130" s="17" t="s">
        <v>531</v>
      </c>
      <c r="AT130" s="17" t="s">
        <v>129</v>
      </c>
      <c r="AU130" s="17" t="s">
        <v>81</v>
      </c>
      <c r="AY130" s="17" t="s">
        <v>127</v>
      </c>
      <c r="BE130" s="176">
        <f>IF(N130="základní",J130,0)</f>
        <v>0</v>
      </c>
      <c r="BF130" s="176">
        <f>IF(N130="snížená",J130,0)</f>
        <v>0</v>
      </c>
      <c r="BG130" s="176">
        <f>IF(N130="zákl. přenesená",J130,0)</f>
        <v>0</v>
      </c>
      <c r="BH130" s="176">
        <f>IF(N130="sníž. přenesená",J130,0)</f>
        <v>0</v>
      </c>
      <c r="BI130" s="176">
        <f>IF(N130="nulová",J130,0)</f>
        <v>0</v>
      </c>
      <c r="BJ130" s="17" t="s">
        <v>79</v>
      </c>
      <c r="BK130" s="176">
        <f>ROUND(I130*H130,2)</f>
        <v>0</v>
      </c>
      <c r="BL130" s="17" t="s">
        <v>531</v>
      </c>
      <c r="BM130" s="17" t="s">
        <v>270</v>
      </c>
    </row>
    <row r="131" spans="2:47" s="1" customFormat="1" ht="27">
      <c r="B131" s="34"/>
      <c r="D131" s="181" t="s">
        <v>136</v>
      </c>
      <c r="F131" s="212" t="s">
        <v>956</v>
      </c>
      <c r="I131" s="138"/>
      <c r="L131" s="34"/>
      <c r="M131" s="63"/>
      <c r="N131" s="35"/>
      <c r="O131" s="35"/>
      <c r="P131" s="35"/>
      <c r="Q131" s="35"/>
      <c r="R131" s="35"/>
      <c r="S131" s="35"/>
      <c r="T131" s="64"/>
      <c r="AT131" s="17" t="s">
        <v>136</v>
      </c>
      <c r="AU131" s="17" t="s">
        <v>81</v>
      </c>
    </row>
    <row r="132" spans="2:65" s="1" customFormat="1" ht="22.5" customHeight="1">
      <c r="B132" s="164"/>
      <c r="C132" s="165" t="s">
        <v>277</v>
      </c>
      <c r="D132" s="165" t="s">
        <v>129</v>
      </c>
      <c r="E132" s="166" t="s">
        <v>277</v>
      </c>
      <c r="F132" s="167" t="s">
        <v>957</v>
      </c>
      <c r="G132" s="168" t="s">
        <v>570</v>
      </c>
      <c r="H132" s="169">
        <v>2.5</v>
      </c>
      <c r="I132" s="170"/>
      <c r="J132" s="171">
        <f>ROUND(I132*H132,2)</f>
        <v>0</v>
      </c>
      <c r="K132" s="167" t="s">
        <v>21</v>
      </c>
      <c r="L132" s="34"/>
      <c r="M132" s="172" t="s">
        <v>21</v>
      </c>
      <c r="N132" s="173" t="s">
        <v>43</v>
      </c>
      <c r="O132" s="35"/>
      <c r="P132" s="174">
        <f>O132*H132</f>
        <v>0</v>
      </c>
      <c r="Q132" s="174">
        <v>0</v>
      </c>
      <c r="R132" s="174">
        <f>Q132*H132</f>
        <v>0</v>
      </c>
      <c r="S132" s="174">
        <v>0</v>
      </c>
      <c r="T132" s="175">
        <f>S132*H132</f>
        <v>0</v>
      </c>
      <c r="AR132" s="17" t="s">
        <v>531</v>
      </c>
      <c r="AT132" s="17" t="s">
        <v>129</v>
      </c>
      <c r="AU132" s="17" t="s">
        <v>81</v>
      </c>
      <c r="AY132" s="17" t="s">
        <v>127</v>
      </c>
      <c r="BE132" s="176">
        <f>IF(N132="základní",J132,0)</f>
        <v>0</v>
      </c>
      <c r="BF132" s="176">
        <f>IF(N132="snížená",J132,0)</f>
        <v>0</v>
      </c>
      <c r="BG132" s="176">
        <f>IF(N132="zákl. přenesená",J132,0)</f>
        <v>0</v>
      </c>
      <c r="BH132" s="176">
        <f>IF(N132="sníž. přenesená",J132,0)</f>
        <v>0</v>
      </c>
      <c r="BI132" s="176">
        <f>IF(N132="nulová",J132,0)</f>
        <v>0</v>
      </c>
      <c r="BJ132" s="17" t="s">
        <v>79</v>
      </c>
      <c r="BK132" s="176">
        <f>ROUND(I132*H132,2)</f>
        <v>0</v>
      </c>
      <c r="BL132" s="17" t="s">
        <v>531</v>
      </c>
      <c r="BM132" s="17" t="s">
        <v>277</v>
      </c>
    </row>
    <row r="133" spans="2:47" s="1" customFormat="1" ht="13.5">
      <c r="B133" s="34"/>
      <c r="D133" s="181" t="s">
        <v>136</v>
      </c>
      <c r="F133" s="212" t="s">
        <v>957</v>
      </c>
      <c r="I133" s="138"/>
      <c r="L133" s="34"/>
      <c r="M133" s="63"/>
      <c r="N133" s="35"/>
      <c r="O133" s="35"/>
      <c r="P133" s="35"/>
      <c r="Q133" s="35"/>
      <c r="R133" s="35"/>
      <c r="S133" s="35"/>
      <c r="T133" s="64"/>
      <c r="AT133" s="17" t="s">
        <v>136</v>
      </c>
      <c r="AU133" s="17" t="s">
        <v>81</v>
      </c>
    </row>
    <row r="134" spans="2:65" s="1" customFormat="1" ht="22.5" customHeight="1">
      <c r="B134" s="164"/>
      <c r="C134" s="165" t="s">
        <v>284</v>
      </c>
      <c r="D134" s="165" t="s">
        <v>129</v>
      </c>
      <c r="E134" s="166" t="s">
        <v>284</v>
      </c>
      <c r="F134" s="167" t="s">
        <v>958</v>
      </c>
      <c r="G134" s="168" t="s">
        <v>570</v>
      </c>
      <c r="H134" s="169">
        <v>6</v>
      </c>
      <c r="I134" s="170"/>
      <c r="J134" s="171">
        <f>ROUND(I134*H134,2)</f>
        <v>0</v>
      </c>
      <c r="K134" s="167" t="s">
        <v>21</v>
      </c>
      <c r="L134" s="34"/>
      <c r="M134" s="172" t="s">
        <v>21</v>
      </c>
      <c r="N134" s="173" t="s">
        <v>43</v>
      </c>
      <c r="O134" s="35"/>
      <c r="P134" s="174">
        <f>O134*H134</f>
        <v>0</v>
      </c>
      <c r="Q134" s="174">
        <v>0</v>
      </c>
      <c r="R134" s="174">
        <f>Q134*H134</f>
        <v>0</v>
      </c>
      <c r="S134" s="174">
        <v>0</v>
      </c>
      <c r="T134" s="175">
        <f>S134*H134</f>
        <v>0</v>
      </c>
      <c r="AR134" s="17" t="s">
        <v>531</v>
      </c>
      <c r="AT134" s="17" t="s">
        <v>129</v>
      </c>
      <c r="AU134" s="17" t="s">
        <v>81</v>
      </c>
      <c r="AY134" s="17" t="s">
        <v>127</v>
      </c>
      <c r="BE134" s="176">
        <f>IF(N134="základní",J134,0)</f>
        <v>0</v>
      </c>
      <c r="BF134" s="176">
        <f>IF(N134="snížená",J134,0)</f>
        <v>0</v>
      </c>
      <c r="BG134" s="176">
        <f>IF(N134="zákl. přenesená",J134,0)</f>
        <v>0</v>
      </c>
      <c r="BH134" s="176">
        <f>IF(N134="sníž. přenesená",J134,0)</f>
        <v>0</v>
      </c>
      <c r="BI134" s="176">
        <f>IF(N134="nulová",J134,0)</f>
        <v>0</v>
      </c>
      <c r="BJ134" s="17" t="s">
        <v>79</v>
      </c>
      <c r="BK134" s="176">
        <f>ROUND(I134*H134,2)</f>
        <v>0</v>
      </c>
      <c r="BL134" s="17" t="s">
        <v>531</v>
      </c>
      <c r="BM134" s="17" t="s">
        <v>284</v>
      </c>
    </row>
    <row r="135" spans="2:47" s="1" customFormat="1" ht="13.5">
      <c r="B135" s="34"/>
      <c r="D135" s="181" t="s">
        <v>136</v>
      </c>
      <c r="F135" s="212" t="s">
        <v>958</v>
      </c>
      <c r="I135" s="138"/>
      <c r="L135" s="34"/>
      <c r="M135" s="63"/>
      <c r="N135" s="35"/>
      <c r="O135" s="35"/>
      <c r="P135" s="35"/>
      <c r="Q135" s="35"/>
      <c r="R135" s="35"/>
      <c r="S135" s="35"/>
      <c r="T135" s="64"/>
      <c r="AT135" s="17" t="s">
        <v>136</v>
      </c>
      <c r="AU135" s="17" t="s">
        <v>81</v>
      </c>
    </row>
    <row r="136" spans="2:65" s="1" customFormat="1" ht="22.5" customHeight="1">
      <c r="B136" s="164"/>
      <c r="C136" s="165" t="s">
        <v>292</v>
      </c>
      <c r="D136" s="165" t="s">
        <v>129</v>
      </c>
      <c r="E136" s="166" t="s">
        <v>292</v>
      </c>
      <c r="F136" s="167" t="s">
        <v>959</v>
      </c>
      <c r="G136" s="168" t="s">
        <v>165</v>
      </c>
      <c r="H136" s="169">
        <v>3</v>
      </c>
      <c r="I136" s="170"/>
      <c r="J136" s="171">
        <f>ROUND(I136*H136,2)</f>
        <v>0</v>
      </c>
      <c r="K136" s="167" t="s">
        <v>21</v>
      </c>
      <c r="L136" s="34"/>
      <c r="M136" s="172" t="s">
        <v>21</v>
      </c>
      <c r="N136" s="173" t="s">
        <v>43</v>
      </c>
      <c r="O136" s="35"/>
      <c r="P136" s="174">
        <f>O136*H136</f>
        <v>0</v>
      </c>
      <c r="Q136" s="174">
        <v>0</v>
      </c>
      <c r="R136" s="174">
        <f>Q136*H136</f>
        <v>0</v>
      </c>
      <c r="S136" s="174">
        <v>0</v>
      </c>
      <c r="T136" s="175">
        <f>S136*H136</f>
        <v>0</v>
      </c>
      <c r="AR136" s="17" t="s">
        <v>531</v>
      </c>
      <c r="AT136" s="17" t="s">
        <v>129</v>
      </c>
      <c r="AU136" s="17" t="s">
        <v>81</v>
      </c>
      <c r="AY136" s="17" t="s">
        <v>127</v>
      </c>
      <c r="BE136" s="176">
        <f>IF(N136="základní",J136,0)</f>
        <v>0</v>
      </c>
      <c r="BF136" s="176">
        <f>IF(N136="snížená",J136,0)</f>
        <v>0</v>
      </c>
      <c r="BG136" s="176">
        <f>IF(N136="zákl. přenesená",J136,0)</f>
        <v>0</v>
      </c>
      <c r="BH136" s="176">
        <f>IF(N136="sníž. přenesená",J136,0)</f>
        <v>0</v>
      </c>
      <c r="BI136" s="176">
        <f>IF(N136="nulová",J136,0)</f>
        <v>0</v>
      </c>
      <c r="BJ136" s="17" t="s">
        <v>79</v>
      </c>
      <c r="BK136" s="176">
        <f>ROUND(I136*H136,2)</f>
        <v>0</v>
      </c>
      <c r="BL136" s="17" t="s">
        <v>531</v>
      </c>
      <c r="BM136" s="17" t="s">
        <v>292</v>
      </c>
    </row>
    <row r="137" spans="2:47" s="1" customFormat="1" ht="13.5">
      <c r="B137" s="34"/>
      <c r="D137" s="177" t="s">
        <v>136</v>
      </c>
      <c r="F137" s="178" t="s">
        <v>959</v>
      </c>
      <c r="I137" s="138"/>
      <c r="L137" s="34"/>
      <c r="M137" s="63"/>
      <c r="N137" s="35"/>
      <c r="O137" s="35"/>
      <c r="P137" s="35"/>
      <c r="Q137" s="35"/>
      <c r="R137" s="35"/>
      <c r="S137" s="35"/>
      <c r="T137" s="64"/>
      <c r="AT137" s="17" t="s">
        <v>136</v>
      </c>
      <c r="AU137" s="17" t="s">
        <v>81</v>
      </c>
    </row>
    <row r="138" spans="2:63" s="10" customFormat="1" ht="36.75" customHeight="1">
      <c r="B138" s="150"/>
      <c r="D138" s="161" t="s">
        <v>71</v>
      </c>
      <c r="E138" s="223" t="s">
        <v>960</v>
      </c>
      <c r="F138" s="223" t="s">
        <v>961</v>
      </c>
      <c r="I138" s="153"/>
      <c r="J138" s="224">
        <f>BK138</f>
        <v>0</v>
      </c>
      <c r="L138" s="150"/>
      <c r="M138" s="155"/>
      <c r="N138" s="156"/>
      <c r="O138" s="156"/>
      <c r="P138" s="157">
        <f>SUM(P139:P166)</f>
        <v>0</v>
      </c>
      <c r="Q138" s="156"/>
      <c r="R138" s="157">
        <f>SUM(R139:R166)</f>
        <v>0</v>
      </c>
      <c r="S138" s="156"/>
      <c r="T138" s="158">
        <f>SUM(T139:T166)</f>
        <v>0</v>
      </c>
      <c r="AR138" s="151" t="s">
        <v>148</v>
      </c>
      <c r="AT138" s="159" t="s">
        <v>71</v>
      </c>
      <c r="AU138" s="159" t="s">
        <v>72</v>
      </c>
      <c r="AY138" s="151" t="s">
        <v>127</v>
      </c>
      <c r="BK138" s="160">
        <f>SUM(BK139:BK166)</f>
        <v>0</v>
      </c>
    </row>
    <row r="139" spans="2:65" s="1" customFormat="1" ht="31.5" customHeight="1">
      <c r="B139" s="164"/>
      <c r="C139" s="165" t="s">
        <v>298</v>
      </c>
      <c r="D139" s="165" t="s">
        <v>129</v>
      </c>
      <c r="E139" s="166" t="s">
        <v>962</v>
      </c>
      <c r="F139" s="167" t="s">
        <v>963</v>
      </c>
      <c r="G139" s="168" t="s">
        <v>21</v>
      </c>
      <c r="H139" s="169">
        <v>0</v>
      </c>
      <c r="I139" s="170"/>
      <c r="J139" s="171">
        <f>ROUND(I139*H139,2)</f>
        <v>0</v>
      </c>
      <c r="K139" s="167" t="s">
        <v>21</v>
      </c>
      <c r="L139" s="34"/>
      <c r="M139" s="172" t="s">
        <v>21</v>
      </c>
      <c r="N139" s="173" t="s">
        <v>43</v>
      </c>
      <c r="O139" s="35"/>
      <c r="P139" s="174">
        <f>O139*H139</f>
        <v>0</v>
      </c>
      <c r="Q139" s="174">
        <v>0</v>
      </c>
      <c r="R139" s="174">
        <f>Q139*H139</f>
        <v>0</v>
      </c>
      <c r="S139" s="174">
        <v>0</v>
      </c>
      <c r="T139" s="175">
        <f>S139*H139</f>
        <v>0</v>
      </c>
      <c r="AR139" s="17" t="s">
        <v>531</v>
      </c>
      <c r="AT139" s="17" t="s">
        <v>129</v>
      </c>
      <c r="AU139" s="17" t="s">
        <v>79</v>
      </c>
      <c r="AY139" s="17" t="s">
        <v>127</v>
      </c>
      <c r="BE139" s="176">
        <f>IF(N139="základní",J139,0)</f>
        <v>0</v>
      </c>
      <c r="BF139" s="176">
        <f>IF(N139="snížená",J139,0)</f>
        <v>0</v>
      </c>
      <c r="BG139" s="176">
        <f>IF(N139="zákl. přenesená",J139,0)</f>
        <v>0</v>
      </c>
      <c r="BH139" s="176">
        <f>IF(N139="sníž. přenesená",J139,0)</f>
        <v>0</v>
      </c>
      <c r="BI139" s="176">
        <f>IF(N139="nulová",J139,0)</f>
        <v>0</v>
      </c>
      <c r="BJ139" s="17" t="s">
        <v>79</v>
      </c>
      <c r="BK139" s="176">
        <f>ROUND(I139*H139,2)</f>
        <v>0</v>
      </c>
      <c r="BL139" s="17" t="s">
        <v>531</v>
      </c>
      <c r="BM139" s="17" t="s">
        <v>298</v>
      </c>
    </row>
    <row r="140" spans="2:47" s="1" customFormat="1" ht="27">
      <c r="B140" s="34"/>
      <c r="D140" s="181" t="s">
        <v>136</v>
      </c>
      <c r="F140" s="212" t="s">
        <v>963</v>
      </c>
      <c r="I140" s="138"/>
      <c r="L140" s="34"/>
      <c r="M140" s="63"/>
      <c r="N140" s="35"/>
      <c r="O140" s="35"/>
      <c r="P140" s="35"/>
      <c r="Q140" s="35"/>
      <c r="R140" s="35"/>
      <c r="S140" s="35"/>
      <c r="T140" s="64"/>
      <c r="AT140" s="17" t="s">
        <v>136</v>
      </c>
      <c r="AU140" s="17" t="s">
        <v>79</v>
      </c>
    </row>
    <row r="141" spans="2:65" s="1" customFormat="1" ht="57" customHeight="1">
      <c r="B141" s="164"/>
      <c r="C141" s="165" t="s">
        <v>305</v>
      </c>
      <c r="D141" s="165" t="s">
        <v>129</v>
      </c>
      <c r="E141" s="166" t="s">
        <v>298</v>
      </c>
      <c r="F141" s="167" t="s">
        <v>964</v>
      </c>
      <c r="G141" s="168" t="s">
        <v>942</v>
      </c>
      <c r="H141" s="169">
        <v>20</v>
      </c>
      <c r="I141" s="170"/>
      <c r="J141" s="171">
        <f>ROUND(I141*H141,2)</f>
        <v>0</v>
      </c>
      <c r="K141" s="167" t="s">
        <v>21</v>
      </c>
      <c r="L141" s="34"/>
      <c r="M141" s="172" t="s">
        <v>21</v>
      </c>
      <c r="N141" s="173" t="s">
        <v>43</v>
      </c>
      <c r="O141" s="35"/>
      <c r="P141" s="174">
        <f>O141*H141</f>
        <v>0</v>
      </c>
      <c r="Q141" s="174">
        <v>0</v>
      </c>
      <c r="R141" s="174">
        <f>Q141*H141</f>
        <v>0</v>
      </c>
      <c r="S141" s="174">
        <v>0</v>
      </c>
      <c r="T141" s="175">
        <f>S141*H141</f>
        <v>0</v>
      </c>
      <c r="AR141" s="17" t="s">
        <v>531</v>
      </c>
      <c r="AT141" s="17" t="s">
        <v>129</v>
      </c>
      <c r="AU141" s="17" t="s">
        <v>79</v>
      </c>
      <c r="AY141" s="17" t="s">
        <v>127</v>
      </c>
      <c r="BE141" s="176">
        <f>IF(N141="základní",J141,0)</f>
        <v>0</v>
      </c>
      <c r="BF141" s="176">
        <f>IF(N141="snížená",J141,0)</f>
        <v>0</v>
      </c>
      <c r="BG141" s="176">
        <f>IF(N141="zákl. přenesená",J141,0)</f>
        <v>0</v>
      </c>
      <c r="BH141" s="176">
        <f>IF(N141="sníž. přenesená",J141,0)</f>
        <v>0</v>
      </c>
      <c r="BI141" s="176">
        <f>IF(N141="nulová",J141,0)</f>
        <v>0</v>
      </c>
      <c r="BJ141" s="17" t="s">
        <v>79</v>
      </c>
      <c r="BK141" s="176">
        <f>ROUND(I141*H141,2)</f>
        <v>0</v>
      </c>
      <c r="BL141" s="17" t="s">
        <v>531</v>
      </c>
      <c r="BM141" s="17" t="s">
        <v>305</v>
      </c>
    </row>
    <row r="142" spans="2:47" s="1" customFormat="1" ht="40.5">
      <c r="B142" s="34"/>
      <c r="D142" s="181" t="s">
        <v>136</v>
      </c>
      <c r="F142" s="212" t="s">
        <v>965</v>
      </c>
      <c r="I142" s="138"/>
      <c r="L142" s="34"/>
      <c r="M142" s="63"/>
      <c r="N142" s="35"/>
      <c r="O142" s="35"/>
      <c r="P142" s="35"/>
      <c r="Q142" s="35"/>
      <c r="R142" s="35"/>
      <c r="S142" s="35"/>
      <c r="T142" s="64"/>
      <c r="AT142" s="17" t="s">
        <v>136</v>
      </c>
      <c r="AU142" s="17" t="s">
        <v>79</v>
      </c>
    </row>
    <row r="143" spans="2:65" s="1" customFormat="1" ht="31.5" customHeight="1">
      <c r="B143" s="164"/>
      <c r="C143" s="165" t="s">
        <v>311</v>
      </c>
      <c r="D143" s="165" t="s">
        <v>129</v>
      </c>
      <c r="E143" s="166" t="s">
        <v>966</v>
      </c>
      <c r="F143" s="167" t="s">
        <v>967</v>
      </c>
      <c r="G143" s="168" t="s">
        <v>21</v>
      </c>
      <c r="H143" s="169">
        <v>0</v>
      </c>
      <c r="I143" s="170"/>
      <c r="J143" s="171">
        <f>ROUND(I143*H143,2)</f>
        <v>0</v>
      </c>
      <c r="K143" s="167" t="s">
        <v>21</v>
      </c>
      <c r="L143" s="34"/>
      <c r="M143" s="172" t="s">
        <v>21</v>
      </c>
      <c r="N143" s="173" t="s">
        <v>43</v>
      </c>
      <c r="O143" s="35"/>
      <c r="P143" s="174">
        <f>O143*H143</f>
        <v>0</v>
      </c>
      <c r="Q143" s="174">
        <v>0</v>
      </c>
      <c r="R143" s="174">
        <f>Q143*H143</f>
        <v>0</v>
      </c>
      <c r="S143" s="174">
        <v>0</v>
      </c>
      <c r="T143" s="175">
        <f>S143*H143</f>
        <v>0</v>
      </c>
      <c r="AR143" s="17" t="s">
        <v>531</v>
      </c>
      <c r="AT143" s="17" t="s">
        <v>129</v>
      </c>
      <c r="AU143" s="17" t="s">
        <v>79</v>
      </c>
      <c r="AY143" s="17" t="s">
        <v>127</v>
      </c>
      <c r="BE143" s="176">
        <f>IF(N143="základní",J143,0)</f>
        <v>0</v>
      </c>
      <c r="BF143" s="176">
        <f>IF(N143="snížená",J143,0)</f>
        <v>0</v>
      </c>
      <c r="BG143" s="176">
        <f>IF(N143="zákl. přenesená",J143,0)</f>
        <v>0</v>
      </c>
      <c r="BH143" s="176">
        <f>IF(N143="sníž. přenesená",J143,0)</f>
        <v>0</v>
      </c>
      <c r="BI143" s="176">
        <f>IF(N143="nulová",J143,0)</f>
        <v>0</v>
      </c>
      <c r="BJ143" s="17" t="s">
        <v>79</v>
      </c>
      <c r="BK143" s="176">
        <f>ROUND(I143*H143,2)</f>
        <v>0</v>
      </c>
      <c r="BL143" s="17" t="s">
        <v>531</v>
      </c>
      <c r="BM143" s="17" t="s">
        <v>311</v>
      </c>
    </row>
    <row r="144" spans="2:47" s="1" customFormat="1" ht="27">
      <c r="B144" s="34"/>
      <c r="D144" s="181" t="s">
        <v>136</v>
      </c>
      <c r="F144" s="212" t="s">
        <v>967</v>
      </c>
      <c r="I144" s="138"/>
      <c r="L144" s="34"/>
      <c r="M144" s="63"/>
      <c r="N144" s="35"/>
      <c r="O144" s="35"/>
      <c r="P144" s="35"/>
      <c r="Q144" s="35"/>
      <c r="R144" s="35"/>
      <c r="S144" s="35"/>
      <c r="T144" s="64"/>
      <c r="AT144" s="17" t="s">
        <v>136</v>
      </c>
      <c r="AU144" s="17" t="s">
        <v>79</v>
      </c>
    </row>
    <row r="145" spans="2:65" s="1" customFormat="1" ht="31.5" customHeight="1">
      <c r="B145" s="164"/>
      <c r="C145" s="165" t="s">
        <v>315</v>
      </c>
      <c r="D145" s="165" t="s">
        <v>129</v>
      </c>
      <c r="E145" s="166" t="s">
        <v>305</v>
      </c>
      <c r="F145" s="167" t="s">
        <v>968</v>
      </c>
      <c r="G145" s="168" t="s">
        <v>942</v>
      </c>
      <c r="H145" s="169">
        <v>20</v>
      </c>
      <c r="I145" s="170"/>
      <c r="J145" s="171">
        <f>ROUND(I145*H145,2)</f>
        <v>0</v>
      </c>
      <c r="K145" s="167" t="s">
        <v>21</v>
      </c>
      <c r="L145" s="34"/>
      <c r="M145" s="172" t="s">
        <v>21</v>
      </c>
      <c r="N145" s="173" t="s">
        <v>43</v>
      </c>
      <c r="O145" s="35"/>
      <c r="P145" s="174">
        <f>O145*H145</f>
        <v>0</v>
      </c>
      <c r="Q145" s="174">
        <v>0</v>
      </c>
      <c r="R145" s="174">
        <f>Q145*H145</f>
        <v>0</v>
      </c>
      <c r="S145" s="174">
        <v>0</v>
      </c>
      <c r="T145" s="175">
        <f>S145*H145</f>
        <v>0</v>
      </c>
      <c r="AR145" s="17" t="s">
        <v>531</v>
      </c>
      <c r="AT145" s="17" t="s">
        <v>129</v>
      </c>
      <c r="AU145" s="17" t="s">
        <v>79</v>
      </c>
      <c r="AY145" s="17" t="s">
        <v>127</v>
      </c>
      <c r="BE145" s="176">
        <f>IF(N145="základní",J145,0)</f>
        <v>0</v>
      </c>
      <c r="BF145" s="176">
        <f>IF(N145="snížená",J145,0)</f>
        <v>0</v>
      </c>
      <c r="BG145" s="176">
        <f>IF(N145="zákl. přenesená",J145,0)</f>
        <v>0</v>
      </c>
      <c r="BH145" s="176">
        <f>IF(N145="sníž. přenesená",J145,0)</f>
        <v>0</v>
      </c>
      <c r="BI145" s="176">
        <f>IF(N145="nulová",J145,0)</f>
        <v>0</v>
      </c>
      <c r="BJ145" s="17" t="s">
        <v>79</v>
      </c>
      <c r="BK145" s="176">
        <f>ROUND(I145*H145,2)</f>
        <v>0</v>
      </c>
      <c r="BL145" s="17" t="s">
        <v>531</v>
      </c>
      <c r="BM145" s="17" t="s">
        <v>315</v>
      </c>
    </row>
    <row r="146" spans="2:47" s="1" customFormat="1" ht="27">
      <c r="B146" s="34"/>
      <c r="D146" s="181" t="s">
        <v>136</v>
      </c>
      <c r="F146" s="212" t="s">
        <v>968</v>
      </c>
      <c r="I146" s="138"/>
      <c r="L146" s="34"/>
      <c r="M146" s="63"/>
      <c r="N146" s="35"/>
      <c r="O146" s="35"/>
      <c r="P146" s="35"/>
      <c r="Q146" s="35"/>
      <c r="R146" s="35"/>
      <c r="S146" s="35"/>
      <c r="T146" s="64"/>
      <c r="AT146" s="17" t="s">
        <v>136</v>
      </c>
      <c r="AU146" s="17" t="s">
        <v>79</v>
      </c>
    </row>
    <row r="147" spans="2:65" s="1" customFormat="1" ht="31.5" customHeight="1">
      <c r="B147" s="164"/>
      <c r="C147" s="165" t="s">
        <v>319</v>
      </c>
      <c r="D147" s="165" t="s">
        <v>129</v>
      </c>
      <c r="E147" s="166" t="s">
        <v>311</v>
      </c>
      <c r="F147" s="167" t="s">
        <v>969</v>
      </c>
      <c r="G147" s="168" t="s">
        <v>942</v>
      </c>
      <c r="H147" s="169">
        <v>1</v>
      </c>
      <c r="I147" s="170"/>
      <c r="J147" s="171">
        <f>ROUND(I147*H147,2)</f>
        <v>0</v>
      </c>
      <c r="K147" s="167" t="s">
        <v>21</v>
      </c>
      <c r="L147" s="34"/>
      <c r="M147" s="172" t="s">
        <v>21</v>
      </c>
      <c r="N147" s="173" t="s">
        <v>43</v>
      </c>
      <c r="O147" s="35"/>
      <c r="P147" s="174">
        <f>O147*H147</f>
        <v>0</v>
      </c>
      <c r="Q147" s="174">
        <v>0</v>
      </c>
      <c r="R147" s="174">
        <f>Q147*H147</f>
        <v>0</v>
      </c>
      <c r="S147" s="174">
        <v>0</v>
      </c>
      <c r="T147" s="175">
        <f>S147*H147</f>
        <v>0</v>
      </c>
      <c r="AR147" s="17" t="s">
        <v>531</v>
      </c>
      <c r="AT147" s="17" t="s">
        <v>129</v>
      </c>
      <c r="AU147" s="17" t="s">
        <v>79</v>
      </c>
      <c r="AY147" s="17" t="s">
        <v>127</v>
      </c>
      <c r="BE147" s="176">
        <f>IF(N147="základní",J147,0)</f>
        <v>0</v>
      </c>
      <c r="BF147" s="176">
        <f>IF(N147="snížená",J147,0)</f>
        <v>0</v>
      </c>
      <c r="BG147" s="176">
        <f>IF(N147="zákl. přenesená",J147,0)</f>
        <v>0</v>
      </c>
      <c r="BH147" s="176">
        <f>IF(N147="sníž. přenesená",J147,0)</f>
        <v>0</v>
      </c>
      <c r="BI147" s="176">
        <f>IF(N147="nulová",J147,0)</f>
        <v>0</v>
      </c>
      <c r="BJ147" s="17" t="s">
        <v>79</v>
      </c>
      <c r="BK147" s="176">
        <f>ROUND(I147*H147,2)</f>
        <v>0</v>
      </c>
      <c r="BL147" s="17" t="s">
        <v>531</v>
      </c>
      <c r="BM147" s="17" t="s">
        <v>319</v>
      </c>
    </row>
    <row r="148" spans="2:47" s="1" customFormat="1" ht="27">
      <c r="B148" s="34"/>
      <c r="D148" s="181" t="s">
        <v>136</v>
      </c>
      <c r="F148" s="212" t="s">
        <v>969</v>
      </c>
      <c r="I148" s="138"/>
      <c r="L148" s="34"/>
      <c r="M148" s="63"/>
      <c r="N148" s="35"/>
      <c r="O148" s="35"/>
      <c r="P148" s="35"/>
      <c r="Q148" s="35"/>
      <c r="R148" s="35"/>
      <c r="S148" s="35"/>
      <c r="T148" s="64"/>
      <c r="AT148" s="17" t="s">
        <v>136</v>
      </c>
      <c r="AU148" s="17" t="s">
        <v>79</v>
      </c>
    </row>
    <row r="149" spans="2:65" s="1" customFormat="1" ht="22.5" customHeight="1">
      <c r="B149" s="164"/>
      <c r="C149" s="165" t="s">
        <v>324</v>
      </c>
      <c r="D149" s="165" t="s">
        <v>129</v>
      </c>
      <c r="E149" s="166" t="s">
        <v>315</v>
      </c>
      <c r="F149" s="167" t="s">
        <v>970</v>
      </c>
      <c r="G149" s="168" t="s">
        <v>942</v>
      </c>
      <c r="H149" s="169">
        <v>1</v>
      </c>
      <c r="I149" s="170"/>
      <c r="J149" s="171">
        <f>ROUND(I149*H149,2)</f>
        <v>0</v>
      </c>
      <c r="K149" s="167" t="s">
        <v>21</v>
      </c>
      <c r="L149" s="34"/>
      <c r="M149" s="172" t="s">
        <v>21</v>
      </c>
      <c r="N149" s="173" t="s">
        <v>43</v>
      </c>
      <c r="O149" s="35"/>
      <c r="P149" s="174">
        <f>O149*H149</f>
        <v>0</v>
      </c>
      <c r="Q149" s="174">
        <v>0</v>
      </c>
      <c r="R149" s="174">
        <f>Q149*H149</f>
        <v>0</v>
      </c>
      <c r="S149" s="174">
        <v>0</v>
      </c>
      <c r="T149" s="175">
        <f>S149*H149</f>
        <v>0</v>
      </c>
      <c r="AR149" s="17" t="s">
        <v>531</v>
      </c>
      <c r="AT149" s="17" t="s">
        <v>129</v>
      </c>
      <c r="AU149" s="17" t="s">
        <v>79</v>
      </c>
      <c r="AY149" s="17" t="s">
        <v>127</v>
      </c>
      <c r="BE149" s="176">
        <f>IF(N149="základní",J149,0)</f>
        <v>0</v>
      </c>
      <c r="BF149" s="176">
        <f>IF(N149="snížená",J149,0)</f>
        <v>0</v>
      </c>
      <c r="BG149" s="176">
        <f>IF(N149="zákl. přenesená",J149,0)</f>
        <v>0</v>
      </c>
      <c r="BH149" s="176">
        <f>IF(N149="sníž. přenesená",J149,0)</f>
        <v>0</v>
      </c>
      <c r="BI149" s="176">
        <f>IF(N149="nulová",J149,0)</f>
        <v>0</v>
      </c>
      <c r="BJ149" s="17" t="s">
        <v>79</v>
      </c>
      <c r="BK149" s="176">
        <f>ROUND(I149*H149,2)</f>
        <v>0</v>
      </c>
      <c r="BL149" s="17" t="s">
        <v>531</v>
      </c>
      <c r="BM149" s="17" t="s">
        <v>324</v>
      </c>
    </row>
    <row r="150" spans="2:47" s="1" customFormat="1" ht="13.5">
      <c r="B150" s="34"/>
      <c r="D150" s="181" t="s">
        <v>136</v>
      </c>
      <c r="F150" s="212" t="s">
        <v>970</v>
      </c>
      <c r="I150" s="138"/>
      <c r="L150" s="34"/>
      <c r="M150" s="63"/>
      <c r="N150" s="35"/>
      <c r="O150" s="35"/>
      <c r="P150" s="35"/>
      <c r="Q150" s="35"/>
      <c r="R150" s="35"/>
      <c r="S150" s="35"/>
      <c r="T150" s="64"/>
      <c r="AT150" s="17" t="s">
        <v>136</v>
      </c>
      <c r="AU150" s="17" t="s">
        <v>79</v>
      </c>
    </row>
    <row r="151" spans="2:65" s="1" customFormat="1" ht="31.5" customHeight="1">
      <c r="B151" s="164"/>
      <c r="C151" s="165" t="s">
        <v>329</v>
      </c>
      <c r="D151" s="165" t="s">
        <v>129</v>
      </c>
      <c r="E151" s="166" t="s">
        <v>319</v>
      </c>
      <c r="F151" s="167" t="s">
        <v>971</v>
      </c>
      <c r="G151" s="168" t="s">
        <v>942</v>
      </c>
      <c r="H151" s="169">
        <v>21</v>
      </c>
      <c r="I151" s="170"/>
      <c r="J151" s="171">
        <f>ROUND(I151*H151,2)</f>
        <v>0</v>
      </c>
      <c r="K151" s="167" t="s">
        <v>21</v>
      </c>
      <c r="L151" s="34"/>
      <c r="M151" s="172" t="s">
        <v>21</v>
      </c>
      <c r="N151" s="173" t="s">
        <v>43</v>
      </c>
      <c r="O151" s="35"/>
      <c r="P151" s="174">
        <f>O151*H151</f>
        <v>0</v>
      </c>
      <c r="Q151" s="174">
        <v>0</v>
      </c>
      <c r="R151" s="174">
        <f>Q151*H151</f>
        <v>0</v>
      </c>
      <c r="S151" s="174">
        <v>0</v>
      </c>
      <c r="T151" s="175">
        <f>S151*H151</f>
        <v>0</v>
      </c>
      <c r="AR151" s="17" t="s">
        <v>531</v>
      </c>
      <c r="AT151" s="17" t="s">
        <v>129</v>
      </c>
      <c r="AU151" s="17" t="s">
        <v>79</v>
      </c>
      <c r="AY151" s="17" t="s">
        <v>127</v>
      </c>
      <c r="BE151" s="176">
        <f>IF(N151="základní",J151,0)</f>
        <v>0</v>
      </c>
      <c r="BF151" s="176">
        <f>IF(N151="snížená",J151,0)</f>
        <v>0</v>
      </c>
      <c r="BG151" s="176">
        <f>IF(N151="zákl. přenesená",J151,0)</f>
        <v>0</v>
      </c>
      <c r="BH151" s="176">
        <f>IF(N151="sníž. přenesená",J151,0)</f>
        <v>0</v>
      </c>
      <c r="BI151" s="176">
        <f>IF(N151="nulová",J151,0)</f>
        <v>0</v>
      </c>
      <c r="BJ151" s="17" t="s">
        <v>79</v>
      </c>
      <c r="BK151" s="176">
        <f>ROUND(I151*H151,2)</f>
        <v>0</v>
      </c>
      <c r="BL151" s="17" t="s">
        <v>531</v>
      </c>
      <c r="BM151" s="17" t="s">
        <v>329</v>
      </c>
    </row>
    <row r="152" spans="2:47" s="1" customFormat="1" ht="27">
      <c r="B152" s="34"/>
      <c r="D152" s="181" t="s">
        <v>136</v>
      </c>
      <c r="F152" s="212" t="s">
        <v>971</v>
      </c>
      <c r="I152" s="138"/>
      <c r="L152" s="34"/>
      <c r="M152" s="63"/>
      <c r="N152" s="35"/>
      <c r="O152" s="35"/>
      <c r="P152" s="35"/>
      <c r="Q152" s="35"/>
      <c r="R152" s="35"/>
      <c r="S152" s="35"/>
      <c r="T152" s="64"/>
      <c r="AT152" s="17" t="s">
        <v>136</v>
      </c>
      <c r="AU152" s="17" t="s">
        <v>79</v>
      </c>
    </row>
    <row r="153" spans="2:65" s="1" customFormat="1" ht="31.5" customHeight="1">
      <c r="B153" s="164"/>
      <c r="C153" s="165" t="s">
        <v>335</v>
      </c>
      <c r="D153" s="165" t="s">
        <v>129</v>
      </c>
      <c r="E153" s="166" t="s">
        <v>324</v>
      </c>
      <c r="F153" s="167" t="s">
        <v>972</v>
      </c>
      <c r="G153" s="168" t="s">
        <v>942</v>
      </c>
      <c r="H153" s="169">
        <v>20</v>
      </c>
      <c r="I153" s="170"/>
      <c r="J153" s="171">
        <f>ROUND(I153*H153,2)</f>
        <v>0</v>
      </c>
      <c r="K153" s="167" t="s">
        <v>21</v>
      </c>
      <c r="L153" s="34"/>
      <c r="M153" s="172" t="s">
        <v>21</v>
      </c>
      <c r="N153" s="173" t="s">
        <v>43</v>
      </c>
      <c r="O153" s="35"/>
      <c r="P153" s="174">
        <f>O153*H153</f>
        <v>0</v>
      </c>
      <c r="Q153" s="174">
        <v>0</v>
      </c>
      <c r="R153" s="174">
        <f>Q153*H153</f>
        <v>0</v>
      </c>
      <c r="S153" s="174">
        <v>0</v>
      </c>
      <c r="T153" s="175">
        <f>S153*H153</f>
        <v>0</v>
      </c>
      <c r="AR153" s="17" t="s">
        <v>531</v>
      </c>
      <c r="AT153" s="17" t="s">
        <v>129</v>
      </c>
      <c r="AU153" s="17" t="s">
        <v>79</v>
      </c>
      <c r="AY153" s="17" t="s">
        <v>127</v>
      </c>
      <c r="BE153" s="176">
        <f>IF(N153="základní",J153,0)</f>
        <v>0</v>
      </c>
      <c r="BF153" s="176">
        <f>IF(N153="snížená",J153,0)</f>
        <v>0</v>
      </c>
      <c r="BG153" s="176">
        <f>IF(N153="zákl. přenesená",J153,0)</f>
        <v>0</v>
      </c>
      <c r="BH153" s="176">
        <f>IF(N153="sníž. přenesená",J153,0)</f>
        <v>0</v>
      </c>
      <c r="BI153" s="176">
        <f>IF(N153="nulová",J153,0)</f>
        <v>0</v>
      </c>
      <c r="BJ153" s="17" t="s">
        <v>79</v>
      </c>
      <c r="BK153" s="176">
        <f>ROUND(I153*H153,2)</f>
        <v>0</v>
      </c>
      <c r="BL153" s="17" t="s">
        <v>531</v>
      </c>
      <c r="BM153" s="17" t="s">
        <v>335</v>
      </c>
    </row>
    <row r="154" spans="2:47" s="1" customFormat="1" ht="13.5">
      <c r="B154" s="34"/>
      <c r="D154" s="181" t="s">
        <v>136</v>
      </c>
      <c r="F154" s="212" t="s">
        <v>972</v>
      </c>
      <c r="I154" s="138"/>
      <c r="L154" s="34"/>
      <c r="M154" s="63"/>
      <c r="N154" s="35"/>
      <c r="O154" s="35"/>
      <c r="P154" s="35"/>
      <c r="Q154" s="35"/>
      <c r="R154" s="35"/>
      <c r="S154" s="35"/>
      <c r="T154" s="64"/>
      <c r="AT154" s="17" t="s">
        <v>136</v>
      </c>
      <c r="AU154" s="17" t="s">
        <v>79</v>
      </c>
    </row>
    <row r="155" spans="2:65" s="1" customFormat="1" ht="22.5" customHeight="1">
      <c r="B155" s="164"/>
      <c r="C155" s="165" t="s">
        <v>339</v>
      </c>
      <c r="D155" s="165" t="s">
        <v>129</v>
      </c>
      <c r="E155" s="166" t="s">
        <v>329</v>
      </c>
      <c r="F155" s="167" t="s">
        <v>973</v>
      </c>
      <c r="G155" s="168" t="s">
        <v>935</v>
      </c>
      <c r="H155" s="169">
        <v>6</v>
      </c>
      <c r="I155" s="170"/>
      <c r="J155" s="171">
        <f>ROUND(I155*H155,2)</f>
        <v>0</v>
      </c>
      <c r="K155" s="167" t="s">
        <v>21</v>
      </c>
      <c r="L155" s="34"/>
      <c r="M155" s="172" t="s">
        <v>21</v>
      </c>
      <c r="N155" s="173" t="s">
        <v>43</v>
      </c>
      <c r="O155" s="35"/>
      <c r="P155" s="174">
        <f>O155*H155</f>
        <v>0</v>
      </c>
      <c r="Q155" s="174">
        <v>0</v>
      </c>
      <c r="R155" s="174">
        <f>Q155*H155</f>
        <v>0</v>
      </c>
      <c r="S155" s="174">
        <v>0</v>
      </c>
      <c r="T155" s="175">
        <f>S155*H155</f>
        <v>0</v>
      </c>
      <c r="AR155" s="17" t="s">
        <v>531</v>
      </c>
      <c r="AT155" s="17" t="s">
        <v>129</v>
      </c>
      <c r="AU155" s="17" t="s">
        <v>79</v>
      </c>
      <c r="AY155" s="17" t="s">
        <v>127</v>
      </c>
      <c r="BE155" s="176">
        <f>IF(N155="základní",J155,0)</f>
        <v>0</v>
      </c>
      <c r="BF155" s="176">
        <f>IF(N155="snížená",J155,0)</f>
        <v>0</v>
      </c>
      <c r="BG155" s="176">
        <f>IF(N155="zákl. přenesená",J155,0)</f>
        <v>0</v>
      </c>
      <c r="BH155" s="176">
        <f>IF(N155="sníž. přenesená",J155,0)</f>
        <v>0</v>
      </c>
      <c r="BI155" s="176">
        <f>IF(N155="nulová",J155,0)</f>
        <v>0</v>
      </c>
      <c r="BJ155" s="17" t="s">
        <v>79</v>
      </c>
      <c r="BK155" s="176">
        <f>ROUND(I155*H155,2)</f>
        <v>0</v>
      </c>
      <c r="BL155" s="17" t="s">
        <v>531</v>
      </c>
      <c r="BM155" s="17" t="s">
        <v>339</v>
      </c>
    </row>
    <row r="156" spans="2:47" s="1" customFormat="1" ht="13.5">
      <c r="B156" s="34"/>
      <c r="D156" s="181" t="s">
        <v>136</v>
      </c>
      <c r="F156" s="212" t="s">
        <v>973</v>
      </c>
      <c r="I156" s="138"/>
      <c r="L156" s="34"/>
      <c r="M156" s="63"/>
      <c r="N156" s="35"/>
      <c r="O156" s="35"/>
      <c r="P156" s="35"/>
      <c r="Q156" s="35"/>
      <c r="R156" s="35"/>
      <c r="S156" s="35"/>
      <c r="T156" s="64"/>
      <c r="AT156" s="17" t="s">
        <v>136</v>
      </c>
      <c r="AU156" s="17" t="s">
        <v>79</v>
      </c>
    </row>
    <row r="157" spans="2:65" s="1" customFormat="1" ht="22.5" customHeight="1">
      <c r="B157" s="164"/>
      <c r="C157" s="165" t="s">
        <v>346</v>
      </c>
      <c r="D157" s="165" t="s">
        <v>129</v>
      </c>
      <c r="E157" s="166" t="s">
        <v>335</v>
      </c>
      <c r="F157" s="167" t="s">
        <v>974</v>
      </c>
      <c r="G157" s="168" t="s">
        <v>942</v>
      </c>
      <c r="H157" s="169">
        <v>1</v>
      </c>
      <c r="I157" s="170"/>
      <c r="J157" s="171">
        <f>ROUND(I157*H157,2)</f>
        <v>0</v>
      </c>
      <c r="K157" s="167" t="s">
        <v>21</v>
      </c>
      <c r="L157" s="34"/>
      <c r="M157" s="172" t="s">
        <v>21</v>
      </c>
      <c r="N157" s="173" t="s">
        <v>43</v>
      </c>
      <c r="O157" s="35"/>
      <c r="P157" s="174">
        <f>O157*H157</f>
        <v>0</v>
      </c>
      <c r="Q157" s="174">
        <v>0</v>
      </c>
      <c r="R157" s="174">
        <f>Q157*H157</f>
        <v>0</v>
      </c>
      <c r="S157" s="174">
        <v>0</v>
      </c>
      <c r="T157" s="175">
        <f>S157*H157</f>
        <v>0</v>
      </c>
      <c r="AR157" s="17" t="s">
        <v>531</v>
      </c>
      <c r="AT157" s="17" t="s">
        <v>129</v>
      </c>
      <c r="AU157" s="17" t="s">
        <v>79</v>
      </c>
      <c r="AY157" s="17" t="s">
        <v>127</v>
      </c>
      <c r="BE157" s="176">
        <f>IF(N157="základní",J157,0)</f>
        <v>0</v>
      </c>
      <c r="BF157" s="176">
        <f>IF(N157="snížená",J157,0)</f>
        <v>0</v>
      </c>
      <c r="BG157" s="176">
        <f>IF(N157="zákl. přenesená",J157,0)</f>
        <v>0</v>
      </c>
      <c r="BH157" s="176">
        <f>IF(N157="sníž. přenesená",J157,0)</f>
        <v>0</v>
      </c>
      <c r="BI157" s="176">
        <f>IF(N157="nulová",J157,0)</f>
        <v>0</v>
      </c>
      <c r="BJ157" s="17" t="s">
        <v>79</v>
      </c>
      <c r="BK157" s="176">
        <f>ROUND(I157*H157,2)</f>
        <v>0</v>
      </c>
      <c r="BL157" s="17" t="s">
        <v>531</v>
      </c>
      <c r="BM157" s="17" t="s">
        <v>346</v>
      </c>
    </row>
    <row r="158" spans="2:47" s="1" customFormat="1" ht="13.5">
      <c r="B158" s="34"/>
      <c r="D158" s="181" t="s">
        <v>136</v>
      </c>
      <c r="F158" s="212" t="s">
        <v>974</v>
      </c>
      <c r="I158" s="138"/>
      <c r="L158" s="34"/>
      <c r="M158" s="63"/>
      <c r="N158" s="35"/>
      <c r="O158" s="35"/>
      <c r="P158" s="35"/>
      <c r="Q158" s="35"/>
      <c r="R158" s="35"/>
      <c r="S158" s="35"/>
      <c r="T158" s="64"/>
      <c r="AT158" s="17" t="s">
        <v>136</v>
      </c>
      <c r="AU158" s="17" t="s">
        <v>79</v>
      </c>
    </row>
    <row r="159" spans="2:65" s="1" customFormat="1" ht="22.5" customHeight="1">
      <c r="B159" s="164"/>
      <c r="C159" s="165" t="s">
        <v>352</v>
      </c>
      <c r="D159" s="165" t="s">
        <v>129</v>
      </c>
      <c r="E159" s="166" t="s">
        <v>339</v>
      </c>
      <c r="F159" s="167" t="s">
        <v>975</v>
      </c>
      <c r="G159" s="168" t="s">
        <v>942</v>
      </c>
      <c r="H159" s="169">
        <v>1</v>
      </c>
      <c r="I159" s="170"/>
      <c r="J159" s="171">
        <f>ROUND(I159*H159,2)</f>
        <v>0</v>
      </c>
      <c r="K159" s="167" t="s">
        <v>21</v>
      </c>
      <c r="L159" s="34"/>
      <c r="M159" s="172" t="s">
        <v>21</v>
      </c>
      <c r="N159" s="173" t="s">
        <v>43</v>
      </c>
      <c r="O159" s="35"/>
      <c r="P159" s="174">
        <f>O159*H159</f>
        <v>0</v>
      </c>
      <c r="Q159" s="174">
        <v>0</v>
      </c>
      <c r="R159" s="174">
        <f>Q159*H159</f>
        <v>0</v>
      </c>
      <c r="S159" s="174">
        <v>0</v>
      </c>
      <c r="T159" s="175">
        <f>S159*H159</f>
        <v>0</v>
      </c>
      <c r="AR159" s="17" t="s">
        <v>531</v>
      </c>
      <c r="AT159" s="17" t="s">
        <v>129</v>
      </c>
      <c r="AU159" s="17" t="s">
        <v>79</v>
      </c>
      <c r="AY159" s="17" t="s">
        <v>127</v>
      </c>
      <c r="BE159" s="176">
        <f>IF(N159="základní",J159,0)</f>
        <v>0</v>
      </c>
      <c r="BF159" s="176">
        <f>IF(N159="snížená",J159,0)</f>
        <v>0</v>
      </c>
      <c r="BG159" s="176">
        <f>IF(N159="zákl. přenesená",J159,0)</f>
        <v>0</v>
      </c>
      <c r="BH159" s="176">
        <f>IF(N159="sníž. přenesená",J159,0)</f>
        <v>0</v>
      </c>
      <c r="BI159" s="176">
        <f>IF(N159="nulová",J159,0)</f>
        <v>0</v>
      </c>
      <c r="BJ159" s="17" t="s">
        <v>79</v>
      </c>
      <c r="BK159" s="176">
        <f>ROUND(I159*H159,2)</f>
        <v>0</v>
      </c>
      <c r="BL159" s="17" t="s">
        <v>531</v>
      </c>
      <c r="BM159" s="17" t="s">
        <v>352</v>
      </c>
    </row>
    <row r="160" spans="2:47" s="1" customFormat="1" ht="13.5">
      <c r="B160" s="34"/>
      <c r="D160" s="181" t="s">
        <v>136</v>
      </c>
      <c r="F160" s="212" t="s">
        <v>975</v>
      </c>
      <c r="I160" s="138"/>
      <c r="L160" s="34"/>
      <c r="M160" s="63"/>
      <c r="N160" s="35"/>
      <c r="O160" s="35"/>
      <c r="P160" s="35"/>
      <c r="Q160" s="35"/>
      <c r="R160" s="35"/>
      <c r="S160" s="35"/>
      <c r="T160" s="64"/>
      <c r="AT160" s="17" t="s">
        <v>136</v>
      </c>
      <c r="AU160" s="17" t="s">
        <v>79</v>
      </c>
    </row>
    <row r="161" spans="2:65" s="1" customFormat="1" ht="22.5" customHeight="1">
      <c r="B161" s="164"/>
      <c r="C161" s="165" t="s">
        <v>358</v>
      </c>
      <c r="D161" s="165" t="s">
        <v>129</v>
      </c>
      <c r="E161" s="166" t="s">
        <v>346</v>
      </c>
      <c r="F161" s="167" t="s">
        <v>976</v>
      </c>
      <c r="G161" s="168" t="s">
        <v>942</v>
      </c>
      <c r="H161" s="169">
        <v>21</v>
      </c>
      <c r="I161" s="170"/>
      <c r="J161" s="171">
        <f>ROUND(I161*H161,2)</f>
        <v>0</v>
      </c>
      <c r="K161" s="167" t="s">
        <v>21</v>
      </c>
      <c r="L161" s="34"/>
      <c r="M161" s="172" t="s">
        <v>21</v>
      </c>
      <c r="N161" s="173" t="s">
        <v>43</v>
      </c>
      <c r="O161" s="35"/>
      <c r="P161" s="174">
        <f>O161*H161</f>
        <v>0</v>
      </c>
      <c r="Q161" s="174">
        <v>0</v>
      </c>
      <c r="R161" s="174">
        <f>Q161*H161</f>
        <v>0</v>
      </c>
      <c r="S161" s="174">
        <v>0</v>
      </c>
      <c r="T161" s="175">
        <f>S161*H161</f>
        <v>0</v>
      </c>
      <c r="AR161" s="17" t="s">
        <v>531</v>
      </c>
      <c r="AT161" s="17" t="s">
        <v>129</v>
      </c>
      <c r="AU161" s="17" t="s">
        <v>79</v>
      </c>
      <c r="AY161" s="17" t="s">
        <v>127</v>
      </c>
      <c r="BE161" s="176">
        <f>IF(N161="základní",J161,0)</f>
        <v>0</v>
      </c>
      <c r="BF161" s="176">
        <f>IF(N161="snížená",J161,0)</f>
        <v>0</v>
      </c>
      <c r="BG161" s="176">
        <f>IF(N161="zákl. přenesená",J161,0)</f>
        <v>0</v>
      </c>
      <c r="BH161" s="176">
        <f>IF(N161="sníž. přenesená",J161,0)</f>
        <v>0</v>
      </c>
      <c r="BI161" s="176">
        <f>IF(N161="nulová",J161,0)</f>
        <v>0</v>
      </c>
      <c r="BJ161" s="17" t="s">
        <v>79</v>
      </c>
      <c r="BK161" s="176">
        <f>ROUND(I161*H161,2)</f>
        <v>0</v>
      </c>
      <c r="BL161" s="17" t="s">
        <v>531</v>
      </c>
      <c r="BM161" s="17" t="s">
        <v>358</v>
      </c>
    </row>
    <row r="162" spans="2:47" s="1" customFormat="1" ht="13.5">
      <c r="B162" s="34"/>
      <c r="D162" s="181" t="s">
        <v>136</v>
      </c>
      <c r="F162" s="212" t="s">
        <v>976</v>
      </c>
      <c r="I162" s="138"/>
      <c r="L162" s="34"/>
      <c r="M162" s="63"/>
      <c r="N162" s="35"/>
      <c r="O162" s="35"/>
      <c r="P162" s="35"/>
      <c r="Q162" s="35"/>
      <c r="R162" s="35"/>
      <c r="S162" s="35"/>
      <c r="T162" s="64"/>
      <c r="AT162" s="17" t="s">
        <v>136</v>
      </c>
      <c r="AU162" s="17" t="s">
        <v>79</v>
      </c>
    </row>
    <row r="163" spans="2:65" s="1" customFormat="1" ht="22.5" customHeight="1">
      <c r="B163" s="164"/>
      <c r="C163" s="165" t="s">
        <v>364</v>
      </c>
      <c r="D163" s="165" t="s">
        <v>129</v>
      </c>
      <c r="E163" s="166" t="s">
        <v>352</v>
      </c>
      <c r="F163" s="167" t="s">
        <v>977</v>
      </c>
      <c r="G163" s="168" t="s">
        <v>942</v>
      </c>
      <c r="H163" s="169">
        <v>21</v>
      </c>
      <c r="I163" s="170"/>
      <c r="J163" s="171">
        <f>ROUND(I163*H163,2)</f>
        <v>0</v>
      </c>
      <c r="K163" s="167" t="s">
        <v>21</v>
      </c>
      <c r="L163" s="34"/>
      <c r="M163" s="172" t="s">
        <v>21</v>
      </c>
      <c r="N163" s="173" t="s">
        <v>43</v>
      </c>
      <c r="O163" s="35"/>
      <c r="P163" s="174">
        <f>O163*H163</f>
        <v>0</v>
      </c>
      <c r="Q163" s="174">
        <v>0</v>
      </c>
      <c r="R163" s="174">
        <f>Q163*H163</f>
        <v>0</v>
      </c>
      <c r="S163" s="174">
        <v>0</v>
      </c>
      <c r="T163" s="175">
        <f>S163*H163</f>
        <v>0</v>
      </c>
      <c r="AR163" s="17" t="s">
        <v>531</v>
      </c>
      <c r="AT163" s="17" t="s">
        <v>129</v>
      </c>
      <c r="AU163" s="17" t="s">
        <v>79</v>
      </c>
      <c r="AY163" s="17" t="s">
        <v>127</v>
      </c>
      <c r="BE163" s="176">
        <f>IF(N163="základní",J163,0)</f>
        <v>0</v>
      </c>
      <c r="BF163" s="176">
        <f>IF(N163="snížená",J163,0)</f>
        <v>0</v>
      </c>
      <c r="BG163" s="176">
        <f>IF(N163="zákl. přenesená",J163,0)</f>
        <v>0</v>
      </c>
      <c r="BH163" s="176">
        <f>IF(N163="sníž. přenesená",J163,0)</f>
        <v>0</v>
      </c>
      <c r="BI163" s="176">
        <f>IF(N163="nulová",J163,0)</f>
        <v>0</v>
      </c>
      <c r="BJ163" s="17" t="s">
        <v>79</v>
      </c>
      <c r="BK163" s="176">
        <f>ROUND(I163*H163,2)</f>
        <v>0</v>
      </c>
      <c r="BL163" s="17" t="s">
        <v>531</v>
      </c>
      <c r="BM163" s="17" t="s">
        <v>364</v>
      </c>
    </row>
    <row r="164" spans="2:47" s="1" customFormat="1" ht="13.5">
      <c r="B164" s="34"/>
      <c r="D164" s="181" t="s">
        <v>136</v>
      </c>
      <c r="F164" s="212" t="s">
        <v>977</v>
      </c>
      <c r="I164" s="138"/>
      <c r="L164" s="34"/>
      <c r="M164" s="63"/>
      <c r="N164" s="35"/>
      <c r="O164" s="35"/>
      <c r="P164" s="35"/>
      <c r="Q164" s="35"/>
      <c r="R164" s="35"/>
      <c r="S164" s="35"/>
      <c r="T164" s="64"/>
      <c r="AT164" s="17" t="s">
        <v>136</v>
      </c>
      <c r="AU164" s="17" t="s">
        <v>79</v>
      </c>
    </row>
    <row r="165" spans="2:65" s="1" customFormat="1" ht="22.5" customHeight="1">
      <c r="B165" s="164"/>
      <c r="C165" s="165" t="s">
        <v>371</v>
      </c>
      <c r="D165" s="165" t="s">
        <v>129</v>
      </c>
      <c r="E165" s="166" t="s">
        <v>358</v>
      </c>
      <c r="F165" s="167" t="s">
        <v>978</v>
      </c>
      <c r="G165" s="168" t="s">
        <v>942</v>
      </c>
      <c r="H165" s="169">
        <v>21</v>
      </c>
      <c r="I165" s="170"/>
      <c r="J165" s="171">
        <f>ROUND(I165*H165,2)</f>
        <v>0</v>
      </c>
      <c r="K165" s="167" t="s">
        <v>21</v>
      </c>
      <c r="L165" s="34"/>
      <c r="M165" s="172" t="s">
        <v>21</v>
      </c>
      <c r="N165" s="173" t="s">
        <v>43</v>
      </c>
      <c r="O165" s="35"/>
      <c r="P165" s="174">
        <f>O165*H165</f>
        <v>0</v>
      </c>
      <c r="Q165" s="174">
        <v>0</v>
      </c>
      <c r="R165" s="174">
        <f>Q165*H165</f>
        <v>0</v>
      </c>
      <c r="S165" s="174">
        <v>0</v>
      </c>
      <c r="T165" s="175">
        <f>S165*H165</f>
        <v>0</v>
      </c>
      <c r="AR165" s="17" t="s">
        <v>531</v>
      </c>
      <c r="AT165" s="17" t="s">
        <v>129</v>
      </c>
      <c r="AU165" s="17" t="s">
        <v>79</v>
      </c>
      <c r="AY165" s="17" t="s">
        <v>127</v>
      </c>
      <c r="BE165" s="176">
        <f>IF(N165="základní",J165,0)</f>
        <v>0</v>
      </c>
      <c r="BF165" s="176">
        <f>IF(N165="snížená",J165,0)</f>
        <v>0</v>
      </c>
      <c r="BG165" s="176">
        <f>IF(N165="zákl. přenesená",J165,0)</f>
        <v>0</v>
      </c>
      <c r="BH165" s="176">
        <f>IF(N165="sníž. přenesená",J165,0)</f>
        <v>0</v>
      </c>
      <c r="BI165" s="176">
        <f>IF(N165="nulová",J165,0)</f>
        <v>0</v>
      </c>
      <c r="BJ165" s="17" t="s">
        <v>79</v>
      </c>
      <c r="BK165" s="176">
        <f>ROUND(I165*H165,2)</f>
        <v>0</v>
      </c>
      <c r="BL165" s="17" t="s">
        <v>531</v>
      </c>
      <c r="BM165" s="17" t="s">
        <v>371</v>
      </c>
    </row>
    <row r="166" spans="2:47" s="1" customFormat="1" ht="13.5">
      <c r="B166" s="34"/>
      <c r="D166" s="177" t="s">
        <v>136</v>
      </c>
      <c r="F166" s="178" t="s">
        <v>978</v>
      </c>
      <c r="I166" s="138"/>
      <c r="L166" s="34"/>
      <c r="M166" s="63"/>
      <c r="N166" s="35"/>
      <c r="O166" s="35"/>
      <c r="P166" s="35"/>
      <c r="Q166" s="35"/>
      <c r="R166" s="35"/>
      <c r="S166" s="35"/>
      <c r="T166" s="64"/>
      <c r="AT166" s="17" t="s">
        <v>136</v>
      </c>
      <c r="AU166" s="17" t="s">
        <v>79</v>
      </c>
    </row>
    <row r="167" spans="2:63" s="10" customFormat="1" ht="36.75" customHeight="1">
      <c r="B167" s="150"/>
      <c r="D167" s="161" t="s">
        <v>71</v>
      </c>
      <c r="E167" s="223" t="s">
        <v>979</v>
      </c>
      <c r="F167" s="223" t="s">
        <v>980</v>
      </c>
      <c r="I167" s="153"/>
      <c r="J167" s="224">
        <f>BK167</f>
        <v>0</v>
      </c>
      <c r="L167" s="150"/>
      <c r="M167" s="155"/>
      <c r="N167" s="156"/>
      <c r="O167" s="156"/>
      <c r="P167" s="157">
        <f>SUM(P168:P185)</f>
        <v>0</v>
      </c>
      <c r="Q167" s="156"/>
      <c r="R167" s="157">
        <f>SUM(R168:R185)</f>
        <v>0</v>
      </c>
      <c r="S167" s="156"/>
      <c r="T167" s="158">
        <f>SUM(T168:T185)</f>
        <v>0</v>
      </c>
      <c r="AR167" s="151" t="s">
        <v>148</v>
      </c>
      <c r="AT167" s="159" t="s">
        <v>71</v>
      </c>
      <c r="AU167" s="159" t="s">
        <v>72</v>
      </c>
      <c r="AY167" s="151" t="s">
        <v>127</v>
      </c>
      <c r="BK167" s="160">
        <f>SUM(BK168:BK185)</f>
        <v>0</v>
      </c>
    </row>
    <row r="168" spans="2:65" s="1" customFormat="1" ht="22.5" customHeight="1">
      <c r="B168" s="164"/>
      <c r="C168" s="165" t="s">
        <v>375</v>
      </c>
      <c r="D168" s="165" t="s">
        <v>129</v>
      </c>
      <c r="E168" s="166" t="s">
        <v>364</v>
      </c>
      <c r="F168" s="167" t="s">
        <v>981</v>
      </c>
      <c r="G168" s="168" t="s">
        <v>165</v>
      </c>
      <c r="H168" s="169">
        <v>1</v>
      </c>
      <c r="I168" s="170"/>
      <c r="J168" s="171">
        <f>ROUND(I168*H168,2)</f>
        <v>0</v>
      </c>
      <c r="K168" s="167" t="s">
        <v>21</v>
      </c>
      <c r="L168" s="34"/>
      <c r="M168" s="172" t="s">
        <v>21</v>
      </c>
      <c r="N168" s="173" t="s">
        <v>43</v>
      </c>
      <c r="O168" s="35"/>
      <c r="P168" s="174">
        <f>O168*H168</f>
        <v>0</v>
      </c>
      <c r="Q168" s="174">
        <v>0</v>
      </c>
      <c r="R168" s="174">
        <f>Q168*H168</f>
        <v>0</v>
      </c>
      <c r="S168" s="174">
        <v>0</v>
      </c>
      <c r="T168" s="175">
        <f>S168*H168</f>
        <v>0</v>
      </c>
      <c r="AR168" s="17" t="s">
        <v>531</v>
      </c>
      <c r="AT168" s="17" t="s">
        <v>129</v>
      </c>
      <c r="AU168" s="17" t="s">
        <v>79</v>
      </c>
      <c r="AY168" s="17" t="s">
        <v>127</v>
      </c>
      <c r="BE168" s="176">
        <f>IF(N168="základní",J168,0)</f>
        <v>0</v>
      </c>
      <c r="BF168" s="176">
        <f>IF(N168="snížená",J168,0)</f>
        <v>0</v>
      </c>
      <c r="BG168" s="176">
        <f>IF(N168="zákl. přenesená",J168,0)</f>
        <v>0</v>
      </c>
      <c r="BH168" s="176">
        <f>IF(N168="sníž. přenesená",J168,0)</f>
        <v>0</v>
      </c>
      <c r="BI168" s="176">
        <f>IF(N168="nulová",J168,0)</f>
        <v>0</v>
      </c>
      <c r="BJ168" s="17" t="s">
        <v>79</v>
      </c>
      <c r="BK168" s="176">
        <f>ROUND(I168*H168,2)</f>
        <v>0</v>
      </c>
      <c r="BL168" s="17" t="s">
        <v>531</v>
      </c>
      <c r="BM168" s="17" t="s">
        <v>375</v>
      </c>
    </row>
    <row r="169" spans="2:47" s="1" customFormat="1" ht="13.5">
      <c r="B169" s="34"/>
      <c r="D169" s="181" t="s">
        <v>136</v>
      </c>
      <c r="F169" s="212" t="s">
        <v>981</v>
      </c>
      <c r="I169" s="138"/>
      <c r="L169" s="34"/>
      <c r="M169" s="63"/>
      <c r="N169" s="35"/>
      <c r="O169" s="35"/>
      <c r="P169" s="35"/>
      <c r="Q169" s="35"/>
      <c r="R169" s="35"/>
      <c r="S169" s="35"/>
      <c r="T169" s="64"/>
      <c r="AT169" s="17" t="s">
        <v>136</v>
      </c>
      <c r="AU169" s="17" t="s">
        <v>79</v>
      </c>
    </row>
    <row r="170" spans="2:65" s="1" customFormat="1" ht="31.5" customHeight="1">
      <c r="B170" s="164"/>
      <c r="C170" s="165" t="s">
        <v>381</v>
      </c>
      <c r="D170" s="165" t="s">
        <v>129</v>
      </c>
      <c r="E170" s="166" t="s">
        <v>371</v>
      </c>
      <c r="F170" s="167" t="s">
        <v>982</v>
      </c>
      <c r="G170" s="168" t="s">
        <v>942</v>
      </c>
      <c r="H170" s="169">
        <v>2</v>
      </c>
      <c r="I170" s="170"/>
      <c r="J170" s="171">
        <f>ROUND(I170*H170,2)</f>
        <v>0</v>
      </c>
      <c r="K170" s="167" t="s">
        <v>21</v>
      </c>
      <c r="L170" s="34"/>
      <c r="M170" s="172" t="s">
        <v>21</v>
      </c>
      <c r="N170" s="173" t="s">
        <v>43</v>
      </c>
      <c r="O170" s="35"/>
      <c r="P170" s="174">
        <f>O170*H170</f>
        <v>0</v>
      </c>
      <c r="Q170" s="174">
        <v>0</v>
      </c>
      <c r="R170" s="174">
        <f>Q170*H170</f>
        <v>0</v>
      </c>
      <c r="S170" s="174">
        <v>0</v>
      </c>
      <c r="T170" s="175">
        <f>S170*H170</f>
        <v>0</v>
      </c>
      <c r="AR170" s="17" t="s">
        <v>531</v>
      </c>
      <c r="AT170" s="17" t="s">
        <v>129</v>
      </c>
      <c r="AU170" s="17" t="s">
        <v>79</v>
      </c>
      <c r="AY170" s="17" t="s">
        <v>127</v>
      </c>
      <c r="BE170" s="176">
        <f>IF(N170="základní",J170,0)</f>
        <v>0</v>
      </c>
      <c r="BF170" s="176">
        <f>IF(N170="snížená",J170,0)</f>
        <v>0</v>
      </c>
      <c r="BG170" s="176">
        <f>IF(N170="zákl. přenesená",J170,0)</f>
        <v>0</v>
      </c>
      <c r="BH170" s="176">
        <f>IF(N170="sníž. přenesená",J170,0)</f>
        <v>0</v>
      </c>
      <c r="BI170" s="176">
        <f>IF(N170="nulová",J170,0)</f>
        <v>0</v>
      </c>
      <c r="BJ170" s="17" t="s">
        <v>79</v>
      </c>
      <c r="BK170" s="176">
        <f>ROUND(I170*H170,2)</f>
        <v>0</v>
      </c>
      <c r="BL170" s="17" t="s">
        <v>531</v>
      </c>
      <c r="BM170" s="17" t="s">
        <v>381</v>
      </c>
    </row>
    <row r="171" spans="2:47" s="1" customFormat="1" ht="13.5">
      <c r="B171" s="34"/>
      <c r="D171" s="181" t="s">
        <v>136</v>
      </c>
      <c r="F171" s="212" t="s">
        <v>982</v>
      </c>
      <c r="I171" s="138"/>
      <c r="L171" s="34"/>
      <c r="M171" s="63"/>
      <c r="N171" s="35"/>
      <c r="O171" s="35"/>
      <c r="P171" s="35"/>
      <c r="Q171" s="35"/>
      <c r="R171" s="35"/>
      <c r="S171" s="35"/>
      <c r="T171" s="64"/>
      <c r="AT171" s="17" t="s">
        <v>136</v>
      </c>
      <c r="AU171" s="17" t="s">
        <v>79</v>
      </c>
    </row>
    <row r="172" spans="2:65" s="1" customFormat="1" ht="31.5" customHeight="1">
      <c r="B172" s="164"/>
      <c r="C172" s="165" t="s">
        <v>386</v>
      </c>
      <c r="D172" s="165" t="s">
        <v>129</v>
      </c>
      <c r="E172" s="166" t="s">
        <v>375</v>
      </c>
      <c r="F172" s="167" t="s">
        <v>983</v>
      </c>
      <c r="G172" s="168" t="s">
        <v>942</v>
      </c>
      <c r="H172" s="169">
        <v>2</v>
      </c>
      <c r="I172" s="170"/>
      <c r="J172" s="171">
        <f>ROUND(I172*H172,2)</f>
        <v>0</v>
      </c>
      <c r="K172" s="167" t="s">
        <v>21</v>
      </c>
      <c r="L172" s="34"/>
      <c r="M172" s="172" t="s">
        <v>21</v>
      </c>
      <c r="N172" s="173" t="s">
        <v>43</v>
      </c>
      <c r="O172" s="35"/>
      <c r="P172" s="174">
        <f>O172*H172</f>
        <v>0</v>
      </c>
      <c r="Q172" s="174">
        <v>0</v>
      </c>
      <c r="R172" s="174">
        <f>Q172*H172</f>
        <v>0</v>
      </c>
      <c r="S172" s="174">
        <v>0</v>
      </c>
      <c r="T172" s="175">
        <f>S172*H172</f>
        <v>0</v>
      </c>
      <c r="AR172" s="17" t="s">
        <v>531</v>
      </c>
      <c r="AT172" s="17" t="s">
        <v>129</v>
      </c>
      <c r="AU172" s="17" t="s">
        <v>79</v>
      </c>
      <c r="AY172" s="17" t="s">
        <v>127</v>
      </c>
      <c r="BE172" s="176">
        <f>IF(N172="základní",J172,0)</f>
        <v>0</v>
      </c>
      <c r="BF172" s="176">
        <f>IF(N172="snížená",J172,0)</f>
        <v>0</v>
      </c>
      <c r="BG172" s="176">
        <f>IF(N172="zákl. přenesená",J172,0)</f>
        <v>0</v>
      </c>
      <c r="BH172" s="176">
        <f>IF(N172="sníž. přenesená",J172,0)</f>
        <v>0</v>
      </c>
      <c r="BI172" s="176">
        <f>IF(N172="nulová",J172,0)</f>
        <v>0</v>
      </c>
      <c r="BJ172" s="17" t="s">
        <v>79</v>
      </c>
      <c r="BK172" s="176">
        <f>ROUND(I172*H172,2)</f>
        <v>0</v>
      </c>
      <c r="BL172" s="17" t="s">
        <v>531</v>
      </c>
      <c r="BM172" s="17" t="s">
        <v>386</v>
      </c>
    </row>
    <row r="173" spans="2:47" s="1" customFormat="1" ht="27">
      <c r="B173" s="34"/>
      <c r="D173" s="181" t="s">
        <v>136</v>
      </c>
      <c r="F173" s="212" t="s">
        <v>983</v>
      </c>
      <c r="I173" s="138"/>
      <c r="L173" s="34"/>
      <c r="M173" s="63"/>
      <c r="N173" s="35"/>
      <c r="O173" s="35"/>
      <c r="P173" s="35"/>
      <c r="Q173" s="35"/>
      <c r="R173" s="35"/>
      <c r="S173" s="35"/>
      <c r="T173" s="64"/>
      <c r="AT173" s="17" t="s">
        <v>136</v>
      </c>
      <c r="AU173" s="17" t="s">
        <v>79</v>
      </c>
    </row>
    <row r="174" spans="2:65" s="1" customFormat="1" ht="22.5" customHeight="1">
      <c r="B174" s="164"/>
      <c r="C174" s="165" t="s">
        <v>391</v>
      </c>
      <c r="D174" s="165" t="s">
        <v>129</v>
      </c>
      <c r="E174" s="166" t="s">
        <v>381</v>
      </c>
      <c r="F174" s="167" t="s">
        <v>984</v>
      </c>
      <c r="G174" s="168" t="s">
        <v>570</v>
      </c>
      <c r="H174" s="169">
        <v>16</v>
      </c>
      <c r="I174" s="170"/>
      <c r="J174" s="171">
        <f>ROUND(I174*H174,2)</f>
        <v>0</v>
      </c>
      <c r="K174" s="167" t="s">
        <v>21</v>
      </c>
      <c r="L174" s="34"/>
      <c r="M174" s="172" t="s">
        <v>21</v>
      </c>
      <c r="N174" s="173" t="s">
        <v>43</v>
      </c>
      <c r="O174" s="35"/>
      <c r="P174" s="174">
        <f>O174*H174</f>
        <v>0</v>
      </c>
      <c r="Q174" s="174">
        <v>0</v>
      </c>
      <c r="R174" s="174">
        <f>Q174*H174</f>
        <v>0</v>
      </c>
      <c r="S174" s="174">
        <v>0</v>
      </c>
      <c r="T174" s="175">
        <f>S174*H174</f>
        <v>0</v>
      </c>
      <c r="AR174" s="17" t="s">
        <v>531</v>
      </c>
      <c r="AT174" s="17" t="s">
        <v>129</v>
      </c>
      <c r="AU174" s="17" t="s">
        <v>79</v>
      </c>
      <c r="AY174" s="17" t="s">
        <v>127</v>
      </c>
      <c r="BE174" s="176">
        <f>IF(N174="základní",J174,0)</f>
        <v>0</v>
      </c>
      <c r="BF174" s="176">
        <f>IF(N174="snížená",J174,0)</f>
        <v>0</v>
      </c>
      <c r="BG174" s="176">
        <f>IF(N174="zákl. přenesená",J174,0)</f>
        <v>0</v>
      </c>
      <c r="BH174" s="176">
        <f>IF(N174="sníž. přenesená",J174,0)</f>
        <v>0</v>
      </c>
      <c r="BI174" s="176">
        <f>IF(N174="nulová",J174,0)</f>
        <v>0</v>
      </c>
      <c r="BJ174" s="17" t="s">
        <v>79</v>
      </c>
      <c r="BK174" s="176">
        <f>ROUND(I174*H174,2)</f>
        <v>0</v>
      </c>
      <c r="BL174" s="17" t="s">
        <v>531</v>
      </c>
      <c r="BM174" s="17" t="s">
        <v>391</v>
      </c>
    </row>
    <row r="175" spans="2:47" s="1" customFormat="1" ht="13.5">
      <c r="B175" s="34"/>
      <c r="D175" s="181" t="s">
        <v>136</v>
      </c>
      <c r="F175" s="212" t="s">
        <v>984</v>
      </c>
      <c r="I175" s="138"/>
      <c r="L175" s="34"/>
      <c r="M175" s="63"/>
      <c r="N175" s="35"/>
      <c r="O175" s="35"/>
      <c r="P175" s="35"/>
      <c r="Q175" s="35"/>
      <c r="R175" s="35"/>
      <c r="S175" s="35"/>
      <c r="T175" s="64"/>
      <c r="AT175" s="17" t="s">
        <v>136</v>
      </c>
      <c r="AU175" s="17" t="s">
        <v>79</v>
      </c>
    </row>
    <row r="176" spans="2:65" s="1" customFormat="1" ht="22.5" customHeight="1">
      <c r="B176" s="164"/>
      <c r="C176" s="165" t="s">
        <v>397</v>
      </c>
      <c r="D176" s="165" t="s">
        <v>129</v>
      </c>
      <c r="E176" s="166" t="s">
        <v>386</v>
      </c>
      <c r="F176" s="167" t="s">
        <v>985</v>
      </c>
      <c r="G176" s="168" t="s">
        <v>942</v>
      </c>
      <c r="H176" s="169">
        <v>12</v>
      </c>
      <c r="I176" s="170"/>
      <c r="J176" s="171">
        <f>ROUND(I176*H176,2)</f>
        <v>0</v>
      </c>
      <c r="K176" s="167" t="s">
        <v>21</v>
      </c>
      <c r="L176" s="34"/>
      <c r="M176" s="172" t="s">
        <v>21</v>
      </c>
      <c r="N176" s="173" t="s">
        <v>43</v>
      </c>
      <c r="O176" s="35"/>
      <c r="P176" s="174">
        <f>O176*H176</f>
        <v>0</v>
      </c>
      <c r="Q176" s="174">
        <v>0</v>
      </c>
      <c r="R176" s="174">
        <f>Q176*H176</f>
        <v>0</v>
      </c>
      <c r="S176" s="174">
        <v>0</v>
      </c>
      <c r="T176" s="175">
        <f>S176*H176</f>
        <v>0</v>
      </c>
      <c r="AR176" s="17" t="s">
        <v>531</v>
      </c>
      <c r="AT176" s="17" t="s">
        <v>129</v>
      </c>
      <c r="AU176" s="17" t="s">
        <v>79</v>
      </c>
      <c r="AY176" s="17" t="s">
        <v>127</v>
      </c>
      <c r="BE176" s="176">
        <f>IF(N176="základní",J176,0)</f>
        <v>0</v>
      </c>
      <c r="BF176" s="176">
        <f>IF(N176="snížená",J176,0)</f>
        <v>0</v>
      </c>
      <c r="BG176" s="176">
        <f>IF(N176="zákl. přenesená",J176,0)</f>
        <v>0</v>
      </c>
      <c r="BH176" s="176">
        <f>IF(N176="sníž. přenesená",J176,0)</f>
        <v>0</v>
      </c>
      <c r="BI176" s="176">
        <f>IF(N176="nulová",J176,0)</f>
        <v>0</v>
      </c>
      <c r="BJ176" s="17" t="s">
        <v>79</v>
      </c>
      <c r="BK176" s="176">
        <f>ROUND(I176*H176,2)</f>
        <v>0</v>
      </c>
      <c r="BL176" s="17" t="s">
        <v>531</v>
      </c>
      <c r="BM176" s="17" t="s">
        <v>397</v>
      </c>
    </row>
    <row r="177" spans="2:47" s="1" customFormat="1" ht="13.5">
      <c r="B177" s="34"/>
      <c r="D177" s="181" t="s">
        <v>136</v>
      </c>
      <c r="F177" s="212" t="s">
        <v>985</v>
      </c>
      <c r="I177" s="138"/>
      <c r="L177" s="34"/>
      <c r="M177" s="63"/>
      <c r="N177" s="35"/>
      <c r="O177" s="35"/>
      <c r="P177" s="35"/>
      <c r="Q177" s="35"/>
      <c r="R177" s="35"/>
      <c r="S177" s="35"/>
      <c r="T177" s="64"/>
      <c r="AT177" s="17" t="s">
        <v>136</v>
      </c>
      <c r="AU177" s="17" t="s">
        <v>79</v>
      </c>
    </row>
    <row r="178" spans="2:65" s="1" customFormat="1" ht="22.5" customHeight="1">
      <c r="B178" s="164"/>
      <c r="C178" s="165" t="s">
        <v>403</v>
      </c>
      <c r="D178" s="165" t="s">
        <v>129</v>
      </c>
      <c r="E178" s="166" t="s">
        <v>391</v>
      </c>
      <c r="F178" s="167" t="s">
        <v>986</v>
      </c>
      <c r="G178" s="168" t="s">
        <v>942</v>
      </c>
      <c r="H178" s="169">
        <v>12</v>
      </c>
      <c r="I178" s="170"/>
      <c r="J178" s="171">
        <f>ROUND(I178*H178,2)</f>
        <v>0</v>
      </c>
      <c r="K178" s="167" t="s">
        <v>21</v>
      </c>
      <c r="L178" s="34"/>
      <c r="M178" s="172" t="s">
        <v>21</v>
      </c>
      <c r="N178" s="173" t="s">
        <v>43</v>
      </c>
      <c r="O178" s="35"/>
      <c r="P178" s="174">
        <f>O178*H178</f>
        <v>0</v>
      </c>
      <c r="Q178" s="174">
        <v>0</v>
      </c>
      <c r="R178" s="174">
        <f>Q178*H178</f>
        <v>0</v>
      </c>
      <c r="S178" s="174">
        <v>0</v>
      </c>
      <c r="T178" s="175">
        <f>S178*H178</f>
        <v>0</v>
      </c>
      <c r="AR178" s="17" t="s">
        <v>531</v>
      </c>
      <c r="AT178" s="17" t="s">
        <v>129</v>
      </c>
      <c r="AU178" s="17" t="s">
        <v>79</v>
      </c>
      <c r="AY178" s="17" t="s">
        <v>127</v>
      </c>
      <c r="BE178" s="176">
        <f>IF(N178="základní",J178,0)</f>
        <v>0</v>
      </c>
      <c r="BF178" s="176">
        <f>IF(N178="snížená",J178,0)</f>
        <v>0</v>
      </c>
      <c r="BG178" s="176">
        <f>IF(N178="zákl. přenesená",J178,0)</f>
        <v>0</v>
      </c>
      <c r="BH178" s="176">
        <f>IF(N178="sníž. přenesená",J178,0)</f>
        <v>0</v>
      </c>
      <c r="BI178" s="176">
        <f>IF(N178="nulová",J178,0)</f>
        <v>0</v>
      </c>
      <c r="BJ178" s="17" t="s">
        <v>79</v>
      </c>
      <c r="BK178" s="176">
        <f>ROUND(I178*H178,2)</f>
        <v>0</v>
      </c>
      <c r="BL178" s="17" t="s">
        <v>531</v>
      </c>
      <c r="BM178" s="17" t="s">
        <v>403</v>
      </c>
    </row>
    <row r="179" spans="2:47" s="1" customFormat="1" ht="13.5">
      <c r="B179" s="34"/>
      <c r="D179" s="181" t="s">
        <v>136</v>
      </c>
      <c r="F179" s="212" t="s">
        <v>986</v>
      </c>
      <c r="I179" s="138"/>
      <c r="L179" s="34"/>
      <c r="M179" s="63"/>
      <c r="N179" s="35"/>
      <c r="O179" s="35"/>
      <c r="P179" s="35"/>
      <c r="Q179" s="35"/>
      <c r="R179" s="35"/>
      <c r="S179" s="35"/>
      <c r="T179" s="64"/>
      <c r="AT179" s="17" t="s">
        <v>136</v>
      </c>
      <c r="AU179" s="17" t="s">
        <v>79</v>
      </c>
    </row>
    <row r="180" spans="2:65" s="1" customFormat="1" ht="31.5" customHeight="1">
      <c r="B180" s="164"/>
      <c r="C180" s="165" t="s">
        <v>410</v>
      </c>
      <c r="D180" s="165" t="s">
        <v>129</v>
      </c>
      <c r="E180" s="166" t="s">
        <v>397</v>
      </c>
      <c r="F180" s="167" t="s">
        <v>987</v>
      </c>
      <c r="G180" s="168" t="s">
        <v>942</v>
      </c>
      <c r="H180" s="169">
        <v>6</v>
      </c>
      <c r="I180" s="170"/>
      <c r="J180" s="171">
        <f>ROUND(I180*H180,2)</f>
        <v>0</v>
      </c>
      <c r="K180" s="167" t="s">
        <v>21</v>
      </c>
      <c r="L180" s="34"/>
      <c r="M180" s="172" t="s">
        <v>21</v>
      </c>
      <c r="N180" s="173" t="s">
        <v>43</v>
      </c>
      <c r="O180" s="35"/>
      <c r="P180" s="174">
        <f>O180*H180</f>
        <v>0</v>
      </c>
      <c r="Q180" s="174">
        <v>0</v>
      </c>
      <c r="R180" s="174">
        <f>Q180*H180</f>
        <v>0</v>
      </c>
      <c r="S180" s="174">
        <v>0</v>
      </c>
      <c r="T180" s="175">
        <f>S180*H180</f>
        <v>0</v>
      </c>
      <c r="AR180" s="17" t="s">
        <v>531</v>
      </c>
      <c r="AT180" s="17" t="s">
        <v>129</v>
      </c>
      <c r="AU180" s="17" t="s">
        <v>79</v>
      </c>
      <c r="AY180" s="17" t="s">
        <v>127</v>
      </c>
      <c r="BE180" s="176">
        <f>IF(N180="základní",J180,0)</f>
        <v>0</v>
      </c>
      <c r="BF180" s="176">
        <f>IF(N180="snížená",J180,0)</f>
        <v>0</v>
      </c>
      <c r="BG180" s="176">
        <f>IF(N180="zákl. přenesená",J180,0)</f>
        <v>0</v>
      </c>
      <c r="BH180" s="176">
        <f>IF(N180="sníž. přenesená",J180,0)</f>
        <v>0</v>
      </c>
      <c r="BI180" s="176">
        <f>IF(N180="nulová",J180,0)</f>
        <v>0</v>
      </c>
      <c r="BJ180" s="17" t="s">
        <v>79</v>
      </c>
      <c r="BK180" s="176">
        <f>ROUND(I180*H180,2)</f>
        <v>0</v>
      </c>
      <c r="BL180" s="17" t="s">
        <v>531</v>
      </c>
      <c r="BM180" s="17" t="s">
        <v>410</v>
      </c>
    </row>
    <row r="181" spans="2:47" s="1" customFormat="1" ht="13.5">
      <c r="B181" s="34"/>
      <c r="D181" s="181" t="s">
        <v>136</v>
      </c>
      <c r="F181" s="212" t="s">
        <v>987</v>
      </c>
      <c r="I181" s="138"/>
      <c r="L181" s="34"/>
      <c r="M181" s="63"/>
      <c r="N181" s="35"/>
      <c r="O181" s="35"/>
      <c r="P181" s="35"/>
      <c r="Q181" s="35"/>
      <c r="R181" s="35"/>
      <c r="S181" s="35"/>
      <c r="T181" s="64"/>
      <c r="AT181" s="17" t="s">
        <v>136</v>
      </c>
      <c r="AU181" s="17" t="s">
        <v>79</v>
      </c>
    </row>
    <row r="182" spans="2:65" s="1" customFormat="1" ht="22.5" customHeight="1">
      <c r="B182" s="164"/>
      <c r="C182" s="165" t="s">
        <v>415</v>
      </c>
      <c r="D182" s="165" t="s">
        <v>129</v>
      </c>
      <c r="E182" s="166" t="s">
        <v>403</v>
      </c>
      <c r="F182" s="167" t="s">
        <v>988</v>
      </c>
      <c r="G182" s="168" t="s">
        <v>942</v>
      </c>
      <c r="H182" s="169">
        <v>6</v>
      </c>
      <c r="I182" s="170"/>
      <c r="J182" s="171">
        <f>ROUND(I182*H182,2)</f>
        <v>0</v>
      </c>
      <c r="K182" s="167" t="s">
        <v>21</v>
      </c>
      <c r="L182" s="34"/>
      <c r="M182" s="172" t="s">
        <v>21</v>
      </c>
      <c r="N182" s="173" t="s">
        <v>43</v>
      </c>
      <c r="O182" s="35"/>
      <c r="P182" s="174">
        <f>O182*H182</f>
        <v>0</v>
      </c>
      <c r="Q182" s="174">
        <v>0</v>
      </c>
      <c r="R182" s="174">
        <f>Q182*H182</f>
        <v>0</v>
      </c>
      <c r="S182" s="174">
        <v>0</v>
      </c>
      <c r="T182" s="175">
        <f>S182*H182</f>
        <v>0</v>
      </c>
      <c r="AR182" s="17" t="s">
        <v>531</v>
      </c>
      <c r="AT182" s="17" t="s">
        <v>129</v>
      </c>
      <c r="AU182" s="17" t="s">
        <v>79</v>
      </c>
      <c r="AY182" s="17" t="s">
        <v>127</v>
      </c>
      <c r="BE182" s="176">
        <f>IF(N182="základní",J182,0)</f>
        <v>0</v>
      </c>
      <c r="BF182" s="176">
        <f>IF(N182="snížená",J182,0)</f>
        <v>0</v>
      </c>
      <c r="BG182" s="176">
        <f>IF(N182="zákl. přenesená",J182,0)</f>
        <v>0</v>
      </c>
      <c r="BH182" s="176">
        <f>IF(N182="sníž. přenesená",J182,0)</f>
        <v>0</v>
      </c>
      <c r="BI182" s="176">
        <f>IF(N182="nulová",J182,0)</f>
        <v>0</v>
      </c>
      <c r="BJ182" s="17" t="s">
        <v>79</v>
      </c>
      <c r="BK182" s="176">
        <f>ROUND(I182*H182,2)</f>
        <v>0</v>
      </c>
      <c r="BL182" s="17" t="s">
        <v>531</v>
      </c>
      <c r="BM182" s="17" t="s">
        <v>415</v>
      </c>
    </row>
    <row r="183" spans="2:47" s="1" customFormat="1" ht="13.5">
      <c r="B183" s="34"/>
      <c r="D183" s="181" t="s">
        <v>136</v>
      </c>
      <c r="F183" s="212" t="s">
        <v>988</v>
      </c>
      <c r="I183" s="138"/>
      <c r="L183" s="34"/>
      <c r="M183" s="63"/>
      <c r="N183" s="35"/>
      <c r="O183" s="35"/>
      <c r="P183" s="35"/>
      <c r="Q183" s="35"/>
      <c r="R183" s="35"/>
      <c r="S183" s="35"/>
      <c r="T183" s="64"/>
      <c r="AT183" s="17" t="s">
        <v>136</v>
      </c>
      <c r="AU183" s="17" t="s">
        <v>79</v>
      </c>
    </row>
    <row r="184" spans="2:65" s="1" customFormat="1" ht="22.5" customHeight="1">
      <c r="B184" s="164"/>
      <c r="C184" s="165" t="s">
        <v>422</v>
      </c>
      <c r="D184" s="165" t="s">
        <v>129</v>
      </c>
      <c r="E184" s="166" t="s">
        <v>410</v>
      </c>
      <c r="F184" s="167" t="s">
        <v>989</v>
      </c>
      <c r="G184" s="168" t="s">
        <v>942</v>
      </c>
      <c r="H184" s="169">
        <v>12</v>
      </c>
      <c r="I184" s="170"/>
      <c r="J184" s="171">
        <f>ROUND(I184*H184,2)</f>
        <v>0</v>
      </c>
      <c r="K184" s="167" t="s">
        <v>21</v>
      </c>
      <c r="L184" s="34"/>
      <c r="M184" s="172" t="s">
        <v>21</v>
      </c>
      <c r="N184" s="173" t="s">
        <v>43</v>
      </c>
      <c r="O184" s="35"/>
      <c r="P184" s="174">
        <f>O184*H184</f>
        <v>0</v>
      </c>
      <c r="Q184" s="174">
        <v>0</v>
      </c>
      <c r="R184" s="174">
        <f>Q184*H184</f>
        <v>0</v>
      </c>
      <c r="S184" s="174">
        <v>0</v>
      </c>
      <c r="T184" s="175">
        <f>S184*H184</f>
        <v>0</v>
      </c>
      <c r="AR184" s="17" t="s">
        <v>531</v>
      </c>
      <c r="AT184" s="17" t="s">
        <v>129</v>
      </c>
      <c r="AU184" s="17" t="s">
        <v>79</v>
      </c>
      <c r="AY184" s="17" t="s">
        <v>127</v>
      </c>
      <c r="BE184" s="176">
        <f>IF(N184="základní",J184,0)</f>
        <v>0</v>
      </c>
      <c r="BF184" s="176">
        <f>IF(N184="snížená",J184,0)</f>
        <v>0</v>
      </c>
      <c r="BG184" s="176">
        <f>IF(N184="zákl. přenesená",J184,0)</f>
        <v>0</v>
      </c>
      <c r="BH184" s="176">
        <f>IF(N184="sníž. přenesená",J184,0)</f>
        <v>0</v>
      </c>
      <c r="BI184" s="176">
        <f>IF(N184="nulová",J184,0)</f>
        <v>0</v>
      </c>
      <c r="BJ184" s="17" t="s">
        <v>79</v>
      </c>
      <c r="BK184" s="176">
        <f>ROUND(I184*H184,2)</f>
        <v>0</v>
      </c>
      <c r="BL184" s="17" t="s">
        <v>531</v>
      </c>
      <c r="BM184" s="17" t="s">
        <v>422</v>
      </c>
    </row>
    <row r="185" spans="2:47" s="1" customFormat="1" ht="13.5">
      <c r="B185" s="34"/>
      <c r="D185" s="177" t="s">
        <v>136</v>
      </c>
      <c r="F185" s="178" t="s">
        <v>989</v>
      </c>
      <c r="I185" s="138"/>
      <c r="L185" s="34"/>
      <c r="M185" s="63"/>
      <c r="N185" s="35"/>
      <c r="O185" s="35"/>
      <c r="P185" s="35"/>
      <c r="Q185" s="35"/>
      <c r="R185" s="35"/>
      <c r="S185" s="35"/>
      <c r="T185" s="64"/>
      <c r="AT185" s="17" t="s">
        <v>136</v>
      </c>
      <c r="AU185" s="17" t="s">
        <v>79</v>
      </c>
    </row>
    <row r="186" spans="2:63" s="10" customFormat="1" ht="36.75" customHeight="1">
      <c r="B186" s="150"/>
      <c r="D186" s="161" t="s">
        <v>71</v>
      </c>
      <c r="E186" s="223" t="s">
        <v>990</v>
      </c>
      <c r="F186" s="223" t="s">
        <v>991</v>
      </c>
      <c r="I186" s="153"/>
      <c r="J186" s="224">
        <f>BK186</f>
        <v>0</v>
      </c>
      <c r="L186" s="150"/>
      <c r="M186" s="155"/>
      <c r="N186" s="156"/>
      <c r="O186" s="156"/>
      <c r="P186" s="157">
        <f>SUM(P187:P210)</f>
        <v>0</v>
      </c>
      <c r="Q186" s="156"/>
      <c r="R186" s="157">
        <f>SUM(R187:R210)</f>
        <v>0</v>
      </c>
      <c r="S186" s="156"/>
      <c r="T186" s="158">
        <f>SUM(T187:T210)</f>
        <v>0</v>
      </c>
      <c r="AR186" s="151" t="s">
        <v>148</v>
      </c>
      <c r="AT186" s="159" t="s">
        <v>71</v>
      </c>
      <c r="AU186" s="159" t="s">
        <v>72</v>
      </c>
      <c r="AY186" s="151" t="s">
        <v>127</v>
      </c>
      <c r="BK186" s="160">
        <f>SUM(BK187:BK210)</f>
        <v>0</v>
      </c>
    </row>
    <row r="187" spans="2:65" s="1" customFormat="1" ht="31.5" customHeight="1">
      <c r="B187" s="164"/>
      <c r="C187" s="165" t="s">
        <v>429</v>
      </c>
      <c r="D187" s="165" t="s">
        <v>129</v>
      </c>
      <c r="E187" s="166" t="s">
        <v>992</v>
      </c>
      <c r="F187" s="167" t="s">
        <v>993</v>
      </c>
      <c r="G187" s="168" t="s">
        <v>994</v>
      </c>
      <c r="H187" s="169">
        <v>1</v>
      </c>
      <c r="I187" s="170"/>
      <c r="J187" s="171">
        <f>ROUND(I187*H187,2)</f>
        <v>0</v>
      </c>
      <c r="K187" s="167" t="s">
        <v>21</v>
      </c>
      <c r="L187" s="34"/>
      <c r="M187" s="172" t="s">
        <v>21</v>
      </c>
      <c r="N187" s="173" t="s">
        <v>43</v>
      </c>
      <c r="O187" s="35"/>
      <c r="P187" s="174">
        <f>O187*H187</f>
        <v>0</v>
      </c>
      <c r="Q187" s="174">
        <v>0</v>
      </c>
      <c r="R187" s="174">
        <f>Q187*H187</f>
        <v>0</v>
      </c>
      <c r="S187" s="174">
        <v>0</v>
      </c>
      <c r="T187" s="175">
        <f>S187*H187</f>
        <v>0</v>
      </c>
      <c r="AR187" s="17" t="s">
        <v>531</v>
      </c>
      <c r="AT187" s="17" t="s">
        <v>129</v>
      </c>
      <c r="AU187" s="17" t="s">
        <v>79</v>
      </c>
      <c r="AY187" s="17" t="s">
        <v>127</v>
      </c>
      <c r="BE187" s="176">
        <f>IF(N187="základní",J187,0)</f>
        <v>0</v>
      </c>
      <c r="BF187" s="176">
        <f>IF(N187="snížená",J187,0)</f>
        <v>0</v>
      </c>
      <c r="BG187" s="176">
        <f>IF(N187="zákl. přenesená",J187,0)</f>
        <v>0</v>
      </c>
      <c r="BH187" s="176">
        <f>IF(N187="sníž. přenesená",J187,0)</f>
        <v>0</v>
      </c>
      <c r="BI187" s="176">
        <f>IF(N187="nulová",J187,0)</f>
        <v>0</v>
      </c>
      <c r="BJ187" s="17" t="s">
        <v>79</v>
      </c>
      <c r="BK187" s="176">
        <f>ROUND(I187*H187,2)</f>
        <v>0</v>
      </c>
      <c r="BL187" s="17" t="s">
        <v>531</v>
      </c>
      <c r="BM187" s="17" t="s">
        <v>429</v>
      </c>
    </row>
    <row r="188" spans="2:47" s="1" customFormat="1" ht="13.5">
      <c r="B188" s="34"/>
      <c r="D188" s="181" t="s">
        <v>136</v>
      </c>
      <c r="F188" s="212" t="s">
        <v>993</v>
      </c>
      <c r="I188" s="138"/>
      <c r="L188" s="34"/>
      <c r="M188" s="63"/>
      <c r="N188" s="35"/>
      <c r="O188" s="35"/>
      <c r="P188" s="35"/>
      <c r="Q188" s="35"/>
      <c r="R188" s="35"/>
      <c r="S188" s="35"/>
      <c r="T188" s="64"/>
      <c r="AT188" s="17" t="s">
        <v>136</v>
      </c>
      <c r="AU188" s="17" t="s">
        <v>79</v>
      </c>
    </row>
    <row r="189" spans="2:65" s="1" customFormat="1" ht="22.5" customHeight="1">
      <c r="B189" s="164"/>
      <c r="C189" s="165" t="s">
        <v>439</v>
      </c>
      <c r="D189" s="165" t="s">
        <v>129</v>
      </c>
      <c r="E189" s="166" t="s">
        <v>415</v>
      </c>
      <c r="F189" s="167" t="s">
        <v>995</v>
      </c>
      <c r="G189" s="168" t="s">
        <v>570</v>
      </c>
      <c r="H189" s="169">
        <v>740</v>
      </c>
      <c r="I189" s="170"/>
      <c r="J189" s="171">
        <f>ROUND(I189*H189,2)</f>
        <v>0</v>
      </c>
      <c r="K189" s="167" t="s">
        <v>21</v>
      </c>
      <c r="L189" s="34"/>
      <c r="M189" s="172" t="s">
        <v>21</v>
      </c>
      <c r="N189" s="173" t="s">
        <v>43</v>
      </c>
      <c r="O189" s="35"/>
      <c r="P189" s="174">
        <f>O189*H189</f>
        <v>0</v>
      </c>
      <c r="Q189" s="174">
        <v>0</v>
      </c>
      <c r="R189" s="174">
        <f>Q189*H189</f>
        <v>0</v>
      </c>
      <c r="S189" s="174">
        <v>0</v>
      </c>
      <c r="T189" s="175">
        <f>S189*H189</f>
        <v>0</v>
      </c>
      <c r="AR189" s="17" t="s">
        <v>531</v>
      </c>
      <c r="AT189" s="17" t="s">
        <v>129</v>
      </c>
      <c r="AU189" s="17" t="s">
        <v>79</v>
      </c>
      <c r="AY189" s="17" t="s">
        <v>127</v>
      </c>
      <c r="BE189" s="176">
        <f>IF(N189="základní",J189,0)</f>
        <v>0</v>
      </c>
      <c r="BF189" s="176">
        <f>IF(N189="snížená",J189,0)</f>
        <v>0</v>
      </c>
      <c r="BG189" s="176">
        <f>IF(N189="zákl. přenesená",J189,0)</f>
        <v>0</v>
      </c>
      <c r="BH189" s="176">
        <f>IF(N189="sníž. přenesená",J189,0)</f>
        <v>0</v>
      </c>
      <c r="BI189" s="176">
        <f>IF(N189="nulová",J189,0)</f>
        <v>0</v>
      </c>
      <c r="BJ189" s="17" t="s">
        <v>79</v>
      </c>
      <c r="BK189" s="176">
        <f>ROUND(I189*H189,2)</f>
        <v>0</v>
      </c>
      <c r="BL189" s="17" t="s">
        <v>531</v>
      </c>
      <c r="BM189" s="17" t="s">
        <v>439</v>
      </c>
    </row>
    <row r="190" spans="2:47" s="1" customFormat="1" ht="13.5">
      <c r="B190" s="34"/>
      <c r="D190" s="181" t="s">
        <v>136</v>
      </c>
      <c r="F190" s="212" t="s">
        <v>995</v>
      </c>
      <c r="I190" s="138"/>
      <c r="L190" s="34"/>
      <c r="M190" s="63"/>
      <c r="N190" s="35"/>
      <c r="O190" s="35"/>
      <c r="P190" s="35"/>
      <c r="Q190" s="35"/>
      <c r="R190" s="35"/>
      <c r="S190" s="35"/>
      <c r="T190" s="64"/>
      <c r="AT190" s="17" t="s">
        <v>136</v>
      </c>
      <c r="AU190" s="17" t="s">
        <v>79</v>
      </c>
    </row>
    <row r="191" spans="2:65" s="1" customFormat="1" ht="22.5" customHeight="1">
      <c r="B191" s="164"/>
      <c r="C191" s="165" t="s">
        <v>448</v>
      </c>
      <c r="D191" s="165" t="s">
        <v>129</v>
      </c>
      <c r="E191" s="166" t="s">
        <v>422</v>
      </c>
      <c r="F191" s="167" t="s">
        <v>996</v>
      </c>
      <c r="G191" s="168" t="s">
        <v>942</v>
      </c>
      <c r="H191" s="169">
        <v>3</v>
      </c>
      <c r="I191" s="170"/>
      <c r="J191" s="171">
        <f>ROUND(I191*H191,2)</f>
        <v>0</v>
      </c>
      <c r="K191" s="167" t="s">
        <v>21</v>
      </c>
      <c r="L191" s="34"/>
      <c r="M191" s="172" t="s">
        <v>21</v>
      </c>
      <c r="N191" s="173" t="s">
        <v>43</v>
      </c>
      <c r="O191" s="35"/>
      <c r="P191" s="174">
        <f>O191*H191</f>
        <v>0</v>
      </c>
      <c r="Q191" s="174">
        <v>0</v>
      </c>
      <c r="R191" s="174">
        <f>Q191*H191</f>
        <v>0</v>
      </c>
      <c r="S191" s="174">
        <v>0</v>
      </c>
      <c r="T191" s="175">
        <f>S191*H191</f>
        <v>0</v>
      </c>
      <c r="AR191" s="17" t="s">
        <v>531</v>
      </c>
      <c r="AT191" s="17" t="s">
        <v>129</v>
      </c>
      <c r="AU191" s="17" t="s">
        <v>79</v>
      </c>
      <c r="AY191" s="17" t="s">
        <v>127</v>
      </c>
      <c r="BE191" s="176">
        <f>IF(N191="základní",J191,0)</f>
        <v>0</v>
      </c>
      <c r="BF191" s="176">
        <f>IF(N191="snížená",J191,0)</f>
        <v>0</v>
      </c>
      <c r="BG191" s="176">
        <f>IF(N191="zákl. přenesená",J191,0)</f>
        <v>0</v>
      </c>
      <c r="BH191" s="176">
        <f>IF(N191="sníž. přenesená",J191,0)</f>
        <v>0</v>
      </c>
      <c r="BI191" s="176">
        <f>IF(N191="nulová",J191,0)</f>
        <v>0</v>
      </c>
      <c r="BJ191" s="17" t="s">
        <v>79</v>
      </c>
      <c r="BK191" s="176">
        <f>ROUND(I191*H191,2)</f>
        <v>0</v>
      </c>
      <c r="BL191" s="17" t="s">
        <v>531</v>
      </c>
      <c r="BM191" s="17" t="s">
        <v>448</v>
      </c>
    </row>
    <row r="192" spans="2:47" s="1" customFormat="1" ht="13.5">
      <c r="B192" s="34"/>
      <c r="D192" s="181" t="s">
        <v>136</v>
      </c>
      <c r="F192" s="212" t="s">
        <v>996</v>
      </c>
      <c r="I192" s="138"/>
      <c r="L192" s="34"/>
      <c r="M192" s="63"/>
      <c r="N192" s="35"/>
      <c r="O192" s="35"/>
      <c r="P192" s="35"/>
      <c r="Q192" s="35"/>
      <c r="R192" s="35"/>
      <c r="S192" s="35"/>
      <c r="T192" s="64"/>
      <c r="AT192" s="17" t="s">
        <v>136</v>
      </c>
      <c r="AU192" s="17" t="s">
        <v>79</v>
      </c>
    </row>
    <row r="193" spans="2:65" s="1" customFormat="1" ht="22.5" customHeight="1">
      <c r="B193" s="164"/>
      <c r="C193" s="165" t="s">
        <v>454</v>
      </c>
      <c r="D193" s="165" t="s">
        <v>129</v>
      </c>
      <c r="E193" s="166" t="s">
        <v>429</v>
      </c>
      <c r="F193" s="167" t="s">
        <v>997</v>
      </c>
      <c r="G193" s="168" t="s">
        <v>942</v>
      </c>
      <c r="H193" s="169">
        <v>2</v>
      </c>
      <c r="I193" s="170"/>
      <c r="J193" s="171">
        <f>ROUND(I193*H193,2)</f>
        <v>0</v>
      </c>
      <c r="K193" s="167" t="s">
        <v>21</v>
      </c>
      <c r="L193" s="34"/>
      <c r="M193" s="172" t="s">
        <v>21</v>
      </c>
      <c r="N193" s="173" t="s">
        <v>43</v>
      </c>
      <c r="O193" s="35"/>
      <c r="P193" s="174">
        <f>O193*H193</f>
        <v>0</v>
      </c>
      <c r="Q193" s="174">
        <v>0</v>
      </c>
      <c r="R193" s="174">
        <f>Q193*H193</f>
        <v>0</v>
      </c>
      <c r="S193" s="174">
        <v>0</v>
      </c>
      <c r="T193" s="175">
        <f>S193*H193</f>
        <v>0</v>
      </c>
      <c r="AR193" s="17" t="s">
        <v>531</v>
      </c>
      <c r="AT193" s="17" t="s">
        <v>129</v>
      </c>
      <c r="AU193" s="17" t="s">
        <v>79</v>
      </c>
      <c r="AY193" s="17" t="s">
        <v>127</v>
      </c>
      <c r="BE193" s="176">
        <f>IF(N193="základní",J193,0)</f>
        <v>0</v>
      </c>
      <c r="BF193" s="176">
        <f>IF(N193="snížená",J193,0)</f>
        <v>0</v>
      </c>
      <c r="BG193" s="176">
        <f>IF(N193="zákl. přenesená",J193,0)</f>
        <v>0</v>
      </c>
      <c r="BH193" s="176">
        <f>IF(N193="sníž. přenesená",J193,0)</f>
        <v>0</v>
      </c>
      <c r="BI193" s="176">
        <f>IF(N193="nulová",J193,0)</f>
        <v>0</v>
      </c>
      <c r="BJ193" s="17" t="s">
        <v>79</v>
      </c>
      <c r="BK193" s="176">
        <f>ROUND(I193*H193,2)</f>
        <v>0</v>
      </c>
      <c r="BL193" s="17" t="s">
        <v>531</v>
      </c>
      <c r="BM193" s="17" t="s">
        <v>454</v>
      </c>
    </row>
    <row r="194" spans="2:47" s="1" customFormat="1" ht="13.5">
      <c r="B194" s="34"/>
      <c r="D194" s="181" t="s">
        <v>136</v>
      </c>
      <c r="F194" s="212" t="s">
        <v>997</v>
      </c>
      <c r="I194" s="138"/>
      <c r="L194" s="34"/>
      <c r="M194" s="63"/>
      <c r="N194" s="35"/>
      <c r="O194" s="35"/>
      <c r="P194" s="35"/>
      <c r="Q194" s="35"/>
      <c r="R194" s="35"/>
      <c r="S194" s="35"/>
      <c r="T194" s="64"/>
      <c r="AT194" s="17" t="s">
        <v>136</v>
      </c>
      <c r="AU194" s="17" t="s">
        <v>79</v>
      </c>
    </row>
    <row r="195" spans="2:65" s="1" customFormat="1" ht="22.5" customHeight="1">
      <c r="B195" s="164"/>
      <c r="C195" s="165" t="s">
        <v>460</v>
      </c>
      <c r="D195" s="165" t="s">
        <v>129</v>
      </c>
      <c r="E195" s="166" t="s">
        <v>439</v>
      </c>
      <c r="F195" s="167" t="s">
        <v>998</v>
      </c>
      <c r="G195" s="168" t="s">
        <v>942</v>
      </c>
      <c r="H195" s="169">
        <v>4</v>
      </c>
      <c r="I195" s="170"/>
      <c r="J195" s="171">
        <f>ROUND(I195*H195,2)</f>
        <v>0</v>
      </c>
      <c r="K195" s="167" t="s">
        <v>21</v>
      </c>
      <c r="L195" s="34"/>
      <c r="M195" s="172" t="s">
        <v>21</v>
      </c>
      <c r="N195" s="173" t="s">
        <v>43</v>
      </c>
      <c r="O195" s="35"/>
      <c r="P195" s="174">
        <f>O195*H195</f>
        <v>0</v>
      </c>
      <c r="Q195" s="174">
        <v>0</v>
      </c>
      <c r="R195" s="174">
        <f>Q195*H195</f>
        <v>0</v>
      </c>
      <c r="S195" s="174">
        <v>0</v>
      </c>
      <c r="T195" s="175">
        <f>S195*H195</f>
        <v>0</v>
      </c>
      <c r="AR195" s="17" t="s">
        <v>531</v>
      </c>
      <c r="AT195" s="17" t="s">
        <v>129</v>
      </c>
      <c r="AU195" s="17" t="s">
        <v>79</v>
      </c>
      <c r="AY195" s="17" t="s">
        <v>127</v>
      </c>
      <c r="BE195" s="176">
        <f>IF(N195="základní",J195,0)</f>
        <v>0</v>
      </c>
      <c r="BF195" s="176">
        <f>IF(N195="snížená",J195,0)</f>
        <v>0</v>
      </c>
      <c r="BG195" s="176">
        <f>IF(N195="zákl. přenesená",J195,0)</f>
        <v>0</v>
      </c>
      <c r="BH195" s="176">
        <f>IF(N195="sníž. přenesená",J195,0)</f>
        <v>0</v>
      </c>
      <c r="BI195" s="176">
        <f>IF(N195="nulová",J195,0)</f>
        <v>0</v>
      </c>
      <c r="BJ195" s="17" t="s">
        <v>79</v>
      </c>
      <c r="BK195" s="176">
        <f>ROUND(I195*H195,2)</f>
        <v>0</v>
      </c>
      <c r="BL195" s="17" t="s">
        <v>531</v>
      </c>
      <c r="BM195" s="17" t="s">
        <v>460</v>
      </c>
    </row>
    <row r="196" spans="2:47" s="1" customFormat="1" ht="13.5">
      <c r="B196" s="34"/>
      <c r="D196" s="181" t="s">
        <v>136</v>
      </c>
      <c r="F196" s="212" t="s">
        <v>998</v>
      </c>
      <c r="I196" s="138"/>
      <c r="L196" s="34"/>
      <c r="M196" s="63"/>
      <c r="N196" s="35"/>
      <c r="O196" s="35"/>
      <c r="P196" s="35"/>
      <c r="Q196" s="35"/>
      <c r="R196" s="35"/>
      <c r="S196" s="35"/>
      <c r="T196" s="64"/>
      <c r="AT196" s="17" t="s">
        <v>136</v>
      </c>
      <c r="AU196" s="17" t="s">
        <v>79</v>
      </c>
    </row>
    <row r="197" spans="2:65" s="1" customFormat="1" ht="22.5" customHeight="1">
      <c r="B197" s="164"/>
      <c r="C197" s="165" t="s">
        <v>465</v>
      </c>
      <c r="D197" s="165" t="s">
        <v>129</v>
      </c>
      <c r="E197" s="166" t="s">
        <v>448</v>
      </c>
      <c r="F197" s="167" t="s">
        <v>999</v>
      </c>
      <c r="G197" s="168" t="s">
        <v>942</v>
      </c>
      <c r="H197" s="169">
        <v>46</v>
      </c>
      <c r="I197" s="170"/>
      <c r="J197" s="171">
        <f>ROUND(I197*H197,2)</f>
        <v>0</v>
      </c>
      <c r="K197" s="167" t="s">
        <v>21</v>
      </c>
      <c r="L197" s="34"/>
      <c r="M197" s="172" t="s">
        <v>21</v>
      </c>
      <c r="N197" s="173" t="s">
        <v>43</v>
      </c>
      <c r="O197" s="35"/>
      <c r="P197" s="174">
        <f>O197*H197</f>
        <v>0</v>
      </c>
      <c r="Q197" s="174">
        <v>0</v>
      </c>
      <c r="R197" s="174">
        <f>Q197*H197</f>
        <v>0</v>
      </c>
      <c r="S197" s="174">
        <v>0</v>
      </c>
      <c r="T197" s="175">
        <f>S197*H197</f>
        <v>0</v>
      </c>
      <c r="AR197" s="17" t="s">
        <v>531</v>
      </c>
      <c r="AT197" s="17" t="s">
        <v>129</v>
      </c>
      <c r="AU197" s="17" t="s">
        <v>79</v>
      </c>
      <c r="AY197" s="17" t="s">
        <v>127</v>
      </c>
      <c r="BE197" s="176">
        <f>IF(N197="základní",J197,0)</f>
        <v>0</v>
      </c>
      <c r="BF197" s="176">
        <f>IF(N197="snížená",J197,0)</f>
        <v>0</v>
      </c>
      <c r="BG197" s="176">
        <f>IF(N197="zákl. přenesená",J197,0)</f>
        <v>0</v>
      </c>
      <c r="BH197" s="176">
        <f>IF(N197="sníž. přenesená",J197,0)</f>
        <v>0</v>
      </c>
      <c r="BI197" s="176">
        <f>IF(N197="nulová",J197,0)</f>
        <v>0</v>
      </c>
      <c r="BJ197" s="17" t="s">
        <v>79</v>
      </c>
      <c r="BK197" s="176">
        <f>ROUND(I197*H197,2)</f>
        <v>0</v>
      </c>
      <c r="BL197" s="17" t="s">
        <v>531</v>
      </c>
      <c r="BM197" s="17" t="s">
        <v>465</v>
      </c>
    </row>
    <row r="198" spans="2:47" s="1" customFormat="1" ht="13.5">
      <c r="B198" s="34"/>
      <c r="D198" s="181" t="s">
        <v>136</v>
      </c>
      <c r="F198" s="212" t="s">
        <v>999</v>
      </c>
      <c r="I198" s="138"/>
      <c r="L198" s="34"/>
      <c r="M198" s="63"/>
      <c r="N198" s="35"/>
      <c r="O198" s="35"/>
      <c r="P198" s="35"/>
      <c r="Q198" s="35"/>
      <c r="R198" s="35"/>
      <c r="S198" s="35"/>
      <c r="T198" s="64"/>
      <c r="AT198" s="17" t="s">
        <v>136</v>
      </c>
      <c r="AU198" s="17" t="s">
        <v>79</v>
      </c>
    </row>
    <row r="199" spans="2:65" s="1" customFormat="1" ht="22.5" customHeight="1">
      <c r="B199" s="164"/>
      <c r="C199" s="165" t="s">
        <v>471</v>
      </c>
      <c r="D199" s="165" t="s">
        <v>129</v>
      </c>
      <c r="E199" s="166" t="s">
        <v>454</v>
      </c>
      <c r="F199" s="167" t="s">
        <v>1000</v>
      </c>
      <c r="G199" s="168" t="s">
        <v>570</v>
      </c>
      <c r="H199" s="169">
        <v>750</v>
      </c>
      <c r="I199" s="170"/>
      <c r="J199" s="171">
        <f>ROUND(I199*H199,2)</f>
        <v>0</v>
      </c>
      <c r="K199" s="167" t="s">
        <v>21</v>
      </c>
      <c r="L199" s="34"/>
      <c r="M199" s="172" t="s">
        <v>21</v>
      </c>
      <c r="N199" s="173" t="s">
        <v>43</v>
      </c>
      <c r="O199" s="35"/>
      <c r="P199" s="174">
        <f>O199*H199</f>
        <v>0</v>
      </c>
      <c r="Q199" s="174">
        <v>0</v>
      </c>
      <c r="R199" s="174">
        <f>Q199*H199</f>
        <v>0</v>
      </c>
      <c r="S199" s="174">
        <v>0</v>
      </c>
      <c r="T199" s="175">
        <f>S199*H199</f>
        <v>0</v>
      </c>
      <c r="AR199" s="17" t="s">
        <v>531</v>
      </c>
      <c r="AT199" s="17" t="s">
        <v>129</v>
      </c>
      <c r="AU199" s="17" t="s">
        <v>79</v>
      </c>
      <c r="AY199" s="17" t="s">
        <v>127</v>
      </c>
      <c r="BE199" s="176">
        <f>IF(N199="základní",J199,0)</f>
        <v>0</v>
      </c>
      <c r="BF199" s="176">
        <f>IF(N199="snížená",J199,0)</f>
        <v>0</v>
      </c>
      <c r="BG199" s="176">
        <f>IF(N199="zákl. přenesená",J199,0)</f>
        <v>0</v>
      </c>
      <c r="BH199" s="176">
        <f>IF(N199="sníž. přenesená",J199,0)</f>
        <v>0</v>
      </c>
      <c r="BI199" s="176">
        <f>IF(N199="nulová",J199,0)</f>
        <v>0</v>
      </c>
      <c r="BJ199" s="17" t="s">
        <v>79</v>
      </c>
      <c r="BK199" s="176">
        <f>ROUND(I199*H199,2)</f>
        <v>0</v>
      </c>
      <c r="BL199" s="17" t="s">
        <v>531</v>
      </c>
      <c r="BM199" s="17" t="s">
        <v>471</v>
      </c>
    </row>
    <row r="200" spans="2:47" s="1" customFormat="1" ht="13.5">
      <c r="B200" s="34"/>
      <c r="D200" s="181" t="s">
        <v>136</v>
      </c>
      <c r="F200" s="212" t="s">
        <v>1000</v>
      </c>
      <c r="I200" s="138"/>
      <c r="L200" s="34"/>
      <c r="M200" s="63"/>
      <c r="N200" s="35"/>
      <c r="O200" s="35"/>
      <c r="P200" s="35"/>
      <c r="Q200" s="35"/>
      <c r="R200" s="35"/>
      <c r="S200" s="35"/>
      <c r="T200" s="64"/>
      <c r="AT200" s="17" t="s">
        <v>136</v>
      </c>
      <c r="AU200" s="17" t="s">
        <v>79</v>
      </c>
    </row>
    <row r="201" spans="2:65" s="1" customFormat="1" ht="22.5" customHeight="1">
      <c r="B201" s="164"/>
      <c r="C201" s="165" t="s">
        <v>477</v>
      </c>
      <c r="D201" s="165" t="s">
        <v>129</v>
      </c>
      <c r="E201" s="166" t="s">
        <v>460</v>
      </c>
      <c r="F201" s="167" t="s">
        <v>1001</v>
      </c>
      <c r="G201" s="168" t="s">
        <v>570</v>
      </c>
      <c r="H201" s="169">
        <v>20</v>
      </c>
      <c r="I201" s="170"/>
      <c r="J201" s="171">
        <f>ROUND(I201*H201,2)</f>
        <v>0</v>
      </c>
      <c r="K201" s="167" t="s">
        <v>21</v>
      </c>
      <c r="L201" s="34"/>
      <c r="M201" s="172" t="s">
        <v>21</v>
      </c>
      <c r="N201" s="173" t="s">
        <v>43</v>
      </c>
      <c r="O201" s="35"/>
      <c r="P201" s="174">
        <f>O201*H201</f>
        <v>0</v>
      </c>
      <c r="Q201" s="174">
        <v>0</v>
      </c>
      <c r="R201" s="174">
        <f>Q201*H201</f>
        <v>0</v>
      </c>
      <c r="S201" s="174">
        <v>0</v>
      </c>
      <c r="T201" s="175">
        <f>S201*H201</f>
        <v>0</v>
      </c>
      <c r="AR201" s="17" t="s">
        <v>531</v>
      </c>
      <c r="AT201" s="17" t="s">
        <v>129</v>
      </c>
      <c r="AU201" s="17" t="s">
        <v>79</v>
      </c>
      <c r="AY201" s="17" t="s">
        <v>127</v>
      </c>
      <c r="BE201" s="176">
        <f>IF(N201="základní",J201,0)</f>
        <v>0</v>
      </c>
      <c r="BF201" s="176">
        <f>IF(N201="snížená",J201,0)</f>
        <v>0</v>
      </c>
      <c r="BG201" s="176">
        <f>IF(N201="zákl. přenesená",J201,0)</f>
        <v>0</v>
      </c>
      <c r="BH201" s="176">
        <f>IF(N201="sníž. přenesená",J201,0)</f>
        <v>0</v>
      </c>
      <c r="BI201" s="176">
        <f>IF(N201="nulová",J201,0)</f>
        <v>0</v>
      </c>
      <c r="BJ201" s="17" t="s">
        <v>79</v>
      </c>
      <c r="BK201" s="176">
        <f>ROUND(I201*H201,2)</f>
        <v>0</v>
      </c>
      <c r="BL201" s="17" t="s">
        <v>531</v>
      </c>
      <c r="BM201" s="17" t="s">
        <v>477</v>
      </c>
    </row>
    <row r="202" spans="2:47" s="1" customFormat="1" ht="13.5">
      <c r="B202" s="34"/>
      <c r="D202" s="181" t="s">
        <v>136</v>
      </c>
      <c r="F202" s="212" t="s">
        <v>1001</v>
      </c>
      <c r="I202" s="138"/>
      <c r="L202" s="34"/>
      <c r="M202" s="63"/>
      <c r="N202" s="35"/>
      <c r="O202" s="35"/>
      <c r="P202" s="35"/>
      <c r="Q202" s="35"/>
      <c r="R202" s="35"/>
      <c r="S202" s="35"/>
      <c r="T202" s="64"/>
      <c r="AT202" s="17" t="s">
        <v>136</v>
      </c>
      <c r="AU202" s="17" t="s">
        <v>79</v>
      </c>
    </row>
    <row r="203" spans="2:65" s="1" customFormat="1" ht="22.5" customHeight="1">
      <c r="B203" s="164"/>
      <c r="C203" s="165" t="s">
        <v>483</v>
      </c>
      <c r="D203" s="165" t="s">
        <v>129</v>
      </c>
      <c r="E203" s="166" t="s">
        <v>465</v>
      </c>
      <c r="F203" s="167" t="s">
        <v>1002</v>
      </c>
      <c r="G203" s="168" t="s">
        <v>570</v>
      </c>
      <c r="H203" s="169">
        <v>710</v>
      </c>
      <c r="I203" s="170"/>
      <c r="J203" s="171">
        <f>ROUND(I203*H203,2)</f>
        <v>0</v>
      </c>
      <c r="K203" s="167" t="s">
        <v>21</v>
      </c>
      <c r="L203" s="34"/>
      <c r="M203" s="172" t="s">
        <v>21</v>
      </c>
      <c r="N203" s="173" t="s">
        <v>43</v>
      </c>
      <c r="O203" s="35"/>
      <c r="P203" s="174">
        <f>O203*H203</f>
        <v>0</v>
      </c>
      <c r="Q203" s="174">
        <v>0</v>
      </c>
      <c r="R203" s="174">
        <f>Q203*H203</f>
        <v>0</v>
      </c>
      <c r="S203" s="174">
        <v>0</v>
      </c>
      <c r="T203" s="175">
        <f>S203*H203</f>
        <v>0</v>
      </c>
      <c r="AR203" s="17" t="s">
        <v>531</v>
      </c>
      <c r="AT203" s="17" t="s">
        <v>129</v>
      </c>
      <c r="AU203" s="17" t="s">
        <v>79</v>
      </c>
      <c r="AY203" s="17" t="s">
        <v>127</v>
      </c>
      <c r="BE203" s="176">
        <f>IF(N203="základní",J203,0)</f>
        <v>0</v>
      </c>
      <c r="BF203" s="176">
        <f>IF(N203="snížená",J203,0)</f>
        <v>0</v>
      </c>
      <c r="BG203" s="176">
        <f>IF(N203="zákl. přenesená",J203,0)</f>
        <v>0</v>
      </c>
      <c r="BH203" s="176">
        <f>IF(N203="sníž. přenesená",J203,0)</f>
        <v>0</v>
      </c>
      <c r="BI203" s="176">
        <f>IF(N203="nulová",J203,0)</f>
        <v>0</v>
      </c>
      <c r="BJ203" s="17" t="s">
        <v>79</v>
      </c>
      <c r="BK203" s="176">
        <f>ROUND(I203*H203,2)</f>
        <v>0</v>
      </c>
      <c r="BL203" s="17" t="s">
        <v>531</v>
      </c>
      <c r="BM203" s="17" t="s">
        <v>483</v>
      </c>
    </row>
    <row r="204" spans="2:47" s="1" customFormat="1" ht="13.5">
      <c r="B204" s="34"/>
      <c r="D204" s="181" t="s">
        <v>136</v>
      </c>
      <c r="F204" s="212" t="s">
        <v>1002</v>
      </c>
      <c r="I204" s="138"/>
      <c r="L204" s="34"/>
      <c r="M204" s="63"/>
      <c r="N204" s="35"/>
      <c r="O204" s="35"/>
      <c r="P204" s="35"/>
      <c r="Q204" s="35"/>
      <c r="R204" s="35"/>
      <c r="S204" s="35"/>
      <c r="T204" s="64"/>
      <c r="AT204" s="17" t="s">
        <v>136</v>
      </c>
      <c r="AU204" s="17" t="s">
        <v>79</v>
      </c>
    </row>
    <row r="205" spans="2:65" s="1" customFormat="1" ht="22.5" customHeight="1">
      <c r="B205" s="164"/>
      <c r="C205" s="165" t="s">
        <v>488</v>
      </c>
      <c r="D205" s="165" t="s">
        <v>129</v>
      </c>
      <c r="E205" s="166" t="s">
        <v>471</v>
      </c>
      <c r="F205" s="167" t="s">
        <v>1003</v>
      </c>
      <c r="G205" s="168" t="s">
        <v>942</v>
      </c>
      <c r="H205" s="169">
        <v>54</v>
      </c>
      <c r="I205" s="170"/>
      <c r="J205" s="171">
        <f>ROUND(I205*H205,2)</f>
        <v>0</v>
      </c>
      <c r="K205" s="167" t="s">
        <v>21</v>
      </c>
      <c r="L205" s="34"/>
      <c r="M205" s="172" t="s">
        <v>21</v>
      </c>
      <c r="N205" s="173" t="s">
        <v>43</v>
      </c>
      <c r="O205" s="35"/>
      <c r="P205" s="174">
        <f>O205*H205</f>
        <v>0</v>
      </c>
      <c r="Q205" s="174">
        <v>0</v>
      </c>
      <c r="R205" s="174">
        <f>Q205*H205</f>
        <v>0</v>
      </c>
      <c r="S205" s="174">
        <v>0</v>
      </c>
      <c r="T205" s="175">
        <f>S205*H205</f>
        <v>0</v>
      </c>
      <c r="AR205" s="17" t="s">
        <v>531</v>
      </c>
      <c r="AT205" s="17" t="s">
        <v>129</v>
      </c>
      <c r="AU205" s="17" t="s">
        <v>79</v>
      </c>
      <c r="AY205" s="17" t="s">
        <v>127</v>
      </c>
      <c r="BE205" s="176">
        <f>IF(N205="základní",J205,0)</f>
        <v>0</v>
      </c>
      <c r="BF205" s="176">
        <f>IF(N205="snížená",J205,0)</f>
        <v>0</v>
      </c>
      <c r="BG205" s="176">
        <f>IF(N205="zákl. přenesená",J205,0)</f>
        <v>0</v>
      </c>
      <c r="BH205" s="176">
        <f>IF(N205="sníž. přenesená",J205,0)</f>
        <v>0</v>
      </c>
      <c r="BI205" s="176">
        <f>IF(N205="nulová",J205,0)</f>
        <v>0</v>
      </c>
      <c r="BJ205" s="17" t="s">
        <v>79</v>
      </c>
      <c r="BK205" s="176">
        <f>ROUND(I205*H205,2)</f>
        <v>0</v>
      </c>
      <c r="BL205" s="17" t="s">
        <v>531</v>
      </c>
      <c r="BM205" s="17" t="s">
        <v>488</v>
      </c>
    </row>
    <row r="206" spans="2:47" s="1" customFormat="1" ht="13.5">
      <c r="B206" s="34"/>
      <c r="D206" s="181" t="s">
        <v>136</v>
      </c>
      <c r="F206" s="212" t="s">
        <v>1003</v>
      </c>
      <c r="I206" s="138"/>
      <c r="L206" s="34"/>
      <c r="M206" s="63"/>
      <c r="N206" s="35"/>
      <c r="O206" s="35"/>
      <c r="P206" s="35"/>
      <c r="Q206" s="35"/>
      <c r="R206" s="35"/>
      <c r="S206" s="35"/>
      <c r="T206" s="64"/>
      <c r="AT206" s="17" t="s">
        <v>136</v>
      </c>
      <c r="AU206" s="17" t="s">
        <v>79</v>
      </c>
    </row>
    <row r="207" spans="2:65" s="1" customFormat="1" ht="22.5" customHeight="1">
      <c r="B207" s="164"/>
      <c r="C207" s="165" t="s">
        <v>496</v>
      </c>
      <c r="D207" s="165" t="s">
        <v>129</v>
      </c>
      <c r="E207" s="166" t="s">
        <v>477</v>
      </c>
      <c r="F207" s="167" t="s">
        <v>1004</v>
      </c>
      <c r="G207" s="168" t="s">
        <v>942</v>
      </c>
      <c r="H207" s="169">
        <v>48</v>
      </c>
      <c r="I207" s="170"/>
      <c r="J207" s="171">
        <f>ROUND(I207*H207,2)</f>
        <v>0</v>
      </c>
      <c r="K207" s="167" t="s">
        <v>21</v>
      </c>
      <c r="L207" s="34"/>
      <c r="M207" s="172" t="s">
        <v>21</v>
      </c>
      <c r="N207" s="173" t="s">
        <v>43</v>
      </c>
      <c r="O207" s="35"/>
      <c r="P207" s="174">
        <f>O207*H207</f>
        <v>0</v>
      </c>
      <c r="Q207" s="174">
        <v>0</v>
      </c>
      <c r="R207" s="174">
        <f>Q207*H207</f>
        <v>0</v>
      </c>
      <c r="S207" s="174">
        <v>0</v>
      </c>
      <c r="T207" s="175">
        <f>S207*H207</f>
        <v>0</v>
      </c>
      <c r="AR207" s="17" t="s">
        <v>531</v>
      </c>
      <c r="AT207" s="17" t="s">
        <v>129</v>
      </c>
      <c r="AU207" s="17" t="s">
        <v>79</v>
      </c>
      <c r="AY207" s="17" t="s">
        <v>127</v>
      </c>
      <c r="BE207" s="176">
        <f>IF(N207="základní",J207,0)</f>
        <v>0</v>
      </c>
      <c r="BF207" s="176">
        <f>IF(N207="snížená",J207,0)</f>
        <v>0</v>
      </c>
      <c r="BG207" s="176">
        <f>IF(N207="zákl. přenesená",J207,0)</f>
        <v>0</v>
      </c>
      <c r="BH207" s="176">
        <f>IF(N207="sníž. přenesená",J207,0)</f>
        <v>0</v>
      </c>
      <c r="BI207" s="176">
        <f>IF(N207="nulová",J207,0)</f>
        <v>0</v>
      </c>
      <c r="BJ207" s="17" t="s">
        <v>79</v>
      </c>
      <c r="BK207" s="176">
        <f>ROUND(I207*H207,2)</f>
        <v>0</v>
      </c>
      <c r="BL207" s="17" t="s">
        <v>531</v>
      </c>
      <c r="BM207" s="17" t="s">
        <v>496</v>
      </c>
    </row>
    <row r="208" spans="2:47" s="1" customFormat="1" ht="13.5">
      <c r="B208" s="34"/>
      <c r="D208" s="181" t="s">
        <v>136</v>
      </c>
      <c r="F208" s="212" t="s">
        <v>1004</v>
      </c>
      <c r="I208" s="138"/>
      <c r="L208" s="34"/>
      <c r="M208" s="63"/>
      <c r="N208" s="35"/>
      <c r="O208" s="35"/>
      <c r="P208" s="35"/>
      <c r="Q208" s="35"/>
      <c r="R208" s="35"/>
      <c r="S208" s="35"/>
      <c r="T208" s="64"/>
      <c r="AT208" s="17" t="s">
        <v>136</v>
      </c>
      <c r="AU208" s="17" t="s">
        <v>79</v>
      </c>
    </row>
    <row r="209" spans="2:65" s="1" customFormat="1" ht="22.5" customHeight="1">
      <c r="B209" s="164"/>
      <c r="C209" s="165" t="s">
        <v>505</v>
      </c>
      <c r="D209" s="165" t="s">
        <v>129</v>
      </c>
      <c r="E209" s="166" t="s">
        <v>483</v>
      </c>
      <c r="F209" s="167" t="s">
        <v>986</v>
      </c>
      <c r="G209" s="168" t="s">
        <v>942</v>
      </c>
      <c r="H209" s="169">
        <v>46</v>
      </c>
      <c r="I209" s="170"/>
      <c r="J209" s="171">
        <f>ROUND(I209*H209,2)</f>
        <v>0</v>
      </c>
      <c r="K209" s="167" t="s">
        <v>21</v>
      </c>
      <c r="L209" s="34"/>
      <c r="M209" s="172" t="s">
        <v>21</v>
      </c>
      <c r="N209" s="173" t="s">
        <v>43</v>
      </c>
      <c r="O209" s="35"/>
      <c r="P209" s="174">
        <f>O209*H209</f>
        <v>0</v>
      </c>
      <c r="Q209" s="174">
        <v>0</v>
      </c>
      <c r="R209" s="174">
        <f>Q209*H209</f>
        <v>0</v>
      </c>
      <c r="S209" s="174">
        <v>0</v>
      </c>
      <c r="T209" s="175">
        <f>S209*H209</f>
        <v>0</v>
      </c>
      <c r="AR209" s="17" t="s">
        <v>531</v>
      </c>
      <c r="AT209" s="17" t="s">
        <v>129</v>
      </c>
      <c r="AU209" s="17" t="s">
        <v>79</v>
      </c>
      <c r="AY209" s="17" t="s">
        <v>127</v>
      </c>
      <c r="BE209" s="176">
        <f>IF(N209="základní",J209,0)</f>
        <v>0</v>
      </c>
      <c r="BF209" s="176">
        <f>IF(N209="snížená",J209,0)</f>
        <v>0</v>
      </c>
      <c r="BG209" s="176">
        <f>IF(N209="zákl. přenesená",J209,0)</f>
        <v>0</v>
      </c>
      <c r="BH209" s="176">
        <f>IF(N209="sníž. přenesená",J209,0)</f>
        <v>0</v>
      </c>
      <c r="BI209" s="176">
        <f>IF(N209="nulová",J209,0)</f>
        <v>0</v>
      </c>
      <c r="BJ209" s="17" t="s">
        <v>79</v>
      </c>
      <c r="BK209" s="176">
        <f>ROUND(I209*H209,2)</f>
        <v>0</v>
      </c>
      <c r="BL209" s="17" t="s">
        <v>531</v>
      </c>
      <c r="BM209" s="17" t="s">
        <v>505</v>
      </c>
    </row>
    <row r="210" spans="2:47" s="1" customFormat="1" ht="13.5">
      <c r="B210" s="34"/>
      <c r="D210" s="177" t="s">
        <v>136</v>
      </c>
      <c r="F210" s="178" t="s">
        <v>986</v>
      </c>
      <c r="I210" s="138"/>
      <c r="L210" s="34"/>
      <c r="M210" s="63"/>
      <c r="N210" s="35"/>
      <c r="O210" s="35"/>
      <c r="P210" s="35"/>
      <c r="Q210" s="35"/>
      <c r="R210" s="35"/>
      <c r="S210" s="35"/>
      <c r="T210" s="64"/>
      <c r="AT210" s="17" t="s">
        <v>136</v>
      </c>
      <c r="AU210" s="17" t="s">
        <v>79</v>
      </c>
    </row>
    <row r="211" spans="2:63" s="10" customFormat="1" ht="36.75" customHeight="1">
      <c r="B211" s="150"/>
      <c r="D211" s="161" t="s">
        <v>71</v>
      </c>
      <c r="E211" s="223" t="s">
        <v>1005</v>
      </c>
      <c r="F211" s="223" t="s">
        <v>1006</v>
      </c>
      <c r="I211" s="153"/>
      <c r="J211" s="224">
        <f>BK211</f>
        <v>0</v>
      </c>
      <c r="L211" s="150"/>
      <c r="M211" s="155"/>
      <c r="N211" s="156"/>
      <c r="O211" s="156"/>
      <c r="P211" s="157">
        <f>SUM(P212:P231)</f>
        <v>0</v>
      </c>
      <c r="Q211" s="156"/>
      <c r="R211" s="157">
        <f>SUM(R212:R231)</f>
        <v>0</v>
      </c>
      <c r="S211" s="156"/>
      <c r="T211" s="158">
        <f>SUM(T212:T231)</f>
        <v>0</v>
      </c>
      <c r="AR211" s="151" t="s">
        <v>148</v>
      </c>
      <c r="AT211" s="159" t="s">
        <v>71</v>
      </c>
      <c r="AU211" s="159" t="s">
        <v>72</v>
      </c>
      <c r="AY211" s="151" t="s">
        <v>127</v>
      </c>
      <c r="BK211" s="160">
        <f>SUM(BK212:BK231)</f>
        <v>0</v>
      </c>
    </row>
    <row r="212" spans="2:65" s="1" customFormat="1" ht="22.5" customHeight="1">
      <c r="B212" s="164"/>
      <c r="C212" s="165" t="s">
        <v>512</v>
      </c>
      <c r="D212" s="165" t="s">
        <v>129</v>
      </c>
      <c r="E212" s="166" t="s">
        <v>488</v>
      </c>
      <c r="F212" s="167" t="s">
        <v>1007</v>
      </c>
      <c r="G212" s="168" t="s">
        <v>935</v>
      </c>
      <c r="H212" s="169">
        <v>8</v>
      </c>
      <c r="I212" s="170"/>
      <c r="J212" s="171">
        <f>ROUND(I212*H212,2)</f>
        <v>0</v>
      </c>
      <c r="K212" s="167" t="s">
        <v>21</v>
      </c>
      <c r="L212" s="34"/>
      <c r="M212" s="172" t="s">
        <v>21</v>
      </c>
      <c r="N212" s="173" t="s">
        <v>43</v>
      </c>
      <c r="O212" s="35"/>
      <c r="P212" s="174">
        <f>O212*H212</f>
        <v>0</v>
      </c>
      <c r="Q212" s="174">
        <v>0</v>
      </c>
      <c r="R212" s="174">
        <f>Q212*H212</f>
        <v>0</v>
      </c>
      <c r="S212" s="174">
        <v>0</v>
      </c>
      <c r="T212" s="175">
        <f>S212*H212</f>
        <v>0</v>
      </c>
      <c r="AR212" s="17" t="s">
        <v>531</v>
      </c>
      <c r="AT212" s="17" t="s">
        <v>129</v>
      </c>
      <c r="AU212" s="17" t="s">
        <v>79</v>
      </c>
      <c r="AY212" s="17" t="s">
        <v>127</v>
      </c>
      <c r="BE212" s="176">
        <f>IF(N212="základní",J212,0)</f>
        <v>0</v>
      </c>
      <c r="BF212" s="176">
        <f>IF(N212="snížená",J212,0)</f>
        <v>0</v>
      </c>
      <c r="BG212" s="176">
        <f>IF(N212="zákl. přenesená",J212,0)</f>
        <v>0</v>
      </c>
      <c r="BH212" s="176">
        <f>IF(N212="sníž. přenesená",J212,0)</f>
        <v>0</v>
      </c>
      <c r="BI212" s="176">
        <f>IF(N212="nulová",J212,0)</f>
        <v>0</v>
      </c>
      <c r="BJ212" s="17" t="s">
        <v>79</v>
      </c>
      <c r="BK212" s="176">
        <f>ROUND(I212*H212,2)</f>
        <v>0</v>
      </c>
      <c r="BL212" s="17" t="s">
        <v>531</v>
      </c>
      <c r="BM212" s="17" t="s">
        <v>512</v>
      </c>
    </row>
    <row r="213" spans="2:47" s="1" customFormat="1" ht="13.5">
      <c r="B213" s="34"/>
      <c r="D213" s="181" t="s">
        <v>136</v>
      </c>
      <c r="F213" s="212" t="s">
        <v>1007</v>
      </c>
      <c r="I213" s="138"/>
      <c r="L213" s="34"/>
      <c r="M213" s="63"/>
      <c r="N213" s="35"/>
      <c r="O213" s="35"/>
      <c r="P213" s="35"/>
      <c r="Q213" s="35"/>
      <c r="R213" s="35"/>
      <c r="S213" s="35"/>
      <c r="T213" s="64"/>
      <c r="AT213" s="17" t="s">
        <v>136</v>
      </c>
      <c r="AU213" s="17" t="s">
        <v>79</v>
      </c>
    </row>
    <row r="214" spans="2:65" s="1" customFormat="1" ht="22.5" customHeight="1">
      <c r="B214" s="164"/>
      <c r="C214" s="165" t="s">
        <v>518</v>
      </c>
      <c r="D214" s="165" t="s">
        <v>129</v>
      </c>
      <c r="E214" s="166" t="s">
        <v>496</v>
      </c>
      <c r="F214" s="167" t="s">
        <v>1008</v>
      </c>
      <c r="G214" s="168" t="s">
        <v>1009</v>
      </c>
      <c r="H214" s="169">
        <v>1</v>
      </c>
      <c r="I214" s="170"/>
      <c r="J214" s="171">
        <f>ROUND(I214*H214,2)</f>
        <v>0</v>
      </c>
      <c r="K214" s="167" t="s">
        <v>21</v>
      </c>
      <c r="L214" s="34"/>
      <c r="M214" s="172" t="s">
        <v>21</v>
      </c>
      <c r="N214" s="173" t="s">
        <v>43</v>
      </c>
      <c r="O214" s="35"/>
      <c r="P214" s="174">
        <f>O214*H214</f>
        <v>0</v>
      </c>
      <c r="Q214" s="174">
        <v>0</v>
      </c>
      <c r="R214" s="174">
        <f>Q214*H214</f>
        <v>0</v>
      </c>
      <c r="S214" s="174">
        <v>0</v>
      </c>
      <c r="T214" s="175">
        <f>S214*H214</f>
        <v>0</v>
      </c>
      <c r="AR214" s="17" t="s">
        <v>531</v>
      </c>
      <c r="AT214" s="17" t="s">
        <v>129</v>
      </c>
      <c r="AU214" s="17" t="s">
        <v>79</v>
      </c>
      <c r="AY214" s="17" t="s">
        <v>127</v>
      </c>
      <c r="BE214" s="176">
        <f>IF(N214="základní",J214,0)</f>
        <v>0</v>
      </c>
      <c r="BF214" s="176">
        <f>IF(N214="snížená",J214,0)</f>
        <v>0</v>
      </c>
      <c r="BG214" s="176">
        <f>IF(N214="zákl. přenesená",J214,0)</f>
        <v>0</v>
      </c>
      <c r="BH214" s="176">
        <f>IF(N214="sníž. přenesená",J214,0)</f>
        <v>0</v>
      </c>
      <c r="BI214" s="176">
        <f>IF(N214="nulová",J214,0)</f>
        <v>0</v>
      </c>
      <c r="BJ214" s="17" t="s">
        <v>79</v>
      </c>
      <c r="BK214" s="176">
        <f>ROUND(I214*H214,2)</f>
        <v>0</v>
      </c>
      <c r="BL214" s="17" t="s">
        <v>531</v>
      </c>
      <c r="BM214" s="17" t="s">
        <v>518</v>
      </c>
    </row>
    <row r="215" spans="2:47" s="1" customFormat="1" ht="13.5">
      <c r="B215" s="34"/>
      <c r="D215" s="181" t="s">
        <v>136</v>
      </c>
      <c r="F215" s="212" t="s">
        <v>1008</v>
      </c>
      <c r="I215" s="138"/>
      <c r="L215" s="34"/>
      <c r="M215" s="63"/>
      <c r="N215" s="35"/>
      <c r="O215" s="35"/>
      <c r="P215" s="35"/>
      <c r="Q215" s="35"/>
      <c r="R215" s="35"/>
      <c r="S215" s="35"/>
      <c r="T215" s="64"/>
      <c r="AT215" s="17" t="s">
        <v>136</v>
      </c>
      <c r="AU215" s="17" t="s">
        <v>79</v>
      </c>
    </row>
    <row r="216" spans="2:65" s="1" customFormat="1" ht="22.5" customHeight="1">
      <c r="B216" s="164"/>
      <c r="C216" s="165" t="s">
        <v>524</v>
      </c>
      <c r="D216" s="165" t="s">
        <v>129</v>
      </c>
      <c r="E216" s="166" t="s">
        <v>505</v>
      </c>
      <c r="F216" s="167" t="s">
        <v>1010</v>
      </c>
      <c r="G216" s="168" t="s">
        <v>1009</v>
      </c>
      <c r="H216" s="169">
        <v>1</v>
      </c>
      <c r="I216" s="170"/>
      <c r="J216" s="171">
        <f>ROUND(I216*H216,2)</f>
        <v>0</v>
      </c>
      <c r="K216" s="167" t="s">
        <v>21</v>
      </c>
      <c r="L216" s="34"/>
      <c r="M216" s="172" t="s">
        <v>21</v>
      </c>
      <c r="N216" s="173" t="s">
        <v>43</v>
      </c>
      <c r="O216" s="35"/>
      <c r="P216" s="174">
        <f>O216*H216</f>
        <v>0</v>
      </c>
      <c r="Q216" s="174">
        <v>0</v>
      </c>
      <c r="R216" s="174">
        <f>Q216*H216</f>
        <v>0</v>
      </c>
      <c r="S216" s="174">
        <v>0</v>
      </c>
      <c r="T216" s="175">
        <f>S216*H216</f>
        <v>0</v>
      </c>
      <c r="AR216" s="17" t="s">
        <v>531</v>
      </c>
      <c r="AT216" s="17" t="s">
        <v>129</v>
      </c>
      <c r="AU216" s="17" t="s">
        <v>79</v>
      </c>
      <c r="AY216" s="17" t="s">
        <v>127</v>
      </c>
      <c r="BE216" s="176">
        <f>IF(N216="základní",J216,0)</f>
        <v>0</v>
      </c>
      <c r="BF216" s="176">
        <f>IF(N216="snížená",J216,0)</f>
        <v>0</v>
      </c>
      <c r="BG216" s="176">
        <f>IF(N216="zákl. přenesená",J216,0)</f>
        <v>0</v>
      </c>
      <c r="BH216" s="176">
        <f>IF(N216="sníž. přenesená",J216,0)</f>
        <v>0</v>
      </c>
      <c r="BI216" s="176">
        <f>IF(N216="nulová",J216,0)</f>
        <v>0</v>
      </c>
      <c r="BJ216" s="17" t="s">
        <v>79</v>
      </c>
      <c r="BK216" s="176">
        <f>ROUND(I216*H216,2)</f>
        <v>0</v>
      </c>
      <c r="BL216" s="17" t="s">
        <v>531</v>
      </c>
      <c r="BM216" s="17" t="s">
        <v>524</v>
      </c>
    </row>
    <row r="217" spans="2:47" s="1" customFormat="1" ht="13.5">
      <c r="B217" s="34"/>
      <c r="D217" s="181" t="s">
        <v>136</v>
      </c>
      <c r="F217" s="212" t="s">
        <v>1010</v>
      </c>
      <c r="I217" s="138"/>
      <c r="L217" s="34"/>
      <c r="M217" s="63"/>
      <c r="N217" s="35"/>
      <c r="O217" s="35"/>
      <c r="P217" s="35"/>
      <c r="Q217" s="35"/>
      <c r="R217" s="35"/>
      <c r="S217" s="35"/>
      <c r="T217" s="64"/>
      <c r="AT217" s="17" t="s">
        <v>136</v>
      </c>
      <c r="AU217" s="17" t="s">
        <v>79</v>
      </c>
    </row>
    <row r="218" spans="2:65" s="1" customFormat="1" ht="22.5" customHeight="1">
      <c r="B218" s="164"/>
      <c r="C218" s="165" t="s">
        <v>531</v>
      </c>
      <c r="D218" s="165" t="s">
        <v>129</v>
      </c>
      <c r="E218" s="166" t="s">
        <v>512</v>
      </c>
      <c r="F218" s="167" t="s">
        <v>1011</v>
      </c>
      <c r="G218" s="168" t="s">
        <v>1009</v>
      </c>
      <c r="H218" s="169">
        <v>1</v>
      </c>
      <c r="I218" s="170"/>
      <c r="J218" s="171">
        <f>ROUND(I218*H218,2)</f>
        <v>0</v>
      </c>
      <c r="K218" s="167" t="s">
        <v>21</v>
      </c>
      <c r="L218" s="34"/>
      <c r="M218" s="172" t="s">
        <v>21</v>
      </c>
      <c r="N218" s="173" t="s">
        <v>43</v>
      </c>
      <c r="O218" s="35"/>
      <c r="P218" s="174">
        <f>O218*H218</f>
        <v>0</v>
      </c>
      <c r="Q218" s="174">
        <v>0</v>
      </c>
      <c r="R218" s="174">
        <f>Q218*H218</f>
        <v>0</v>
      </c>
      <c r="S218" s="174">
        <v>0</v>
      </c>
      <c r="T218" s="175">
        <f>S218*H218</f>
        <v>0</v>
      </c>
      <c r="AR218" s="17" t="s">
        <v>531</v>
      </c>
      <c r="AT218" s="17" t="s">
        <v>129</v>
      </c>
      <c r="AU218" s="17" t="s">
        <v>79</v>
      </c>
      <c r="AY218" s="17" t="s">
        <v>127</v>
      </c>
      <c r="BE218" s="176">
        <f>IF(N218="základní",J218,0)</f>
        <v>0</v>
      </c>
      <c r="BF218" s="176">
        <f>IF(N218="snížená",J218,0)</f>
        <v>0</v>
      </c>
      <c r="BG218" s="176">
        <f>IF(N218="zákl. přenesená",J218,0)</f>
        <v>0</v>
      </c>
      <c r="BH218" s="176">
        <f>IF(N218="sníž. přenesená",J218,0)</f>
        <v>0</v>
      </c>
      <c r="BI218" s="176">
        <f>IF(N218="nulová",J218,0)</f>
        <v>0</v>
      </c>
      <c r="BJ218" s="17" t="s">
        <v>79</v>
      </c>
      <c r="BK218" s="176">
        <f>ROUND(I218*H218,2)</f>
        <v>0</v>
      </c>
      <c r="BL218" s="17" t="s">
        <v>531</v>
      </c>
      <c r="BM218" s="17" t="s">
        <v>531</v>
      </c>
    </row>
    <row r="219" spans="2:47" s="1" customFormat="1" ht="13.5">
      <c r="B219" s="34"/>
      <c r="D219" s="181" t="s">
        <v>136</v>
      </c>
      <c r="F219" s="212" t="s">
        <v>1011</v>
      </c>
      <c r="I219" s="138"/>
      <c r="L219" s="34"/>
      <c r="M219" s="63"/>
      <c r="N219" s="35"/>
      <c r="O219" s="35"/>
      <c r="P219" s="35"/>
      <c r="Q219" s="35"/>
      <c r="R219" s="35"/>
      <c r="S219" s="35"/>
      <c r="T219" s="64"/>
      <c r="AT219" s="17" t="s">
        <v>136</v>
      </c>
      <c r="AU219" s="17" t="s">
        <v>79</v>
      </c>
    </row>
    <row r="220" spans="2:65" s="1" customFormat="1" ht="22.5" customHeight="1">
      <c r="B220" s="164"/>
      <c r="C220" s="165" t="s">
        <v>538</v>
      </c>
      <c r="D220" s="165" t="s">
        <v>129</v>
      </c>
      <c r="E220" s="166" t="s">
        <v>518</v>
      </c>
      <c r="F220" s="167" t="s">
        <v>1012</v>
      </c>
      <c r="G220" s="168" t="s">
        <v>1009</v>
      </c>
      <c r="H220" s="169">
        <v>1</v>
      </c>
      <c r="I220" s="170"/>
      <c r="J220" s="171">
        <f>ROUND(I220*H220,2)</f>
        <v>0</v>
      </c>
      <c r="K220" s="167" t="s">
        <v>21</v>
      </c>
      <c r="L220" s="34"/>
      <c r="M220" s="172" t="s">
        <v>21</v>
      </c>
      <c r="N220" s="173" t="s">
        <v>43</v>
      </c>
      <c r="O220" s="35"/>
      <c r="P220" s="174">
        <f>O220*H220</f>
        <v>0</v>
      </c>
      <c r="Q220" s="174">
        <v>0</v>
      </c>
      <c r="R220" s="174">
        <f>Q220*H220</f>
        <v>0</v>
      </c>
      <c r="S220" s="174">
        <v>0</v>
      </c>
      <c r="T220" s="175">
        <f>S220*H220</f>
        <v>0</v>
      </c>
      <c r="AR220" s="17" t="s">
        <v>531</v>
      </c>
      <c r="AT220" s="17" t="s">
        <v>129</v>
      </c>
      <c r="AU220" s="17" t="s">
        <v>79</v>
      </c>
      <c r="AY220" s="17" t="s">
        <v>127</v>
      </c>
      <c r="BE220" s="176">
        <f>IF(N220="základní",J220,0)</f>
        <v>0</v>
      </c>
      <c r="BF220" s="176">
        <f>IF(N220="snížená",J220,0)</f>
        <v>0</v>
      </c>
      <c r="BG220" s="176">
        <f>IF(N220="zákl. přenesená",J220,0)</f>
        <v>0</v>
      </c>
      <c r="BH220" s="176">
        <f>IF(N220="sníž. přenesená",J220,0)</f>
        <v>0</v>
      </c>
      <c r="BI220" s="176">
        <f>IF(N220="nulová",J220,0)</f>
        <v>0</v>
      </c>
      <c r="BJ220" s="17" t="s">
        <v>79</v>
      </c>
      <c r="BK220" s="176">
        <f>ROUND(I220*H220,2)</f>
        <v>0</v>
      </c>
      <c r="BL220" s="17" t="s">
        <v>531</v>
      </c>
      <c r="BM220" s="17" t="s">
        <v>538</v>
      </c>
    </row>
    <row r="221" spans="2:47" s="1" customFormat="1" ht="13.5">
      <c r="B221" s="34"/>
      <c r="D221" s="181" t="s">
        <v>136</v>
      </c>
      <c r="F221" s="212" t="s">
        <v>1012</v>
      </c>
      <c r="I221" s="138"/>
      <c r="L221" s="34"/>
      <c r="M221" s="63"/>
      <c r="N221" s="35"/>
      <c r="O221" s="35"/>
      <c r="P221" s="35"/>
      <c r="Q221" s="35"/>
      <c r="R221" s="35"/>
      <c r="S221" s="35"/>
      <c r="T221" s="64"/>
      <c r="AT221" s="17" t="s">
        <v>136</v>
      </c>
      <c r="AU221" s="17" t="s">
        <v>79</v>
      </c>
    </row>
    <row r="222" spans="2:65" s="1" customFormat="1" ht="22.5" customHeight="1">
      <c r="B222" s="164"/>
      <c r="C222" s="165" t="s">
        <v>546</v>
      </c>
      <c r="D222" s="165" t="s">
        <v>129</v>
      </c>
      <c r="E222" s="166" t="s">
        <v>524</v>
      </c>
      <c r="F222" s="167" t="s">
        <v>1013</v>
      </c>
      <c r="G222" s="168" t="s">
        <v>937</v>
      </c>
      <c r="H222" s="169">
        <v>0.74</v>
      </c>
      <c r="I222" s="170"/>
      <c r="J222" s="171">
        <f>ROUND(I222*H222,2)</f>
        <v>0</v>
      </c>
      <c r="K222" s="167" t="s">
        <v>21</v>
      </c>
      <c r="L222" s="34"/>
      <c r="M222" s="172" t="s">
        <v>21</v>
      </c>
      <c r="N222" s="173" t="s">
        <v>43</v>
      </c>
      <c r="O222" s="35"/>
      <c r="P222" s="174">
        <f>O222*H222</f>
        <v>0</v>
      </c>
      <c r="Q222" s="174">
        <v>0</v>
      </c>
      <c r="R222" s="174">
        <f>Q222*H222</f>
        <v>0</v>
      </c>
      <c r="S222" s="174">
        <v>0</v>
      </c>
      <c r="T222" s="175">
        <f>S222*H222</f>
        <v>0</v>
      </c>
      <c r="AR222" s="17" t="s">
        <v>531</v>
      </c>
      <c r="AT222" s="17" t="s">
        <v>129</v>
      </c>
      <c r="AU222" s="17" t="s">
        <v>79</v>
      </c>
      <c r="AY222" s="17" t="s">
        <v>127</v>
      </c>
      <c r="BE222" s="176">
        <f>IF(N222="základní",J222,0)</f>
        <v>0</v>
      </c>
      <c r="BF222" s="176">
        <f>IF(N222="snížená",J222,0)</f>
        <v>0</v>
      </c>
      <c r="BG222" s="176">
        <f>IF(N222="zákl. přenesená",J222,0)</f>
        <v>0</v>
      </c>
      <c r="BH222" s="176">
        <f>IF(N222="sníž. přenesená",J222,0)</f>
        <v>0</v>
      </c>
      <c r="BI222" s="176">
        <f>IF(N222="nulová",J222,0)</f>
        <v>0</v>
      </c>
      <c r="BJ222" s="17" t="s">
        <v>79</v>
      </c>
      <c r="BK222" s="176">
        <f>ROUND(I222*H222,2)</f>
        <v>0</v>
      </c>
      <c r="BL222" s="17" t="s">
        <v>531</v>
      </c>
      <c r="BM222" s="17" t="s">
        <v>546</v>
      </c>
    </row>
    <row r="223" spans="2:47" s="1" customFormat="1" ht="13.5">
      <c r="B223" s="34"/>
      <c r="D223" s="181" t="s">
        <v>136</v>
      </c>
      <c r="F223" s="212" t="s">
        <v>1013</v>
      </c>
      <c r="I223" s="138"/>
      <c r="L223" s="34"/>
      <c r="M223" s="63"/>
      <c r="N223" s="35"/>
      <c r="O223" s="35"/>
      <c r="P223" s="35"/>
      <c r="Q223" s="35"/>
      <c r="R223" s="35"/>
      <c r="S223" s="35"/>
      <c r="T223" s="64"/>
      <c r="AT223" s="17" t="s">
        <v>136</v>
      </c>
      <c r="AU223" s="17" t="s">
        <v>79</v>
      </c>
    </row>
    <row r="224" spans="2:65" s="1" customFormat="1" ht="22.5" customHeight="1">
      <c r="B224" s="164"/>
      <c r="C224" s="165" t="s">
        <v>551</v>
      </c>
      <c r="D224" s="165" t="s">
        <v>129</v>
      </c>
      <c r="E224" s="166" t="s">
        <v>531</v>
      </c>
      <c r="F224" s="167" t="s">
        <v>1014</v>
      </c>
      <c r="G224" s="168" t="s">
        <v>935</v>
      </c>
      <c r="H224" s="169">
        <v>10</v>
      </c>
      <c r="I224" s="170"/>
      <c r="J224" s="171">
        <f>ROUND(I224*H224,2)</f>
        <v>0</v>
      </c>
      <c r="K224" s="167" t="s">
        <v>21</v>
      </c>
      <c r="L224" s="34"/>
      <c r="M224" s="172" t="s">
        <v>21</v>
      </c>
      <c r="N224" s="173" t="s">
        <v>43</v>
      </c>
      <c r="O224" s="35"/>
      <c r="P224" s="174">
        <f>O224*H224</f>
        <v>0</v>
      </c>
      <c r="Q224" s="174">
        <v>0</v>
      </c>
      <c r="R224" s="174">
        <f>Q224*H224</f>
        <v>0</v>
      </c>
      <c r="S224" s="174">
        <v>0</v>
      </c>
      <c r="T224" s="175">
        <f>S224*H224</f>
        <v>0</v>
      </c>
      <c r="AR224" s="17" t="s">
        <v>531</v>
      </c>
      <c r="AT224" s="17" t="s">
        <v>129</v>
      </c>
      <c r="AU224" s="17" t="s">
        <v>79</v>
      </c>
      <c r="AY224" s="17" t="s">
        <v>127</v>
      </c>
      <c r="BE224" s="176">
        <f>IF(N224="základní",J224,0)</f>
        <v>0</v>
      </c>
      <c r="BF224" s="176">
        <f>IF(N224="snížená",J224,0)</f>
        <v>0</v>
      </c>
      <c r="BG224" s="176">
        <f>IF(N224="zákl. přenesená",J224,0)</f>
        <v>0</v>
      </c>
      <c r="BH224" s="176">
        <f>IF(N224="sníž. přenesená",J224,0)</f>
        <v>0</v>
      </c>
      <c r="BI224" s="176">
        <f>IF(N224="nulová",J224,0)</f>
        <v>0</v>
      </c>
      <c r="BJ224" s="17" t="s">
        <v>79</v>
      </c>
      <c r="BK224" s="176">
        <f>ROUND(I224*H224,2)</f>
        <v>0</v>
      </c>
      <c r="BL224" s="17" t="s">
        <v>531</v>
      </c>
      <c r="BM224" s="17" t="s">
        <v>551</v>
      </c>
    </row>
    <row r="225" spans="2:47" s="1" customFormat="1" ht="13.5">
      <c r="B225" s="34"/>
      <c r="D225" s="181" t="s">
        <v>136</v>
      </c>
      <c r="F225" s="212" t="s">
        <v>1014</v>
      </c>
      <c r="I225" s="138"/>
      <c r="L225" s="34"/>
      <c r="M225" s="63"/>
      <c r="N225" s="35"/>
      <c r="O225" s="35"/>
      <c r="P225" s="35"/>
      <c r="Q225" s="35"/>
      <c r="R225" s="35"/>
      <c r="S225" s="35"/>
      <c r="T225" s="64"/>
      <c r="AT225" s="17" t="s">
        <v>136</v>
      </c>
      <c r="AU225" s="17" t="s">
        <v>79</v>
      </c>
    </row>
    <row r="226" spans="2:65" s="1" customFormat="1" ht="22.5" customHeight="1">
      <c r="B226" s="164"/>
      <c r="C226" s="165" t="s">
        <v>556</v>
      </c>
      <c r="D226" s="165" t="s">
        <v>129</v>
      </c>
      <c r="E226" s="166" t="s">
        <v>538</v>
      </c>
      <c r="F226" s="167" t="s">
        <v>1015</v>
      </c>
      <c r="G226" s="168" t="s">
        <v>935</v>
      </c>
      <c r="H226" s="169">
        <v>10</v>
      </c>
      <c r="I226" s="170"/>
      <c r="J226" s="171">
        <f>ROUND(I226*H226,2)</f>
        <v>0</v>
      </c>
      <c r="K226" s="167" t="s">
        <v>21</v>
      </c>
      <c r="L226" s="34"/>
      <c r="M226" s="172" t="s">
        <v>21</v>
      </c>
      <c r="N226" s="173" t="s">
        <v>43</v>
      </c>
      <c r="O226" s="35"/>
      <c r="P226" s="174">
        <f>O226*H226</f>
        <v>0</v>
      </c>
      <c r="Q226" s="174">
        <v>0</v>
      </c>
      <c r="R226" s="174">
        <f>Q226*H226</f>
        <v>0</v>
      </c>
      <c r="S226" s="174">
        <v>0</v>
      </c>
      <c r="T226" s="175">
        <f>S226*H226</f>
        <v>0</v>
      </c>
      <c r="AR226" s="17" t="s">
        <v>531</v>
      </c>
      <c r="AT226" s="17" t="s">
        <v>129</v>
      </c>
      <c r="AU226" s="17" t="s">
        <v>79</v>
      </c>
      <c r="AY226" s="17" t="s">
        <v>127</v>
      </c>
      <c r="BE226" s="176">
        <f>IF(N226="základní",J226,0)</f>
        <v>0</v>
      </c>
      <c r="BF226" s="176">
        <f>IF(N226="snížená",J226,0)</f>
        <v>0</v>
      </c>
      <c r="BG226" s="176">
        <f>IF(N226="zákl. přenesená",J226,0)</f>
        <v>0</v>
      </c>
      <c r="BH226" s="176">
        <f>IF(N226="sníž. přenesená",J226,0)</f>
        <v>0</v>
      </c>
      <c r="BI226" s="176">
        <f>IF(N226="nulová",J226,0)</f>
        <v>0</v>
      </c>
      <c r="BJ226" s="17" t="s">
        <v>79</v>
      </c>
      <c r="BK226" s="176">
        <f>ROUND(I226*H226,2)</f>
        <v>0</v>
      </c>
      <c r="BL226" s="17" t="s">
        <v>531</v>
      </c>
      <c r="BM226" s="17" t="s">
        <v>556</v>
      </c>
    </row>
    <row r="227" spans="2:47" s="1" customFormat="1" ht="13.5">
      <c r="B227" s="34"/>
      <c r="D227" s="181" t="s">
        <v>136</v>
      </c>
      <c r="F227" s="212" t="s">
        <v>1015</v>
      </c>
      <c r="I227" s="138"/>
      <c r="L227" s="34"/>
      <c r="M227" s="63"/>
      <c r="N227" s="35"/>
      <c r="O227" s="35"/>
      <c r="P227" s="35"/>
      <c r="Q227" s="35"/>
      <c r="R227" s="35"/>
      <c r="S227" s="35"/>
      <c r="T227" s="64"/>
      <c r="AT227" s="17" t="s">
        <v>136</v>
      </c>
      <c r="AU227" s="17" t="s">
        <v>79</v>
      </c>
    </row>
    <row r="228" spans="2:65" s="1" customFormat="1" ht="22.5" customHeight="1">
      <c r="B228" s="164"/>
      <c r="C228" s="165" t="s">
        <v>562</v>
      </c>
      <c r="D228" s="165" t="s">
        <v>129</v>
      </c>
      <c r="E228" s="166" t="s">
        <v>546</v>
      </c>
      <c r="F228" s="167" t="s">
        <v>1016</v>
      </c>
      <c r="G228" s="168" t="s">
        <v>935</v>
      </c>
      <c r="H228" s="169">
        <v>8</v>
      </c>
      <c r="I228" s="170"/>
      <c r="J228" s="171">
        <f>ROUND(I228*H228,2)</f>
        <v>0</v>
      </c>
      <c r="K228" s="167" t="s">
        <v>21</v>
      </c>
      <c r="L228" s="34"/>
      <c r="M228" s="172" t="s">
        <v>21</v>
      </c>
      <c r="N228" s="173" t="s">
        <v>43</v>
      </c>
      <c r="O228" s="35"/>
      <c r="P228" s="174">
        <f>O228*H228</f>
        <v>0</v>
      </c>
      <c r="Q228" s="174">
        <v>0</v>
      </c>
      <c r="R228" s="174">
        <f>Q228*H228</f>
        <v>0</v>
      </c>
      <c r="S228" s="174">
        <v>0</v>
      </c>
      <c r="T228" s="175">
        <f>S228*H228</f>
        <v>0</v>
      </c>
      <c r="AR228" s="17" t="s">
        <v>531</v>
      </c>
      <c r="AT228" s="17" t="s">
        <v>129</v>
      </c>
      <c r="AU228" s="17" t="s">
        <v>79</v>
      </c>
      <c r="AY228" s="17" t="s">
        <v>127</v>
      </c>
      <c r="BE228" s="176">
        <f>IF(N228="základní",J228,0)</f>
        <v>0</v>
      </c>
      <c r="BF228" s="176">
        <f>IF(N228="snížená",J228,0)</f>
        <v>0</v>
      </c>
      <c r="BG228" s="176">
        <f>IF(N228="zákl. přenesená",J228,0)</f>
        <v>0</v>
      </c>
      <c r="BH228" s="176">
        <f>IF(N228="sníž. přenesená",J228,0)</f>
        <v>0</v>
      </c>
      <c r="BI228" s="176">
        <f>IF(N228="nulová",J228,0)</f>
        <v>0</v>
      </c>
      <c r="BJ228" s="17" t="s">
        <v>79</v>
      </c>
      <c r="BK228" s="176">
        <f>ROUND(I228*H228,2)</f>
        <v>0</v>
      </c>
      <c r="BL228" s="17" t="s">
        <v>531</v>
      </c>
      <c r="BM228" s="17" t="s">
        <v>562</v>
      </c>
    </row>
    <row r="229" spans="2:47" s="1" customFormat="1" ht="13.5">
      <c r="B229" s="34"/>
      <c r="D229" s="181" t="s">
        <v>136</v>
      </c>
      <c r="F229" s="212" t="s">
        <v>1016</v>
      </c>
      <c r="I229" s="138"/>
      <c r="L229" s="34"/>
      <c r="M229" s="63"/>
      <c r="N229" s="35"/>
      <c r="O229" s="35"/>
      <c r="P229" s="35"/>
      <c r="Q229" s="35"/>
      <c r="R229" s="35"/>
      <c r="S229" s="35"/>
      <c r="T229" s="64"/>
      <c r="AT229" s="17" t="s">
        <v>136</v>
      </c>
      <c r="AU229" s="17" t="s">
        <v>79</v>
      </c>
    </row>
    <row r="230" spans="2:65" s="1" customFormat="1" ht="22.5" customHeight="1">
      <c r="B230" s="164"/>
      <c r="C230" s="165" t="s">
        <v>567</v>
      </c>
      <c r="D230" s="165" t="s">
        <v>129</v>
      </c>
      <c r="E230" s="166" t="s">
        <v>551</v>
      </c>
      <c r="F230" s="167" t="s">
        <v>1017</v>
      </c>
      <c r="G230" s="168" t="s">
        <v>1009</v>
      </c>
      <c r="H230" s="169">
        <v>1</v>
      </c>
      <c r="I230" s="170"/>
      <c r="J230" s="171">
        <f>ROUND(I230*H230,2)</f>
        <v>0</v>
      </c>
      <c r="K230" s="167" t="s">
        <v>21</v>
      </c>
      <c r="L230" s="34"/>
      <c r="M230" s="172" t="s">
        <v>21</v>
      </c>
      <c r="N230" s="173" t="s">
        <v>43</v>
      </c>
      <c r="O230" s="35"/>
      <c r="P230" s="174">
        <f>O230*H230</f>
        <v>0</v>
      </c>
      <c r="Q230" s="174">
        <v>0</v>
      </c>
      <c r="R230" s="174">
        <f>Q230*H230</f>
        <v>0</v>
      </c>
      <c r="S230" s="174">
        <v>0</v>
      </c>
      <c r="T230" s="175">
        <f>S230*H230</f>
        <v>0</v>
      </c>
      <c r="AR230" s="17" t="s">
        <v>531</v>
      </c>
      <c r="AT230" s="17" t="s">
        <v>129</v>
      </c>
      <c r="AU230" s="17" t="s">
        <v>79</v>
      </c>
      <c r="AY230" s="17" t="s">
        <v>127</v>
      </c>
      <c r="BE230" s="176">
        <f>IF(N230="základní",J230,0)</f>
        <v>0</v>
      </c>
      <c r="BF230" s="176">
        <f>IF(N230="snížená",J230,0)</f>
        <v>0</v>
      </c>
      <c r="BG230" s="176">
        <f>IF(N230="zákl. přenesená",J230,0)</f>
        <v>0</v>
      </c>
      <c r="BH230" s="176">
        <f>IF(N230="sníž. přenesená",J230,0)</f>
        <v>0</v>
      </c>
      <c r="BI230" s="176">
        <f>IF(N230="nulová",J230,0)</f>
        <v>0</v>
      </c>
      <c r="BJ230" s="17" t="s">
        <v>79</v>
      </c>
      <c r="BK230" s="176">
        <f>ROUND(I230*H230,2)</f>
        <v>0</v>
      </c>
      <c r="BL230" s="17" t="s">
        <v>531</v>
      </c>
      <c r="BM230" s="17" t="s">
        <v>567</v>
      </c>
    </row>
    <row r="231" spans="2:47" s="1" customFormat="1" ht="13.5">
      <c r="B231" s="34"/>
      <c r="D231" s="177" t="s">
        <v>136</v>
      </c>
      <c r="F231" s="178" t="s">
        <v>1017</v>
      </c>
      <c r="I231" s="138"/>
      <c r="L231" s="34"/>
      <c r="M231" s="63"/>
      <c r="N231" s="35"/>
      <c r="O231" s="35"/>
      <c r="P231" s="35"/>
      <c r="Q231" s="35"/>
      <c r="R231" s="35"/>
      <c r="S231" s="35"/>
      <c r="T231" s="64"/>
      <c r="AT231" s="17" t="s">
        <v>136</v>
      </c>
      <c r="AU231" s="17" t="s">
        <v>79</v>
      </c>
    </row>
    <row r="232" spans="2:63" s="10" customFormat="1" ht="36.75" customHeight="1">
      <c r="B232" s="150"/>
      <c r="D232" s="161" t="s">
        <v>71</v>
      </c>
      <c r="E232" s="223" t="s">
        <v>1018</v>
      </c>
      <c r="F232" s="223" t="s">
        <v>1019</v>
      </c>
      <c r="I232" s="153"/>
      <c r="J232" s="224">
        <f>BK232</f>
        <v>0</v>
      </c>
      <c r="L232" s="150"/>
      <c r="M232" s="155"/>
      <c r="N232" s="156"/>
      <c r="O232" s="156"/>
      <c r="P232" s="157">
        <f>SUM(P233:P272)</f>
        <v>0</v>
      </c>
      <c r="Q232" s="156"/>
      <c r="R232" s="157">
        <f>SUM(R233:R272)</f>
        <v>0</v>
      </c>
      <c r="S232" s="156"/>
      <c r="T232" s="158">
        <f>SUM(T233:T272)</f>
        <v>0</v>
      </c>
      <c r="AR232" s="151" t="s">
        <v>148</v>
      </c>
      <c r="AT232" s="159" t="s">
        <v>71</v>
      </c>
      <c r="AU232" s="159" t="s">
        <v>72</v>
      </c>
      <c r="AY232" s="151" t="s">
        <v>127</v>
      </c>
      <c r="BK232" s="160">
        <f>SUM(BK233:BK272)</f>
        <v>0</v>
      </c>
    </row>
    <row r="233" spans="2:65" s="1" customFormat="1" ht="22.5" customHeight="1">
      <c r="B233" s="164"/>
      <c r="C233" s="165" t="s">
        <v>576</v>
      </c>
      <c r="D233" s="165" t="s">
        <v>129</v>
      </c>
      <c r="E233" s="166" t="s">
        <v>1020</v>
      </c>
      <c r="F233" s="167" t="s">
        <v>1021</v>
      </c>
      <c r="G233" s="168" t="s">
        <v>21</v>
      </c>
      <c r="H233" s="169">
        <v>0</v>
      </c>
      <c r="I233" s="170"/>
      <c r="J233" s="171">
        <f>ROUND(I233*H233,2)</f>
        <v>0</v>
      </c>
      <c r="K233" s="167" t="s">
        <v>21</v>
      </c>
      <c r="L233" s="34"/>
      <c r="M233" s="172" t="s">
        <v>21</v>
      </c>
      <c r="N233" s="173" t="s">
        <v>43</v>
      </c>
      <c r="O233" s="35"/>
      <c r="P233" s="174">
        <f>O233*H233</f>
        <v>0</v>
      </c>
      <c r="Q233" s="174">
        <v>0</v>
      </c>
      <c r="R233" s="174">
        <f>Q233*H233</f>
        <v>0</v>
      </c>
      <c r="S233" s="174">
        <v>0</v>
      </c>
      <c r="T233" s="175">
        <f>S233*H233</f>
        <v>0</v>
      </c>
      <c r="AR233" s="17" t="s">
        <v>531</v>
      </c>
      <c r="AT233" s="17" t="s">
        <v>129</v>
      </c>
      <c r="AU233" s="17" t="s">
        <v>79</v>
      </c>
      <c r="AY233" s="17" t="s">
        <v>127</v>
      </c>
      <c r="BE233" s="176">
        <f>IF(N233="základní",J233,0)</f>
        <v>0</v>
      </c>
      <c r="BF233" s="176">
        <f>IF(N233="snížená",J233,0)</f>
        <v>0</v>
      </c>
      <c r="BG233" s="176">
        <f>IF(N233="zákl. přenesená",J233,0)</f>
        <v>0</v>
      </c>
      <c r="BH233" s="176">
        <f>IF(N233="sníž. přenesená",J233,0)</f>
        <v>0</v>
      </c>
      <c r="BI233" s="176">
        <f>IF(N233="nulová",J233,0)</f>
        <v>0</v>
      </c>
      <c r="BJ233" s="17" t="s">
        <v>79</v>
      </c>
      <c r="BK233" s="176">
        <f>ROUND(I233*H233,2)</f>
        <v>0</v>
      </c>
      <c r="BL233" s="17" t="s">
        <v>531</v>
      </c>
      <c r="BM233" s="17" t="s">
        <v>576</v>
      </c>
    </row>
    <row r="234" spans="2:47" s="1" customFormat="1" ht="13.5">
      <c r="B234" s="34"/>
      <c r="D234" s="181" t="s">
        <v>136</v>
      </c>
      <c r="F234" s="212" t="s">
        <v>1021</v>
      </c>
      <c r="I234" s="138"/>
      <c r="L234" s="34"/>
      <c r="M234" s="63"/>
      <c r="N234" s="35"/>
      <c r="O234" s="35"/>
      <c r="P234" s="35"/>
      <c r="Q234" s="35"/>
      <c r="R234" s="35"/>
      <c r="S234" s="35"/>
      <c r="T234" s="64"/>
      <c r="AT234" s="17" t="s">
        <v>136</v>
      </c>
      <c r="AU234" s="17" t="s">
        <v>79</v>
      </c>
    </row>
    <row r="235" spans="2:65" s="1" customFormat="1" ht="22.5" customHeight="1">
      <c r="B235" s="164"/>
      <c r="C235" s="165" t="s">
        <v>581</v>
      </c>
      <c r="D235" s="165" t="s">
        <v>129</v>
      </c>
      <c r="E235" s="166" t="s">
        <v>556</v>
      </c>
      <c r="F235" s="167" t="s">
        <v>1007</v>
      </c>
      <c r="G235" s="168" t="s">
        <v>935</v>
      </c>
      <c r="H235" s="169">
        <v>2</v>
      </c>
      <c r="I235" s="170"/>
      <c r="J235" s="171">
        <f>ROUND(I235*H235,2)</f>
        <v>0</v>
      </c>
      <c r="K235" s="167" t="s">
        <v>21</v>
      </c>
      <c r="L235" s="34"/>
      <c r="M235" s="172" t="s">
        <v>21</v>
      </c>
      <c r="N235" s="173" t="s">
        <v>43</v>
      </c>
      <c r="O235" s="35"/>
      <c r="P235" s="174">
        <f>O235*H235</f>
        <v>0</v>
      </c>
      <c r="Q235" s="174">
        <v>0</v>
      </c>
      <c r="R235" s="174">
        <f>Q235*H235</f>
        <v>0</v>
      </c>
      <c r="S235" s="174">
        <v>0</v>
      </c>
      <c r="T235" s="175">
        <f>S235*H235</f>
        <v>0</v>
      </c>
      <c r="AR235" s="17" t="s">
        <v>531</v>
      </c>
      <c r="AT235" s="17" t="s">
        <v>129</v>
      </c>
      <c r="AU235" s="17" t="s">
        <v>79</v>
      </c>
      <c r="AY235" s="17" t="s">
        <v>127</v>
      </c>
      <c r="BE235" s="176">
        <f>IF(N235="základní",J235,0)</f>
        <v>0</v>
      </c>
      <c r="BF235" s="176">
        <f>IF(N235="snížená",J235,0)</f>
        <v>0</v>
      </c>
      <c r="BG235" s="176">
        <f>IF(N235="zákl. přenesená",J235,0)</f>
        <v>0</v>
      </c>
      <c r="BH235" s="176">
        <f>IF(N235="sníž. přenesená",J235,0)</f>
        <v>0</v>
      </c>
      <c r="BI235" s="176">
        <f>IF(N235="nulová",J235,0)</f>
        <v>0</v>
      </c>
      <c r="BJ235" s="17" t="s">
        <v>79</v>
      </c>
      <c r="BK235" s="176">
        <f>ROUND(I235*H235,2)</f>
        <v>0</v>
      </c>
      <c r="BL235" s="17" t="s">
        <v>531</v>
      </c>
      <c r="BM235" s="17" t="s">
        <v>581</v>
      </c>
    </row>
    <row r="236" spans="2:47" s="1" customFormat="1" ht="13.5">
      <c r="B236" s="34"/>
      <c r="D236" s="181" t="s">
        <v>136</v>
      </c>
      <c r="F236" s="212" t="s">
        <v>1007</v>
      </c>
      <c r="I236" s="138"/>
      <c r="L236" s="34"/>
      <c r="M236" s="63"/>
      <c r="N236" s="35"/>
      <c r="O236" s="35"/>
      <c r="P236" s="35"/>
      <c r="Q236" s="35"/>
      <c r="R236" s="35"/>
      <c r="S236" s="35"/>
      <c r="T236" s="64"/>
      <c r="AT236" s="17" t="s">
        <v>136</v>
      </c>
      <c r="AU236" s="17" t="s">
        <v>79</v>
      </c>
    </row>
    <row r="237" spans="2:65" s="1" customFormat="1" ht="22.5" customHeight="1">
      <c r="B237" s="164"/>
      <c r="C237" s="165" t="s">
        <v>587</v>
      </c>
      <c r="D237" s="165" t="s">
        <v>129</v>
      </c>
      <c r="E237" s="166" t="s">
        <v>562</v>
      </c>
      <c r="F237" s="167" t="s">
        <v>1022</v>
      </c>
      <c r="G237" s="168" t="s">
        <v>165</v>
      </c>
      <c r="H237" s="169">
        <v>4</v>
      </c>
      <c r="I237" s="170"/>
      <c r="J237" s="171">
        <f>ROUND(I237*H237,2)</f>
        <v>0</v>
      </c>
      <c r="K237" s="167" t="s">
        <v>21</v>
      </c>
      <c r="L237" s="34"/>
      <c r="M237" s="172" t="s">
        <v>21</v>
      </c>
      <c r="N237" s="173" t="s">
        <v>43</v>
      </c>
      <c r="O237" s="35"/>
      <c r="P237" s="174">
        <f>O237*H237</f>
        <v>0</v>
      </c>
      <c r="Q237" s="174">
        <v>0</v>
      </c>
      <c r="R237" s="174">
        <f>Q237*H237</f>
        <v>0</v>
      </c>
      <c r="S237" s="174">
        <v>0</v>
      </c>
      <c r="T237" s="175">
        <f>S237*H237</f>
        <v>0</v>
      </c>
      <c r="AR237" s="17" t="s">
        <v>531</v>
      </c>
      <c r="AT237" s="17" t="s">
        <v>129</v>
      </c>
      <c r="AU237" s="17" t="s">
        <v>79</v>
      </c>
      <c r="AY237" s="17" t="s">
        <v>127</v>
      </c>
      <c r="BE237" s="176">
        <f>IF(N237="základní",J237,0)</f>
        <v>0</v>
      </c>
      <c r="BF237" s="176">
        <f>IF(N237="snížená",J237,0)</f>
        <v>0</v>
      </c>
      <c r="BG237" s="176">
        <f>IF(N237="zákl. přenesená",J237,0)</f>
        <v>0</v>
      </c>
      <c r="BH237" s="176">
        <f>IF(N237="sníž. přenesená",J237,0)</f>
        <v>0</v>
      </c>
      <c r="BI237" s="176">
        <f>IF(N237="nulová",J237,0)</f>
        <v>0</v>
      </c>
      <c r="BJ237" s="17" t="s">
        <v>79</v>
      </c>
      <c r="BK237" s="176">
        <f>ROUND(I237*H237,2)</f>
        <v>0</v>
      </c>
      <c r="BL237" s="17" t="s">
        <v>531</v>
      </c>
      <c r="BM237" s="17" t="s">
        <v>587</v>
      </c>
    </row>
    <row r="238" spans="2:47" s="1" customFormat="1" ht="13.5">
      <c r="B238" s="34"/>
      <c r="D238" s="181" t="s">
        <v>136</v>
      </c>
      <c r="F238" s="212" t="s">
        <v>1022</v>
      </c>
      <c r="I238" s="138"/>
      <c r="L238" s="34"/>
      <c r="M238" s="63"/>
      <c r="N238" s="35"/>
      <c r="O238" s="35"/>
      <c r="P238" s="35"/>
      <c r="Q238" s="35"/>
      <c r="R238" s="35"/>
      <c r="S238" s="35"/>
      <c r="T238" s="64"/>
      <c r="AT238" s="17" t="s">
        <v>136</v>
      </c>
      <c r="AU238" s="17" t="s">
        <v>79</v>
      </c>
    </row>
    <row r="239" spans="2:65" s="1" customFormat="1" ht="22.5" customHeight="1">
      <c r="B239" s="164"/>
      <c r="C239" s="165" t="s">
        <v>594</v>
      </c>
      <c r="D239" s="165" t="s">
        <v>129</v>
      </c>
      <c r="E239" s="166" t="s">
        <v>567</v>
      </c>
      <c r="F239" s="167" t="s">
        <v>1023</v>
      </c>
      <c r="G239" s="168" t="s">
        <v>942</v>
      </c>
      <c r="H239" s="169">
        <v>3</v>
      </c>
      <c r="I239" s="170"/>
      <c r="J239" s="171">
        <f>ROUND(I239*H239,2)</f>
        <v>0</v>
      </c>
      <c r="K239" s="167" t="s">
        <v>21</v>
      </c>
      <c r="L239" s="34"/>
      <c r="M239" s="172" t="s">
        <v>21</v>
      </c>
      <c r="N239" s="173" t="s">
        <v>43</v>
      </c>
      <c r="O239" s="35"/>
      <c r="P239" s="174">
        <f>O239*H239</f>
        <v>0</v>
      </c>
      <c r="Q239" s="174">
        <v>0</v>
      </c>
      <c r="R239" s="174">
        <f>Q239*H239</f>
        <v>0</v>
      </c>
      <c r="S239" s="174">
        <v>0</v>
      </c>
      <c r="T239" s="175">
        <f>S239*H239</f>
        <v>0</v>
      </c>
      <c r="AR239" s="17" t="s">
        <v>531</v>
      </c>
      <c r="AT239" s="17" t="s">
        <v>129</v>
      </c>
      <c r="AU239" s="17" t="s">
        <v>79</v>
      </c>
      <c r="AY239" s="17" t="s">
        <v>127</v>
      </c>
      <c r="BE239" s="176">
        <f>IF(N239="základní",J239,0)</f>
        <v>0</v>
      </c>
      <c r="BF239" s="176">
        <f>IF(N239="snížená",J239,0)</f>
        <v>0</v>
      </c>
      <c r="BG239" s="176">
        <f>IF(N239="zákl. přenesená",J239,0)</f>
        <v>0</v>
      </c>
      <c r="BH239" s="176">
        <f>IF(N239="sníž. přenesená",J239,0)</f>
        <v>0</v>
      </c>
      <c r="BI239" s="176">
        <f>IF(N239="nulová",J239,0)</f>
        <v>0</v>
      </c>
      <c r="BJ239" s="17" t="s">
        <v>79</v>
      </c>
      <c r="BK239" s="176">
        <f>ROUND(I239*H239,2)</f>
        <v>0</v>
      </c>
      <c r="BL239" s="17" t="s">
        <v>531</v>
      </c>
      <c r="BM239" s="17" t="s">
        <v>594</v>
      </c>
    </row>
    <row r="240" spans="2:47" s="1" customFormat="1" ht="13.5">
      <c r="B240" s="34"/>
      <c r="D240" s="181" t="s">
        <v>136</v>
      </c>
      <c r="F240" s="212" t="s">
        <v>1023</v>
      </c>
      <c r="I240" s="138"/>
      <c r="L240" s="34"/>
      <c r="M240" s="63"/>
      <c r="N240" s="35"/>
      <c r="O240" s="35"/>
      <c r="P240" s="35"/>
      <c r="Q240" s="35"/>
      <c r="R240" s="35"/>
      <c r="S240" s="35"/>
      <c r="T240" s="64"/>
      <c r="AT240" s="17" t="s">
        <v>136</v>
      </c>
      <c r="AU240" s="17" t="s">
        <v>79</v>
      </c>
    </row>
    <row r="241" spans="2:65" s="1" customFormat="1" ht="22.5" customHeight="1">
      <c r="B241" s="164"/>
      <c r="C241" s="165" t="s">
        <v>600</v>
      </c>
      <c r="D241" s="165" t="s">
        <v>129</v>
      </c>
      <c r="E241" s="166" t="s">
        <v>576</v>
      </c>
      <c r="F241" s="167" t="s">
        <v>1024</v>
      </c>
      <c r="G241" s="168" t="s">
        <v>942</v>
      </c>
      <c r="H241" s="169">
        <v>3</v>
      </c>
      <c r="I241" s="170"/>
      <c r="J241" s="171">
        <f>ROUND(I241*H241,2)</f>
        <v>0</v>
      </c>
      <c r="K241" s="167" t="s">
        <v>21</v>
      </c>
      <c r="L241" s="34"/>
      <c r="M241" s="172" t="s">
        <v>21</v>
      </c>
      <c r="N241" s="173" t="s">
        <v>43</v>
      </c>
      <c r="O241" s="35"/>
      <c r="P241" s="174">
        <f>O241*H241</f>
        <v>0</v>
      </c>
      <c r="Q241" s="174">
        <v>0</v>
      </c>
      <c r="R241" s="174">
        <f>Q241*H241</f>
        <v>0</v>
      </c>
      <c r="S241" s="174">
        <v>0</v>
      </c>
      <c r="T241" s="175">
        <f>S241*H241</f>
        <v>0</v>
      </c>
      <c r="AR241" s="17" t="s">
        <v>531</v>
      </c>
      <c r="AT241" s="17" t="s">
        <v>129</v>
      </c>
      <c r="AU241" s="17" t="s">
        <v>79</v>
      </c>
      <c r="AY241" s="17" t="s">
        <v>127</v>
      </c>
      <c r="BE241" s="176">
        <f>IF(N241="základní",J241,0)</f>
        <v>0</v>
      </c>
      <c r="BF241" s="176">
        <f>IF(N241="snížená",J241,0)</f>
        <v>0</v>
      </c>
      <c r="BG241" s="176">
        <f>IF(N241="zákl. přenesená",J241,0)</f>
        <v>0</v>
      </c>
      <c r="BH241" s="176">
        <f>IF(N241="sníž. přenesená",J241,0)</f>
        <v>0</v>
      </c>
      <c r="BI241" s="176">
        <f>IF(N241="nulová",J241,0)</f>
        <v>0</v>
      </c>
      <c r="BJ241" s="17" t="s">
        <v>79</v>
      </c>
      <c r="BK241" s="176">
        <f>ROUND(I241*H241,2)</f>
        <v>0</v>
      </c>
      <c r="BL241" s="17" t="s">
        <v>531</v>
      </c>
      <c r="BM241" s="17" t="s">
        <v>600</v>
      </c>
    </row>
    <row r="242" spans="2:47" s="1" customFormat="1" ht="13.5">
      <c r="B242" s="34"/>
      <c r="D242" s="181" t="s">
        <v>136</v>
      </c>
      <c r="F242" s="212" t="s">
        <v>1024</v>
      </c>
      <c r="I242" s="138"/>
      <c r="L242" s="34"/>
      <c r="M242" s="63"/>
      <c r="N242" s="35"/>
      <c r="O242" s="35"/>
      <c r="P242" s="35"/>
      <c r="Q242" s="35"/>
      <c r="R242" s="35"/>
      <c r="S242" s="35"/>
      <c r="T242" s="64"/>
      <c r="AT242" s="17" t="s">
        <v>136</v>
      </c>
      <c r="AU242" s="17" t="s">
        <v>79</v>
      </c>
    </row>
    <row r="243" spans="2:65" s="1" customFormat="1" ht="22.5" customHeight="1">
      <c r="B243" s="164"/>
      <c r="C243" s="165" t="s">
        <v>607</v>
      </c>
      <c r="D243" s="165" t="s">
        <v>129</v>
      </c>
      <c r="E243" s="166" t="s">
        <v>581</v>
      </c>
      <c r="F243" s="167" t="s">
        <v>1025</v>
      </c>
      <c r="G243" s="168" t="s">
        <v>942</v>
      </c>
      <c r="H243" s="169">
        <v>20</v>
      </c>
      <c r="I243" s="170"/>
      <c r="J243" s="171">
        <f>ROUND(I243*H243,2)</f>
        <v>0</v>
      </c>
      <c r="K243" s="167" t="s">
        <v>21</v>
      </c>
      <c r="L243" s="34"/>
      <c r="M243" s="172" t="s">
        <v>21</v>
      </c>
      <c r="N243" s="173" t="s">
        <v>43</v>
      </c>
      <c r="O243" s="35"/>
      <c r="P243" s="174">
        <f>O243*H243</f>
        <v>0</v>
      </c>
      <c r="Q243" s="174">
        <v>0</v>
      </c>
      <c r="R243" s="174">
        <f>Q243*H243</f>
        <v>0</v>
      </c>
      <c r="S243" s="174">
        <v>0</v>
      </c>
      <c r="T243" s="175">
        <f>S243*H243</f>
        <v>0</v>
      </c>
      <c r="AR243" s="17" t="s">
        <v>531</v>
      </c>
      <c r="AT243" s="17" t="s">
        <v>129</v>
      </c>
      <c r="AU243" s="17" t="s">
        <v>79</v>
      </c>
      <c r="AY243" s="17" t="s">
        <v>127</v>
      </c>
      <c r="BE243" s="176">
        <f>IF(N243="základní",J243,0)</f>
        <v>0</v>
      </c>
      <c r="BF243" s="176">
        <f>IF(N243="snížená",J243,0)</f>
        <v>0</v>
      </c>
      <c r="BG243" s="176">
        <f>IF(N243="zákl. přenesená",J243,0)</f>
        <v>0</v>
      </c>
      <c r="BH243" s="176">
        <f>IF(N243="sníž. přenesená",J243,0)</f>
        <v>0</v>
      </c>
      <c r="BI243" s="176">
        <f>IF(N243="nulová",J243,0)</f>
        <v>0</v>
      </c>
      <c r="BJ243" s="17" t="s">
        <v>79</v>
      </c>
      <c r="BK243" s="176">
        <f>ROUND(I243*H243,2)</f>
        <v>0</v>
      </c>
      <c r="BL243" s="17" t="s">
        <v>531</v>
      </c>
      <c r="BM243" s="17" t="s">
        <v>607</v>
      </c>
    </row>
    <row r="244" spans="2:47" s="1" customFormat="1" ht="13.5">
      <c r="B244" s="34"/>
      <c r="D244" s="181" t="s">
        <v>136</v>
      </c>
      <c r="F244" s="212" t="s">
        <v>1025</v>
      </c>
      <c r="I244" s="138"/>
      <c r="L244" s="34"/>
      <c r="M244" s="63"/>
      <c r="N244" s="35"/>
      <c r="O244" s="35"/>
      <c r="P244" s="35"/>
      <c r="Q244" s="35"/>
      <c r="R244" s="35"/>
      <c r="S244" s="35"/>
      <c r="T244" s="64"/>
      <c r="AT244" s="17" t="s">
        <v>136</v>
      </c>
      <c r="AU244" s="17" t="s">
        <v>79</v>
      </c>
    </row>
    <row r="245" spans="2:65" s="1" customFormat="1" ht="22.5" customHeight="1">
      <c r="B245" s="164"/>
      <c r="C245" s="165" t="s">
        <v>613</v>
      </c>
      <c r="D245" s="165" t="s">
        <v>129</v>
      </c>
      <c r="E245" s="166" t="s">
        <v>587</v>
      </c>
      <c r="F245" s="167" t="s">
        <v>1026</v>
      </c>
      <c r="G245" s="168" t="s">
        <v>942</v>
      </c>
      <c r="H245" s="169">
        <v>3</v>
      </c>
      <c r="I245" s="170"/>
      <c r="J245" s="171">
        <f>ROUND(I245*H245,2)</f>
        <v>0</v>
      </c>
      <c r="K245" s="167" t="s">
        <v>21</v>
      </c>
      <c r="L245" s="34"/>
      <c r="M245" s="172" t="s">
        <v>21</v>
      </c>
      <c r="N245" s="173" t="s">
        <v>43</v>
      </c>
      <c r="O245" s="35"/>
      <c r="P245" s="174">
        <f>O245*H245</f>
        <v>0</v>
      </c>
      <c r="Q245" s="174">
        <v>0</v>
      </c>
      <c r="R245" s="174">
        <f>Q245*H245</f>
        <v>0</v>
      </c>
      <c r="S245" s="174">
        <v>0</v>
      </c>
      <c r="T245" s="175">
        <f>S245*H245</f>
        <v>0</v>
      </c>
      <c r="AR245" s="17" t="s">
        <v>531</v>
      </c>
      <c r="AT245" s="17" t="s">
        <v>129</v>
      </c>
      <c r="AU245" s="17" t="s">
        <v>79</v>
      </c>
      <c r="AY245" s="17" t="s">
        <v>127</v>
      </c>
      <c r="BE245" s="176">
        <f>IF(N245="základní",J245,0)</f>
        <v>0</v>
      </c>
      <c r="BF245" s="176">
        <f>IF(N245="snížená",J245,0)</f>
        <v>0</v>
      </c>
      <c r="BG245" s="176">
        <f>IF(N245="zákl. přenesená",J245,0)</f>
        <v>0</v>
      </c>
      <c r="BH245" s="176">
        <f>IF(N245="sníž. přenesená",J245,0)</f>
        <v>0</v>
      </c>
      <c r="BI245" s="176">
        <f>IF(N245="nulová",J245,0)</f>
        <v>0</v>
      </c>
      <c r="BJ245" s="17" t="s">
        <v>79</v>
      </c>
      <c r="BK245" s="176">
        <f>ROUND(I245*H245,2)</f>
        <v>0</v>
      </c>
      <c r="BL245" s="17" t="s">
        <v>531</v>
      </c>
      <c r="BM245" s="17" t="s">
        <v>613</v>
      </c>
    </row>
    <row r="246" spans="2:47" s="1" customFormat="1" ht="13.5">
      <c r="B246" s="34"/>
      <c r="D246" s="181" t="s">
        <v>136</v>
      </c>
      <c r="F246" s="212" t="s">
        <v>1026</v>
      </c>
      <c r="I246" s="138"/>
      <c r="L246" s="34"/>
      <c r="M246" s="63"/>
      <c r="N246" s="35"/>
      <c r="O246" s="35"/>
      <c r="P246" s="35"/>
      <c r="Q246" s="35"/>
      <c r="R246" s="35"/>
      <c r="S246" s="35"/>
      <c r="T246" s="64"/>
      <c r="AT246" s="17" t="s">
        <v>136</v>
      </c>
      <c r="AU246" s="17" t="s">
        <v>79</v>
      </c>
    </row>
    <row r="247" spans="2:65" s="1" customFormat="1" ht="22.5" customHeight="1">
      <c r="B247" s="164"/>
      <c r="C247" s="165" t="s">
        <v>617</v>
      </c>
      <c r="D247" s="165" t="s">
        <v>129</v>
      </c>
      <c r="E247" s="166" t="s">
        <v>594</v>
      </c>
      <c r="F247" s="167" t="s">
        <v>1027</v>
      </c>
      <c r="G247" s="168" t="s">
        <v>942</v>
      </c>
      <c r="H247" s="169">
        <v>26</v>
      </c>
      <c r="I247" s="170"/>
      <c r="J247" s="171">
        <f>ROUND(I247*H247,2)</f>
        <v>0</v>
      </c>
      <c r="K247" s="167" t="s">
        <v>21</v>
      </c>
      <c r="L247" s="34"/>
      <c r="M247" s="172" t="s">
        <v>21</v>
      </c>
      <c r="N247" s="173" t="s">
        <v>43</v>
      </c>
      <c r="O247" s="35"/>
      <c r="P247" s="174">
        <f>O247*H247</f>
        <v>0</v>
      </c>
      <c r="Q247" s="174">
        <v>0</v>
      </c>
      <c r="R247" s="174">
        <f>Q247*H247</f>
        <v>0</v>
      </c>
      <c r="S247" s="174">
        <v>0</v>
      </c>
      <c r="T247" s="175">
        <f>S247*H247</f>
        <v>0</v>
      </c>
      <c r="AR247" s="17" t="s">
        <v>531</v>
      </c>
      <c r="AT247" s="17" t="s">
        <v>129</v>
      </c>
      <c r="AU247" s="17" t="s">
        <v>79</v>
      </c>
      <c r="AY247" s="17" t="s">
        <v>127</v>
      </c>
      <c r="BE247" s="176">
        <f>IF(N247="základní",J247,0)</f>
        <v>0</v>
      </c>
      <c r="BF247" s="176">
        <f>IF(N247="snížená",J247,0)</f>
        <v>0</v>
      </c>
      <c r="BG247" s="176">
        <f>IF(N247="zákl. přenesená",J247,0)</f>
        <v>0</v>
      </c>
      <c r="BH247" s="176">
        <f>IF(N247="sníž. přenesená",J247,0)</f>
        <v>0</v>
      </c>
      <c r="BI247" s="176">
        <f>IF(N247="nulová",J247,0)</f>
        <v>0</v>
      </c>
      <c r="BJ247" s="17" t="s">
        <v>79</v>
      </c>
      <c r="BK247" s="176">
        <f>ROUND(I247*H247,2)</f>
        <v>0</v>
      </c>
      <c r="BL247" s="17" t="s">
        <v>531</v>
      </c>
      <c r="BM247" s="17" t="s">
        <v>617</v>
      </c>
    </row>
    <row r="248" spans="2:47" s="1" customFormat="1" ht="13.5">
      <c r="B248" s="34"/>
      <c r="D248" s="181" t="s">
        <v>136</v>
      </c>
      <c r="F248" s="212" t="s">
        <v>1027</v>
      </c>
      <c r="I248" s="138"/>
      <c r="L248" s="34"/>
      <c r="M248" s="63"/>
      <c r="N248" s="35"/>
      <c r="O248" s="35"/>
      <c r="P248" s="35"/>
      <c r="Q248" s="35"/>
      <c r="R248" s="35"/>
      <c r="S248" s="35"/>
      <c r="T248" s="64"/>
      <c r="AT248" s="17" t="s">
        <v>136</v>
      </c>
      <c r="AU248" s="17" t="s">
        <v>79</v>
      </c>
    </row>
    <row r="249" spans="2:65" s="1" customFormat="1" ht="22.5" customHeight="1">
      <c r="B249" s="164"/>
      <c r="C249" s="165" t="s">
        <v>623</v>
      </c>
      <c r="D249" s="165" t="s">
        <v>129</v>
      </c>
      <c r="E249" s="166" t="s">
        <v>600</v>
      </c>
      <c r="F249" s="167" t="s">
        <v>1028</v>
      </c>
      <c r="G249" s="168" t="s">
        <v>942</v>
      </c>
      <c r="H249" s="169">
        <v>6</v>
      </c>
      <c r="I249" s="170"/>
      <c r="J249" s="171">
        <f>ROUND(I249*H249,2)</f>
        <v>0</v>
      </c>
      <c r="K249" s="167" t="s">
        <v>21</v>
      </c>
      <c r="L249" s="34"/>
      <c r="M249" s="172" t="s">
        <v>21</v>
      </c>
      <c r="N249" s="173" t="s">
        <v>43</v>
      </c>
      <c r="O249" s="35"/>
      <c r="P249" s="174">
        <f>O249*H249</f>
        <v>0</v>
      </c>
      <c r="Q249" s="174">
        <v>0</v>
      </c>
      <c r="R249" s="174">
        <f>Q249*H249</f>
        <v>0</v>
      </c>
      <c r="S249" s="174">
        <v>0</v>
      </c>
      <c r="T249" s="175">
        <f>S249*H249</f>
        <v>0</v>
      </c>
      <c r="AR249" s="17" t="s">
        <v>531</v>
      </c>
      <c r="AT249" s="17" t="s">
        <v>129</v>
      </c>
      <c r="AU249" s="17" t="s">
        <v>79</v>
      </c>
      <c r="AY249" s="17" t="s">
        <v>127</v>
      </c>
      <c r="BE249" s="176">
        <f>IF(N249="základní",J249,0)</f>
        <v>0</v>
      </c>
      <c r="BF249" s="176">
        <f>IF(N249="snížená",J249,0)</f>
        <v>0</v>
      </c>
      <c r="BG249" s="176">
        <f>IF(N249="zákl. přenesená",J249,0)</f>
        <v>0</v>
      </c>
      <c r="BH249" s="176">
        <f>IF(N249="sníž. přenesená",J249,0)</f>
        <v>0</v>
      </c>
      <c r="BI249" s="176">
        <f>IF(N249="nulová",J249,0)</f>
        <v>0</v>
      </c>
      <c r="BJ249" s="17" t="s">
        <v>79</v>
      </c>
      <c r="BK249" s="176">
        <f>ROUND(I249*H249,2)</f>
        <v>0</v>
      </c>
      <c r="BL249" s="17" t="s">
        <v>531</v>
      </c>
      <c r="BM249" s="17" t="s">
        <v>623</v>
      </c>
    </row>
    <row r="250" spans="2:47" s="1" customFormat="1" ht="13.5">
      <c r="B250" s="34"/>
      <c r="D250" s="181" t="s">
        <v>136</v>
      </c>
      <c r="F250" s="212" t="s">
        <v>1028</v>
      </c>
      <c r="I250" s="138"/>
      <c r="L250" s="34"/>
      <c r="M250" s="63"/>
      <c r="N250" s="35"/>
      <c r="O250" s="35"/>
      <c r="P250" s="35"/>
      <c r="Q250" s="35"/>
      <c r="R250" s="35"/>
      <c r="S250" s="35"/>
      <c r="T250" s="64"/>
      <c r="AT250" s="17" t="s">
        <v>136</v>
      </c>
      <c r="AU250" s="17" t="s">
        <v>79</v>
      </c>
    </row>
    <row r="251" spans="2:65" s="1" customFormat="1" ht="22.5" customHeight="1">
      <c r="B251" s="164"/>
      <c r="C251" s="165" t="s">
        <v>627</v>
      </c>
      <c r="D251" s="165" t="s">
        <v>129</v>
      </c>
      <c r="E251" s="166" t="s">
        <v>607</v>
      </c>
      <c r="F251" s="167" t="s">
        <v>1029</v>
      </c>
      <c r="G251" s="168" t="s">
        <v>942</v>
      </c>
      <c r="H251" s="169">
        <v>5</v>
      </c>
      <c r="I251" s="170"/>
      <c r="J251" s="171">
        <f>ROUND(I251*H251,2)</f>
        <v>0</v>
      </c>
      <c r="K251" s="167" t="s">
        <v>21</v>
      </c>
      <c r="L251" s="34"/>
      <c r="M251" s="172" t="s">
        <v>21</v>
      </c>
      <c r="N251" s="173" t="s">
        <v>43</v>
      </c>
      <c r="O251" s="35"/>
      <c r="P251" s="174">
        <f>O251*H251</f>
        <v>0</v>
      </c>
      <c r="Q251" s="174">
        <v>0</v>
      </c>
      <c r="R251" s="174">
        <f>Q251*H251</f>
        <v>0</v>
      </c>
      <c r="S251" s="174">
        <v>0</v>
      </c>
      <c r="T251" s="175">
        <f>S251*H251</f>
        <v>0</v>
      </c>
      <c r="AR251" s="17" t="s">
        <v>531</v>
      </c>
      <c r="AT251" s="17" t="s">
        <v>129</v>
      </c>
      <c r="AU251" s="17" t="s">
        <v>79</v>
      </c>
      <c r="AY251" s="17" t="s">
        <v>127</v>
      </c>
      <c r="BE251" s="176">
        <f>IF(N251="základní",J251,0)</f>
        <v>0</v>
      </c>
      <c r="BF251" s="176">
        <f>IF(N251="snížená",J251,0)</f>
        <v>0</v>
      </c>
      <c r="BG251" s="176">
        <f>IF(N251="zákl. přenesená",J251,0)</f>
        <v>0</v>
      </c>
      <c r="BH251" s="176">
        <f>IF(N251="sníž. přenesená",J251,0)</f>
        <v>0</v>
      </c>
      <c r="BI251" s="176">
        <f>IF(N251="nulová",J251,0)</f>
        <v>0</v>
      </c>
      <c r="BJ251" s="17" t="s">
        <v>79</v>
      </c>
      <c r="BK251" s="176">
        <f>ROUND(I251*H251,2)</f>
        <v>0</v>
      </c>
      <c r="BL251" s="17" t="s">
        <v>531</v>
      </c>
      <c r="BM251" s="17" t="s">
        <v>627</v>
      </c>
    </row>
    <row r="252" spans="2:47" s="1" customFormat="1" ht="13.5">
      <c r="B252" s="34"/>
      <c r="D252" s="181" t="s">
        <v>136</v>
      </c>
      <c r="F252" s="212" t="s">
        <v>1029</v>
      </c>
      <c r="I252" s="138"/>
      <c r="L252" s="34"/>
      <c r="M252" s="63"/>
      <c r="N252" s="35"/>
      <c r="O252" s="35"/>
      <c r="P252" s="35"/>
      <c r="Q252" s="35"/>
      <c r="R252" s="35"/>
      <c r="S252" s="35"/>
      <c r="T252" s="64"/>
      <c r="AT252" s="17" t="s">
        <v>136</v>
      </c>
      <c r="AU252" s="17" t="s">
        <v>79</v>
      </c>
    </row>
    <row r="253" spans="2:65" s="1" customFormat="1" ht="22.5" customHeight="1">
      <c r="B253" s="164"/>
      <c r="C253" s="165" t="s">
        <v>634</v>
      </c>
      <c r="D253" s="165" t="s">
        <v>129</v>
      </c>
      <c r="E253" s="166" t="s">
        <v>613</v>
      </c>
      <c r="F253" s="167" t="s">
        <v>1030</v>
      </c>
      <c r="G253" s="168" t="s">
        <v>942</v>
      </c>
      <c r="H253" s="169">
        <v>8</v>
      </c>
      <c r="I253" s="170"/>
      <c r="J253" s="171">
        <f>ROUND(I253*H253,2)</f>
        <v>0</v>
      </c>
      <c r="K253" s="167" t="s">
        <v>21</v>
      </c>
      <c r="L253" s="34"/>
      <c r="M253" s="172" t="s">
        <v>21</v>
      </c>
      <c r="N253" s="173" t="s">
        <v>43</v>
      </c>
      <c r="O253" s="35"/>
      <c r="P253" s="174">
        <f>O253*H253</f>
        <v>0</v>
      </c>
      <c r="Q253" s="174">
        <v>0</v>
      </c>
      <c r="R253" s="174">
        <f>Q253*H253</f>
        <v>0</v>
      </c>
      <c r="S253" s="174">
        <v>0</v>
      </c>
      <c r="T253" s="175">
        <f>S253*H253</f>
        <v>0</v>
      </c>
      <c r="AR253" s="17" t="s">
        <v>531</v>
      </c>
      <c r="AT253" s="17" t="s">
        <v>129</v>
      </c>
      <c r="AU253" s="17" t="s">
        <v>79</v>
      </c>
      <c r="AY253" s="17" t="s">
        <v>127</v>
      </c>
      <c r="BE253" s="176">
        <f>IF(N253="základní",J253,0)</f>
        <v>0</v>
      </c>
      <c r="BF253" s="176">
        <f>IF(N253="snížená",J253,0)</f>
        <v>0</v>
      </c>
      <c r="BG253" s="176">
        <f>IF(N253="zákl. přenesená",J253,0)</f>
        <v>0</v>
      </c>
      <c r="BH253" s="176">
        <f>IF(N253="sníž. přenesená",J253,0)</f>
        <v>0</v>
      </c>
      <c r="BI253" s="176">
        <f>IF(N253="nulová",J253,0)</f>
        <v>0</v>
      </c>
      <c r="BJ253" s="17" t="s">
        <v>79</v>
      </c>
      <c r="BK253" s="176">
        <f>ROUND(I253*H253,2)</f>
        <v>0</v>
      </c>
      <c r="BL253" s="17" t="s">
        <v>531</v>
      </c>
      <c r="BM253" s="17" t="s">
        <v>634</v>
      </c>
    </row>
    <row r="254" spans="2:47" s="1" customFormat="1" ht="13.5">
      <c r="B254" s="34"/>
      <c r="D254" s="181" t="s">
        <v>136</v>
      </c>
      <c r="F254" s="212" t="s">
        <v>1030</v>
      </c>
      <c r="I254" s="138"/>
      <c r="L254" s="34"/>
      <c r="M254" s="63"/>
      <c r="N254" s="35"/>
      <c r="O254" s="35"/>
      <c r="P254" s="35"/>
      <c r="Q254" s="35"/>
      <c r="R254" s="35"/>
      <c r="S254" s="35"/>
      <c r="T254" s="64"/>
      <c r="AT254" s="17" t="s">
        <v>136</v>
      </c>
      <c r="AU254" s="17" t="s">
        <v>79</v>
      </c>
    </row>
    <row r="255" spans="2:65" s="1" customFormat="1" ht="22.5" customHeight="1">
      <c r="B255" s="164"/>
      <c r="C255" s="165" t="s">
        <v>640</v>
      </c>
      <c r="D255" s="165" t="s">
        <v>129</v>
      </c>
      <c r="E255" s="166" t="s">
        <v>617</v>
      </c>
      <c r="F255" s="167" t="s">
        <v>1031</v>
      </c>
      <c r="G255" s="168" t="s">
        <v>942</v>
      </c>
      <c r="H255" s="169">
        <v>8</v>
      </c>
      <c r="I255" s="170"/>
      <c r="J255" s="171">
        <f>ROUND(I255*H255,2)</f>
        <v>0</v>
      </c>
      <c r="K255" s="167" t="s">
        <v>21</v>
      </c>
      <c r="L255" s="34"/>
      <c r="M255" s="172" t="s">
        <v>21</v>
      </c>
      <c r="N255" s="173" t="s">
        <v>43</v>
      </c>
      <c r="O255" s="35"/>
      <c r="P255" s="174">
        <f>O255*H255</f>
        <v>0</v>
      </c>
      <c r="Q255" s="174">
        <v>0</v>
      </c>
      <c r="R255" s="174">
        <f>Q255*H255</f>
        <v>0</v>
      </c>
      <c r="S255" s="174">
        <v>0</v>
      </c>
      <c r="T255" s="175">
        <f>S255*H255</f>
        <v>0</v>
      </c>
      <c r="AR255" s="17" t="s">
        <v>531</v>
      </c>
      <c r="AT255" s="17" t="s">
        <v>129</v>
      </c>
      <c r="AU255" s="17" t="s">
        <v>79</v>
      </c>
      <c r="AY255" s="17" t="s">
        <v>127</v>
      </c>
      <c r="BE255" s="176">
        <f>IF(N255="základní",J255,0)</f>
        <v>0</v>
      </c>
      <c r="BF255" s="176">
        <f>IF(N255="snížená",J255,0)</f>
        <v>0</v>
      </c>
      <c r="BG255" s="176">
        <f>IF(N255="zákl. přenesená",J255,0)</f>
        <v>0</v>
      </c>
      <c r="BH255" s="176">
        <f>IF(N255="sníž. přenesená",J255,0)</f>
        <v>0</v>
      </c>
      <c r="BI255" s="176">
        <f>IF(N255="nulová",J255,0)</f>
        <v>0</v>
      </c>
      <c r="BJ255" s="17" t="s">
        <v>79</v>
      </c>
      <c r="BK255" s="176">
        <f>ROUND(I255*H255,2)</f>
        <v>0</v>
      </c>
      <c r="BL255" s="17" t="s">
        <v>531</v>
      </c>
      <c r="BM255" s="17" t="s">
        <v>640</v>
      </c>
    </row>
    <row r="256" spans="2:47" s="1" customFormat="1" ht="13.5">
      <c r="B256" s="34"/>
      <c r="D256" s="181" t="s">
        <v>136</v>
      </c>
      <c r="F256" s="212" t="s">
        <v>1031</v>
      </c>
      <c r="I256" s="138"/>
      <c r="L256" s="34"/>
      <c r="M256" s="63"/>
      <c r="N256" s="35"/>
      <c r="O256" s="35"/>
      <c r="P256" s="35"/>
      <c r="Q256" s="35"/>
      <c r="R256" s="35"/>
      <c r="S256" s="35"/>
      <c r="T256" s="64"/>
      <c r="AT256" s="17" t="s">
        <v>136</v>
      </c>
      <c r="AU256" s="17" t="s">
        <v>79</v>
      </c>
    </row>
    <row r="257" spans="2:65" s="1" customFormat="1" ht="22.5" customHeight="1">
      <c r="B257" s="164"/>
      <c r="C257" s="165" t="s">
        <v>647</v>
      </c>
      <c r="D257" s="165" t="s">
        <v>129</v>
      </c>
      <c r="E257" s="166" t="s">
        <v>623</v>
      </c>
      <c r="F257" s="167" t="s">
        <v>1032</v>
      </c>
      <c r="G257" s="168" t="s">
        <v>942</v>
      </c>
      <c r="H257" s="169">
        <v>8</v>
      </c>
      <c r="I257" s="170"/>
      <c r="J257" s="171">
        <f>ROUND(I257*H257,2)</f>
        <v>0</v>
      </c>
      <c r="K257" s="167" t="s">
        <v>21</v>
      </c>
      <c r="L257" s="34"/>
      <c r="M257" s="172" t="s">
        <v>21</v>
      </c>
      <c r="N257" s="173" t="s">
        <v>43</v>
      </c>
      <c r="O257" s="35"/>
      <c r="P257" s="174">
        <f>O257*H257</f>
        <v>0</v>
      </c>
      <c r="Q257" s="174">
        <v>0</v>
      </c>
      <c r="R257" s="174">
        <f>Q257*H257</f>
        <v>0</v>
      </c>
      <c r="S257" s="174">
        <v>0</v>
      </c>
      <c r="T257" s="175">
        <f>S257*H257</f>
        <v>0</v>
      </c>
      <c r="AR257" s="17" t="s">
        <v>531</v>
      </c>
      <c r="AT257" s="17" t="s">
        <v>129</v>
      </c>
      <c r="AU257" s="17" t="s">
        <v>79</v>
      </c>
      <c r="AY257" s="17" t="s">
        <v>127</v>
      </c>
      <c r="BE257" s="176">
        <f>IF(N257="základní",J257,0)</f>
        <v>0</v>
      </c>
      <c r="BF257" s="176">
        <f>IF(N257="snížená",J257,0)</f>
        <v>0</v>
      </c>
      <c r="BG257" s="176">
        <f>IF(N257="zákl. přenesená",J257,0)</f>
        <v>0</v>
      </c>
      <c r="BH257" s="176">
        <f>IF(N257="sníž. přenesená",J257,0)</f>
        <v>0</v>
      </c>
      <c r="BI257" s="176">
        <f>IF(N257="nulová",J257,0)</f>
        <v>0</v>
      </c>
      <c r="BJ257" s="17" t="s">
        <v>79</v>
      </c>
      <c r="BK257" s="176">
        <f>ROUND(I257*H257,2)</f>
        <v>0</v>
      </c>
      <c r="BL257" s="17" t="s">
        <v>531</v>
      </c>
      <c r="BM257" s="17" t="s">
        <v>647</v>
      </c>
    </row>
    <row r="258" spans="2:47" s="1" customFormat="1" ht="13.5">
      <c r="B258" s="34"/>
      <c r="D258" s="181" t="s">
        <v>136</v>
      </c>
      <c r="F258" s="212" t="s">
        <v>1032</v>
      </c>
      <c r="I258" s="138"/>
      <c r="L258" s="34"/>
      <c r="M258" s="63"/>
      <c r="N258" s="35"/>
      <c r="O258" s="35"/>
      <c r="P258" s="35"/>
      <c r="Q258" s="35"/>
      <c r="R258" s="35"/>
      <c r="S258" s="35"/>
      <c r="T258" s="64"/>
      <c r="AT258" s="17" t="s">
        <v>136</v>
      </c>
      <c r="AU258" s="17" t="s">
        <v>79</v>
      </c>
    </row>
    <row r="259" spans="2:65" s="1" customFormat="1" ht="31.5" customHeight="1">
      <c r="B259" s="164"/>
      <c r="C259" s="165" t="s">
        <v>651</v>
      </c>
      <c r="D259" s="165" t="s">
        <v>129</v>
      </c>
      <c r="E259" s="166" t="s">
        <v>627</v>
      </c>
      <c r="F259" s="167" t="s">
        <v>1033</v>
      </c>
      <c r="G259" s="168" t="s">
        <v>942</v>
      </c>
      <c r="H259" s="169">
        <v>16</v>
      </c>
      <c r="I259" s="170"/>
      <c r="J259" s="171">
        <f>ROUND(I259*H259,2)</f>
        <v>0</v>
      </c>
      <c r="K259" s="167" t="s">
        <v>21</v>
      </c>
      <c r="L259" s="34"/>
      <c r="M259" s="172" t="s">
        <v>21</v>
      </c>
      <c r="N259" s="173" t="s">
        <v>43</v>
      </c>
      <c r="O259" s="35"/>
      <c r="P259" s="174">
        <f>O259*H259</f>
        <v>0</v>
      </c>
      <c r="Q259" s="174">
        <v>0</v>
      </c>
      <c r="R259" s="174">
        <f>Q259*H259</f>
        <v>0</v>
      </c>
      <c r="S259" s="174">
        <v>0</v>
      </c>
      <c r="T259" s="175">
        <f>S259*H259</f>
        <v>0</v>
      </c>
      <c r="AR259" s="17" t="s">
        <v>531</v>
      </c>
      <c r="AT259" s="17" t="s">
        <v>129</v>
      </c>
      <c r="AU259" s="17" t="s">
        <v>79</v>
      </c>
      <c r="AY259" s="17" t="s">
        <v>127</v>
      </c>
      <c r="BE259" s="176">
        <f>IF(N259="základní",J259,0)</f>
        <v>0</v>
      </c>
      <c r="BF259" s="176">
        <f>IF(N259="snížená",J259,0)</f>
        <v>0</v>
      </c>
      <c r="BG259" s="176">
        <f>IF(N259="zákl. přenesená",J259,0)</f>
        <v>0</v>
      </c>
      <c r="BH259" s="176">
        <f>IF(N259="sníž. přenesená",J259,0)</f>
        <v>0</v>
      </c>
      <c r="BI259" s="176">
        <f>IF(N259="nulová",J259,0)</f>
        <v>0</v>
      </c>
      <c r="BJ259" s="17" t="s">
        <v>79</v>
      </c>
      <c r="BK259" s="176">
        <f>ROUND(I259*H259,2)</f>
        <v>0</v>
      </c>
      <c r="BL259" s="17" t="s">
        <v>531</v>
      </c>
      <c r="BM259" s="17" t="s">
        <v>651</v>
      </c>
    </row>
    <row r="260" spans="2:47" s="1" customFormat="1" ht="13.5">
      <c r="B260" s="34"/>
      <c r="D260" s="181" t="s">
        <v>136</v>
      </c>
      <c r="F260" s="212" t="s">
        <v>1033</v>
      </c>
      <c r="I260" s="138"/>
      <c r="L260" s="34"/>
      <c r="M260" s="63"/>
      <c r="N260" s="35"/>
      <c r="O260" s="35"/>
      <c r="P260" s="35"/>
      <c r="Q260" s="35"/>
      <c r="R260" s="35"/>
      <c r="S260" s="35"/>
      <c r="T260" s="64"/>
      <c r="AT260" s="17" t="s">
        <v>136</v>
      </c>
      <c r="AU260" s="17" t="s">
        <v>79</v>
      </c>
    </row>
    <row r="261" spans="2:65" s="1" customFormat="1" ht="22.5" customHeight="1">
      <c r="B261" s="164"/>
      <c r="C261" s="165" t="s">
        <v>657</v>
      </c>
      <c r="D261" s="165" t="s">
        <v>129</v>
      </c>
      <c r="E261" s="166" t="s">
        <v>634</v>
      </c>
      <c r="F261" s="167" t="s">
        <v>1034</v>
      </c>
      <c r="G261" s="168" t="s">
        <v>942</v>
      </c>
      <c r="H261" s="169">
        <v>5</v>
      </c>
      <c r="I261" s="170"/>
      <c r="J261" s="171">
        <f>ROUND(I261*H261,2)</f>
        <v>0</v>
      </c>
      <c r="K261" s="167" t="s">
        <v>21</v>
      </c>
      <c r="L261" s="34"/>
      <c r="M261" s="172" t="s">
        <v>21</v>
      </c>
      <c r="N261" s="173" t="s">
        <v>43</v>
      </c>
      <c r="O261" s="35"/>
      <c r="P261" s="174">
        <f>O261*H261</f>
        <v>0</v>
      </c>
      <c r="Q261" s="174">
        <v>0</v>
      </c>
      <c r="R261" s="174">
        <f>Q261*H261</f>
        <v>0</v>
      </c>
      <c r="S261" s="174">
        <v>0</v>
      </c>
      <c r="T261" s="175">
        <f>S261*H261</f>
        <v>0</v>
      </c>
      <c r="AR261" s="17" t="s">
        <v>531</v>
      </c>
      <c r="AT261" s="17" t="s">
        <v>129</v>
      </c>
      <c r="AU261" s="17" t="s">
        <v>79</v>
      </c>
      <c r="AY261" s="17" t="s">
        <v>127</v>
      </c>
      <c r="BE261" s="176">
        <f>IF(N261="základní",J261,0)</f>
        <v>0</v>
      </c>
      <c r="BF261" s="176">
        <f>IF(N261="snížená",J261,0)</f>
        <v>0</v>
      </c>
      <c r="BG261" s="176">
        <f>IF(N261="zákl. přenesená",J261,0)</f>
        <v>0</v>
      </c>
      <c r="BH261" s="176">
        <f>IF(N261="sníž. přenesená",J261,0)</f>
        <v>0</v>
      </c>
      <c r="BI261" s="176">
        <f>IF(N261="nulová",J261,0)</f>
        <v>0</v>
      </c>
      <c r="BJ261" s="17" t="s">
        <v>79</v>
      </c>
      <c r="BK261" s="176">
        <f>ROUND(I261*H261,2)</f>
        <v>0</v>
      </c>
      <c r="BL261" s="17" t="s">
        <v>531</v>
      </c>
      <c r="BM261" s="17" t="s">
        <v>657</v>
      </c>
    </row>
    <row r="262" spans="2:47" s="1" customFormat="1" ht="13.5">
      <c r="B262" s="34"/>
      <c r="D262" s="181" t="s">
        <v>136</v>
      </c>
      <c r="F262" s="212" t="s">
        <v>1034</v>
      </c>
      <c r="I262" s="138"/>
      <c r="L262" s="34"/>
      <c r="M262" s="63"/>
      <c r="N262" s="35"/>
      <c r="O262" s="35"/>
      <c r="P262" s="35"/>
      <c r="Q262" s="35"/>
      <c r="R262" s="35"/>
      <c r="S262" s="35"/>
      <c r="T262" s="64"/>
      <c r="AT262" s="17" t="s">
        <v>136</v>
      </c>
      <c r="AU262" s="17" t="s">
        <v>79</v>
      </c>
    </row>
    <row r="263" spans="2:65" s="1" customFormat="1" ht="22.5" customHeight="1">
      <c r="B263" s="164"/>
      <c r="C263" s="165" t="s">
        <v>663</v>
      </c>
      <c r="D263" s="165" t="s">
        <v>129</v>
      </c>
      <c r="E263" s="166" t="s">
        <v>640</v>
      </c>
      <c r="F263" s="167" t="s">
        <v>1035</v>
      </c>
      <c r="G263" s="168" t="s">
        <v>942</v>
      </c>
      <c r="H263" s="169">
        <v>1</v>
      </c>
      <c r="I263" s="170"/>
      <c r="J263" s="171">
        <f>ROUND(I263*H263,2)</f>
        <v>0</v>
      </c>
      <c r="K263" s="167" t="s">
        <v>21</v>
      </c>
      <c r="L263" s="34"/>
      <c r="M263" s="172" t="s">
        <v>21</v>
      </c>
      <c r="N263" s="173" t="s">
        <v>43</v>
      </c>
      <c r="O263" s="35"/>
      <c r="P263" s="174">
        <f>O263*H263</f>
        <v>0</v>
      </c>
      <c r="Q263" s="174">
        <v>0</v>
      </c>
      <c r="R263" s="174">
        <f>Q263*H263</f>
        <v>0</v>
      </c>
      <c r="S263" s="174">
        <v>0</v>
      </c>
      <c r="T263" s="175">
        <f>S263*H263</f>
        <v>0</v>
      </c>
      <c r="AR263" s="17" t="s">
        <v>531</v>
      </c>
      <c r="AT263" s="17" t="s">
        <v>129</v>
      </c>
      <c r="AU263" s="17" t="s">
        <v>79</v>
      </c>
      <c r="AY263" s="17" t="s">
        <v>127</v>
      </c>
      <c r="BE263" s="176">
        <f>IF(N263="základní",J263,0)</f>
        <v>0</v>
      </c>
      <c r="BF263" s="176">
        <f>IF(N263="snížená",J263,0)</f>
        <v>0</v>
      </c>
      <c r="BG263" s="176">
        <f>IF(N263="zákl. přenesená",J263,0)</f>
        <v>0</v>
      </c>
      <c r="BH263" s="176">
        <f>IF(N263="sníž. přenesená",J263,0)</f>
        <v>0</v>
      </c>
      <c r="BI263" s="176">
        <f>IF(N263="nulová",J263,0)</f>
        <v>0</v>
      </c>
      <c r="BJ263" s="17" t="s">
        <v>79</v>
      </c>
      <c r="BK263" s="176">
        <f>ROUND(I263*H263,2)</f>
        <v>0</v>
      </c>
      <c r="BL263" s="17" t="s">
        <v>531</v>
      </c>
      <c r="BM263" s="17" t="s">
        <v>663</v>
      </c>
    </row>
    <row r="264" spans="2:47" s="1" customFormat="1" ht="13.5">
      <c r="B264" s="34"/>
      <c r="D264" s="181" t="s">
        <v>136</v>
      </c>
      <c r="F264" s="212" t="s">
        <v>1035</v>
      </c>
      <c r="I264" s="138"/>
      <c r="L264" s="34"/>
      <c r="M264" s="63"/>
      <c r="N264" s="35"/>
      <c r="O264" s="35"/>
      <c r="P264" s="35"/>
      <c r="Q264" s="35"/>
      <c r="R264" s="35"/>
      <c r="S264" s="35"/>
      <c r="T264" s="64"/>
      <c r="AT264" s="17" t="s">
        <v>136</v>
      </c>
      <c r="AU264" s="17" t="s">
        <v>79</v>
      </c>
    </row>
    <row r="265" spans="2:65" s="1" customFormat="1" ht="22.5" customHeight="1">
      <c r="B265" s="164"/>
      <c r="C265" s="165" t="s">
        <v>669</v>
      </c>
      <c r="D265" s="165" t="s">
        <v>129</v>
      </c>
      <c r="E265" s="166" t="s">
        <v>647</v>
      </c>
      <c r="F265" s="167" t="s">
        <v>1036</v>
      </c>
      <c r="G265" s="168" t="s">
        <v>937</v>
      </c>
      <c r="H265" s="169">
        <v>10</v>
      </c>
      <c r="I265" s="170"/>
      <c r="J265" s="171">
        <f>ROUND(I265*H265,2)</f>
        <v>0</v>
      </c>
      <c r="K265" s="167" t="s">
        <v>21</v>
      </c>
      <c r="L265" s="34"/>
      <c r="M265" s="172" t="s">
        <v>21</v>
      </c>
      <c r="N265" s="173" t="s">
        <v>43</v>
      </c>
      <c r="O265" s="35"/>
      <c r="P265" s="174">
        <f>O265*H265</f>
        <v>0</v>
      </c>
      <c r="Q265" s="174">
        <v>0</v>
      </c>
      <c r="R265" s="174">
        <f>Q265*H265</f>
        <v>0</v>
      </c>
      <c r="S265" s="174">
        <v>0</v>
      </c>
      <c r="T265" s="175">
        <f>S265*H265</f>
        <v>0</v>
      </c>
      <c r="AR265" s="17" t="s">
        <v>531</v>
      </c>
      <c r="AT265" s="17" t="s">
        <v>129</v>
      </c>
      <c r="AU265" s="17" t="s">
        <v>79</v>
      </c>
      <c r="AY265" s="17" t="s">
        <v>127</v>
      </c>
      <c r="BE265" s="176">
        <f>IF(N265="základní",J265,0)</f>
        <v>0</v>
      </c>
      <c r="BF265" s="176">
        <f>IF(N265="snížená",J265,0)</f>
        <v>0</v>
      </c>
      <c r="BG265" s="176">
        <f>IF(N265="zákl. přenesená",J265,0)</f>
        <v>0</v>
      </c>
      <c r="BH265" s="176">
        <f>IF(N265="sníž. přenesená",J265,0)</f>
        <v>0</v>
      </c>
      <c r="BI265" s="176">
        <f>IF(N265="nulová",J265,0)</f>
        <v>0</v>
      </c>
      <c r="BJ265" s="17" t="s">
        <v>79</v>
      </c>
      <c r="BK265" s="176">
        <f>ROUND(I265*H265,2)</f>
        <v>0</v>
      </c>
      <c r="BL265" s="17" t="s">
        <v>531</v>
      </c>
      <c r="BM265" s="17" t="s">
        <v>669</v>
      </c>
    </row>
    <row r="266" spans="2:47" s="1" customFormat="1" ht="13.5">
      <c r="B266" s="34"/>
      <c r="D266" s="181" t="s">
        <v>136</v>
      </c>
      <c r="F266" s="212" t="s">
        <v>1036</v>
      </c>
      <c r="I266" s="138"/>
      <c r="L266" s="34"/>
      <c r="M266" s="63"/>
      <c r="N266" s="35"/>
      <c r="O266" s="35"/>
      <c r="P266" s="35"/>
      <c r="Q266" s="35"/>
      <c r="R266" s="35"/>
      <c r="S266" s="35"/>
      <c r="T266" s="64"/>
      <c r="AT266" s="17" t="s">
        <v>136</v>
      </c>
      <c r="AU266" s="17" t="s">
        <v>79</v>
      </c>
    </row>
    <row r="267" spans="2:65" s="1" customFormat="1" ht="22.5" customHeight="1">
      <c r="B267" s="164"/>
      <c r="C267" s="165" t="s">
        <v>675</v>
      </c>
      <c r="D267" s="165" t="s">
        <v>129</v>
      </c>
      <c r="E267" s="166" t="s">
        <v>651</v>
      </c>
      <c r="F267" s="167" t="s">
        <v>1037</v>
      </c>
      <c r="G267" s="168" t="s">
        <v>942</v>
      </c>
      <c r="H267" s="169">
        <v>1</v>
      </c>
      <c r="I267" s="170"/>
      <c r="J267" s="171">
        <f>ROUND(I267*H267,2)</f>
        <v>0</v>
      </c>
      <c r="K267" s="167" t="s">
        <v>21</v>
      </c>
      <c r="L267" s="34"/>
      <c r="M267" s="172" t="s">
        <v>21</v>
      </c>
      <c r="N267" s="173" t="s">
        <v>43</v>
      </c>
      <c r="O267" s="35"/>
      <c r="P267" s="174">
        <f>O267*H267</f>
        <v>0</v>
      </c>
      <c r="Q267" s="174">
        <v>0</v>
      </c>
      <c r="R267" s="174">
        <f>Q267*H267</f>
        <v>0</v>
      </c>
      <c r="S267" s="174">
        <v>0</v>
      </c>
      <c r="T267" s="175">
        <f>S267*H267</f>
        <v>0</v>
      </c>
      <c r="AR267" s="17" t="s">
        <v>531</v>
      </c>
      <c r="AT267" s="17" t="s">
        <v>129</v>
      </c>
      <c r="AU267" s="17" t="s">
        <v>79</v>
      </c>
      <c r="AY267" s="17" t="s">
        <v>127</v>
      </c>
      <c r="BE267" s="176">
        <f>IF(N267="základní",J267,0)</f>
        <v>0</v>
      </c>
      <c r="BF267" s="176">
        <f>IF(N267="snížená",J267,0)</f>
        <v>0</v>
      </c>
      <c r="BG267" s="176">
        <f>IF(N267="zákl. přenesená",J267,0)</f>
        <v>0</v>
      </c>
      <c r="BH267" s="176">
        <f>IF(N267="sníž. přenesená",J267,0)</f>
        <v>0</v>
      </c>
      <c r="BI267" s="176">
        <f>IF(N267="nulová",J267,0)</f>
        <v>0</v>
      </c>
      <c r="BJ267" s="17" t="s">
        <v>79</v>
      </c>
      <c r="BK267" s="176">
        <f>ROUND(I267*H267,2)</f>
        <v>0</v>
      </c>
      <c r="BL267" s="17" t="s">
        <v>531</v>
      </c>
      <c r="BM267" s="17" t="s">
        <v>675</v>
      </c>
    </row>
    <row r="268" spans="2:47" s="1" customFormat="1" ht="13.5">
      <c r="B268" s="34"/>
      <c r="D268" s="181" t="s">
        <v>136</v>
      </c>
      <c r="F268" s="212" t="s">
        <v>1037</v>
      </c>
      <c r="I268" s="138"/>
      <c r="L268" s="34"/>
      <c r="M268" s="63"/>
      <c r="N268" s="35"/>
      <c r="O268" s="35"/>
      <c r="P268" s="35"/>
      <c r="Q268" s="35"/>
      <c r="R268" s="35"/>
      <c r="S268" s="35"/>
      <c r="T268" s="64"/>
      <c r="AT268" s="17" t="s">
        <v>136</v>
      </c>
      <c r="AU268" s="17" t="s">
        <v>79</v>
      </c>
    </row>
    <row r="269" spans="2:65" s="1" customFormat="1" ht="22.5" customHeight="1">
      <c r="B269" s="164"/>
      <c r="C269" s="165" t="s">
        <v>681</v>
      </c>
      <c r="D269" s="165" t="s">
        <v>129</v>
      </c>
      <c r="E269" s="166" t="s">
        <v>657</v>
      </c>
      <c r="F269" s="167" t="s">
        <v>1038</v>
      </c>
      <c r="G269" s="168" t="s">
        <v>1009</v>
      </c>
      <c r="H269" s="169">
        <v>1</v>
      </c>
      <c r="I269" s="170"/>
      <c r="J269" s="171">
        <f>ROUND(I269*H269,2)</f>
        <v>0</v>
      </c>
      <c r="K269" s="167" t="s">
        <v>21</v>
      </c>
      <c r="L269" s="34"/>
      <c r="M269" s="172" t="s">
        <v>21</v>
      </c>
      <c r="N269" s="173" t="s">
        <v>43</v>
      </c>
      <c r="O269" s="35"/>
      <c r="P269" s="174">
        <f>O269*H269</f>
        <v>0</v>
      </c>
      <c r="Q269" s="174">
        <v>0</v>
      </c>
      <c r="R269" s="174">
        <f>Q269*H269</f>
        <v>0</v>
      </c>
      <c r="S269" s="174">
        <v>0</v>
      </c>
      <c r="T269" s="175">
        <f>S269*H269</f>
        <v>0</v>
      </c>
      <c r="AR269" s="17" t="s">
        <v>531</v>
      </c>
      <c r="AT269" s="17" t="s">
        <v>129</v>
      </c>
      <c r="AU269" s="17" t="s">
        <v>79</v>
      </c>
      <c r="AY269" s="17" t="s">
        <v>127</v>
      </c>
      <c r="BE269" s="176">
        <f>IF(N269="základní",J269,0)</f>
        <v>0</v>
      </c>
      <c r="BF269" s="176">
        <f>IF(N269="snížená",J269,0)</f>
        <v>0</v>
      </c>
      <c r="BG269" s="176">
        <f>IF(N269="zákl. přenesená",J269,0)</f>
        <v>0</v>
      </c>
      <c r="BH269" s="176">
        <f>IF(N269="sníž. přenesená",J269,0)</f>
        <v>0</v>
      </c>
      <c r="BI269" s="176">
        <f>IF(N269="nulová",J269,0)</f>
        <v>0</v>
      </c>
      <c r="BJ269" s="17" t="s">
        <v>79</v>
      </c>
      <c r="BK269" s="176">
        <f>ROUND(I269*H269,2)</f>
        <v>0</v>
      </c>
      <c r="BL269" s="17" t="s">
        <v>531</v>
      </c>
      <c r="BM269" s="17" t="s">
        <v>681</v>
      </c>
    </row>
    <row r="270" spans="2:47" s="1" customFormat="1" ht="13.5">
      <c r="B270" s="34"/>
      <c r="D270" s="181" t="s">
        <v>136</v>
      </c>
      <c r="F270" s="212" t="s">
        <v>1038</v>
      </c>
      <c r="I270" s="138"/>
      <c r="L270" s="34"/>
      <c r="M270" s="63"/>
      <c r="N270" s="35"/>
      <c r="O270" s="35"/>
      <c r="P270" s="35"/>
      <c r="Q270" s="35"/>
      <c r="R270" s="35"/>
      <c r="S270" s="35"/>
      <c r="T270" s="64"/>
      <c r="AT270" s="17" t="s">
        <v>136</v>
      </c>
      <c r="AU270" s="17" t="s">
        <v>79</v>
      </c>
    </row>
    <row r="271" spans="2:65" s="1" customFormat="1" ht="22.5" customHeight="1">
      <c r="B271" s="164"/>
      <c r="C271" s="165" t="s">
        <v>687</v>
      </c>
      <c r="D271" s="165" t="s">
        <v>129</v>
      </c>
      <c r="E271" s="166" t="s">
        <v>663</v>
      </c>
      <c r="F271" s="167" t="s">
        <v>1010</v>
      </c>
      <c r="G271" s="168" t="s">
        <v>1009</v>
      </c>
      <c r="H271" s="169">
        <v>1</v>
      </c>
      <c r="I271" s="170"/>
      <c r="J271" s="171">
        <f>ROUND(I271*H271,2)</f>
        <v>0</v>
      </c>
      <c r="K271" s="167" t="s">
        <v>21</v>
      </c>
      <c r="L271" s="34"/>
      <c r="M271" s="172" t="s">
        <v>21</v>
      </c>
      <c r="N271" s="173" t="s">
        <v>43</v>
      </c>
      <c r="O271" s="35"/>
      <c r="P271" s="174">
        <f>O271*H271</f>
        <v>0</v>
      </c>
      <c r="Q271" s="174">
        <v>0</v>
      </c>
      <c r="R271" s="174">
        <f>Q271*H271</f>
        <v>0</v>
      </c>
      <c r="S271" s="174">
        <v>0</v>
      </c>
      <c r="T271" s="175">
        <f>S271*H271</f>
        <v>0</v>
      </c>
      <c r="AR271" s="17" t="s">
        <v>531</v>
      </c>
      <c r="AT271" s="17" t="s">
        <v>129</v>
      </c>
      <c r="AU271" s="17" t="s">
        <v>79</v>
      </c>
      <c r="AY271" s="17" t="s">
        <v>127</v>
      </c>
      <c r="BE271" s="176">
        <f>IF(N271="základní",J271,0)</f>
        <v>0</v>
      </c>
      <c r="BF271" s="176">
        <f>IF(N271="snížená",J271,0)</f>
        <v>0</v>
      </c>
      <c r="BG271" s="176">
        <f>IF(N271="zákl. přenesená",J271,0)</f>
        <v>0</v>
      </c>
      <c r="BH271" s="176">
        <f>IF(N271="sníž. přenesená",J271,0)</f>
        <v>0</v>
      </c>
      <c r="BI271" s="176">
        <f>IF(N271="nulová",J271,0)</f>
        <v>0</v>
      </c>
      <c r="BJ271" s="17" t="s">
        <v>79</v>
      </c>
      <c r="BK271" s="176">
        <f>ROUND(I271*H271,2)</f>
        <v>0</v>
      </c>
      <c r="BL271" s="17" t="s">
        <v>531</v>
      </c>
      <c r="BM271" s="17" t="s">
        <v>687</v>
      </c>
    </row>
    <row r="272" spans="2:47" s="1" customFormat="1" ht="13.5">
      <c r="B272" s="34"/>
      <c r="D272" s="177" t="s">
        <v>136</v>
      </c>
      <c r="F272" s="178" t="s">
        <v>1010</v>
      </c>
      <c r="I272" s="138"/>
      <c r="L272" s="34"/>
      <c r="M272" s="220"/>
      <c r="N272" s="221"/>
      <c r="O272" s="221"/>
      <c r="P272" s="221"/>
      <c r="Q272" s="221"/>
      <c r="R272" s="221"/>
      <c r="S272" s="221"/>
      <c r="T272" s="222"/>
      <c r="AT272" s="17" t="s">
        <v>136</v>
      </c>
      <c r="AU272" s="17" t="s">
        <v>79</v>
      </c>
    </row>
    <row r="273" spans="2:12" s="1" customFormat="1" ht="6.75" customHeight="1">
      <c r="B273" s="49"/>
      <c r="C273" s="50"/>
      <c r="D273" s="50"/>
      <c r="E273" s="50"/>
      <c r="F273" s="50"/>
      <c r="G273" s="50"/>
      <c r="H273" s="50"/>
      <c r="I273" s="116"/>
      <c r="J273" s="50"/>
      <c r="K273" s="50"/>
      <c r="L273" s="34"/>
    </row>
    <row r="470" ht="13.5">
      <c r="AT470" s="216"/>
    </row>
  </sheetData>
  <sheetProtection password="CC35" sheet="1" objects="1" scenarios="1" formatColumns="0" formatRows="0" sort="0" autoFilter="0"/>
  <autoFilter ref="C83:K83"/>
  <mergeCells count="9">
    <mergeCell ref="E76:H76"/>
    <mergeCell ref="G1:H1"/>
    <mergeCell ref="L2:V2"/>
    <mergeCell ref="E7:H7"/>
    <mergeCell ref="E9:H9"/>
    <mergeCell ref="E24:H24"/>
    <mergeCell ref="E45:H45"/>
    <mergeCell ref="E47:H47"/>
    <mergeCell ref="E74:H74"/>
  </mergeCells>
  <hyperlinks>
    <hyperlink ref="F1:G1" location="C2" tooltip="Krycí list soupisu" display="1) Krycí list soupisu"/>
    <hyperlink ref="G1:H1" location="C54" tooltip="Rekapitulace" display="2) Rekapitulace"/>
    <hyperlink ref="J1" location="C83"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470"/>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76"/>
      <c r="C1" s="276"/>
      <c r="D1" s="275" t="s">
        <v>1</v>
      </c>
      <c r="E1" s="276"/>
      <c r="F1" s="277" t="s">
        <v>1118</v>
      </c>
      <c r="G1" s="282" t="s">
        <v>1119</v>
      </c>
      <c r="H1" s="282"/>
      <c r="I1" s="283"/>
      <c r="J1" s="277" t="s">
        <v>1120</v>
      </c>
      <c r="K1" s="275" t="s">
        <v>92</v>
      </c>
      <c r="L1" s="277" t="s">
        <v>1121</v>
      </c>
      <c r="M1" s="277"/>
      <c r="N1" s="277"/>
      <c r="O1" s="277"/>
      <c r="P1" s="277"/>
      <c r="Q1" s="277"/>
      <c r="R1" s="277"/>
      <c r="S1" s="277"/>
      <c r="T1" s="277"/>
      <c r="U1" s="273"/>
      <c r="V1" s="273"/>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234"/>
      <c r="M2" s="234"/>
      <c r="N2" s="234"/>
      <c r="O2" s="234"/>
      <c r="P2" s="234"/>
      <c r="Q2" s="234"/>
      <c r="R2" s="234"/>
      <c r="S2" s="234"/>
      <c r="T2" s="234"/>
      <c r="U2" s="234"/>
      <c r="V2" s="234"/>
      <c r="AT2" s="17" t="s">
        <v>91</v>
      </c>
    </row>
    <row r="3" spans="2:46" ht="6.75" customHeight="1">
      <c r="B3" s="18"/>
      <c r="C3" s="19"/>
      <c r="D3" s="19"/>
      <c r="E3" s="19"/>
      <c r="F3" s="19"/>
      <c r="G3" s="19"/>
      <c r="H3" s="19"/>
      <c r="I3" s="93"/>
      <c r="J3" s="19"/>
      <c r="K3" s="20"/>
      <c r="AT3" s="17" t="s">
        <v>81</v>
      </c>
    </row>
    <row r="4" spans="2:46" ht="36.75" customHeight="1">
      <c r="B4" s="21"/>
      <c r="C4" s="22"/>
      <c r="D4" s="23" t="s">
        <v>93</v>
      </c>
      <c r="E4" s="22"/>
      <c r="F4" s="22"/>
      <c r="G4" s="22"/>
      <c r="H4" s="22"/>
      <c r="I4" s="94"/>
      <c r="J4" s="22"/>
      <c r="K4" s="24"/>
      <c r="M4" s="25" t="s">
        <v>10</v>
      </c>
      <c r="AT4" s="17" t="s">
        <v>4</v>
      </c>
    </row>
    <row r="5" spans="2:11" ht="6.75" customHeight="1">
      <c r="B5" s="21"/>
      <c r="C5" s="22"/>
      <c r="D5" s="22"/>
      <c r="E5" s="22"/>
      <c r="F5" s="22"/>
      <c r="G5" s="22"/>
      <c r="H5" s="22"/>
      <c r="I5" s="94"/>
      <c r="J5" s="22"/>
      <c r="K5" s="24"/>
    </row>
    <row r="6" spans="2:11" ht="15">
      <c r="B6" s="21"/>
      <c r="C6" s="22"/>
      <c r="D6" s="30" t="s">
        <v>16</v>
      </c>
      <c r="E6" s="22"/>
      <c r="F6" s="22"/>
      <c r="G6" s="22"/>
      <c r="H6" s="22"/>
      <c r="I6" s="94"/>
      <c r="J6" s="22"/>
      <c r="K6" s="24"/>
    </row>
    <row r="7" spans="2:11" ht="22.5" customHeight="1">
      <c r="B7" s="21"/>
      <c r="C7" s="22"/>
      <c r="D7" s="22"/>
      <c r="E7" s="269" t="str">
        <f>'Rekapitulace stavby'!K6</f>
        <v>Dopravní řešení a rekonstrukce komunikací v ul. Mincovní v Jáchymově</v>
      </c>
      <c r="F7" s="238"/>
      <c r="G7" s="238"/>
      <c r="H7" s="238"/>
      <c r="I7" s="94"/>
      <c r="J7" s="22"/>
      <c r="K7" s="24"/>
    </row>
    <row r="8" spans="2:11" s="1" customFormat="1" ht="15">
      <c r="B8" s="34"/>
      <c r="C8" s="35"/>
      <c r="D8" s="30" t="s">
        <v>94</v>
      </c>
      <c r="E8" s="35"/>
      <c r="F8" s="35"/>
      <c r="G8" s="35"/>
      <c r="H8" s="35"/>
      <c r="I8" s="95"/>
      <c r="J8" s="35"/>
      <c r="K8" s="38"/>
    </row>
    <row r="9" spans="2:11" s="1" customFormat="1" ht="36.75" customHeight="1">
      <c r="B9" s="34"/>
      <c r="C9" s="35"/>
      <c r="D9" s="35"/>
      <c r="E9" s="270" t="s">
        <v>1039</v>
      </c>
      <c r="F9" s="245"/>
      <c r="G9" s="245"/>
      <c r="H9" s="245"/>
      <c r="I9" s="95"/>
      <c r="J9" s="35"/>
      <c r="K9" s="38"/>
    </row>
    <row r="10" spans="2:11" s="1" customFormat="1" ht="13.5">
      <c r="B10" s="34"/>
      <c r="C10" s="35"/>
      <c r="D10" s="35"/>
      <c r="E10" s="35"/>
      <c r="F10" s="35"/>
      <c r="G10" s="35"/>
      <c r="H10" s="35"/>
      <c r="I10" s="95"/>
      <c r="J10" s="35"/>
      <c r="K10" s="38"/>
    </row>
    <row r="11" spans="2:11" s="1" customFormat="1" ht="14.25" customHeight="1">
      <c r="B11" s="34"/>
      <c r="C11" s="35"/>
      <c r="D11" s="30" t="s">
        <v>18</v>
      </c>
      <c r="E11" s="35"/>
      <c r="F11" s="28" t="s">
        <v>19</v>
      </c>
      <c r="G11" s="35"/>
      <c r="H11" s="35"/>
      <c r="I11" s="96" t="s">
        <v>20</v>
      </c>
      <c r="J11" s="28" t="s">
        <v>21</v>
      </c>
      <c r="K11" s="38"/>
    </row>
    <row r="12" spans="2:11" s="1" customFormat="1" ht="14.25" customHeight="1">
      <c r="B12" s="34"/>
      <c r="C12" s="35"/>
      <c r="D12" s="30" t="s">
        <v>22</v>
      </c>
      <c r="E12" s="35"/>
      <c r="F12" s="28" t="s">
        <v>23</v>
      </c>
      <c r="G12" s="35"/>
      <c r="H12" s="35"/>
      <c r="I12" s="96" t="s">
        <v>24</v>
      </c>
      <c r="J12" s="97" t="str">
        <f>'Rekapitulace stavby'!AN8</f>
        <v>7.4.2015</v>
      </c>
      <c r="K12" s="38"/>
    </row>
    <row r="13" spans="2:11" s="1" customFormat="1" ht="10.5" customHeight="1">
      <c r="B13" s="34"/>
      <c r="C13" s="35"/>
      <c r="D13" s="35"/>
      <c r="E13" s="35"/>
      <c r="F13" s="35"/>
      <c r="G13" s="35"/>
      <c r="H13" s="35"/>
      <c r="I13" s="95"/>
      <c r="J13" s="35"/>
      <c r="K13" s="38"/>
    </row>
    <row r="14" spans="2:11" s="1" customFormat="1" ht="14.25" customHeight="1">
      <c r="B14" s="34"/>
      <c r="C14" s="35"/>
      <c r="D14" s="30" t="s">
        <v>26</v>
      </c>
      <c r="E14" s="35"/>
      <c r="F14" s="35"/>
      <c r="G14" s="35"/>
      <c r="H14" s="35"/>
      <c r="I14" s="96" t="s">
        <v>27</v>
      </c>
      <c r="J14" s="28" t="s">
        <v>21</v>
      </c>
      <c r="K14" s="38"/>
    </row>
    <row r="15" spans="2:11" s="1" customFormat="1" ht="18" customHeight="1">
      <c r="B15" s="34"/>
      <c r="C15" s="35"/>
      <c r="D15" s="35"/>
      <c r="E15" s="28" t="s">
        <v>29</v>
      </c>
      <c r="F15" s="35"/>
      <c r="G15" s="35"/>
      <c r="H15" s="35"/>
      <c r="I15" s="96" t="s">
        <v>30</v>
      </c>
      <c r="J15" s="28" t="s">
        <v>21</v>
      </c>
      <c r="K15" s="38"/>
    </row>
    <row r="16" spans="2:11" s="1" customFormat="1" ht="6.75" customHeight="1">
      <c r="B16" s="34"/>
      <c r="C16" s="35"/>
      <c r="D16" s="35"/>
      <c r="E16" s="35"/>
      <c r="F16" s="35"/>
      <c r="G16" s="35"/>
      <c r="H16" s="35"/>
      <c r="I16" s="95"/>
      <c r="J16" s="35"/>
      <c r="K16" s="38"/>
    </row>
    <row r="17" spans="2:11" s="1" customFormat="1" ht="14.25" customHeight="1">
      <c r="B17" s="34"/>
      <c r="C17" s="35"/>
      <c r="D17" s="30" t="s">
        <v>31</v>
      </c>
      <c r="E17" s="35"/>
      <c r="F17" s="35"/>
      <c r="G17" s="35"/>
      <c r="H17" s="35"/>
      <c r="I17" s="96" t="s">
        <v>27</v>
      </c>
      <c r="J17" s="28">
        <f>IF('Rekapitulace stavby'!AN13="Vyplň údaj","",IF('Rekapitulace stavby'!AN13="","",'Rekapitulace stavby'!AN13))</f>
      </c>
      <c r="K17" s="38"/>
    </row>
    <row r="18" spans="2:11" s="1" customFormat="1" ht="18" customHeight="1">
      <c r="B18" s="34"/>
      <c r="C18" s="35"/>
      <c r="D18" s="35"/>
      <c r="E18" s="28">
        <f>IF('Rekapitulace stavby'!E14="Vyplň údaj","",IF('Rekapitulace stavby'!E14="","",'Rekapitulace stavby'!E14))</f>
      </c>
      <c r="F18" s="35"/>
      <c r="G18" s="35"/>
      <c r="H18" s="35"/>
      <c r="I18" s="96" t="s">
        <v>30</v>
      </c>
      <c r="J18" s="28">
        <f>IF('Rekapitulace stavby'!AN14="Vyplň údaj","",IF('Rekapitulace stavby'!AN14="","",'Rekapitulace stavby'!AN14))</f>
      </c>
      <c r="K18" s="38"/>
    </row>
    <row r="19" spans="2:11" s="1" customFormat="1" ht="6.75" customHeight="1">
      <c r="B19" s="34"/>
      <c r="C19" s="35"/>
      <c r="D19" s="35"/>
      <c r="E19" s="35"/>
      <c r="F19" s="35"/>
      <c r="G19" s="35"/>
      <c r="H19" s="35"/>
      <c r="I19" s="95"/>
      <c r="J19" s="35"/>
      <c r="K19" s="38"/>
    </row>
    <row r="20" spans="2:11" s="1" customFormat="1" ht="14.25" customHeight="1">
      <c r="B20" s="34"/>
      <c r="C20" s="35"/>
      <c r="D20" s="30" t="s">
        <v>33</v>
      </c>
      <c r="E20" s="35"/>
      <c r="F20" s="35"/>
      <c r="G20" s="35"/>
      <c r="H20" s="35"/>
      <c r="I20" s="96" t="s">
        <v>27</v>
      </c>
      <c r="J20" s="28" t="s">
        <v>21</v>
      </c>
      <c r="K20" s="38"/>
    </row>
    <row r="21" spans="2:11" s="1" customFormat="1" ht="18" customHeight="1">
      <c r="B21" s="34"/>
      <c r="C21" s="35"/>
      <c r="D21" s="35"/>
      <c r="E21" s="28" t="s">
        <v>34</v>
      </c>
      <c r="F21" s="35"/>
      <c r="G21" s="35"/>
      <c r="H21" s="35"/>
      <c r="I21" s="96" t="s">
        <v>30</v>
      </c>
      <c r="J21" s="28" t="s">
        <v>21</v>
      </c>
      <c r="K21" s="38"/>
    </row>
    <row r="22" spans="2:11" s="1" customFormat="1" ht="6.75" customHeight="1">
      <c r="B22" s="34"/>
      <c r="C22" s="35"/>
      <c r="D22" s="35"/>
      <c r="E22" s="35"/>
      <c r="F22" s="35"/>
      <c r="G22" s="35"/>
      <c r="H22" s="35"/>
      <c r="I22" s="95"/>
      <c r="J22" s="35"/>
      <c r="K22" s="38"/>
    </row>
    <row r="23" spans="2:11" s="1" customFormat="1" ht="14.25" customHeight="1">
      <c r="B23" s="34"/>
      <c r="C23" s="35"/>
      <c r="D23" s="30" t="s">
        <v>36</v>
      </c>
      <c r="E23" s="35"/>
      <c r="F23" s="35"/>
      <c r="G23" s="35"/>
      <c r="H23" s="35"/>
      <c r="I23" s="95"/>
      <c r="J23" s="35"/>
      <c r="K23" s="38"/>
    </row>
    <row r="24" spans="2:11" s="6" customFormat="1" ht="22.5" customHeight="1">
      <c r="B24" s="98"/>
      <c r="C24" s="99"/>
      <c r="D24" s="99"/>
      <c r="E24" s="241" t="s">
        <v>21</v>
      </c>
      <c r="F24" s="271"/>
      <c r="G24" s="271"/>
      <c r="H24" s="271"/>
      <c r="I24" s="100"/>
      <c r="J24" s="99"/>
      <c r="K24" s="101"/>
    </row>
    <row r="25" spans="2:11" s="1" customFormat="1" ht="6.75" customHeight="1">
      <c r="B25" s="34"/>
      <c r="C25" s="35"/>
      <c r="D25" s="35"/>
      <c r="E25" s="35"/>
      <c r="F25" s="35"/>
      <c r="G25" s="35"/>
      <c r="H25" s="35"/>
      <c r="I25" s="95"/>
      <c r="J25" s="35"/>
      <c r="K25" s="38"/>
    </row>
    <row r="26" spans="2:11" s="1" customFormat="1" ht="6.75" customHeight="1">
      <c r="B26" s="34"/>
      <c r="C26" s="35"/>
      <c r="D26" s="61"/>
      <c r="E26" s="61"/>
      <c r="F26" s="61"/>
      <c r="G26" s="61"/>
      <c r="H26" s="61"/>
      <c r="I26" s="102"/>
      <c r="J26" s="61"/>
      <c r="K26" s="103"/>
    </row>
    <row r="27" spans="2:11" s="1" customFormat="1" ht="24.75" customHeight="1">
      <c r="B27" s="34"/>
      <c r="C27" s="35"/>
      <c r="D27" s="104" t="s">
        <v>38</v>
      </c>
      <c r="E27" s="35"/>
      <c r="F27" s="35"/>
      <c r="G27" s="35"/>
      <c r="H27" s="35"/>
      <c r="I27" s="95"/>
      <c r="J27" s="105">
        <f>ROUND(J82,2)</f>
        <v>0</v>
      </c>
      <c r="K27" s="38"/>
    </row>
    <row r="28" spans="2:11" s="1" customFormat="1" ht="6.75" customHeight="1">
      <c r="B28" s="34"/>
      <c r="C28" s="35"/>
      <c r="D28" s="61"/>
      <c r="E28" s="61"/>
      <c r="F28" s="61"/>
      <c r="G28" s="61"/>
      <c r="H28" s="61"/>
      <c r="I28" s="102"/>
      <c r="J28" s="61"/>
      <c r="K28" s="103"/>
    </row>
    <row r="29" spans="2:11" s="1" customFormat="1" ht="14.25" customHeight="1">
      <c r="B29" s="34"/>
      <c r="C29" s="35"/>
      <c r="D29" s="35"/>
      <c r="E29" s="35"/>
      <c r="F29" s="39" t="s">
        <v>40</v>
      </c>
      <c r="G29" s="35"/>
      <c r="H29" s="35"/>
      <c r="I29" s="106" t="s">
        <v>39</v>
      </c>
      <c r="J29" s="39" t="s">
        <v>41</v>
      </c>
      <c r="K29" s="38"/>
    </row>
    <row r="30" spans="2:11" s="1" customFormat="1" ht="14.25" customHeight="1">
      <c r="B30" s="34"/>
      <c r="C30" s="35"/>
      <c r="D30" s="42" t="s">
        <v>42</v>
      </c>
      <c r="E30" s="42" t="s">
        <v>43</v>
      </c>
      <c r="F30" s="107">
        <f>ROUND(SUM(BE82:BE126),2)</f>
        <v>0</v>
      </c>
      <c r="G30" s="35"/>
      <c r="H30" s="35"/>
      <c r="I30" s="108">
        <v>0.21</v>
      </c>
      <c r="J30" s="107">
        <f>ROUND(ROUND((SUM(BE82:BE126)),2)*I30,2)</f>
        <v>0</v>
      </c>
      <c r="K30" s="38"/>
    </row>
    <row r="31" spans="2:11" s="1" customFormat="1" ht="14.25" customHeight="1">
      <c r="B31" s="34"/>
      <c r="C31" s="35"/>
      <c r="D31" s="35"/>
      <c r="E31" s="42" t="s">
        <v>44</v>
      </c>
      <c r="F31" s="107">
        <f>ROUND(SUM(BF82:BF126),2)</f>
        <v>0</v>
      </c>
      <c r="G31" s="35"/>
      <c r="H31" s="35"/>
      <c r="I31" s="108">
        <v>0.15</v>
      </c>
      <c r="J31" s="107">
        <f>ROUND(ROUND((SUM(BF82:BF126)),2)*I31,2)</f>
        <v>0</v>
      </c>
      <c r="K31" s="38"/>
    </row>
    <row r="32" spans="2:11" s="1" customFormat="1" ht="14.25" customHeight="1" hidden="1">
      <c r="B32" s="34"/>
      <c r="C32" s="35"/>
      <c r="D32" s="35"/>
      <c r="E32" s="42" t="s">
        <v>45</v>
      </c>
      <c r="F32" s="107">
        <f>ROUND(SUM(BG82:BG126),2)</f>
        <v>0</v>
      </c>
      <c r="G32" s="35"/>
      <c r="H32" s="35"/>
      <c r="I32" s="108">
        <v>0.21</v>
      </c>
      <c r="J32" s="107">
        <v>0</v>
      </c>
      <c r="K32" s="38"/>
    </row>
    <row r="33" spans="2:11" s="1" customFormat="1" ht="14.25" customHeight="1" hidden="1">
      <c r="B33" s="34"/>
      <c r="C33" s="35"/>
      <c r="D33" s="35"/>
      <c r="E33" s="42" t="s">
        <v>46</v>
      </c>
      <c r="F33" s="107">
        <f>ROUND(SUM(BH82:BH126),2)</f>
        <v>0</v>
      </c>
      <c r="G33" s="35"/>
      <c r="H33" s="35"/>
      <c r="I33" s="108">
        <v>0.15</v>
      </c>
      <c r="J33" s="107">
        <v>0</v>
      </c>
      <c r="K33" s="38"/>
    </row>
    <row r="34" spans="2:11" s="1" customFormat="1" ht="14.25" customHeight="1" hidden="1">
      <c r="B34" s="34"/>
      <c r="C34" s="35"/>
      <c r="D34" s="35"/>
      <c r="E34" s="42" t="s">
        <v>47</v>
      </c>
      <c r="F34" s="107">
        <f>ROUND(SUM(BI82:BI126),2)</f>
        <v>0</v>
      </c>
      <c r="G34" s="35"/>
      <c r="H34" s="35"/>
      <c r="I34" s="108">
        <v>0</v>
      </c>
      <c r="J34" s="107">
        <v>0</v>
      </c>
      <c r="K34" s="38"/>
    </row>
    <row r="35" spans="2:11" s="1" customFormat="1" ht="6.75" customHeight="1">
      <c r="B35" s="34"/>
      <c r="C35" s="35"/>
      <c r="D35" s="35"/>
      <c r="E35" s="35"/>
      <c r="F35" s="35"/>
      <c r="G35" s="35"/>
      <c r="H35" s="35"/>
      <c r="I35" s="95"/>
      <c r="J35" s="35"/>
      <c r="K35" s="38"/>
    </row>
    <row r="36" spans="2:11" s="1" customFormat="1" ht="24.75" customHeight="1">
      <c r="B36" s="34"/>
      <c r="C36" s="109"/>
      <c r="D36" s="110" t="s">
        <v>48</v>
      </c>
      <c r="E36" s="65"/>
      <c r="F36" s="65"/>
      <c r="G36" s="111" t="s">
        <v>49</v>
      </c>
      <c r="H36" s="112" t="s">
        <v>50</v>
      </c>
      <c r="I36" s="113"/>
      <c r="J36" s="114">
        <f>SUM(J27:J34)</f>
        <v>0</v>
      </c>
      <c r="K36" s="115"/>
    </row>
    <row r="37" spans="2:11" s="1" customFormat="1" ht="14.25" customHeight="1">
      <c r="B37" s="49"/>
      <c r="C37" s="50"/>
      <c r="D37" s="50"/>
      <c r="E37" s="50"/>
      <c r="F37" s="50"/>
      <c r="G37" s="50"/>
      <c r="H37" s="50"/>
      <c r="I37" s="116"/>
      <c r="J37" s="50"/>
      <c r="K37" s="51"/>
    </row>
    <row r="41" spans="2:11" s="1" customFormat="1" ht="6.75" customHeight="1">
      <c r="B41" s="52"/>
      <c r="C41" s="53"/>
      <c r="D41" s="53"/>
      <c r="E41" s="53"/>
      <c r="F41" s="53"/>
      <c r="G41" s="53"/>
      <c r="H41" s="53"/>
      <c r="I41" s="117"/>
      <c r="J41" s="53"/>
      <c r="K41" s="118"/>
    </row>
    <row r="42" spans="2:11" s="1" customFormat="1" ht="36.75" customHeight="1">
      <c r="B42" s="34"/>
      <c r="C42" s="23" t="s">
        <v>96</v>
      </c>
      <c r="D42" s="35"/>
      <c r="E42" s="35"/>
      <c r="F42" s="35"/>
      <c r="G42" s="35"/>
      <c r="H42" s="35"/>
      <c r="I42" s="95"/>
      <c r="J42" s="35"/>
      <c r="K42" s="38"/>
    </row>
    <row r="43" spans="2:11" s="1" customFormat="1" ht="6.75" customHeight="1">
      <c r="B43" s="34"/>
      <c r="C43" s="35"/>
      <c r="D43" s="35"/>
      <c r="E43" s="35"/>
      <c r="F43" s="35"/>
      <c r="G43" s="35"/>
      <c r="H43" s="35"/>
      <c r="I43" s="95"/>
      <c r="J43" s="35"/>
      <c r="K43" s="38"/>
    </row>
    <row r="44" spans="2:11" s="1" customFormat="1" ht="14.25" customHeight="1">
      <c r="B44" s="34"/>
      <c r="C44" s="30" t="s">
        <v>16</v>
      </c>
      <c r="D44" s="35"/>
      <c r="E44" s="35"/>
      <c r="F44" s="35"/>
      <c r="G44" s="35"/>
      <c r="H44" s="35"/>
      <c r="I44" s="95"/>
      <c r="J44" s="35"/>
      <c r="K44" s="38"/>
    </row>
    <row r="45" spans="2:11" s="1" customFormat="1" ht="22.5" customHeight="1">
      <c r="B45" s="34"/>
      <c r="C45" s="35"/>
      <c r="D45" s="35"/>
      <c r="E45" s="269" t="str">
        <f>E7</f>
        <v>Dopravní řešení a rekonstrukce komunikací v ul. Mincovní v Jáchymově</v>
      </c>
      <c r="F45" s="245"/>
      <c r="G45" s="245"/>
      <c r="H45" s="245"/>
      <c r="I45" s="95"/>
      <c r="J45" s="35"/>
      <c r="K45" s="38"/>
    </row>
    <row r="46" spans="2:11" s="1" customFormat="1" ht="14.25" customHeight="1">
      <c r="B46" s="34"/>
      <c r="C46" s="30" t="s">
        <v>94</v>
      </c>
      <c r="D46" s="35"/>
      <c r="E46" s="35"/>
      <c r="F46" s="35"/>
      <c r="G46" s="35"/>
      <c r="H46" s="35"/>
      <c r="I46" s="95"/>
      <c r="J46" s="35"/>
      <c r="K46" s="38"/>
    </row>
    <row r="47" spans="2:11" s="1" customFormat="1" ht="23.25" customHeight="1">
      <c r="B47" s="34"/>
      <c r="C47" s="35"/>
      <c r="D47" s="35"/>
      <c r="E47" s="270" t="str">
        <f>E9</f>
        <v>VON - Vedlejší a ostatní náklady</v>
      </c>
      <c r="F47" s="245"/>
      <c r="G47" s="245"/>
      <c r="H47" s="245"/>
      <c r="I47" s="95"/>
      <c r="J47" s="35"/>
      <c r="K47" s="38"/>
    </row>
    <row r="48" spans="2:11" s="1" customFormat="1" ht="6.75" customHeight="1">
      <c r="B48" s="34"/>
      <c r="C48" s="35"/>
      <c r="D48" s="35"/>
      <c r="E48" s="35"/>
      <c r="F48" s="35"/>
      <c r="G48" s="35"/>
      <c r="H48" s="35"/>
      <c r="I48" s="95"/>
      <c r="J48" s="35"/>
      <c r="K48" s="38"/>
    </row>
    <row r="49" spans="2:11" s="1" customFormat="1" ht="18" customHeight="1">
      <c r="B49" s="34"/>
      <c r="C49" s="30" t="s">
        <v>22</v>
      </c>
      <c r="D49" s="35"/>
      <c r="E49" s="35"/>
      <c r="F49" s="28" t="str">
        <f>F12</f>
        <v>Jáchymov</v>
      </c>
      <c r="G49" s="35"/>
      <c r="H49" s="35"/>
      <c r="I49" s="96" t="s">
        <v>24</v>
      </c>
      <c r="J49" s="97" t="str">
        <f>IF(J12="","",J12)</f>
        <v>7.4.2015</v>
      </c>
      <c r="K49" s="38"/>
    </row>
    <row r="50" spans="2:11" s="1" customFormat="1" ht="6.75" customHeight="1">
      <c r="B50" s="34"/>
      <c r="C50" s="35"/>
      <c r="D50" s="35"/>
      <c r="E50" s="35"/>
      <c r="F50" s="35"/>
      <c r="G50" s="35"/>
      <c r="H50" s="35"/>
      <c r="I50" s="95"/>
      <c r="J50" s="35"/>
      <c r="K50" s="38"/>
    </row>
    <row r="51" spans="2:11" s="1" customFormat="1" ht="15">
      <c r="B51" s="34"/>
      <c r="C51" s="30" t="s">
        <v>26</v>
      </c>
      <c r="D51" s="35"/>
      <c r="E51" s="35"/>
      <c r="F51" s="28" t="str">
        <f>E15</f>
        <v>Město Jáchymov</v>
      </c>
      <c r="G51" s="35"/>
      <c r="H51" s="35"/>
      <c r="I51" s="96" t="s">
        <v>33</v>
      </c>
      <c r="J51" s="28" t="str">
        <f>E21</f>
        <v>AZ Consult, spol. s.r.o., Ústí nad Labem</v>
      </c>
      <c r="K51" s="38"/>
    </row>
    <row r="52" spans="2:11" s="1" customFormat="1" ht="14.25" customHeight="1">
      <c r="B52" s="34"/>
      <c r="C52" s="30" t="s">
        <v>31</v>
      </c>
      <c r="D52" s="35"/>
      <c r="E52" s="35"/>
      <c r="F52" s="28">
        <f>IF(E18="","",E18)</f>
      </c>
      <c r="G52" s="35"/>
      <c r="H52" s="35"/>
      <c r="I52" s="95"/>
      <c r="J52" s="35"/>
      <c r="K52" s="38"/>
    </row>
    <row r="53" spans="2:11" s="1" customFormat="1" ht="9.75" customHeight="1">
      <c r="B53" s="34"/>
      <c r="C53" s="35"/>
      <c r="D53" s="35"/>
      <c r="E53" s="35"/>
      <c r="F53" s="35"/>
      <c r="G53" s="35"/>
      <c r="H53" s="35"/>
      <c r="I53" s="95"/>
      <c r="J53" s="35"/>
      <c r="K53" s="38"/>
    </row>
    <row r="54" spans="2:11" s="1" customFormat="1" ht="29.25" customHeight="1">
      <c r="B54" s="34"/>
      <c r="C54" s="119" t="s">
        <v>97</v>
      </c>
      <c r="D54" s="109"/>
      <c r="E54" s="109"/>
      <c r="F54" s="109"/>
      <c r="G54" s="109"/>
      <c r="H54" s="109"/>
      <c r="I54" s="120"/>
      <c r="J54" s="121" t="s">
        <v>98</v>
      </c>
      <c r="K54" s="122"/>
    </row>
    <row r="55" spans="2:11" s="1" customFormat="1" ht="9.75" customHeight="1">
      <c r="B55" s="34"/>
      <c r="C55" s="35"/>
      <c r="D55" s="35"/>
      <c r="E55" s="35"/>
      <c r="F55" s="35"/>
      <c r="G55" s="35"/>
      <c r="H55" s="35"/>
      <c r="I55" s="95"/>
      <c r="J55" s="35"/>
      <c r="K55" s="38"/>
    </row>
    <row r="56" spans="2:47" s="1" customFormat="1" ht="29.25" customHeight="1">
      <c r="B56" s="34"/>
      <c r="C56" s="123" t="s">
        <v>99</v>
      </c>
      <c r="D56" s="35"/>
      <c r="E56" s="35"/>
      <c r="F56" s="35"/>
      <c r="G56" s="35"/>
      <c r="H56" s="35"/>
      <c r="I56" s="95"/>
      <c r="J56" s="105">
        <f>J82</f>
        <v>0</v>
      </c>
      <c r="K56" s="38"/>
      <c r="AU56" s="17" t="s">
        <v>100</v>
      </c>
    </row>
    <row r="57" spans="2:11" s="7" customFormat="1" ht="24.75" customHeight="1">
      <c r="B57" s="124"/>
      <c r="C57" s="125"/>
      <c r="D57" s="126" t="s">
        <v>1040</v>
      </c>
      <c r="E57" s="127"/>
      <c r="F57" s="127"/>
      <c r="G57" s="127"/>
      <c r="H57" s="127"/>
      <c r="I57" s="128"/>
      <c r="J57" s="129">
        <f>J83</f>
        <v>0</v>
      </c>
      <c r="K57" s="130"/>
    </row>
    <row r="58" spans="2:11" s="8" customFormat="1" ht="19.5" customHeight="1">
      <c r="B58" s="131"/>
      <c r="C58" s="132"/>
      <c r="D58" s="133" t="s">
        <v>1041</v>
      </c>
      <c r="E58" s="134"/>
      <c r="F58" s="134"/>
      <c r="G58" s="134"/>
      <c r="H58" s="134"/>
      <c r="I58" s="135"/>
      <c r="J58" s="136">
        <f>J84</f>
        <v>0</v>
      </c>
      <c r="K58" s="137"/>
    </row>
    <row r="59" spans="2:11" s="8" customFormat="1" ht="19.5" customHeight="1">
      <c r="B59" s="131"/>
      <c r="C59" s="132"/>
      <c r="D59" s="133" t="s">
        <v>1042</v>
      </c>
      <c r="E59" s="134"/>
      <c r="F59" s="134"/>
      <c r="G59" s="134"/>
      <c r="H59" s="134"/>
      <c r="I59" s="135"/>
      <c r="J59" s="136">
        <f>J96</f>
        <v>0</v>
      </c>
      <c r="K59" s="137"/>
    </row>
    <row r="60" spans="2:11" s="8" customFormat="1" ht="19.5" customHeight="1">
      <c r="B60" s="131"/>
      <c r="C60" s="132"/>
      <c r="D60" s="133" t="s">
        <v>1043</v>
      </c>
      <c r="E60" s="134"/>
      <c r="F60" s="134"/>
      <c r="G60" s="134"/>
      <c r="H60" s="134"/>
      <c r="I60" s="135"/>
      <c r="J60" s="136">
        <f>J109</f>
        <v>0</v>
      </c>
      <c r="K60" s="137"/>
    </row>
    <row r="61" spans="2:11" s="8" customFormat="1" ht="19.5" customHeight="1">
      <c r="B61" s="131"/>
      <c r="C61" s="132"/>
      <c r="D61" s="133" t="s">
        <v>1044</v>
      </c>
      <c r="E61" s="134"/>
      <c r="F61" s="134"/>
      <c r="G61" s="134"/>
      <c r="H61" s="134"/>
      <c r="I61" s="135"/>
      <c r="J61" s="136">
        <f>J115</f>
        <v>0</v>
      </c>
      <c r="K61" s="137"/>
    </row>
    <row r="62" spans="2:11" s="8" customFormat="1" ht="19.5" customHeight="1">
      <c r="B62" s="131"/>
      <c r="C62" s="132"/>
      <c r="D62" s="133" t="s">
        <v>1045</v>
      </c>
      <c r="E62" s="134"/>
      <c r="F62" s="134"/>
      <c r="G62" s="134"/>
      <c r="H62" s="134"/>
      <c r="I62" s="135"/>
      <c r="J62" s="136">
        <f>J120</f>
        <v>0</v>
      </c>
      <c r="K62" s="137"/>
    </row>
    <row r="63" spans="2:11" s="1" customFormat="1" ht="21.75" customHeight="1">
      <c r="B63" s="34"/>
      <c r="C63" s="35"/>
      <c r="D63" s="35"/>
      <c r="E63" s="35"/>
      <c r="F63" s="35"/>
      <c r="G63" s="35"/>
      <c r="H63" s="35"/>
      <c r="I63" s="95"/>
      <c r="J63" s="35"/>
      <c r="K63" s="38"/>
    </row>
    <row r="64" spans="2:11" s="1" customFormat="1" ht="6.75" customHeight="1">
      <c r="B64" s="49"/>
      <c r="C64" s="50"/>
      <c r="D64" s="50"/>
      <c r="E64" s="50"/>
      <c r="F64" s="50"/>
      <c r="G64" s="50"/>
      <c r="H64" s="50"/>
      <c r="I64" s="116"/>
      <c r="J64" s="50"/>
      <c r="K64" s="51"/>
    </row>
    <row r="68" spans="2:12" s="1" customFormat="1" ht="6.75" customHeight="1">
      <c r="B68" s="52"/>
      <c r="C68" s="53"/>
      <c r="D68" s="53"/>
      <c r="E68" s="53"/>
      <c r="F68" s="53"/>
      <c r="G68" s="53"/>
      <c r="H68" s="53"/>
      <c r="I68" s="117"/>
      <c r="J68" s="53"/>
      <c r="K68" s="53"/>
      <c r="L68" s="34"/>
    </row>
    <row r="69" spans="2:12" s="1" customFormat="1" ht="36.75" customHeight="1">
      <c r="B69" s="34"/>
      <c r="C69" s="54" t="s">
        <v>111</v>
      </c>
      <c r="I69" s="138"/>
      <c r="L69" s="34"/>
    </row>
    <row r="70" spans="2:12" s="1" customFormat="1" ht="6.75" customHeight="1">
      <c r="B70" s="34"/>
      <c r="I70" s="138"/>
      <c r="L70" s="34"/>
    </row>
    <row r="71" spans="2:12" s="1" customFormat="1" ht="14.25" customHeight="1">
      <c r="B71" s="34"/>
      <c r="C71" s="56" t="s">
        <v>16</v>
      </c>
      <c r="I71" s="138"/>
      <c r="L71" s="34"/>
    </row>
    <row r="72" spans="2:12" s="1" customFormat="1" ht="22.5" customHeight="1">
      <c r="B72" s="34"/>
      <c r="E72" s="272" t="str">
        <f>E7</f>
        <v>Dopravní řešení a rekonstrukce komunikací v ul. Mincovní v Jáchymově</v>
      </c>
      <c r="F72" s="235"/>
      <c r="G72" s="235"/>
      <c r="H72" s="235"/>
      <c r="I72" s="138"/>
      <c r="L72" s="34"/>
    </row>
    <row r="73" spans="2:12" s="1" customFormat="1" ht="14.25" customHeight="1">
      <c r="B73" s="34"/>
      <c r="C73" s="56" t="s">
        <v>94</v>
      </c>
      <c r="I73" s="138"/>
      <c r="L73" s="34"/>
    </row>
    <row r="74" spans="2:12" s="1" customFormat="1" ht="23.25" customHeight="1">
      <c r="B74" s="34"/>
      <c r="E74" s="253" t="str">
        <f>E9</f>
        <v>VON - Vedlejší a ostatní náklady</v>
      </c>
      <c r="F74" s="235"/>
      <c r="G74" s="235"/>
      <c r="H74" s="235"/>
      <c r="I74" s="138"/>
      <c r="L74" s="34"/>
    </row>
    <row r="75" spans="2:12" s="1" customFormat="1" ht="6.75" customHeight="1">
      <c r="B75" s="34"/>
      <c r="I75" s="138"/>
      <c r="L75" s="34"/>
    </row>
    <row r="76" spans="2:12" s="1" customFormat="1" ht="18" customHeight="1">
      <c r="B76" s="34"/>
      <c r="C76" s="56" t="s">
        <v>22</v>
      </c>
      <c r="F76" s="139" t="str">
        <f>F12</f>
        <v>Jáchymov</v>
      </c>
      <c r="I76" s="140" t="s">
        <v>24</v>
      </c>
      <c r="J76" s="60" t="str">
        <f>IF(J12="","",J12)</f>
        <v>7.4.2015</v>
      </c>
      <c r="L76" s="34"/>
    </row>
    <row r="77" spans="2:12" s="1" customFormat="1" ht="6.75" customHeight="1">
      <c r="B77" s="34"/>
      <c r="I77" s="138"/>
      <c r="L77" s="34"/>
    </row>
    <row r="78" spans="2:12" s="1" customFormat="1" ht="15">
      <c r="B78" s="34"/>
      <c r="C78" s="56" t="s">
        <v>26</v>
      </c>
      <c r="F78" s="139" t="str">
        <f>E15</f>
        <v>Město Jáchymov</v>
      </c>
      <c r="I78" s="140" t="s">
        <v>33</v>
      </c>
      <c r="J78" s="139" t="str">
        <f>E21</f>
        <v>AZ Consult, spol. s.r.o., Ústí nad Labem</v>
      </c>
      <c r="L78" s="34"/>
    </row>
    <row r="79" spans="2:12" s="1" customFormat="1" ht="14.25" customHeight="1">
      <c r="B79" s="34"/>
      <c r="C79" s="56" t="s">
        <v>31</v>
      </c>
      <c r="F79" s="139">
        <f>IF(E18="","",E18)</f>
      </c>
      <c r="I79" s="138"/>
      <c r="L79" s="34"/>
    </row>
    <row r="80" spans="2:12" s="1" customFormat="1" ht="9.75" customHeight="1">
      <c r="B80" s="34"/>
      <c r="I80" s="138"/>
      <c r="L80" s="34"/>
    </row>
    <row r="81" spans="2:20" s="9" customFormat="1" ht="29.25" customHeight="1">
      <c r="B81" s="141"/>
      <c r="C81" s="142" t="s">
        <v>112</v>
      </c>
      <c r="D81" s="143" t="s">
        <v>57</v>
      </c>
      <c r="E81" s="143" t="s">
        <v>53</v>
      </c>
      <c r="F81" s="143" t="s">
        <v>113</v>
      </c>
      <c r="G81" s="143" t="s">
        <v>114</v>
      </c>
      <c r="H81" s="143" t="s">
        <v>115</v>
      </c>
      <c r="I81" s="144" t="s">
        <v>116</v>
      </c>
      <c r="J81" s="143" t="s">
        <v>98</v>
      </c>
      <c r="K81" s="145" t="s">
        <v>117</v>
      </c>
      <c r="L81" s="141"/>
      <c r="M81" s="67" t="s">
        <v>118</v>
      </c>
      <c r="N81" s="68" t="s">
        <v>42</v>
      </c>
      <c r="O81" s="68" t="s">
        <v>119</v>
      </c>
      <c r="P81" s="68" t="s">
        <v>120</v>
      </c>
      <c r="Q81" s="68" t="s">
        <v>121</v>
      </c>
      <c r="R81" s="68" t="s">
        <v>122</v>
      </c>
      <c r="S81" s="68" t="s">
        <v>123</v>
      </c>
      <c r="T81" s="69" t="s">
        <v>124</v>
      </c>
    </row>
    <row r="82" spans="2:63" s="1" customFormat="1" ht="29.25" customHeight="1">
      <c r="B82" s="34"/>
      <c r="C82" s="71" t="s">
        <v>99</v>
      </c>
      <c r="I82" s="138"/>
      <c r="J82" s="146">
        <f>BK82</f>
        <v>0</v>
      </c>
      <c r="L82" s="34"/>
      <c r="M82" s="70"/>
      <c r="N82" s="61"/>
      <c r="O82" s="61"/>
      <c r="P82" s="147">
        <f>P83</f>
        <v>0</v>
      </c>
      <c r="Q82" s="61"/>
      <c r="R82" s="147">
        <f>R83</f>
        <v>0</v>
      </c>
      <c r="S82" s="61"/>
      <c r="T82" s="148">
        <f>T83</f>
        <v>0</v>
      </c>
      <c r="AT82" s="17" t="s">
        <v>71</v>
      </c>
      <c r="AU82" s="17" t="s">
        <v>100</v>
      </c>
      <c r="BK82" s="149">
        <f>BK83</f>
        <v>0</v>
      </c>
    </row>
    <row r="83" spans="2:63" s="10" customFormat="1" ht="36.75" customHeight="1">
      <c r="B83" s="150"/>
      <c r="D83" s="151" t="s">
        <v>71</v>
      </c>
      <c r="E83" s="152" t="s">
        <v>1046</v>
      </c>
      <c r="F83" s="152" t="s">
        <v>1047</v>
      </c>
      <c r="I83" s="153"/>
      <c r="J83" s="154">
        <f>BK83</f>
        <v>0</v>
      </c>
      <c r="L83" s="150"/>
      <c r="M83" s="155"/>
      <c r="N83" s="156"/>
      <c r="O83" s="156"/>
      <c r="P83" s="157">
        <f>P84+P96+P109+P115+P120</f>
        <v>0</v>
      </c>
      <c r="Q83" s="156"/>
      <c r="R83" s="157">
        <f>R84+R96+R109+R115+R120</f>
        <v>0</v>
      </c>
      <c r="S83" s="156"/>
      <c r="T83" s="158">
        <f>T84+T96+T109+T115+T120</f>
        <v>0</v>
      </c>
      <c r="AR83" s="151" t="s">
        <v>162</v>
      </c>
      <c r="AT83" s="159" t="s">
        <v>71</v>
      </c>
      <c r="AU83" s="159" t="s">
        <v>72</v>
      </c>
      <c r="AY83" s="151" t="s">
        <v>127</v>
      </c>
      <c r="BK83" s="160">
        <f>BK84+BK96+BK109+BK115+BK120</f>
        <v>0</v>
      </c>
    </row>
    <row r="84" spans="2:63" s="10" customFormat="1" ht="19.5" customHeight="1">
      <c r="B84" s="150"/>
      <c r="D84" s="161" t="s">
        <v>71</v>
      </c>
      <c r="E84" s="162" t="s">
        <v>1048</v>
      </c>
      <c r="F84" s="162" t="s">
        <v>1049</v>
      </c>
      <c r="I84" s="153"/>
      <c r="J84" s="163">
        <f>BK84</f>
        <v>0</v>
      </c>
      <c r="L84" s="150"/>
      <c r="M84" s="155"/>
      <c r="N84" s="156"/>
      <c r="O84" s="156"/>
      <c r="P84" s="157">
        <f>SUM(P85:P95)</f>
        <v>0</v>
      </c>
      <c r="Q84" s="156"/>
      <c r="R84" s="157">
        <f>SUM(R85:R95)</f>
        <v>0</v>
      </c>
      <c r="S84" s="156"/>
      <c r="T84" s="158">
        <f>SUM(T85:T95)</f>
        <v>0</v>
      </c>
      <c r="AR84" s="151" t="s">
        <v>162</v>
      </c>
      <c r="AT84" s="159" t="s">
        <v>71</v>
      </c>
      <c r="AU84" s="159" t="s">
        <v>79</v>
      </c>
      <c r="AY84" s="151" t="s">
        <v>127</v>
      </c>
      <c r="BK84" s="160">
        <f>SUM(BK85:BK95)</f>
        <v>0</v>
      </c>
    </row>
    <row r="85" spans="2:65" s="1" customFormat="1" ht="22.5" customHeight="1">
      <c r="B85" s="164"/>
      <c r="C85" s="165" t="s">
        <v>79</v>
      </c>
      <c r="D85" s="165" t="s">
        <v>129</v>
      </c>
      <c r="E85" s="166" t="s">
        <v>1050</v>
      </c>
      <c r="F85" s="167" t="s">
        <v>1051</v>
      </c>
      <c r="G85" s="168" t="s">
        <v>994</v>
      </c>
      <c r="H85" s="169">
        <v>1</v>
      </c>
      <c r="I85" s="170"/>
      <c r="J85" s="171">
        <f>ROUND(I85*H85,2)</f>
        <v>0</v>
      </c>
      <c r="K85" s="167" t="s">
        <v>133</v>
      </c>
      <c r="L85" s="34"/>
      <c r="M85" s="172" t="s">
        <v>21</v>
      </c>
      <c r="N85" s="173" t="s">
        <v>43</v>
      </c>
      <c r="O85" s="35"/>
      <c r="P85" s="174">
        <f>O85*H85</f>
        <v>0</v>
      </c>
      <c r="Q85" s="174">
        <v>0</v>
      </c>
      <c r="R85" s="174">
        <f>Q85*H85</f>
        <v>0</v>
      </c>
      <c r="S85" s="174">
        <v>0</v>
      </c>
      <c r="T85" s="175">
        <f>S85*H85</f>
        <v>0</v>
      </c>
      <c r="AR85" s="17" t="s">
        <v>1052</v>
      </c>
      <c r="AT85" s="17" t="s">
        <v>129</v>
      </c>
      <c r="AU85" s="17" t="s">
        <v>81</v>
      </c>
      <c r="AY85" s="17" t="s">
        <v>127</v>
      </c>
      <c r="BE85" s="176">
        <f>IF(N85="základní",J85,0)</f>
        <v>0</v>
      </c>
      <c r="BF85" s="176">
        <f>IF(N85="snížená",J85,0)</f>
        <v>0</v>
      </c>
      <c r="BG85" s="176">
        <f>IF(N85="zákl. přenesená",J85,0)</f>
        <v>0</v>
      </c>
      <c r="BH85" s="176">
        <f>IF(N85="sníž. přenesená",J85,0)</f>
        <v>0</v>
      </c>
      <c r="BI85" s="176">
        <f>IF(N85="nulová",J85,0)</f>
        <v>0</v>
      </c>
      <c r="BJ85" s="17" t="s">
        <v>79</v>
      </c>
      <c r="BK85" s="176">
        <f>ROUND(I85*H85,2)</f>
        <v>0</v>
      </c>
      <c r="BL85" s="17" t="s">
        <v>1052</v>
      </c>
      <c r="BM85" s="17" t="s">
        <v>1053</v>
      </c>
    </row>
    <row r="86" spans="2:47" s="1" customFormat="1" ht="27">
      <c r="B86" s="34"/>
      <c r="D86" s="181" t="s">
        <v>136</v>
      </c>
      <c r="F86" s="212" t="s">
        <v>1054</v>
      </c>
      <c r="I86" s="138"/>
      <c r="L86" s="34"/>
      <c r="M86" s="63"/>
      <c r="N86" s="35"/>
      <c r="O86" s="35"/>
      <c r="P86" s="35"/>
      <c r="Q86" s="35"/>
      <c r="R86" s="35"/>
      <c r="S86" s="35"/>
      <c r="T86" s="64"/>
      <c r="AT86" s="17" t="s">
        <v>136</v>
      </c>
      <c r="AU86" s="17" t="s">
        <v>81</v>
      </c>
    </row>
    <row r="87" spans="2:65" s="1" customFormat="1" ht="22.5" customHeight="1">
      <c r="B87" s="164"/>
      <c r="C87" s="165" t="s">
        <v>81</v>
      </c>
      <c r="D87" s="165" t="s">
        <v>129</v>
      </c>
      <c r="E87" s="166" t="s">
        <v>1055</v>
      </c>
      <c r="F87" s="167" t="s">
        <v>1056</v>
      </c>
      <c r="G87" s="168" t="s">
        <v>994</v>
      </c>
      <c r="H87" s="169">
        <v>1</v>
      </c>
      <c r="I87" s="170"/>
      <c r="J87" s="171">
        <f>ROUND(I87*H87,2)</f>
        <v>0</v>
      </c>
      <c r="K87" s="167" t="s">
        <v>133</v>
      </c>
      <c r="L87" s="34"/>
      <c r="M87" s="172" t="s">
        <v>21</v>
      </c>
      <c r="N87" s="173" t="s">
        <v>43</v>
      </c>
      <c r="O87" s="35"/>
      <c r="P87" s="174">
        <f>O87*H87</f>
        <v>0</v>
      </c>
      <c r="Q87" s="174">
        <v>0</v>
      </c>
      <c r="R87" s="174">
        <f>Q87*H87</f>
        <v>0</v>
      </c>
      <c r="S87" s="174">
        <v>0</v>
      </c>
      <c r="T87" s="175">
        <f>S87*H87</f>
        <v>0</v>
      </c>
      <c r="AR87" s="17" t="s">
        <v>1052</v>
      </c>
      <c r="AT87" s="17" t="s">
        <v>129</v>
      </c>
      <c r="AU87" s="17" t="s">
        <v>81</v>
      </c>
      <c r="AY87" s="17" t="s">
        <v>127</v>
      </c>
      <c r="BE87" s="176">
        <f>IF(N87="základní",J87,0)</f>
        <v>0</v>
      </c>
      <c r="BF87" s="176">
        <f>IF(N87="snížená",J87,0)</f>
        <v>0</v>
      </c>
      <c r="BG87" s="176">
        <f>IF(N87="zákl. přenesená",J87,0)</f>
        <v>0</v>
      </c>
      <c r="BH87" s="176">
        <f>IF(N87="sníž. přenesená",J87,0)</f>
        <v>0</v>
      </c>
      <c r="BI87" s="176">
        <f>IF(N87="nulová",J87,0)</f>
        <v>0</v>
      </c>
      <c r="BJ87" s="17" t="s">
        <v>79</v>
      </c>
      <c r="BK87" s="176">
        <f>ROUND(I87*H87,2)</f>
        <v>0</v>
      </c>
      <c r="BL87" s="17" t="s">
        <v>1052</v>
      </c>
      <c r="BM87" s="17" t="s">
        <v>1057</v>
      </c>
    </row>
    <row r="88" spans="2:47" s="1" customFormat="1" ht="27">
      <c r="B88" s="34"/>
      <c r="D88" s="177" t="s">
        <v>136</v>
      </c>
      <c r="F88" s="178" t="s">
        <v>1058</v>
      </c>
      <c r="I88" s="138"/>
      <c r="L88" s="34"/>
      <c r="M88" s="63"/>
      <c r="N88" s="35"/>
      <c r="O88" s="35"/>
      <c r="P88" s="35"/>
      <c r="Q88" s="35"/>
      <c r="R88" s="35"/>
      <c r="S88" s="35"/>
      <c r="T88" s="64"/>
      <c r="AT88" s="17" t="s">
        <v>136</v>
      </c>
      <c r="AU88" s="17" t="s">
        <v>81</v>
      </c>
    </row>
    <row r="89" spans="2:51" s="13" customFormat="1" ht="13.5">
      <c r="B89" s="225"/>
      <c r="D89" s="177" t="s">
        <v>140</v>
      </c>
      <c r="E89" s="226" t="s">
        <v>21</v>
      </c>
      <c r="F89" s="227" t="s">
        <v>1059</v>
      </c>
      <c r="H89" s="228" t="s">
        <v>21</v>
      </c>
      <c r="I89" s="229"/>
      <c r="L89" s="225"/>
      <c r="M89" s="230"/>
      <c r="N89" s="231"/>
      <c r="O89" s="231"/>
      <c r="P89" s="231"/>
      <c r="Q89" s="231"/>
      <c r="R89" s="231"/>
      <c r="S89" s="231"/>
      <c r="T89" s="232"/>
      <c r="AT89" s="228" t="s">
        <v>140</v>
      </c>
      <c r="AU89" s="228" t="s">
        <v>81</v>
      </c>
      <c r="AV89" s="13" t="s">
        <v>79</v>
      </c>
      <c r="AW89" s="13" t="s">
        <v>35</v>
      </c>
      <c r="AX89" s="13" t="s">
        <v>72</v>
      </c>
      <c r="AY89" s="228" t="s">
        <v>127</v>
      </c>
    </row>
    <row r="90" spans="2:51" s="13" customFormat="1" ht="13.5">
      <c r="B90" s="225"/>
      <c r="D90" s="177" t="s">
        <v>140</v>
      </c>
      <c r="E90" s="226" t="s">
        <v>21</v>
      </c>
      <c r="F90" s="227" t="s">
        <v>1060</v>
      </c>
      <c r="H90" s="228" t="s">
        <v>21</v>
      </c>
      <c r="I90" s="229"/>
      <c r="L90" s="225"/>
      <c r="M90" s="230"/>
      <c r="N90" s="231"/>
      <c r="O90" s="231"/>
      <c r="P90" s="231"/>
      <c r="Q90" s="231"/>
      <c r="R90" s="231"/>
      <c r="S90" s="231"/>
      <c r="T90" s="232"/>
      <c r="AT90" s="228" t="s">
        <v>140</v>
      </c>
      <c r="AU90" s="228" t="s">
        <v>81</v>
      </c>
      <c r="AV90" s="13" t="s">
        <v>79</v>
      </c>
      <c r="AW90" s="13" t="s">
        <v>35</v>
      </c>
      <c r="AX90" s="13" t="s">
        <v>72</v>
      </c>
      <c r="AY90" s="228" t="s">
        <v>127</v>
      </c>
    </row>
    <row r="91" spans="2:51" s="11" customFormat="1" ht="13.5">
      <c r="B91" s="180"/>
      <c r="D91" s="181" t="s">
        <v>140</v>
      </c>
      <c r="E91" s="182" t="s">
        <v>21</v>
      </c>
      <c r="F91" s="183" t="s">
        <v>79</v>
      </c>
      <c r="H91" s="184">
        <v>1</v>
      </c>
      <c r="I91" s="185"/>
      <c r="L91" s="180"/>
      <c r="M91" s="186"/>
      <c r="N91" s="187"/>
      <c r="O91" s="187"/>
      <c r="P91" s="187"/>
      <c r="Q91" s="187"/>
      <c r="R91" s="187"/>
      <c r="S91" s="187"/>
      <c r="T91" s="188"/>
      <c r="AT91" s="189" t="s">
        <v>140</v>
      </c>
      <c r="AU91" s="189" t="s">
        <v>81</v>
      </c>
      <c r="AV91" s="11" t="s">
        <v>81</v>
      </c>
      <c r="AW91" s="11" t="s">
        <v>35</v>
      </c>
      <c r="AX91" s="11" t="s">
        <v>79</v>
      </c>
      <c r="AY91" s="189" t="s">
        <v>127</v>
      </c>
    </row>
    <row r="92" spans="2:65" s="1" customFormat="1" ht="22.5" customHeight="1">
      <c r="B92" s="164"/>
      <c r="C92" s="165" t="s">
        <v>148</v>
      </c>
      <c r="D92" s="165" t="s">
        <v>129</v>
      </c>
      <c r="E92" s="166" t="s">
        <v>1061</v>
      </c>
      <c r="F92" s="167" t="s">
        <v>1062</v>
      </c>
      <c r="G92" s="168" t="s">
        <v>994</v>
      </c>
      <c r="H92" s="169">
        <v>1</v>
      </c>
      <c r="I92" s="170"/>
      <c r="J92" s="171">
        <f>ROUND(I92*H92,2)</f>
        <v>0</v>
      </c>
      <c r="K92" s="167" t="s">
        <v>133</v>
      </c>
      <c r="L92" s="34"/>
      <c r="M92" s="172" t="s">
        <v>21</v>
      </c>
      <c r="N92" s="173" t="s">
        <v>43</v>
      </c>
      <c r="O92" s="35"/>
      <c r="P92" s="174">
        <f>O92*H92</f>
        <v>0</v>
      </c>
      <c r="Q92" s="174">
        <v>0</v>
      </c>
      <c r="R92" s="174">
        <f>Q92*H92</f>
        <v>0</v>
      </c>
      <c r="S92" s="174">
        <v>0</v>
      </c>
      <c r="T92" s="175">
        <f>S92*H92</f>
        <v>0</v>
      </c>
      <c r="AR92" s="17" t="s">
        <v>1052</v>
      </c>
      <c r="AT92" s="17" t="s">
        <v>129</v>
      </c>
      <c r="AU92" s="17" t="s">
        <v>81</v>
      </c>
      <c r="AY92" s="17" t="s">
        <v>127</v>
      </c>
      <c r="BE92" s="176">
        <f>IF(N92="základní",J92,0)</f>
        <v>0</v>
      </c>
      <c r="BF92" s="176">
        <f>IF(N92="snížená",J92,0)</f>
        <v>0</v>
      </c>
      <c r="BG92" s="176">
        <f>IF(N92="zákl. přenesená",J92,0)</f>
        <v>0</v>
      </c>
      <c r="BH92" s="176">
        <f>IF(N92="sníž. přenesená",J92,0)</f>
        <v>0</v>
      </c>
      <c r="BI92" s="176">
        <f>IF(N92="nulová",J92,0)</f>
        <v>0</v>
      </c>
      <c r="BJ92" s="17" t="s">
        <v>79</v>
      </c>
      <c r="BK92" s="176">
        <f>ROUND(I92*H92,2)</f>
        <v>0</v>
      </c>
      <c r="BL92" s="17" t="s">
        <v>1052</v>
      </c>
      <c r="BM92" s="17" t="s">
        <v>1063</v>
      </c>
    </row>
    <row r="93" spans="2:47" s="1" customFormat="1" ht="27">
      <c r="B93" s="34"/>
      <c r="D93" s="181" t="s">
        <v>136</v>
      </c>
      <c r="F93" s="212" t="s">
        <v>1064</v>
      </c>
      <c r="I93" s="138"/>
      <c r="L93" s="34"/>
      <c r="M93" s="63"/>
      <c r="N93" s="35"/>
      <c r="O93" s="35"/>
      <c r="P93" s="35"/>
      <c r="Q93" s="35"/>
      <c r="R93" s="35"/>
      <c r="S93" s="35"/>
      <c r="T93" s="64"/>
      <c r="AT93" s="17" t="s">
        <v>136</v>
      </c>
      <c r="AU93" s="17" t="s">
        <v>81</v>
      </c>
    </row>
    <row r="94" spans="2:65" s="1" customFormat="1" ht="22.5" customHeight="1">
      <c r="B94" s="164"/>
      <c r="C94" s="165" t="s">
        <v>134</v>
      </c>
      <c r="D94" s="165" t="s">
        <v>129</v>
      </c>
      <c r="E94" s="166" t="s">
        <v>1065</v>
      </c>
      <c r="F94" s="167" t="s">
        <v>1066</v>
      </c>
      <c r="G94" s="168" t="s">
        <v>994</v>
      </c>
      <c r="H94" s="169">
        <v>1</v>
      </c>
      <c r="I94" s="170"/>
      <c r="J94" s="171">
        <f>ROUND(I94*H94,2)</f>
        <v>0</v>
      </c>
      <c r="K94" s="167" t="s">
        <v>133</v>
      </c>
      <c r="L94" s="34"/>
      <c r="M94" s="172" t="s">
        <v>21</v>
      </c>
      <c r="N94" s="173" t="s">
        <v>43</v>
      </c>
      <c r="O94" s="35"/>
      <c r="P94" s="174">
        <f>O94*H94</f>
        <v>0</v>
      </c>
      <c r="Q94" s="174">
        <v>0</v>
      </c>
      <c r="R94" s="174">
        <f>Q94*H94</f>
        <v>0</v>
      </c>
      <c r="S94" s="174">
        <v>0</v>
      </c>
      <c r="T94" s="175">
        <f>S94*H94</f>
        <v>0</v>
      </c>
      <c r="AR94" s="17" t="s">
        <v>1052</v>
      </c>
      <c r="AT94" s="17" t="s">
        <v>129</v>
      </c>
      <c r="AU94" s="17" t="s">
        <v>81</v>
      </c>
      <c r="AY94" s="17" t="s">
        <v>127</v>
      </c>
      <c r="BE94" s="176">
        <f>IF(N94="základní",J94,0)</f>
        <v>0</v>
      </c>
      <c r="BF94" s="176">
        <f>IF(N94="snížená",J94,0)</f>
        <v>0</v>
      </c>
      <c r="BG94" s="176">
        <f>IF(N94="zákl. přenesená",J94,0)</f>
        <v>0</v>
      </c>
      <c r="BH94" s="176">
        <f>IF(N94="sníž. přenesená",J94,0)</f>
        <v>0</v>
      </c>
      <c r="BI94" s="176">
        <f>IF(N94="nulová",J94,0)</f>
        <v>0</v>
      </c>
      <c r="BJ94" s="17" t="s">
        <v>79</v>
      </c>
      <c r="BK94" s="176">
        <f>ROUND(I94*H94,2)</f>
        <v>0</v>
      </c>
      <c r="BL94" s="17" t="s">
        <v>1052</v>
      </c>
      <c r="BM94" s="17" t="s">
        <v>1067</v>
      </c>
    </row>
    <row r="95" spans="2:47" s="1" customFormat="1" ht="27">
      <c r="B95" s="34"/>
      <c r="D95" s="177" t="s">
        <v>136</v>
      </c>
      <c r="F95" s="178" t="s">
        <v>1068</v>
      </c>
      <c r="I95" s="138"/>
      <c r="L95" s="34"/>
      <c r="M95" s="63"/>
      <c r="N95" s="35"/>
      <c r="O95" s="35"/>
      <c r="P95" s="35"/>
      <c r="Q95" s="35"/>
      <c r="R95" s="35"/>
      <c r="S95" s="35"/>
      <c r="T95" s="64"/>
      <c r="AT95" s="17" t="s">
        <v>136</v>
      </c>
      <c r="AU95" s="17" t="s">
        <v>81</v>
      </c>
    </row>
    <row r="96" spans="2:63" s="10" customFormat="1" ht="29.25" customHeight="1">
      <c r="B96" s="150"/>
      <c r="D96" s="161" t="s">
        <v>71</v>
      </c>
      <c r="E96" s="162" t="s">
        <v>1069</v>
      </c>
      <c r="F96" s="162" t="s">
        <v>1070</v>
      </c>
      <c r="I96" s="153"/>
      <c r="J96" s="163">
        <f>BK96</f>
        <v>0</v>
      </c>
      <c r="L96" s="150"/>
      <c r="M96" s="155"/>
      <c r="N96" s="156"/>
      <c r="O96" s="156"/>
      <c r="P96" s="157">
        <f>SUM(P97:P108)</f>
        <v>0</v>
      </c>
      <c r="Q96" s="156"/>
      <c r="R96" s="157">
        <f>SUM(R97:R108)</f>
        <v>0</v>
      </c>
      <c r="S96" s="156"/>
      <c r="T96" s="158">
        <f>SUM(T97:T108)</f>
        <v>0</v>
      </c>
      <c r="AR96" s="151" t="s">
        <v>162</v>
      </c>
      <c r="AT96" s="159" t="s">
        <v>71</v>
      </c>
      <c r="AU96" s="159" t="s">
        <v>79</v>
      </c>
      <c r="AY96" s="151" t="s">
        <v>127</v>
      </c>
      <c r="BK96" s="160">
        <f>SUM(BK97:BK108)</f>
        <v>0</v>
      </c>
    </row>
    <row r="97" spans="2:65" s="1" customFormat="1" ht="22.5" customHeight="1">
      <c r="B97" s="164"/>
      <c r="C97" s="165" t="s">
        <v>162</v>
      </c>
      <c r="D97" s="165" t="s">
        <v>129</v>
      </c>
      <c r="E97" s="166" t="s">
        <v>1071</v>
      </c>
      <c r="F97" s="167" t="s">
        <v>1070</v>
      </c>
      <c r="G97" s="168" t="s">
        <v>994</v>
      </c>
      <c r="H97" s="169">
        <v>0.03</v>
      </c>
      <c r="I97" s="170"/>
      <c r="J97" s="171">
        <f>ROUND(I97*H97,2)</f>
        <v>0</v>
      </c>
      <c r="K97" s="167" t="s">
        <v>133</v>
      </c>
      <c r="L97" s="34"/>
      <c r="M97" s="172" t="s">
        <v>21</v>
      </c>
      <c r="N97" s="173" t="s">
        <v>43</v>
      </c>
      <c r="O97" s="35"/>
      <c r="P97" s="174">
        <f>O97*H97</f>
        <v>0</v>
      </c>
      <c r="Q97" s="174">
        <v>0</v>
      </c>
      <c r="R97" s="174">
        <f>Q97*H97</f>
        <v>0</v>
      </c>
      <c r="S97" s="174">
        <v>0</v>
      </c>
      <c r="T97" s="175">
        <f>S97*H97</f>
        <v>0</v>
      </c>
      <c r="AR97" s="17" t="s">
        <v>1052</v>
      </c>
      <c r="AT97" s="17" t="s">
        <v>129</v>
      </c>
      <c r="AU97" s="17" t="s">
        <v>81</v>
      </c>
      <c r="AY97" s="17" t="s">
        <v>127</v>
      </c>
      <c r="BE97" s="176">
        <f>IF(N97="základní",J97,0)</f>
        <v>0</v>
      </c>
      <c r="BF97" s="176">
        <f>IF(N97="snížená",J97,0)</f>
        <v>0</v>
      </c>
      <c r="BG97" s="176">
        <f>IF(N97="zákl. přenesená",J97,0)</f>
        <v>0</v>
      </c>
      <c r="BH97" s="176">
        <f>IF(N97="sníž. přenesená",J97,0)</f>
        <v>0</v>
      </c>
      <c r="BI97" s="176">
        <f>IF(N97="nulová",J97,0)</f>
        <v>0</v>
      </c>
      <c r="BJ97" s="17" t="s">
        <v>79</v>
      </c>
      <c r="BK97" s="176">
        <f>ROUND(I97*H97,2)</f>
        <v>0</v>
      </c>
      <c r="BL97" s="17" t="s">
        <v>1052</v>
      </c>
      <c r="BM97" s="17" t="s">
        <v>1072</v>
      </c>
    </row>
    <row r="98" spans="2:47" s="1" customFormat="1" ht="13.5">
      <c r="B98" s="34"/>
      <c r="D98" s="181" t="s">
        <v>136</v>
      </c>
      <c r="F98" s="212" t="s">
        <v>1073</v>
      </c>
      <c r="I98" s="138"/>
      <c r="L98" s="34"/>
      <c r="M98" s="63"/>
      <c r="N98" s="35"/>
      <c r="O98" s="35"/>
      <c r="P98" s="35"/>
      <c r="Q98" s="35"/>
      <c r="R98" s="35"/>
      <c r="S98" s="35"/>
      <c r="T98" s="64"/>
      <c r="AT98" s="17" t="s">
        <v>136</v>
      </c>
      <c r="AU98" s="17" t="s">
        <v>81</v>
      </c>
    </row>
    <row r="99" spans="2:65" s="1" customFormat="1" ht="22.5" customHeight="1">
      <c r="B99" s="164"/>
      <c r="C99" s="165" t="s">
        <v>171</v>
      </c>
      <c r="D99" s="165" t="s">
        <v>129</v>
      </c>
      <c r="E99" s="166" t="s">
        <v>1074</v>
      </c>
      <c r="F99" s="167" t="s">
        <v>1075</v>
      </c>
      <c r="G99" s="168" t="s">
        <v>994</v>
      </c>
      <c r="H99" s="169">
        <v>1</v>
      </c>
      <c r="I99" s="170"/>
      <c r="J99" s="171">
        <f>ROUND(I99*H99,2)</f>
        <v>0</v>
      </c>
      <c r="K99" s="167" t="s">
        <v>133</v>
      </c>
      <c r="L99" s="34"/>
      <c r="M99" s="172" t="s">
        <v>21</v>
      </c>
      <c r="N99" s="173" t="s">
        <v>43</v>
      </c>
      <c r="O99" s="35"/>
      <c r="P99" s="174">
        <f>O99*H99</f>
        <v>0</v>
      </c>
      <c r="Q99" s="174">
        <v>0</v>
      </c>
      <c r="R99" s="174">
        <f>Q99*H99</f>
        <v>0</v>
      </c>
      <c r="S99" s="174">
        <v>0</v>
      </c>
      <c r="T99" s="175">
        <f>S99*H99</f>
        <v>0</v>
      </c>
      <c r="AR99" s="17" t="s">
        <v>1052</v>
      </c>
      <c r="AT99" s="17" t="s">
        <v>129</v>
      </c>
      <c r="AU99" s="17" t="s">
        <v>81</v>
      </c>
      <c r="AY99" s="17" t="s">
        <v>127</v>
      </c>
      <c r="BE99" s="176">
        <f>IF(N99="základní",J99,0)</f>
        <v>0</v>
      </c>
      <c r="BF99" s="176">
        <f>IF(N99="snížená",J99,0)</f>
        <v>0</v>
      </c>
      <c r="BG99" s="176">
        <f>IF(N99="zákl. přenesená",J99,0)</f>
        <v>0</v>
      </c>
      <c r="BH99" s="176">
        <f>IF(N99="sníž. přenesená",J99,0)</f>
        <v>0</v>
      </c>
      <c r="BI99" s="176">
        <f>IF(N99="nulová",J99,0)</f>
        <v>0</v>
      </c>
      <c r="BJ99" s="17" t="s">
        <v>79</v>
      </c>
      <c r="BK99" s="176">
        <f>ROUND(I99*H99,2)</f>
        <v>0</v>
      </c>
      <c r="BL99" s="17" t="s">
        <v>1052</v>
      </c>
      <c r="BM99" s="17" t="s">
        <v>1076</v>
      </c>
    </row>
    <row r="100" spans="2:47" s="1" customFormat="1" ht="13.5">
      <c r="B100" s="34"/>
      <c r="D100" s="177" t="s">
        <v>136</v>
      </c>
      <c r="F100" s="178" t="s">
        <v>1077</v>
      </c>
      <c r="I100" s="138"/>
      <c r="L100" s="34"/>
      <c r="M100" s="63"/>
      <c r="N100" s="35"/>
      <c r="O100" s="35"/>
      <c r="P100" s="35"/>
      <c r="Q100" s="35"/>
      <c r="R100" s="35"/>
      <c r="S100" s="35"/>
      <c r="T100" s="64"/>
      <c r="AT100" s="17" t="s">
        <v>136</v>
      </c>
      <c r="AU100" s="17" t="s">
        <v>81</v>
      </c>
    </row>
    <row r="101" spans="2:51" s="13" customFormat="1" ht="27">
      <c r="B101" s="225"/>
      <c r="D101" s="177" t="s">
        <v>140</v>
      </c>
      <c r="E101" s="226" t="s">
        <v>21</v>
      </c>
      <c r="F101" s="227" t="s">
        <v>1078</v>
      </c>
      <c r="H101" s="228" t="s">
        <v>21</v>
      </c>
      <c r="I101" s="229"/>
      <c r="L101" s="225"/>
      <c r="M101" s="230"/>
      <c r="N101" s="231"/>
      <c r="O101" s="231"/>
      <c r="P101" s="231"/>
      <c r="Q101" s="231"/>
      <c r="R101" s="231"/>
      <c r="S101" s="231"/>
      <c r="T101" s="232"/>
      <c r="AT101" s="228" t="s">
        <v>140</v>
      </c>
      <c r="AU101" s="228" t="s">
        <v>81</v>
      </c>
      <c r="AV101" s="13" t="s">
        <v>79</v>
      </c>
      <c r="AW101" s="13" t="s">
        <v>35</v>
      </c>
      <c r="AX101" s="13" t="s">
        <v>72</v>
      </c>
      <c r="AY101" s="228" t="s">
        <v>127</v>
      </c>
    </row>
    <row r="102" spans="2:51" s="11" customFormat="1" ht="13.5">
      <c r="B102" s="180"/>
      <c r="D102" s="181" t="s">
        <v>140</v>
      </c>
      <c r="E102" s="182" t="s">
        <v>21</v>
      </c>
      <c r="F102" s="183" t="s">
        <v>79</v>
      </c>
      <c r="H102" s="184">
        <v>1</v>
      </c>
      <c r="I102" s="185"/>
      <c r="L102" s="180"/>
      <c r="M102" s="186"/>
      <c r="N102" s="187"/>
      <c r="O102" s="187"/>
      <c r="P102" s="187"/>
      <c r="Q102" s="187"/>
      <c r="R102" s="187"/>
      <c r="S102" s="187"/>
      <c r="T102" s="188"/>
      <c r="AT102" s="189" t="s">
        <v>140</v>
      </c>
      <c r="AU102" s="189" t="s">
        <v>81</v>
      </c>
      <c r="AV102" s="11" t="s">
        <v>81</v>
      </c>
      <c r="AW102" s="11" t="s">
        <v>35</v>
      </c>
      <c r="AX102" s="11" t="s">
        <v>79</v>
      </c>
      <c r="AY102" s="189" t="s">
        <v>127</v>
      </c>
    </row>
    <row r="103" spans="2:65" s="1" customFormat="1" ht="22.5" customHeight="1">
      <c r="B103" s="164"/>
      <c r="C103" s="165" t="s">
        <v>178</v>
      </c>
      <c r="D103" s="165" t="s">
        <v>129</v>
      </c>
      <c r="E103" s="166" t="s">
        <v>1079</v>
      </c>
      <c r="F103" s="167" t="s">
        <v>1080</v>
      </c>
      <c r="G103" s="168" t="s">
        <v>994</v>
      </c>
      <c r="H103" s="169">
        <v>1</v>
      </c>
      <c r="I103" s="170"/>
      <c r="J103" s="171">
        <f>ROUND(I103*H103,2)</f>
        <v>0</v>
      </c>
      <c r="K103" s="167" t="s">
        <v>133</v>
      </c>
      <c r="L103" s="34"/>
      <c r="M103" s="172" t="s">
        <v>21</v>
      </c>
      <c r="N103" s="173" t="s">
        <v>43</v>
      </c>
      <c r="O103" s="35"/>
      <c r="P103" s="174">
        <f>O103*H103</f>
        <v>0</v>
      </c>
      <c r="Q103" s="174">
        <v>0</v>
      </c>
      <c r="R103" s="174">
        <f>Q103*H103</f>
        <v>0</v>
      </c>
      <c r="S103" s="174">
        <v>0</v>
      </c>
      <c r="T103" s="175">
        <f>S103*H103</f>
        <v>0</v>
      </c>
      <c r="AR103" s="17" t="s">
        <v>1052</v>
      </c>
      <c r="AT103" s="17" t="s">
        <v>129</v>
      </c>
      <c r="AU103" s="17" t="s">
        <v>81</v>
      </c>
      <c r="AY103" s="17" t="s">
        <v>127</v>
      </c>
      <c r="BE103" s="176">
        <f>IF(N103="základní",J103,0)</f>
        <v>0</v>
      </c>
      <c r="BF103" s="176">
        <f>IF(N103="snížená",J103,0)</f>
        <v>0</v>
      </c>
      <c r="BG103" s="176">
        <f>IF(N103="zákl. přenesená",J103,0)</f>
        <v>0</v>
      </c>
      <c r="BH103" s="176">
        <f>IF(N103="sníž. přenesená",J103,0)</f>
        <v>0</v>
      </c>
      <c r="BI103" s="176">
        <f>IF(N103="nulová",J103,0)</f>
        <v>0</v>
      </c>
      <c r="BJ103" s="17" t="s">
        <v>79</v>
      </c>
      <c r="BK103" s="176">
        <f>ROUND(I103*H103,2)</f>
        <v>0</v>
      </c>
      <c r="BL103" s="17" t="s">
        <v>1052</v>
      </c>
      <c r="BM103" s="17" t="s">
        <v>1081</v>
      </c>
    </row>
    <row r="104" spans="2:47" s="1" customFormat="1" ht="13.5">
      <c r="B104" s="34"/>
      <c r="D104" s="177" t="s">
        <v>136</v>
      </c>
      <c r="F104" s="178" t="s">
        <v>1082</v>
      </c>
      <c r="I104" s="138"/>
      <c r="L104" s="34"/>
      <c r="M104" s="63"/>
      <c r="N104" s="35"/>
      <c r="O104" s="35"/>
      <c r="P104" s="35"/>
      <c r="Q104" s="35"/>
      <c r="R104" s="35"/>
      <c r="S104" s="35"/>
      <c r="T104" s="64"/>
      <c r="AT104" s="17" t="s">
        <v>136</v>
      </c>
      <c r="AU104" s="17" t="s">
        <v>81</v>
      </c>
    </row>
    <row r="105" spans="2:51" s="13" customFormat="1" ht="13.5">
      <c r="B105" s="225"/>
      <c r="D105" s="177" t="s">
        <v>140</v>
      </c>
      <c r="E105" s="226" t="s">
        <v>21</v>
      </c>
      <c r="F105" s="227" t="s">
        <v>1083</v>
      </c>
      <c r="H105" s="228" t="s">
        <v>21</v>
      </c>
      <c r="I105" s="229"/>
      <c r="L105" s="225"/>
      <c r="M105" s="230"/>
      <c r="N105" s="231"/>
      <c r="O105" s="231"/>
      <c r="P105" s="231"/>
      <c r="Q105" s="231"/>
      <c r="R105" s="231"/>
      <c r="S105" s="231"/>
      <c r="T105" s="232"/>
      <c r="AT105" s="228" t="s">
        <v>140</v>
      </c>
      <c r="AU105" s="228" t="s">
        <v>81</v>
      </c>
      <c r="AV105" s="13" t="s">
        <v>79</v>
      </c>
      <c r="AW105" s="13" t="s">
        <v>35</v>
      </c>
      <c r="AX105" s="13" t="s">
        <v>72</v>
      </c>
      <c r="AY105" s="228" t="s">
        <v>127</v>
      </c>
    </row>
    <row r="106" spans="2:51" s="11" customFormat="1" ht="13.5">
      <c r="B106" s="180"/>
      <c r="D106" s="181" t="s">
        <v>140</v>
      </c>
      <c r="E106" s="182" t="s">
        <v>21</v>
      </c>
      <c r="F106" s="183" t="s">
        <v>79</v>
      </c>
      <c r="H106" s="184">
        <v>1</v>
      </c>
      <c r="I106" s="185"/>
      <c r="L106" s="180"/>
      <c r="M106" s="186"/>
      <c r="N106" s="187"/>
      <c r="O106" s="187"/>
      <c r="P106" s="187"/>
      <c r="Q106" s="187"/>
      <c r="R106" s="187"/>
      <c r="S106" s="187"/>
      <c r="T106" s="188"/>
      <c r="AT106" s="189" t="s">
        <v>140</v>
      </c>
      <c r="AU106" s="189" t="s">
        <v>81</v>
      </c>
      <c r="AV106" s="11" t="s">
        <v>81</v>
      </c>
      <c r="AW106" s="11" t="s">
        <v>35</v>
      </c>
      <c r="AX106" s="11" t="s">
        <v>79</v>
      </c>
      <c r="AY106" s="189" t="s">
        <v>127</v>
      </c>
    </row>
    <row r="107" spans="2:65" s="1" customFormat="1" ht="22.5" customHeight="1">
      <c r="B107" s="164"/>
      <c r="C107" s="165" t="s">
        <v>184</v>
      </c>
      <c r="D107" s="165" t="s">
        <v>129</v>
      </c>
      <c r="E107" s="166" t="s">
        <v>1084</v>
      </c>
      <c r="F107" s="167" t="s">
        <v>1085</v>
      </c>
      <c r="G107" s="168" t="s">
        <v>994</v>
      </c>
      <c r="H107" s="169">
        <v>1</v>
      </c>
      <c r="I107" s="170"/>
      <c r="J107" s="171">
        <f>ROUND(I107*H107,2)</f>
        <v>0</v>
      </c>
      <c r="K107" s="167" t="s">
        <v>133</v>
      </c>
      <c r="L107" s="34"/>
      <c r="M107" s="172" t="s">
        <v>21</v>
      </c>
      <c r="N107" s="173" t="s">
        <v>43</v>
      </c>
      <c r="O107" s="35"/>
      <c r="P107" s="174">
        <f>O107*H107</f>
        <v>0</v>
      </c>
      <c r="Q107" s="174">
        <v>0</v>
      </c>
      <c r="R107" s="174">
        <f>Q107*H107</f>
        <v>0</v>
      </c>
      <c r="S107" s="174">
        <v>0</v>
      </c>
      <c r="T107" s="175">
        <f>S107*H107</f>
        <v>0</v>
      </c>
      <c r="AR107" s="17" t="s">
        <v>1052</v>
      </c>
      <c r="AT107" s="17" t="s">
        <v>129</v>
      </c>
      <c r="AU107" s="17" t="s">
        <v>81</v>
      </c>
      <c r="AY107" s="17" t="s">
        <v>127</v>
      </c>
      <c r="BE107" s="176">
        <f>IF(N107="základní",J107,0)</f>
        <v>0</v>
      </c>
      <c r="BF107" s="176">
        <f>IF(N107="snížená",J107,0)</f>
        <v>0</v>
      </c>
      <c r="BG107" s="176">
        <f>IF(N107="zákl. přenesená",J107,0)</f>
        <v>0</v>
      </c>
      <c r="BH107" s="176">
        <f>IF(N107="sníž. přenesená",J107,0)</f>
        <v>0</v>
      </c>
      <c r="BI107" s="176">
        <f>IF(N107="nulová",J107,0)</f>
        <v>0</v>
      </c>
      <c r="BJ107" s="17" t="s">
        <v>79</v>
      </c>
      <c r="BK107" s="176">
        <f>ROUND(I107*H107,2)</f>
        <v>0</v>
      </c>
      <c r="BL107" s="17" t="s">
        <v>1052</v>
      </c>
      <c r="BM107" s="17" t="s">
        <v>1086</v>
      </c>
    </row>
    <row r="108" spans="2:47" s="1" customFormat="1" ht="13.5">
      <c r="B108" s="34"/>
      <c r="D108" s="177" t="s">
        <v>136</v>
      </c>
      <c r="F108" s="178" t="s">
        <v>1087</v>
      </c>
      <c r="I108" s="138"/>
      <c r="L108" s="34"/>
      <c r="M108" s="63"/>
      <c r="N108" s="35"/>
      <c r="O108" s="35"/>
      <c r="P108" s="35"/>
      <c r="Q108" s="35"/>
      <c r="R108" s="35"/>
      <c r="S108" s="35"/>
      <c r="T108" s="64"/>
      <c r="AT108" s="17" t="s">
        <v>136</v>
      </c>
      <c r="AU108" s="17" t="s">
        <v>81</v>
      </c>
    </row>
    <row r="109" spans="2:63" s="10" customFormat="1" ht="29.25" customHeight="1">
      <c r="B109" s="150"/>
      <c r="D109" s="161" t="s">
        <v>71</v>
      </c>
      <c r="E109" s="162" t="s">
        <v>1088</v>
      </c>
      <c r="F109" s="162" t="s">
        <v>1089</v>
      </c>
      <c r="I109" s="153"/>
      <c r="J109" s="163">
        <f>BK109</f>
        <v>0</v>
      </c>
      <c r="L109" s="150"/>
      <c r="M109" s="155"/>
      <c r="N109" s="156"/>
      <c r="O109" s="156"/>
      <c r="P109" s="157">
        <f>SUM(P110:P114)</f>
        <v>0</v>
      </c>
      <c r="Q109" s="156"/>
      <c r="R109" s="157">
        <f>SUM(R110:R114)</f>
        <v>0</v>
      </c>
      <c r="S109" s="156"/>
      <c r="T109" s="158">
        <f>SUM(T110:T114)</f>
        <v>0</v>
      </c>
      <c r="AR109" s="151" t="s">
        <v>162</v>
      </c>
      <c r="AT109" s="159" t="s">
        <v>71</v>
      </c>
      <c r="AU109" s="159" t="s">
        <v>79</v>
      </c>
      <c r="AY109" s="151" t="s">
        <v>127</v>
      </c>
      <c r="BK109" s="160">
        <f>SUM(BK110:BK114)</f>
        <v>0</v>
      </c>
    </row>
    <row r="110" spans="2:65" s="1" customFormat="1" ht="22.5" customHeight="1">
      <c r="B110" s="164"/>
      <c r="C110" s="165" t="s">
        <v>190</v>
      </c>
      <c r="D110" s="165" t="s">
        <v>129</v>
      </c>
      <c r="E110" s="166" t="s">
        <v>1090</v>
      </c>
      <c r="F110" s="167" t="s">
        <v>1091</v>
      </c>
      <c r="G110" s="168" t="s">
        <v>994</v>
      </c>
      <c r="H110" s="169">
        <v>1</v>
      </c>
      <c r="I110" s="170"/>
      <c r="J110" s="171">
        <f>ROUND(I110*H110,2)</f>
        <v>0</v>
      </c>
      <c r="K110" s="167" t="s">
        <v>133</v>
      </c>
      <c r="L110" s="34"/>
      <c r="M110" s="172" t="s">
        <v>21</v>
      </c>
      <c r="N110" s="173" t="s">
        <v>43</v>
      </c>
      <c r="O110" s="35"/>
      <c r="P110" s="174">
        <f>O110*H110</f>
        <v>0</v>
      </c>
      <c r="Q110" s="174">
        <v>0</v>
      </c>
      <c r="R110" s="174">
        <f>Q110*H110</f>
        <v>0</v>
      </c>
      <c r="S110" s="174">
        <v>0</v>
      </c>
      <c r="T110" s="175">
        <f>S110*H110</f>
        <v>0</v>
      </c>
      <c r="AR110" s="17" t="s">
        <v>1052</v>
      </c>
      <c r="AT110" s="17" t="s">
        <v>129</v>
      </c>
      <c r="AU110" s="17" t="s">
        <v>81</v>
      </c>
      <c r="AY110" s="17" t="s">
        <v>127</v>
      </c>
      <c r="BE110" s="176">
        <f>IF(N110="základní",J110,0)</f>
        <v>0</v>
      </c>
      <c r="BF110" s="176">
        <f>IF(N110="snížená",J110,0)</f>
        <v>0</v>
      </c>
      <c r="BG110" s="176">
        <f>IF(N110="zákl. přenesená",J110,0)</f>
        <v>0</v>
      </c>
      <c r="BH110" s="176">
        <f>IF(N110="sníž. přenesená",J110,0)</f>
        <v>0</v>
      </c>
      <c r="BI110" s="176">
        <f>IF(N110="nulová",J110,0)</f>
        <v>0</v>
      </c>
      <c r="BJ110" s="17" t="s">
        <v>79</v>
      </c>
      <c r="BK110" s="176">
        <f>ROUND(I110*H110,2)</f>
        <v>0</v>
      </c>
      <c r="BL110" s="17" t="s">
        <v>1052</v>
      </c>
      <c r="BM110" s="17" t="s">
        <v>1092</v>
      </c>
    </row>
    <row r="111" spans="2:47" s="1" customFormat="1" ht="13.5">
      <c r="B111" s="34"/>
      <c r="D111" s="177" t="s">
        <v>136</v>
      </c>
      <c r="F111" s="178" t="s">
        <v>1093</v>
      </c>
      <c r="I111" s="138"/>
      <c r="L111" s="34"/>
      <c r="M111" s="63"/>
      <c r="N111" s="35"/>
      <c r="O111" s="35"/>
      <c r="P111" s="35"/>
      <c r="Q111" s="35"/>
      <c r="R111" s="35"/>
      <c r="S111" s="35"/>
      <c r="T111" s="64"/>
      <c r="AT111" s="17" t="s">
        <v>136</v>
      </c>
      <c r="AU111" s="17" t="s">
        <v>81</v>
      </c>
    </row>
    <row r="112" spans="2:51" s="13" customFormat="1" ht="13.5">
      <c r="B112" s="225"/>
      <c r="D112" s="177" t="s">
        <v>140</v>
      </c>
      <c r="E112" s="226" t="s">
        <v>21</v>
      </c>
      <c r="F112" s="227" t="s">
        <v>1094</v>
      </c>
      <c r="H112" s="228" t="s">
        <v>21</v>
      </c>
      <c r="I112" s="229"/>
      <c r="L112" s="225"/>
      <c r="M112" s="230"/>
      <c r="N112" s="231"/>
      <c r="O112" s="231"/>
      <c r="P112" s="231"/>
      <c r="Q112" s="231"/>
      <c r="R112" s="231"/>
      <c r="S112" s="231"/>
      <c r="T112" s="232"/>
      <c r="AT112" s="228" t="s">
        <v>140</v>
      </c>
      <c r="AU112" s="228" t="s">
        <v>81</v>
      </c>
      <c r="AV112" s="13" t="s">
        <v>79</v>
      </c>
      <c r="AW112" s="13" t="s">
        <v>35</v>
      </c>
      <c r="AX112" s="13" t="s">
        <v>72</v>
      </c>
      <c r="AY112" s="228" t="s">
        <v>127</v>
      </c>
    </row>
    <row r="113" spans="2:51" s="13" customFormat="1" ht="13.5">
      <c r="B113" s="225"/>
      <c r="D113" s="177" t="s">
        <v>140</v>
      </c>
      <c r="E113" s="226" t="s">
        <v>21</v>
      </c>
      <c r="F113" s="227" t="s">
        <v>1095</v>
      </c>
      <c r="H113" s="228" t="s">
        <v>21</v>
      </c>
      <c r="I113" s="229"/>
      <c r="L113" s="225"/>
      <c r="M113" s="230"/>
      <c r="N113" s="231"/>
      <c r="O113" s="231"/>
      <c r="P113" s="231"/>
      <c r="Q113" s="231"/>
      <c r="R113" s="231"/>
      <c r="S113" s="231"/>
      <c r="T113" s="232"/>
      <c r="AT113" s="228" t="s">
        <v>140</v>
      </c>
      <c r="AU113" s="228" t="s">
        <v>81</v>
      </c>
      <c r="AV113" s="13" t="s">
        <v>79</v>
      </c>
      <c r="AW113" s="13" t="s">
        <v>35</v>
      </c>
      <c r="AX113" s="13" t="s">
        <v>72</v>
      </c>
      <c r="AY113" s="228" t="s">
        <v>127</v>
      </c>
    </row>
    <row r="114" spans="2:51" s="11" customFormat="1" ht="13.5">
      <c r="B114" s="180"/>
      <c r="D114" s="177" t="s">
        <v>140</v>
      </c>
      <c r="E114" s="189" t="s">
        <v>21</v>
      </c>
      <c r="F114" s="190" t="s">
        <v>79</v>
      </c>
      <c r="H114" s="191">
        <v>1</v>
      </c>
      <c r="I114" s="185"/>
      <c r="L114" s="180"/>
      <c r="M114" s="186"/>
      <c r="N114" s="187"/>
      <c r="O114" s="187"/>
      <c r="P114" s="187"/>
      <c r="Q114" s="187"/>
      <c r="R114" s="187"/>
      <c r="S114" s="187"/>
      <c r="T114" s="188"/>
      <c r="AT114" s="189" t="s">
        <v>140</v>
      </c>
      <c r="AU114" s="189" t="s">
        <v>81</v>
      </c>
      <c r="AV114" s="11" t="s">
        <v>81</v>
      </c>
      <c r="AW114" s="11" t="s">
        <v>35</v>
      </c>
      <c r="AX114" s="11" t="s">
        <v>79</v>
      </c>
      <c r="AY114" s="189" t="s">
        <v>127</v>
      </c>
    </row>
    <row r="115" spans="2:63" s="10" customFormat="1" ht="29.25" customHeight="1">
      <c r="B115" s="150"/>
      <c r="D115" s="161" t="s">
        <v>71</v>
      </c>
      <c r="E115" s="162" t="s">
        <v>1096</v>
      </c>
      <c r="F115" s="162" t="s">
        <v>1097</v>
      </c>
      <c r="I115" s="153"/>
      <c r="J115" s="163">
        <f>BK115</f>
        <v>0</v>
      </c>
      <c r="L115" s="150"/>
      <c r="M115" s="155"/>
      <c r="N115" s="156"/>
      <c r="O115" s="156"/>
      <c r="P115" s="157">
        <f>SUM(P116:P119)</f>
        <v>0</v>
      </c>
      <c r="Q115" s="156"/>
      <c r="R115" s="157">
        <f>SUM(R116:R119)</f>
        <v>0</v>
      </c>
      <c r="S115" s="156"/>
      <c r="T115" s="158">
        <f>SUM(T116:T119)</f>
        <v>0</v>
      </c>
      <c r="AR115" s="151" t="s">
        <v>162</v>
      </c>
      <c r="AT115" s="159" t="s">
        <v>71</v>
      </c>
      <c r="AU115" s="159" t="s">
        <v>79</v>
      </c>
      <c r="AY115" s="151" t="s">
        <v>127</v>
      </c>
      <c r="BK115" s="160">
        <f>SUM(BK116:BK119)</f>
        <v>0</v>
      </c>
    </row>
    <row r="116" spans="2:65" s="1" customFormat="1" ht="22.5" customHeight="1">
      <c r="B116" s="164"/>
      <c r="C116" s="165" t="s">
        <v>196</v>
      </c>
      <c r="D116" s="165" t="s">
        <v>129</v>
      </c>
      <c r="E116" s="166" t="s">
        <v>1098</v>
      </c>
      <c r="F116" s="167" t="s">
        <v>1099</v>
      </c>
      <c r="G116" s="168" t="s">
        <v>994</v>
      </c>
      <c r="H116" s="169">
        <v>1</v>
      </c>
      <c r="I116" s="170"/>
      <c r="J116" s="171">
        <f>ROUND(I116*H116,2)</f>
        <v>0</v>
      </c>
      <c r="K116" s="167" t="s">
        <v>133</v>
      </c>
      <c r="L116" s="34"/>
      <c r="M116" s="172" t="s">
        <v>21</v>
      </c>
      <c r="N116" s="173" t="s">
        <v>43</v>
      </c>
      <c r="O116" s="35"/>
      <c r="P116" s="174">
        <f>O116*H116</f>
        <v>0</v>
      </c>
      <c r="Q116" s="174">
        <v>0</v>
      </c>
      <c r="R116" s="174">
        <f>Q116*H116</f>
        <v>0</v>
      </c>
      <c r="S116" s="174">
        <v>0</v>
      </c>
      <c r="T116" s="175">
        <f>S116*H116</f>
        <v>0</v>
      </c>
      <c r="AR116" s="17" t="s">
        <v>1052</v>
      </c>
      <c r="AT116" s="17" t="s">
        <v>129</v>
      </c>
      <c r="AU116" s="17" t="s">
        <v>81</v>
      </c>
      <c r="AY116" s="17" t="s">
        <v>127</v>
      </c>
      <c r="BE116" s="176">
        <f>IF(N116="základní",J116,0)</f>
        <v>0</v>
      </c>
      <c r="BF116" s="176">
        <f>IF(N116="snížená",J116,0)</f>
        <v>0</v>
      </c>
      <c r="BG116" s="176">
        <f>IF(N116="zákl. přenesená",J116,0)</f>
        <v>0</v>
      </c>
      <c r="BH116" s="176">
        <f>IF(N116="sníž. přenesená",J116,0)</f>
        <v>0</v>
      </c>
      <c r="BI116" s="176">
        <f>IF(N116="nulová",J116,0)</f>
        <v>0</v>
      </c>
      <c r="BJ116" s="17" t="s">
        <v>79</v>
      </c>
      <c r="BK116" s="176">
        <f>ROUND(I116*H116,2)</f>
        <v>0</v>
      </c>
      <c r="BL116" s="17" t="s">
        <v>1052</v>
      </c>
      <c r="BM116" s="17" t="s">
        <v>1100</v>
      </c>
    </row>
    <row r="117" spans="2:47" s="1" customFormat="1" ht="13.5">
      <c r="B117" s="34"/>
      <c r="D117" s="181" t="s">
        <v>136</v>
      </c>
      <c r="F117" s="212" t="s">
        <v>1101</v>
      </c>
      <c r="I117" s="138"/>
      <c r="L117" s="34"/>
      <c r="M117" s="63"/>
      <c r="N117" s="35"/>
      <c r="O117" s="35"/>
      <c r="P117" s="35"/>
      <c r="Q117" s="35"/>
      <c r="R117" s="35"/>
      <c r="S117" s="35"/>
      <c r="T117" s="64"/>
      <c r="AT117" s="17" t="s">
        <v>136</v>
      </c>
      <c r="AU117" s="17" t="s">
        <v>81</v>
      </c>
    </row>
    <row r="118" spans="2:65" s="1" customFormat="1" ht="22.5" customHeight="1">
      <c r="B118" s="164"/>
      <c r="C118" s="165" t="s">
        <v>203</v>
      </c>
      <c r="D118" s="165" t="s">
        <v>129</v>
      </c>
      <c r="E118" s="166" t="s">
        <v>1102</v>
      </c>
      <c r="F118" s="167" t="s">
        <v>1103</v>
      </c>
      <c r="G118" s="168" t="s">
        <v>994</v>
      </c>
      <c r="H118" s="169">
        <v>1</v>
      </c>
      <c r="I118" s="170"/>
      <c r="J118" s="171">
        <f>ROUND(I118*H118,2)</f>
        <v>0</v>
      </c>
      <c r="K118" s="167" t="s">
        <v>133</v>
      </c>
      <c r="L118" s="34"/>
      <c r="M118" s="172" t="s">
        <v>21</v>
      </c>
      <c r="N118" s="173" t="s">
        <v>43</v>
      </c>
      <c r="O118" s="35"/>
      <c r="P118" s="174">
        <f>O118*H118</f>
        <v>0</v>
      </c>
      <c r="Q118" s="174">
        <v>0</v>
      </c>
      <c r="R118" s="174">
        <f>Q118*H118</f>
        <v>0</v>
      </c>
      <c r="S118" s="174">
        <v>0</v>
      </c>
      <c r="T118" s="175">
        <f>S118*H118</f>
        <v>0</v>
      </c>
      <c r="AR118" s="17" t="s">
        <v>1052</v>
      </c>
      <c r="AT118" s="17" t="s">
        <v>129</v>
      </c>
      <c r="AU118" s="17" t="s">
        <v>81</v>
      </c>
      <c r="AY118" s="17" t="s">
        <v>127</v>
      </c>
      <c r="BE118" s="176">
        <f>IF(N118="základní",J118,0)</f>
        <v>0</v>
      </c>
      <c r="BF118" s="176">
        <f>IF(N118="snížená",J118,0)</f>
        <v>0</v>
      </c>
      <c r="BG118" s="176">
        <f>IF(N118="zákl. přenesená",J118,0)</f>
        <v>0</v>
      </c>
      <c r="BH118" s="176">
        <f>IF(N118="sníž. přenesená",J118,0)</f>
        <v>0</v>
      </c>
      <c r="BI118" s="176">
        <f>IF(N118="nulová",J118,0)</f>
        <v>0</v>
      </c>
      <c r="BJ118" s="17" t="s">
        <v>79</v>
      </c>
      <c r="BK118" s="176">
        <f>ROUND(I118*H118,2)</f>
        <v>0</v>
      </c>
      <c r="BL118" s="17" t="s">
        <v>1052</v>
      </c>
      <c r="BM118" s="17" t="s">
        <v>1104</v>
      </c>
    </row>
    <row r="119" spans="2:47" s="1" customFormat="1" ht="13.5">
      <c r="B119" s="34"/>
      <c r="D119" s="177" t="s">
        <v>136</v>
      </c>
      <c r="F119" s="178" t="s">
        <v>1105</v>
      </c>
      <c r="I119" s="138"/>
      <c r="L119" s="34"/>
      <c r="M119" s="63"/>
      <c r="N119" s="35"/>
      <c r="O119" s="35"/>
      <c r="P119" s="35"/>
      <c r="Q119" s="35"/>
      <c r="R119" s="35"/>
      <c r="S119" s="35"/>
      <c r="T119" s="64"/>
      <c r="AT119" s="17" t="s">
        <v>136</v>
      </c>
      <c r="AU119" s="17" t="s">
        <v>81</v>
      </c>
    </row>
    <row r="120" spans="2:63" s="10" customFormat="1" ht="29.25" customHeight="1">
      <c r="B120" s="150"/>
      <c r="D120" s="161" t="s">
        <v>71</v>
      </c>
      <c r="E120" s="162" t="s">
        <v>1106</v>
      </c>
      <c r="F120" s="162" t="s">
        <v>1107</v>
      </c>
      <c r="I120" s="153"/>
      <c r="J120" s="163">
        <f>BK120</f>
        <v>0</v>
      </c>
      <c r="L120" s="150"/>
      <c r="M120" s="155"/>
      <c r="N120" s="156"/>
      <c r="O120" s="156"/>
      <c r="P120" s="157">
        <f>SUM(P121:P126)</f>
        <v>0</v>
      </c>
      <c r="Q120" s="156"/>
      <c r="R120" s="157">
        <f>SUM(R121:R126)</f>
        <v>0</v>
      </c>
      <c r="S120" s="156"/>
      <c r="T120" s="158">
        <f>SUM(T121:T126)</f>
        <v>0</v>
      </c>
      <c r="AR120" s="151" t="s">
        <v>162</v>
      </c>
      <c r="AT120" s="159" t="s">
        <v>71</v>
      </c>
      <c r="AU120" s="159" t="s">
        <v>79</v>
      </c>
      <c r="AY120" s="151" t="s">
        <v>127</v>
      </c>
      <c r="BK120" s="160">
        <f>SUM(BK121:BK126)</f>
        <v>0</v>
      </c>
    </row>
    <row r="121" spans="2:65" s="1" customFormat="1" ht="22.5" customHeight="1">
      <c r="B121" s="164"/>
      <c r="C121" s="165" t="s">
        <v>210</v>
      </c>
      <c r="D121" s="165" t="s">
        <v>129</v>
      </c>
      <c r="E121" s="166" t="s">
        <v>1108</v>
      </c>
      <c r="F121" s="167" t="s">
        <v>1109</v>
      </c>
      <c r="G121" s="168" t="s">
        <v>994</v>
      </c>
      <c r="H121" s="169">
        <v>1</v>
      </c>
      <c r="I121" s="170"/>
      <c r="J121" s="171">
        <f>ROUND(I121*H121,2)</f>
        <v>0</v>
      </c>
      <c r="K121" s="167" t="s">
        <v>133</v>
      </c>
      <c r="L121" s="34"/>
      <c r="M121" s="172" t="s">
        <v>21</v>
      </c>
      <c r="N121" s="173" t="s">
        <v>43</v>
      </c>
      <c r="O121" s="35"/>
      <c r="P121" s="174">
        <f>O121*H121</f>
        <v>0</v>
      </c>
      <c r="Q121" s="174">
        <v>0</v>
      </c>
      <c r="R121" s="174">
        <f>Q121*H121</f>
        <v>0</v>
      </c>
      <c r="S121" s="174">
        <v>0</v>
      </c>
      <c r="T121" s="175">
        <f>S121*H121</f>
        <v>0</v>
      </c>
      <c r="AR121" s="17" t="s">
        <v>1052</v>
      </c>
      <c r="AT121" s="17" t="s">
        <v>129</v>
      </c>
      <c r="AU121" s="17" t="s">
        <v>81</v>
      </c>
      <c r="AY121" s="17" t="s">
        <v>127</v>
      </c>
      <c r="BE121" s="176">
        <f>IF(N121="základní",J121,0)</f>
        <v>0</v>
      </c>
      <c r="BF121" s="176">
        <f>IF(N121="snížená",J121,0)</f>
        <v>0</v>
      </c>
      <c r="BG121" s="176">
        <f>IF(N121="zákl. přenesená",J121,0)</f>
        <v>0</v>
      </c>
      <c r="BH121" s="176">
        <f>IF(N121="sníž. přenesená",J121,0)</f>
        <v>0</v>
      </c>
      <c r="BI121" s="176">
        <f>IF(N121="nulová",J121,0)</f>
        <v>0</v>
      </c>
      <c r="BJ121" s="17" t="s">
        <v>79</v>
      </c>
      <c r="BK121" s="176">
        <f>ROUND(I121*H121,2)</f>
        <v>0</v>
      </c>
      <c r="BL121" s="17" t="s">
        <v>1052</v>
      </c>
      <c r="BM121" s="17" t="s">
        <v>1110</v>
      </c>
    </row>
    <row r="122" spans="2:47" s="1" customFormat="1" ht="13.5">
      <c r="B122" s="34"/>
      <c r="D122" s="177" t="s">
        <v>136</v>
      </c>
      <c r="F122" s="178" t="s">
        <v>1111</v>
      </c>
      <c r="I122" s="138"/>
      <c r="L122" s="34"/>
      <c r="M122" s="63"/>
      <c r="N122" s="35"/>
      <c r="O122" s="35"/>
      <c r="P122" s="35"/>
      <c r="Q122" s="35"/>
      <c r="R122" s="35"/>
      <c r="S122" s="35"/>
      <c r="T122" s="64"/>
      <c r="AT122" s="17" t="s">
        <v>136</v>
      </c>
      <c r="AU122" s="17" t="s">
        <v>81</v>
      </c>
    </row>
    <row r="123" spans="2:51" s="13" customFormat="1" ht="13.5">
      <c r="B123" s="225"/>
      <c r="D123" s="177" t="s">
        <v>140</v>
      </c>
      <c r="E123" s="226" t="s">
        <v>21</v>
      </c>
      <c r="F123" s="227" t="s">
        <v>1112</v>
      </c>
      <c r="H123" s="228" t="s">
        <v>21</v>
      </c>
      <c r="I123" s="229"/>
      <c r="L123" s="225"/>
      <c r="M123" s="230"/>
      <c r="N123" s="231"/>
      <c r="O123" s="231"/>
      <c r="P123" s="231"/>
      <c r="Q123" s="231"/>
      <c r="R123" s="231"/>
      <c r="S123" s="231"/>
      <c r="T123" s="232"/>
      <c r="AT123" s="228" t="s">
        <v>140</v>
      </c>
      <c r="AU123" s="228" t="s">
        <v>81</v>
      </c>
      <c r="AV123" s="13" t="s">
        <v>79</v>
      </c>
      <c r="AW123" s="13" t="s">
        <v>35</v>
      </c>
      <c r="AX123" s="13" t="s">
        <v>72</v>
      </c>
      <c r="AY123" s="228" t="s">
        <v>127</v>
      </c>
    </row>
    <row r="124" spans="2:51" s="13" customFormat="1" ht="13.5">
      <c r="B124" s="225"/>
      <c r="D124" s="177" t="s">
        <v>140</v>
      </c>
      <c r="E124" s="226" t="s">
        <v>21</v>
      </c>
      <c r="F124" s="227" t="s">
        <v>1113</v>
      </c>
      <c r="H124" s="228" t="s">
        <v>21</v>
      </c>
      <c r="I124" s="229"/>
      <c r="L124" s="225"/>
      <c r="M124" s="230"/>
      <c r="N124" s="231"/>
      <c r="O124" s="231"/>
      <c r="P124" s="231"/>
      <c r="Q124" s="231"/>
      <c r="R124" s="231"/>
      <c r="S124" s="231"/>
      <c r="T124" s="232"/>
      <c r="AT124" s="228" t="s">
        <v>140</v>
      </c>
      <c r="AU124" s="228" t="s">
        <v>81</v>
      </c>
      <c r="AV124" s="13" t="s">
        <v>79</v>
      </c>
      <c r="AW124" s="13" t="s">
        <v>35</v>
      </c>
      <c r="AX124" s="13" t="s">
        <v>72</v>
      </c>
      <c r="AY124" s="228" t="s">
        <v>127</v>
      </c>
    </row>
    <row r="125" spans="2:51" s="13" customFormat="1" ht="13.5">
      <c r="B125" s="225"/>
      <c r="D125" s="177" t="s">
        <v>140</v>
      </c>
      <c r="E125" s="226" t="s">
        <v>21</v>
      </c>
      <c r="F125" s="227" t="s">
        <v>1114</v>
      </c>
      <c r="H125" s="228" t="s">
        <v>21</v>
      </c>
      <c r="I125" s="229"/>
      <c r="L125" s="225"/>
      <c r="M125" s="230"/>
      <c r="N125" s="231"/>
      <c r="O125" s="231"/>
      <c r="P125" s="231"/>
      <c r="Q125" s="231"/>
      <c r="R125" s="231"/>
      <c r="S125" s="231"/>
      <c r="T125" s="232"/>
      <c r="AT125" s="228" t="s">
        <v>140</v>
      </c>
      <c r="AU125" s="228" t="s">
        <v>81</v>
      </c>
      <c r="AV125" s="13" t="s">
        <v>79</v>
      </c>
      <c r="AW125" s="13" t="s">
        <v>35</v>
      </c>
      <c r="AX125" s="13" t="s">
        <v>72</v>
      </c>
      <c r="AY125" s="228" t="s">
        <v>127</v>
      </c>
    </row>
    <row r="126" spans="2:51" s="11" customFormat="1" ht="13.5">
      <c r="B126" s="180"/>
      <c r="D126" s="177" t="s">
        <v>140</v>
      </c>
      <c r="E126" s="189" t="s">
        <v>21</v>
      </c>
      <c r="F126" s="190" t="s">
        <v>79</v>
      </c>
      <c r="H126" s="191">
        <v>1</v>
      </c>
      <c r="I126" s="185"/>
      <c r="L126" s="180"/>
      <c r="M126" s="213"/>
      <c r="N126" s="214"/>
      <c r="O126" s="214"/>
      <c r="P126" s="214"/>
      <c r="Q126" s="214"/>
      <c r="R126" s="214"/>
      <c r="S126" s="214"/>
      <c r="T126" s="215"/>
      <c r="AT126" s="189" t="s">
        <v>140</v>
      </c>
      <c r="AU126" s="189" t="s">
        <v>81</v>
      </c>
      <c r="AV126" s="11" t="s">
        <v>81</v>
      </c>
      <c r="AW126" s="11" t="s">
        <v>35</v>
      </c>
      <c r="AX126" s="11" t="s">
        <v>79</v>
      </c>
      <c r="AY126" s="189" t="s">
        <v>127</v>
      </c>
    </row>
    <row r="127" spans="2:12" s="1" customFormat="1" ht="6.75" customHeight="1">
      <c r="B127" s="49"/>
      <c r="C127" s="50"/>
      <c r="D127" s="50"/>
      <c r="E127" s="50"/>
      <c r="F127" s="50"/>
      <c r="G127" s="50"/>
      <c r="H127" s="50"/>
      <c r="I127" s="116"/>
      <c r="J127" s="50"/>
      <c r="K127" s="50"/>
      <c r="L127" s="34"/>
    </row>
    <row r="470" ht="13.5">
      <c r="AT470" s="216"/>
    </row>
  </sheetData>
  <sheetProtection password="CC35" sheet="1" objects="1" scenarios="1" formatColumns="0" formatRows="0" sort="0" autoFilter="0"/>
  <autoFilter ref="C81:K81"/>
  <mergeCells count="9">
    <mergeCell ref="E74:H74"/>
    <mergeCell ref="G1:H1"/>
    <mergeCell ref="L2:V2"/>
    <mergeCell ref="E7:H7"/>
    <mergeCell ref="E9:H9"/>
    <mergeCell ref="E24:H24"/>
    <mergeCell ref="E45:H45"/>
    <mergeCell ref="E47:H47"/>
    <mergeCell ref="E72:H72"/>
  </mergeCells>
  <hyperlinks>
    <hyperlink ref="F1:G1" location="C2" tooltip="Krycí list soupisu" display="1) Krycí list soupisu"/>
    <hyperlink ref="G1:H1" location="C54" tooltip="Rekapitulace" display="2) Rekapitulace"/>
    <hyperlink ref="J1" location="C81"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9.33203125" defaultRowHeight="13.5"/>
  <cols>
    <col min="1" max="1" width="8.33203125" style="284" customWidth="1"/>
    <col min="2" max="2" width="1.66796875" style="284" customWidth="1"/>
    <col min="3" max="4" width="5" style="284" customWidth="1"/>
    <col min="5" max="5" width="11.66015625" style="284" customWidth="1"/>
    <col min="6" max="6" width="9.16015625" style="284" customWidth="1"/>
    <col min="7" max="7" width="5" style="284" customWidth="1"/>
    <col min="8" max="8" width="77.83203125" style="284" customWidth="1"/>
    <col min="9" max="10" width="20" style="284" customWidth="1"/>
    <col min="11" max="11" width="1.66796875" style="284" customWidth="1"/>
    <col min="12" max="16384" width="9.33203125" style="284" customWidth="1"/>
  </cols>
  <sheetData>
    <row r="1" ht="37.5" customHeight="1"/>
    <row r="2" spans="2:11" ht="7.5" customHeight="1">
      <c r="B2" s="285"/>
      <c r="C2" s="286"/>
      <c r="D2" s="286"/>
      <c r="E2" s="286"/>
      <c r="F2" s="286"/>
      <c r="G2" s="286"/>
      <c r="H2" s="286"/>
      <c r="I2" s="286"/>
      <c r="J2" s="286"/>
      <c r="K2" s="287"/>
    </row>
    <row r="3" spans="2:11" s="291" customFormat="1" ht="45" customHeight="1">
      <c r="B3" s="288"/>
      <c r="C3" s="289" t="s">
        <v>1122</v>
      </c>
      <c r="D3" s="289"/>
      <c r="E3" s="289"/>
      <c r="F3" s="289"/>
      <c r="G3" s="289"/>
      <c r="H3" s="289"/>
      <c r="I3" s="289"/>
      <c r="J3" s="289"/>
      <c r="K3" s="290"/>
    </row>
    <row r="4" spans="2:11" ht="25.5" customHeight="1">
      <c r="B4" s="292"/>
      <c r="C4" s="293" t="s">
        <v>1123</v>
      </c>
      <c r="D4" s="293"/>
      <c r="E4" s="293"/>
      <c r="F4" s="293"/>
      <c r="G4" s="293"/>
      <c r="H4" s="293"/>
      <c r="I4" s="293"/>
      <c r="J4" s="293"/>
      <c r="K4" s="294"/>
    </row>
    <row r="5" spans="2:11" ht="5.25" customHeight="1">
      <c r="B5" s="292"/>
      <c r="C5" s="295"/>
      <c r="D5" s="295"/>
      <c r="E5" s="295"/>
      <c r="F5" s="295"/>
      <c r="G5" s="295"/>
      <c r="H5" s="295"/>
      <c r="I5" s="295"/>
      <c r="J5" s="295"/>
      <c r="K5" s="294"/>
    </row>
    <row r="6" spans="2:11" ht="15" customHeight="1">
      <c r="B6" s="292"/>
      <c r="C6" s="296" t="s">
        <v>1124</v>
      </c>
      <c r="D6" s="296"/>
      <c r="E6" s="296"/>
      <c r="F6" s="296"/>
      <c r="G6" s="296"/>
      <c r="H6" s="296"/>
      <c r="I6" s="296"/>
      <c r="J6" s="296"/>
      <c r="K6" s="294"/>
    </row>
    <row r="7" spans="2:11" ht="15" customHeight="1">
      <c r="B7" s="297"/>
      <c r="C7" s="296" t="s">
        <v>1125</v>
      </c>
      <c r="D7" s="296"/>
      <c r="E7" s="296"/>
      <c r="F7" s="296"/>
      <c r="G7" s="296"/>
      <c r="H7" s="296"/>
      <c r="I7" s="296"/>
      <c r="J7" s="296"/>
      <c r="K7" s="294"/>
    </row>
    <row r="8" spans="2:11" ht="12.75" customHeight="1">
      <c r="B8" s="297"/>
      <c r="C8" s="298"/>
      <c r="D8" s="298"/>
      <c r="E8" s="298"/>
      <c r="F8" s="298"/>
      <c r="G8" s="298"/>
      <c r="H8" s="298"/>
      <c r="I8" s="298"/>
      <c r="J8" s="298"/>
      <c r="K8" s="294"/>
    </row>
    <row r="9" spans="2:11" ht="15" customHeight="1">
      <c r="B9" s="297"/>
      <c r="C9" s="296" t="s">
        <v>1126</v>
      </c>
      <c r="D9" s="296"/>
      <c r="E9" s="296"/>
      <c r="F9" s="296"/>
      <c r="G9" s="296"/>
      <c r="H9" s="296"/>
      <c r="I9" s="296"/>
      <c r="J9" s="296"/>
      <c r="K9" s="294"/>
    </row>
    <row r="10" spans="2:11" ht="15" customHeight="1">
      <c r="B10" s="297"/>
      <c r="C10" s="298"/>
      <c r="D10" s="296" t="s">
        <v>1127</v>
      </c>
      <c r="E10" s="296"/>
      <c r="F10" s="296"/>
      <c r="G10" s="296"/>
      <c r="H10" s="296"/>
      <c r="I10" s="296"/>
      <c r="J10" s="296"/>
      <c r="K10" s="294"/>
    </row>
    <row r="11" spans="2:11" ht="15" customHeight="1">
      <c r="B11" s="297"/>
      <c r="C11" s="299"/>
      <c r="D11" s="296" t="s">
        <v>1128</v>
      </c>
      <c r="E11" s="296"/>
      <c r="F11" s="296"/>
      <c r="G11" s="296"/>
      <c r="H11" s="296"/>
      <c r="I11" s="296"/>
      <c r="J11" s="296"/>
      <c r="K11" s="294"/>
    </row>
    <row r="12" spans="2:11" ht="12.75" customHeight="1">
      <c r="B12" s="297"/>
      <c r="C12" s="299"/>
      <c r="D12" s="299"/>
      <c r="E12" s="299"/>
      <c r="F12" s="299"/>
      <c r="G12" s="299"/>
      <c r="H12" s="299"/>
      <c r="I12" s="299"/>
      <c r="J12" s="299"/>
      <c r="K12" s="294"/>
    </row>
    <row r="13" spans="2:11" ht="15" customHeight="1">
      <c r="B13" s="297"/>
      <c r="C13" s="299"/>
      <c r="D13" s="296" t="s">
        <v>1129</v>
      </c>
      <c r="E13" s="296"/>
      <c r="F13" s="296"/>
      <c r="G13" s="296"/>
      <c r="H13" s="296"/>
      <c r="I13" s="296"/>
      <c r="J13" s="296"/>
      <c r="K13" s="294"/>
    </row>
    <row r="14" spans="2:11" ht="15" customHeight="1">
      <c r="B14" s="297"/>
      <c r="C14" s="299"/>
      <c r="D14" s="296" t="s">
        <v>1130</v>
      </c>
      <c r="E14" s="296"/>
      <c r="F14" s="296"/>
      <c r="G14" s="296"/>
      <c r="H14" s="296"/>
      <c r="I14" s="296"/>
      <c r="J14" s="296"/>
      <c r="K14" s="294"/>
    </row>
    <row r="15" spans="2:11" ht="15" customHeight="1">
      <c r="B15" s="297"/>
      <c r="C15" s="299"/>
      <c r="D15" s="296" t="s">
        <v>1131</v>
      </c>
      <c r="E15" s="296"/>
      <c r="F15" s="296"/>
      <c r="G15" s="296"/>
      <c r="H15" s="296"/>
      <c r="I15" s="296"/>
      <c r="J15" s="296"/>
      <c r="K15" s="294"/>
    </row>
    <row r="16" spans="2:11" ht="15" customHeight="1">
      <c r="B16" s="297"/>
      <c r="C16" s="299"/>
      <c r="D16" s="299"/>
      <c r="E16" s="300" t="s">
        <v>78</v>
      </c>
      <c r="F16" s="296" t="s">
        <v>1132</v>
      </c>
      <c r="G16" s="296"/>
      <c r="H16" s="296"/>
      <c r="I16" s="296"/>
      <c r="J16" s="296"/>
      <c r="K16" s="294"/>
    </row>
    <row r="17" spans="2:11" ht="15" customHeight="1">
      <c r="B17" s="297"/>
      <c r="C17" s="299"/>
      <c r="D17" s="299"/>
      <c r="E17" s="300" t="s">
        <v>87</v>
      </c>
      <c r="F17" s="296" t="s">
        <v>1133</v>
      </c>
      <c r="G17" s="296"/>
      <c r="H17" s="296"/>
      <c r="I17" s="296"/>
      <c r="J17" s="296"/>
      <c r="K17" s="294"/>
    </row>
    <row r="18" spans="2:11" ht="15" customHeight="1">
      <c r="B18" s="297"/>
      <c r="C18" s="299"/>
      <c r="D18" s="299"/>
      <c r="E18" s="300" t="s">
        <v>1134</v>
      </c>
      <c r="F18" s="296" t="s">
        <v>1135</v>
      </c>
      <c r="G18" s="296"/>
      <c r="H18" s="296"/>
      <c r="I18" s="296"/>
      <c r="J18" s="296"/>
      <c r="K18" s="294"/>
    </row>
    <row r="19" spans="2:11" ht="15" customHeight="1">
      <c r="B19" s="297"/>
      <c r="C19" s="299"/>
      <c r="D19" s="299"/>
      <c r="E19" s="300" t="s">
        <v>89</v>
      </c>
      <c r="F19" s="296" t="s">
        <v>90</v>
      </c>
      <c r="G19" s="296"/>
      <c r="H19" s="296"/>
      <c r="I19" s="296"/>
      <c r="J19" s="296"/>
      <c r="K19" s="294"/>
    </row>
    <row r="20" spans="2:11" ht="15" customHeight="1">
      <c r="B20" s="297"/>
      <c r="C20" s="299"/>
      <c r="D20" s="299"/>
      <c r="E20" s="300" t="s">
        <v>1136</v>
      </c>
      <c r="F20" s="296" t="s">
        <v>722</v>
      </c>
      <c r="G20" s="296"/>
      <c r="H20" s="296"/>
      <c r="I20" s="296"/>
      <c r="J20" s="296"/>
      <c r="K20" s="294"/>
    </row>
    <row r="21" spans="2:11" ht="15" customHeight="1">
      <c r="B21" s="297"/>
      <c r="C21" s="299"/>
      <c r="D21" s="299"/>
      <c r="E21" s="300" t="s">
        <v>1137</v>
      </c>
      <c r="F21" s="296" t="s">
        <v>1138</v>
      </c>
      <c r="G21" s="296"/>
      <c r="H21" s="296"/>
      <c r="I21" s="296"/>
      <c r="J21" s="296"/>
      <c r="K21" s="294"/>
    </row>
    <row r="22" spans="2:11" ht="12.75" customHeight="1">
      <c r="B22" s="297"/>
      <c r="C22" s="299"/>
      <c r="D22" s="299"/>
      <c r="E22" s="299"/>
      <c r="F22" s="299"/>
      <c r="G22" s="299"/>
      <c r="H22" s="299"/>
      <c r="I22" s="299"/>
      <c r="J22" s="299"/>
      <c r="K22" s="294"/>
    </row>
    <row r="23" spans="2:11" ht="15" customHeight="1">
      <c r="B23" s="297"/>
      <c r="C23" s="296" t="s">
        <v>1139</v>
      </c>
      <c r="D23" s="296"/>
      <c r="E23" s="296"/>
      <c r="F23" s="296"/>
      <c r="G23" s="296"/>
      <c r="H23" s="296"/>
      <c r="I23" s="296"/>
      <c r="J23" s="296"/>
      <c r="K23" s="294"/>
    </row>
    <row r="24" spans="2:11" ht="15" customHeight="1">
      <c r="B24" s="297"/>
      <c r="C24" s="296" t="s">
        <v>1140</v>
      </c>
      <c r="D24" s="296"/>
      <c r="E24" s="296"/>
      <c r="F24" s="296"/>
      <c r="G24" s="296"/>
      <c r="H24" s="296"/>
      <c r="I24" s="296"/>
      <c r="J24" s="296"/>
      <c r="K24" s="294"/>
    </row>
    <row r="25" spans="2:11" ht="15" customHeight="1">
      <c r="B25" s="297"/>
      <c r="C25" s="298"/>
      <c r="D25" s="296" t="s">
        <v>1141</v>
      </c>
      <c r="E25" s="296"/>
      <c r="F25" s="296"/>
      <c r="G25" s="296"/>
      <c r="H25" s="296"/>
      <c r="I25" s="296"/>
      <c r="J25" s="296"/>
      <c r="K25" s="294"/>
    </row>
    <row r="26" spans="2:11" ht="15" customHeight="1">
      <c r="B26" s="297"/>
      <c r="C26" s="299"/>
      <c r="D26" s="296" t="s">
        <v>1142</v>
      </c>
      <c r="E26" s="296"/>
      <c r="F26" s="296"/>
      <c r="G26" s="296"/>
      <c r="H26" s="296"/>
      <c r="I26" s="296"/>
      <c r="J26" s="296"/>
      <c r="K26" s="294"/>
    </row>
    <row r="27" spans="2:11" ht="12.75" customHeight="1">
      <c r="B27" s="297"/>
      <c r="C27" s="299"/>
      <c r="D27" s="299"/>
      <c r="E27" s="299"/>
      <c r="F27" s="299"/>
      <c r="G27" s="299"/>
      <c r="H27" s="299"/>
      <c r="I27" s="299"/>
      <c r="J27" s="299"/>
      <c r="K27" s="294"/>
    </row>
    <row r="28" spans="2:11" ht="15" customHeight="1">
      <c r="B28" s="297"/>
      <c r="C28" s="299"/>
      <c r="D28" s="296" t="s">
        <v>1143</v>
      </c>
      <c r="E28" s="296"/>
      <c r="F28" s="296"/>
      <c r="G28" s="296"/>
      <c r="H28" s="296"/>
      <c r="I28" s="296"/>
      <c r="J28" s="296"/>
      <c r="K28" s="294"/>
    </row>
    <row r="29" spans="2:11" ht="15" customHeight="1">
      <c r="B29" s="297"/>
      <c r="C29" s="299"/>
      <c r="D29" s="296" t="s">
        <v>1144</v>
      </c>
      <c r="E29" s="296"/>
      <c r="F29" s="296"/>
      <c r="G29" s="296"/>
      <c r="H29" s="296"/>
      <c r="I29" s="296"/>
      <c r="J29" s="296"/>
      <c r="K29" s="294"/>
    </row>
    <row r="30" spans="2:11" ht="12.75" customHeight="1">
      <c r="B30" s="297"/>
      <c r="C30" s="299"/>
      <c r="D30" s="299"/>
      <c r="E30" s="299"/>
      <c r="F30" s="299"/>
      <c r="G30" s="299"/>
      <c r="H30" s="299"/>
      <c r="I30" s="299"/>
      <c r="J30" s="299"/>
      <c r="K30" s="294"/>
    </row>
    <row r="31" spans="2:11" ht="15" customHeight="1">
      <c r="B31" s="297"/>
      <c r="C31" s="299"/>
      <c r="D31" s="296" t="s">
        <v>1145</v>
      </c>
      <c r="E31" s="296"/>
      <c r="F31" s="296"/>
      <c r="G31" s="296"/>
      <c r="H31" s="296"/>
      <c r="I31" s="296"/>
      <c r="J31" s="296"/>
      <c r="K31" s="294"/>
    </row>
    <row r="32" spans="2:11" ht="15" customHeight="1">
      <c r="B32" s="297"/>
      <c r="C32" s="299"/>
      <c r="D32" s="296" t="s">
        <v>1146</v>
      </c>
      <c r="E32" s="296"/>
      <c r="F32" s="296"/>
      <c r="G32" s="296"/>
      <c r="H32" s="296"/>
      <c r="I32" s="296"/>
      <c r="J32" s="296"/>
      <c r="K32" s="294"/>
    </row>
    <row r="33" spans="2:11" ht="15" customHeight="1">
      <c r="B33" s="297"/>
      <c r="C33" s="299"/>
      <c r="D33" s="296" t="s">
        <v>1147</v>
      </c>
      <c r="E33" s="296"/>
      <c r="F33" s="296"/>
      <c r="G33" s="296"/>
      <c r="H33" s="296"/>
      <c r="I33" s="296"/>
      <c r="J33" s="296"/>
      <c r="K33" s="294"/>
    </row>
    <row r="34" spans="2:11" ht="15" customHeight="1">
      <c r="B34" s="297"/>
      <c r="C34" s="299"/>
      <c r="D34" s="298"/>
      <c r="E34" s="301" t="s">
        <v>112</v>
      </c>
      <c r="F34" s="298"/>
      <c r="G34" s="296" t="s">
        <v>1148</v>
      </c>
      <c r="H34" s="296"/>
      <c r="I34" s="296"/>
      <c r="J34" s="296"/>
      <c r="K34" s="294"/>
    </row>
    <row r="35" spans="2:11" ht="30.75" customHeight="1">
      <c r="B35" s="297"/>
      <c r="C35" s="299"/>
      <c r="D35" s="298"/>
      <c r="E35" s="301" t="s">
        <v>1149</v>
      </c>
      <c r="F35" s="298"/>
      <c r="G35" s="296" t="s">
        <v>1150</v>
      </c>
      <c r="H35" s="296"/>
      <c r="I35" s="296"/>
      <c r="J35" s="296"/>
      <c r="K35" s="294"/>
    </row>
    <row r="36" spans="2:11" ht="15" customHeight="1">
      <c r="B36" s="297"/>
      <c r="C36" s="299"/>
      <c r="D36" s="298"/>
      <c r="E36" s="301" t="s">
        <v>53</v>
      </c>
      <c r="F36" s="298"/>
      <c r="G36" s="296" t="s">
        <v>1151</v>
      </c>
      <c r="H36" s="296"/>
      <c r="I36" s="296"/>
      <c r="J36" s="296"/>
      <c r="K36" s="294"/>
    </row>
    <row r="37" spans="2:11" ht="15" customHeight="1">
      <c r="B37" s="297"/>
      <c r="C37" s="299"/>
      <c r="D37" s="298"/>
      <c r="E37" s="301" t="s">
        <v>113</v>
      </c>
      <c r="F37" s="298"/>
      <c r="G37" s="296" t="s">
        <v>1152</v>
      </c>
      <c r="H37" s="296"/>
      <c r="I37" s="296"/>
      <c r="J37" s="296"/>
      <c r="K37" s="294"/>
    </row>
    <row r="38" spans="2:11" ht="15" customHeight="1">
      <c r="B38" s="297"/>
      <c r="C38" s="299"/>
      <c r="D38" s="298"/>
      <c r="E38" s="301" t="s">
        <v>114</v>
      </c>
      <c r="F38" s="298"/>
      <c r="G38" s="296" t="s">
        <v>1153</v>
      </c>
      <c r="H38" s="296"/>
      <c r="I38" s="296"/>
      <c r="J38" s="296"/>
      <c r="K38" s="294"/>
    </row>
    <row r="39" spans="2:11" ht="15" customHeight="1">
      <c r="B39" s="297"/>
      <c r="C39" s="299"/>
      <c r="D39" s="298"/>
      <c r="E39" s="301" t="s">
        <v>115</v>
      </c>
      <c r="F39" s="298"/>
      <c r="G39" s="296" t="s">
        <v>1154</v>
      </c>
      <c r="H39" s="296"/>
      <c r="I39" s="296"/>
      <c r="J39" s="296"/>
      <c r="K39" s="294"/>
    </row>
    <row r="40" spans="2:11" ht="15" customHeight="1">
      <c r="B40" s="297"/>
      <c r="C40" s="299"/>
      <c r="D40" s="298"/>
      <c r="E40" s="301" t="s">
        <v>1155</v>
      </c>
      <c r="F40" s="298"/>
      <c r="G40" s="296" t="s">
        <v>1156</v>
      </c>
      <c r="H40" s="296"/>
      <c r="I40" s="296"/>
      <c r="J40" s="296"/>
      <c r="K40" s="294"/>
    </row>
    <row r="41" spans="2:11" ht="15" customHeight="1">
      <c r="B41" s="297"/>
      <c r="C41" s="299"/>
      <c r="D41" s="298"/>
      <c r="E41" s="301"/>
      <c r="F41" s="298"/>
      <c r="G41" s="296" t="s">
        <v>1157</v>
      </c>
      <c r="H41" s="296"/>
      <c r="I41" s="296"/>
      <c r="J41" s="296"/>
      <c r="K41" s="294"/>
    </row>
    <row r="42" spans="2:11" ht="15" customHeight="1">
      <c r="B42" s="297"/>
      <c r="C42" s="299"/>
      <c r="D42" s="298"/>
      <c r="E42" s="301" t="s">
        <v>1158</v>
      </c>
      <c r="F42" s="298"/>
      <c r="G42" s="296" t="s">
        <v>1159</v>
      </c>
      <c r="H42" s="296"/>
      <c r="I42" s="296"/>
      <c r="J42" s="296"/>
      <c r="K42" s="294"/>
    </row>
    <row r="43" spans="2:11" ht="15" customHeight="1">
      <c r="B43" s="297"/>
      <c r="C43" s="299"/>
      <c r="D43" s="298"/>
      <c r="E43" s="301" t="s">
        <v>117</v>
      </c>
      <c r="F43" s="298"/>
      <c r="G43" s="296" t="s">
        <v>1160</v>
      </c>
      <c r="H43" s="296"/>
      <c r="I43" s="296"/>
      <c r="J43" s="296"/>
      <c r="K43" s="294"/>
    </row>
    <row r="44" spans="2:11" ht="12.75" customHeight="1">
      <c r="B44" s="297"/>
      <c r="C44" s="299"/>
      <c r="D44" s="298"/>
      <c r="E44" s="298"/>
      <c r="F44" s="298"/>
      <c r="G44" s="298"/>
      <c r="H44" s="298"/>
      <c r="I44" s="298"/>
      <c r="J44" s="298"/>
      <c r="K44" s="294"/>
    </row>
    <row r="45" spans="2:11" ht="15" customHeight="1">
      <c r="B45" s="297"/>
      <c r="C45" s="299"/>
      <c r="D45" s="296" t="s">
        <v>1161</v>
      </c>
      <c r="E45" s="296"/>
      <c r="F45" s="296"/>
      <c r="G45" s="296"/>
      <c r="H45" s="296"/>
      <c r="I45" s="296"/>
      <c r="J45" s="296"/>
      <c r="K45" s="294"/>
    </row>
    <row r="46" spans="2:11" ht="15" customHeight="1">
      <c r="B46" s="297"/>
      <c r="C46" s="299"/>
      <c r="D46" s="299"/>
      <c r="E46" s="296" t="s">
        <v>1162</v>
      </c>
      <c r="F46" s="296"/>
      <c r="G46" s="296"/>
      <c r="H46" s="296"/>
      <c r="I46" s="296"/>
      <c r="J46" s="296"/>
      <c r="K46" s="294"/>
    </row>
    <row r="47" spans="2:11" ht="15" customHeight="1">
      <c r="B47" s="297"/>
      <c r="C47" s="299"/>
      <c r="D47" s="299"/>
      <c r="E47" s="296" t="s">
        <v>1163</v>
      </c>
      <c r="F47" s="296"/>
      <c r="G47" s="296"/>
      <c r="H47" s="296"/>
      <c r="I47" s="296"/>
      <c r="J47" s="296"/>
      <c r="K47" s="294"/>
    </row>
    <row r="48" spans="2:11" ht="15" customHeight="1">
      <c r="B48" s="297"/>
      <c r="C48" s="299"/>
      <c r="D48" s="299"/>
      <c r="E48" s="296" t="s">
        <v>1164</v>
      </c>
      <c r="F48" s="296"/>
      <c r="G48" s="296"/>
      <c r="H48" s="296"/>
      <c r="I48" s="296"/>
      <c r="J48" s="296"/>
      <c r="K48" s="294"/>
    </row>
    <row r="49" spans="2:11" ht="15" customHeight="1">
      <c r="B49" s="297"/>
      <c r="C49" s="299"/>
      <c r="D49" s="296" t="s">
        <v>1165</v>
      </c>
      <c r="E49" s="296"/>
      <c r="F49" s="296"/>
      <c r="G49" s="296"/>
      <c r="H49" s="296"/>
      <c r="I49" s="296"/>
      <c r="J49" s="296"/>
      <c r="K49" s="294"/>
    </row>
    <row r="50" spans="2:11" ht="25.5" customHeight="1">
      <c r="B50" s="292"/>
      <c r="C50" s="293" t="s">
        <v>1166</v>
      </c>
      <c r="D50" s="293"/>
      <c r="E50" s="293"/>
      <c r="F50" s="293"/>
      <c r="G50" s="293"/>
      <c r="H50" s="293"/>
      <c r="I50" s="293"/>
      <c r="J50" s="293"/>
      <c r="K50" s="294"/>
    </row>
    <row r="51" spans="2:11" ht="5.25" customHeight="1">
      <c r="B51" s="292"/>
      <c r="C51" s="295"/>
      <c r="D51" s="295"/>
      <c r="E51" s="295"/>
      <c r="F51" s="295"/>
      <c r="G51" s="295"/>
      <c r="H51" s="295"/>
      <c r="I51" s="295"/>
      <c r="J51" s="295"/>
      <c r="K51" s="294"/>
    </row>
    <row r="52" spans="2:11" ht="15" customHeight="1">
      <c r="B52" s="292"/>
      <c r="C52" s="296" t="s">
        <v>1167</v>
      </c>
      <c r="D52" s="296"/>
      <c r="E52" s="296"/>
      <c r="F52" s="296"/>
      <c r="G52" s="296"/>
      <c r="H52" s="296"/>
      <c r="I52" s="296"/>
      <c r="J52" s="296"/>
      <c r="K52" s="294"/>
    </row>
    <row r="53" spans="2:11" ht="15" customHeight="1">
      <c r="B53" s="292"/>
      <c r="C53" s="296" t="s">
        <v>1168</v>
      </c>
      <c r="D53" s="296"/>
      <c r="E53" s="296"/>
      <c r="F53" s="296"/>
      <c r="G53" s="296"/>
      <c r="H53" s="296"/>
      <c r="I53" s="296"/>
      <c r="J53" s="296"/>
      <c r="K53" s="294"/>
    </row>
    <row r="54" spans="2:11" ht="12.75" customHeight="1">
      <c r="B54" s="292"/>
      <c r="C54" s="298"/>
      <c r="D54" s="298"/>
      <c r="E54" s="298"/>
      <c r="F54" s="298"/>
      <c r="G54" s="298"/>
      <c r="H54" s="298"/>
      <c r="I54" s="298"/>
      <c r="J54" s="298"/>
      <c r="K54" s="294"/>
    </row>
    <row r="55" spans="2:11" ht="15" customHeight="1">
      <c r="B55" s="292"/>
      <c r="C55" s="296" t="s">
        <v>1169</v>
      </c>
      <c r="D55" s="296"/>
      <c r="E55" s="296"/>
      <c r="F55" s="296"/>
      <c r="G55" s="296"/>
      <c r="H55" s="296"/>
      <c r="I55" s="296"/>
      <c r="J55" s="296"/>
      <c r="K55" s="294"/>
    </row>
    <row r="56" spans="2:11" ht="15" customHeight="1">
      <c r="B56" s="292"/>
      <c r="C56" s="299"/>
      <c r="D56" s="296" t="s">
        <v>1170</v>
      </c>
      <c r="E56" s="296"/>
      <c r="F56" s="296"/>
      <c r="G56" s="296"/>
      <c r="H56" s="296"/>
      <c r="I56" s="296"/>
      <c r="J56" s="296"/>
      <c r="K56" s="294"/>
    </row>
    <row r="57" spans="2:11" ht="15" customHeight="1">
      <c r="B57" s="292"/>
      <c r="C57" s="299"/>
      <c r="D57" s="296" t="s">
        <v>1171</v>
      </c>
      <c r="E57" s="296"/>
      <c r="F57" s="296"/>
      <c r="G57" s="296"/>
      <c r="H57" s="296"/>
      <c r="I57" s="296"/>
      <c r="J57" s="296"/>
      <c r="K57" s="294"/>
    </row>
    <row r="58" spans="2:11" ht="15" customHeight="1">
      <c r="B58" s="292"/>
      <c r="C58" s="299"/>
      <c r="D58" s="296" t="s">
        <v>1172</v>
      </c>
      <c r="E58" s="296"/>
      <c r="F58" s="296"/>
      <c r="G58" s="296"/>
      <c r="H58" s="296"/>
      <c r="I58" s="296"/>
      <c r="J58" s="296"/>
      <c r="K58" s="294"/>
    </row>
    <row r="59" spans="2:11" ht="15" customHeight="1">
      <c r="B59" s="292"/>
      <c r="C59" s="299"/>
      <c r="D59" s="296" t="s">
        <v>1173</v>
      </c>
      <c r="E59" s="296"/>
      <c r="F59" s="296"/>
      <c r="G59" s="296"/>
      <c r="H59" s="296"/>
      <c r="I59" s="296"/>
      <c r="J59" s="296"/>
      <c r="K59" s="294"/>
    </row>
    <row r="60" spans="2:11" ht="15" customHeight="1">
      <c r="B60" s="292"/>
      <c r="C60" s="299"/>
      <c r="D60" s="302" t="s">
        <v>1174</v>
      </c>
      <c r="E60" s="302"/>
      <c r="F60" s="302"/>
      <c r="G60" s="302"/>
      <c r="H60" s="302"/>
      <c r="I60" s="302"/>
      <c r="J60" s="302"/>
      <c r="K60" s="294"/>
    </row>
    <row r="61" spans="2:11" ht="15" customHeight="1">
      <c r="B61" s="292"/>
      <c r="C61" s="299"/>
      <c r="D61" s="296" t="s">
        <v>1175</v>
      </c>
      <c r="E61" s="296"/>
      <c r="F61" s="296"/>
      <c r="G61" s="296"/>
      <c r="H61" s="296"/>
      <c r="I61" s="296"/>
      <c r="J61" s="296"/>
      <c r="K61" s="294"/>
    </row>
    <row r="62" spans="2:11" ht="12.75" customHeight="1">
      <c r="B62" s="292"/>
      <c r="C62" s="299"/>
      <c r="D62" s="299"/>
      <c r="E62" s="303"/>
      <c r="F62" s="299"/>
      <c r="G62" s="299"/>
      <c r="H62" s="299"/>
      <c r="I62" s="299"/>
      <c r="J62" s="299"/>
      <c r="K62" s="294"/>
    </row>
    <row r="63" spans="2:11" ht="15" customHeight="1">
      <c r="B63" s="292"/>
      <c r="C63" s="299"/>
      <c r="D63" s="296" t="s">
        <v>1176</v>
      </c>
      <c r="E63" s="296"/>
      <c r="F63" s="296"/>
      <c r="G63" s="296"/>
      <c r="H63" s="296"/>
      <c r="I63" s="296"/>
      <c r="J63" s="296"/>
      <c r="K63" s="294"/>
    </row>
    <row r="64" spans="2:11" ht="15" customHeight="1">
      <c r="B64" s="292"/>
      <c r="C64" s="299"/>
      <c r="D64" s="302" t="s">
        <v>1177</v>
      </c>
      <c r="E64" s="302"/>
      <c r="F64" s="302"/>
      <c r="G64" s="302"/>
      <c r="H64" s="302"/>
      <c r="I64" s="302"/>
      <c r="J64" s="302"/>
      <c r="K64" s="294"/>
    </row>
    <row r="65" spans="2:11" ht="15" customHeight="1">
      <c r="B65" s="292"/>
      <c r="C65" s="299"/>
      <c r="D65" s="296" t="s">
        <v>1178</v>
      </c>
      <c r="E65" s="296"/>
      <c r="F65" s="296"/>
      <c r="G65" s="296"/>
      <c r="H65" s="296"/>
      <c r="I65" s="296"/>
      <c r="J65" s="296"/>
      <c r="K65" s="294"/>
    </row>
    <row r="66" spans="2:11" ht="15" customHeight="1">
      <c r="B66" s="292"/>
      <c r="C66" s="299"/>
      <c r="D66" s="296" t="s">
        <v>1179</v>
      </c>
      <c r="E66" s="296"/>
      <c r="F66" s="296"/>
      <c r="G66" s="296"/>
      <c r="H66" s="296"/>
      <c r="I66" s="296"/>
      <c r="J66" s="296"/>
      <c r="K66" s="294"/>
    </row>
    <row r="67" spans="2:11" ht="15" customHeight="1">
      <c r="B67" s="292"/>
      <c r="C67" s="299"/>
      <c r="D67" s="296" t="s">
        <v>1180</v>
      </c>
      <c r="E67" s="296"/>
      <c r="F67" s="296"/>
      <c r="G67" s="296"/>
      <c r="H67" s="296"/>
      <c r="I67" s="296"/>
      <c r="J67" s="296"/>
      <c r="K67" s="294"/>
    </row>
    <row r="68" spans="2:11" ht="15" customHeight="1">
      <c r="B68" s="292"/>
      <c r="C68" s="299"/>
      <c r="D68" s="296" t="s">
        <v>1181</v>
      </c>
      <c r="E68" s="296"/>
      <c r="F68" s="296"/>
      <c r="G68" s="296"/>
      <c r="H68" s="296"/>
      <c r="I68" s="296"/>
      <c r="J68" s="296"/>
      <c r="K68" s="294"/>
    </row>
    <row r="69" spans="2:11" ht="12.75" customHeight="1">
      <c r="B69" s="304"/>
      <c r="C69" s="305"/>
      <c r="D69" s="305"/>
      <c r="E69" s="305"/>
      <c r="F69" s="305"/>
      <c r="G69" s="305"/>
      <c r="H69" s="305"/>
      <c r="I69" s="305"/>
      <c r="J69" s="305"/>
      <c r="K69" s="306"/>
    </row>
    <row r="70" spans="2:11" ht="18.75" customHeight="1">
      <c r="B70" s="307"/>
      <c r="C70" s="307"/>
      <c r="D70" s="307"/>
      <c r="E70" s="307"/>
      <c r="F70" s="307"/>
      <c r="G70" s="307"/>
      <c r="H70" s="307"/>
      <c r="I70" s="307"/>
      <c r="J70" s="307"/>
      <c r="K70" s="308"/>
    </row>
    <row r="71" spans="2:11" ht="18.75" customHeight="1">
      <c r="B71" s="308"/>
      <c r="C71" s="308"/>
      <c r="D71" s="308"/>
      <c r="E71" s="308"/>
      <c r="F71" s="308"/>
      <c r="G71" s="308"/>
      <c r="H71" s="308"/>
      <c r="I71" s="308"/>
      <c r="J71" s="308"/>
      <c r="K71" s="308"/>
    </row>
    <row r="72" spans="2:11" ht="7.5" customHeight="1">
      <c r="B72" s="309"/>
      <c r="C72" s="310"/>
      <c r="D72" s="310"/>
      <c r="E72" s="310"/>
      <c r="F72" s="310"/>
      <c r="G72" s="310"/>
      <c r="H72" s="310"/>
      <c r="I72" s="310"/>
      <c r="J72" s="310"/>
      <c r="K72" s="311"/>
    </row>
    <row r="73" spans="2:11" ht="45" customHeight="1">
      <c r="B73" s="312"/>
      <c r="C73" s="313" t="s">
        <v>1121</v>
      </c>
      <c r="D73" s="313"/>
      <c r="E73" s="313"/>
      <c r="F73" s="313"/>
      <c r="G73" s="313"/>
      <c r="H73" s="313"/>
      <c r="I73" s="313"/>
      <c r="J73" s="313"/>
      <c r="K73" s="314"/>
    </row>
    <row r="74" spans="2:11" ht="17.25" customHeight="1">
      <c r="B74" s="312"/>
      <c r="C74" s="315" t="s">
        <v>1182</v>
      </c>
      <c r="D74" s="315"/>
      <c r="E74" s="315"/>
      <c r="F74" s="315" t="s">
        <v>1183</v>
      </c>
      <c r="G74" s="316"/>
      <c r="H74" s="315" t="s">
        <v>113</v>
      </c>
      <c r="I74" s="315" t="s">
        <v>57</v>
      </c>
      <c r="J74" s="315" t="s">
        <v>1184</v>
      </c>
      <c r="K74" s="314"/>
    </row>
    <row r="75" spans="2:11" ht="17.25" customHeight="1">
      <c r="B75" s="312"/>
      <c r="C75" s="317" t="s">
        <v>1185</v>
      </c>
      <c r="D75" s="317"/>
      <c r="E75" s="317"/>
      <c r="F75" s="318" t="s">
        <v>1186</v>
      </c>
      <c r="G75" s="319"/>
      <c r="H75" s="317"/>
      <c r="I75" s="317"/>
      <c r="J75" s="317" t="s">
        <v>1187</v>
      </c>
      <c r="K75" s="314"/>
    </row>
    <row r="76" spans="2:11" ht="5.25" customHeight="1">
      <c r="B76" s="312"/>
      <c r="C76" s="320"/>
      <c r="D76" s="320"/>
      <c r="E76" s="320"/>
      <c r="F76" s="320"/>
      <c r="G76" s="321"/>
      <c r="H76" s="320"/>
      <c r="I76" s="320"/>
      <c r="J76" s="320"/>
      <c r="K76" s="314"/>
    </row>
    <row r="77" spans="2:11" ht="15" customHeight="1">
      <c r="B77" s="312"/>
      <c r="C77" s="301" t="s">
        <v>53</v>
      </c>
      <c r="D77" s="320"/>
      <c r="E77" s="320"/>
      <c r="F77" s="322" t="s">
        <v>1188</v>
      </c>
      <c r="G77" s="321"/>
      <c r="H77" s="301" t="s">
        <v>1189</v>
      </c>
      <c r="I77" s="301" t="s">
        <v>1190</v>
      </c>
      <c r="J77" s="301">
        <v>20</v>
      </c>
      <c r="K77" s="314"/>
    </row>
    <row r="78" spans="2:11" ht="15" customHeight="1">
      <c r="B78" s="312"/>
      <c r="C78" s="301" t="s">
        <v>1191</v>
      </c>
      <c r="D78" s="301"/>
      <c r="E78" s="301"/>
      <c r="F78" s="322" t="s">
        <v>1188</v>
      </c>
      <c r="G78" s="321"/>
      <c r="H78" s="301" t="s">
        <v>1192</v>
      </c>
      <c r="I78" s="301" t="s">
        <v>1190</v>
      </c>
      <c r="J78" s="301">
        <v>120</v>
      </c>
      <c r="K78" s="314"/>
    </row>
    <row r="79" spans="2:11" ht="15" customHeight="1">
      <c r="B79" s="323"/>
      <c r="C79" s="301" t="s">
        <v>1193</v>
      </c>
      <c r="D79" s="301"/>
      <c r="E79" s="301"/>
      <c r="F79" s="322" t="s">
        <v>1194</v>
      </c>
      <c r="G79" s="321"/>
      <c r="H79" s="301" t="s">
        <v>1195</v>
      </c>
      <c r="I79" s="301" t="s">
        <v>1190</v>
      </c>
      <c r="J79" s="301">
        <v>50</v>
      </c>
      <c r="K79" s="314"/>
    </row>
    <row r="80" spans="2:11" ht="15" customHeight="1">
      <c r="B80" s="323"/>
      <c r="C80" s="301" t="s">
        <v>1196</v>
      </c>
      <c r="D80" s="301"/>
      <c r="E80" s="301"/>
      <c r="F80" s="322" t="s">
        <v>1188</v>
      </c>
      <c r="G80" s="321"/>
      <c r="H80" s="301" t="s">
        <v>1197</v>
      </c>
      <c r="I80" s="301" t="s">
        <v>1198</v>
      </c>
      <c r="J80" s="301"/>
      <c r="K80" s="314"/>
    </row>
    <row r="81" spans="2:11" ht="15" customHeight="1">
      <c r="B81" s="323"/>
      <c r="C81" s="324" t="s">
        <v>1199</v>
      </c>
      <c r="D81" s="324"/>
      <c r="E81" s="324"/>
      <c r="F81" s="325" t="s">
        <v>1194</v>
      </c>
      <c r="G81" s="324"/>
      <c r="H81" s="324" t="s">
        <v>1200</v>
      </c>
      <c r="I81" s="324" t="s">
        <v>1190</v>
      </c>
      <c r="J81" s="324">
        <v>15</v>
      </c>
      <c r="K81" s="314"/>
    </row>
    <row r="82" spans="2:11" ht="15" customHeight="1">
      <c r="B82" s="323"/>
      <c r="C82" s="324" t="s">
        <v>1201</v>
      </c>
      <c r="D82" s="324"/>
      <c r="E82" s="324"/>
      <c r="F82" s="325" t="s">
        <v>1194</v>
      </c>
      <c r="G82" s="324"/>
      <c r="H82" s="324" t="s">
        <v>1202</v>
      </c>
      <c r="I82" s="324" t="s">
        <v>1190</v>
      </c>
      <c r="J82" s="324">
        <v>15</v>
      </c>
      <c r="K82" s="314"/>
    </row>
    <row r="83" spans="2:11" ht="15" customHeight="1">
      <c r="B83" s="323"/>
      <c r="C83" s="324" t="s">
        <v>1203</v>
      </c>
      <c r="D83" s="324"/>
      <c r="E83" s="324"/>
      <c r="F83" s="325" t="s">
        <v>1194</v>
      </c>
      <c r="G83" s="324"/>
      <c r="H83" s="324" t="s">
        <v>1204</v>
      </c>
      <c r="I83" s="324" t="s">
        <v>1190</v>
      </c>
      <c r="J83" s="324">
        <v>20</v>
      </c>
      <c r="K83" s="314"/>
    </row>
    <row r="84" spans="2:11" ht="15" customHeight="1">
      <c r="B84" s="323"/>
      <c r="C84" s="324" t="s">
        <v>1205</v>
      </c>
      <c r="D84" s="324"/>
      <c r="E84" s="324"/>
      <c r="F84" s="325" t="s">
        <v>1194</v>
      </c>
      <c r="G84" s="324"/>
      <c r="H84" s="324" t="s">
        <v>1206</v>
      </c>
      <c r="I84" s="324" t="s">
        <v>1190</v>
      </c>
      <c r="J84" s="324">
        <v>20</v>
      </c>
      <c r="K84" s="314"/>
    </row>
    <row r="85" spans="2:11" ht="15" customHeight="1">
      <c r="B85" s="323"/>
      <c r="C85" s="301" t="s">
        <v>1207</v>
      </c>
      <c r="D85" s="301"/>
      <c r="E85" s="301"/>
      <c r="F85" s="322" t="s">
        <v>1194</v>
      </c>
      <c r="G85" s="321"/>
      <c r="H85" s="301" t="s">
        <v>1208</v>
      </c>
      <c r="I85" s="301" t="s">
        <v>1190</v>
      </c>
      <c r="J85" s="301">
        <v>50</v>
      </c>
      <c r="K85" s="314"/>
    </row>
    <row r="86" spans="2:11" ht="15" customHeight="1">
      <c r="B86" s="323"/>
      <c r="C86" s="301" t="s">
        <v>1209</v>
      </c>
      <c r="D86" s="301"/>
      <c r="E86" s="301"/>
      <c r="F86" s="322" t="s">
        <v>1194</v>
      </c>
      <c r="G86" s="321"/>
      <c r="H86" s="301" t="s">
        <v>1210</v>
      </c>
      <c r="I86" s="301" t="s">
        <v>1190</v>
      </c>
      <c r="J86" s="301">
        <v>20</v>
      </c>
      <c r="K86" s="314"/>
    </row>
    <row r="87" spans="2:11" ht="15" customHeight="1">
      <c r="B87" s="323"/>
      <c r="C87" s="301" t="s">
        <v>1211</v>
      </c>
      <c r="D87" s="301"/>
      <c r="E87" s="301"/>
      <c r="F87" s="322" t="s">
        <v>1194</v>
      </c>
      <c r="G87" s="321"/>
      <c r="H87" s="301" t="s">
        <v>1212</v>
      </c>
      <c r="I87" s="301" t="s">
        <v>1190</v>
      </c>
      <c r="J87" s="301">
        <v>20</v>
      </c>
      <c r="K87" s="314"/>
    </row>
    <row r="88" spans="2:11" ht="15" customHeight="1">
      <c r="B88" s="323"/>
      <c r="C88" s="301" t="s">
        <v>1213</v>
      </c>
      <c r="D88" s="301"/>
      <c r="E88" s="301"/>
      <c r="F88" s="322" t="s">
        <v>1194</v>
      </c>
      <c r="G88" s="321"/>
      <c r="H88" s="301" t="s">
        <v>1214</v>
      </c>
      <c r="I88" s="301" t="s">
        <v>1190</v>
      </c>
      <c r="J88" s="301">
        <v>50</v>
      </c>
      <c r="K88" s="314"/>
    </row>
    <row r="89" spans="2:11" ht="15" customHeight="1">
      <c r="B89" s="323"/>
      <c r="C89" s="301" t="s">
        <v>1215</v>
      </c>
      <c r="D89" s="301"/>
      <c r="E89" s="301"/>
      <c r="F89" s="322" t="s">
        <v>1194</v>
      </c>
      <c r="G89" s="321"/>
      <c r="H89" s="301" t="s">
        <v>1215</v>
      </c>
      <c r="I89" s="301" t="s">
        <v>1190</v>
      </c>
      <c r="J89" s="301">
        <v>50</v>
      </c>
      <c r="K89" s="314"/>
    </row>
    <row r="90" spans="2:11" ht="15" customHeight="1">
      <c r="B90" s="323"/>
      <c r="C90" s="301" t="s">
        <v>118</v>
      </c>
      <c r="D90" s="301"/>
      <c r="E90" s="301"/>
      <c r="F90" s="322" t="s">
        <v>1194</v>
      </c>
      <c r="G90" s="321"/>
      <c r="H90" s="301" t="s">
        <v>1216</v>
      </c>
      <c r="I90" s="301" t="s">
        <v>1190</v>
      </c>
      <c r="J90" s="301">
        <v>255</v>
      </c>
      <c r="K90" s="314"/>
    </row>
    <row r="91" spans="2:11" ht="15" customHeight="1">
      <c r="B91" s="323"/>
      <c r="C91" s="301" t="s">
        <v>1217</v>
      </c>
      <c r="D91" s="301"/>
      <c r="E91" s="301"/>
      <c r="F91" s="322" t="s">
        <v>1188</v>
      </c>
      <c r="G91" s="321"/>
      <c r="H91" s="301" t="s">
        <v>1218</v>
      </c>
      <c r="I91" s="301" t="s">
        <v>1219</v>
      </c>
      <c r="J91" s="301"/>
      <c r="K91" s="314"/>
    </row>
    <row r="92" spans="2:11" ht="15" customHeight="1">
      <c r="B92" s="323"/>
      <c r="C92" s="301" t="s">
        <v>1220</v>
      </c>
      <c r="D92" s="301"/>
      <c r="E92" s="301"/>
      <c r="F92" s="322" t="s">
        <v>1188</v>
      </c>
      <c r="G92" s="321"/>
      <c r="H92" s="301" t="s">
        <v>1221</v>
      </c>
      <c r="I92" s="301" t="s">
        <v>1222</v>
      </c>
      <c r="J92" s="301"/>
      <c r="K92" s="314"/>
    </row>
    <row r="93" spans="2:11" ht="15" customHeight="1">
      <c r="B93" s="323"/>
      <c r="C93" s="301" t="s">
        <v>1223</v>
      </c>
      <c r="D93" s="301"/>
      <c r="E93" s="301"/>
      <c r="F93" s="322" t="s">
        <v>1188</v>
      </c>
      <c r="G93" s="321"/>
      <c r="H93" s="301" t="s">
        <v>1223</v>
      </c>
      <c r="I93" s="301" t="s">
        <v>1222</v>
      </c>
      <c r="J93" s="301"/>
      <c r="K93" s="314"/>
    </row>
    <row r="94" spans="2:11" ht="15" customHeight="1">
      <c r="B94" s="323"/>
      <c r="C94" s="301" t="s">
        <v>38</v>
      </c>
      <c r="D94" s="301"/>
      <c r="E94" s="301"/>
      <c r="F94" s="322" t="s">
        <v>1188</v>
      </c>
      <c r="G94" s="321"/>
      <c r="H94" s="301" t="s">
        <v>1224</v>
      </c>
      <c r="I94" s="301" t="s">
        <v>1222</v>
      </c>
      <c r="J94" s="301"/>
      <c r="K94" s="314"/>
    </row>
    <row r="95" spans="2:11" ht="15" customHeight="1">
      <c r="B95" s="323"/>
      <c r="C95" s="301" t="s">
        <v>48</v>
      </c>
      <c r="D95" s="301"/>
      <c r="E95" s="301"/>
      <c r="F95" s="322" t="s">
        <v>1188</v>
      </c>
      <c r="G95" s="321"/>
      <c r="H95" s="301" t="s">
        <v>1225</v>
      </c>
      <c r="I95" s="301" t="s">
        <v>1222</v>
      </c>
      <c r="J95" s="301"/>
      <c r="K95" s="314"/>
    </row>
    <row r="96" spans="2:11" ht="15" customHeight="1">
      <c r="B96" s="326"/>
      <c r="C96" s="327"/>
      <c r="D96" s="327"/>
      <c r="E96" s="327"/>
      <c r="F96" s="327"/>
      <c r="G96" s="327"/>
      <c r="H96" s="327"/>
      <c r="I96" s="327"/>
      <c r="J96" s="327"/>
      <c r="K96" s="328"/>
    </row>
    <row r="97" spans="2:11" ht="18.75" customHeight="1">
      <c r="B97" s="329"/>
      <c r="C97" s="330"/>
      <c r="D97" s="330"/>
      <c r="E97" s="330"/>
      <c r="F97" s="330"/>
      <c r="G97" s="330"/>
      <c r="H97" s="330"/>
      <c r="I97" s="330"/>
      <c r="J97" s="330"/>
      <c r="K97" s="329"/>
    </row>
    <row r="98" spans="2:11" ht="18.75" customHeight="1">
      <c r="B98" s="308"/>
      <c r="C98" s="308"/>
      <c r="D98" s="308"/>
      <c r="E98" s="308"/>
      <c r="F98" s="308"/>
      <c r="G98" s="308"/>
      <c r="H98" s="308"/>
      <c r="I98" s="308"/>
      <c r="J98" s="308"/>
      <c r="K98" s="308"/>
    </row>
    <row r="99" spans="2:11" ht="7.5" customHeight="1">
      <c r="B99" s="309"/>
      <c r="C99" s="310"/>
      <c r="D99" s="310"/>
      <c r="E99" s="310"/>
      <c r="F99" s="310"/>
      <c r="G99" s="310"/>
      <c r="H99" s="310"/>
      <c r="I99" s="310"/>
      <c r="J99" s="310"/>
      <c r="K99" s="311"/>
    </row>
    <row r="100" spans="2:11" ht="45" customHeight="1">
      <c r="B100" s="312"/>
      <c r="C100" s="313" t="s">
        <v>1226</v>
      </c>
      <c r="D100" s="313"/>
      <c r="E100" s="313"/>
      <c r="F100" s="313"/>
      <c r="G100" s="313"/>
      <c r="H100" s="313"/>
      <c r="I100" s="313"/>
      <c r="J100" s="313"/>
      <c r="K100" s="314"/>
    </row>
    <row r="101" spans="2:11" ht="17.25" customHeight="1">
      <c r="B101" s="312"/>
      <c r="C101" s="315" t="s">
        <v>1182</v>
      </c>
      <c r="D101" s="315"/>
      <c r="E101" s="315"/>
      <c r="F101" s="315" t="s">
        <v>1183</v>
      </c>
      <c r="G101" s="316"/>
      <c r="H101" s="315" t="s">
        <v>113</v>
      </c>
      <c r="I101" s="315" t="s">
        <v>57</v>
      </c>
      <c r="J101" s="315" t="s">
        <v>1184</v>
      </c>
      <c r="K101" s="314"/>
    </row>
    <row r="102" spans="2:11" ht="17.25" customHeight="1">
      <c r="B102" s="312"/>
      <c r="C102" s="317" t="s">
        <v>1185</v>
      </c>
      <c r="D102" s="317"/>
      <c r="E102" s="317"/>
      <c r="F102" s="318" t="s">
        <v>1186</v>
      </c>
      <c r="G102" s="319"/>
      <c r="H102" s="317"/>
      <c r="I102" s="317"/>
      <c r="J102" s="317" t="s">
        <v>1187</v>
      </c>
      <c r="K102" s="314"/>
    </row>
    <row r="103" spans="2:11" ht="5.25" customHeight="1">
      <c r="B103" s="312"/>
      <c r="C103" s="315"/>
      <c r="D103" s="315"/>
      <c r="E103" s="315"/>
      <c r="F103" s="315"/>
      <c r="G103" s="331"/>
      <c r="H103" s="315"/>
      <c r="I103" s="315"/>
      <c r="J103" s="315"/>
      <c r="K103" s="314"/>
    </row>
    <row r="104" spans="2:11" ht="15" customHeight="1">
      <c r="B104" s="312"/>
      <c r="C104" s="301" t="s">
        <v>53</v>
      </c>
      <c r="D104" s="320"/>
      <c r="E104" s="320"/>
      <c r="F104" s="322" t="s">
        <v>1188</v>
      </c>
      <c r="G104" s="331"/>
      <c r="H104" s="301" t="s">
        <v>1227</v>
      </c>
      <c r="I104" s="301" t="s">
        <v>1190</v>
      </c>
      <c r="J104" s="301">
        <v>20</v>
      </c>
      <c r="K104" s="314"/>
    </row>
    <row r="105" spans="2:11" ht="15" customHeight="1">
      <c r="B105" s="312"/>
      <c r="C105" s="301" t="s">
        <v>1191</v>
      </c>
      <c r="D105" s="301"/>
      <c r="E105" s="301"/>
      <c r="F105" s="322" t="s">
        <v>1188</v>
      </c>
      <c r="G105" s="301"/>
      <c r="H105" s="301" t="s">
        <v>1227</v>
      </c>
      <c r="I105" s="301" t="s">
        <v>1190</v>
      </c>
      <c r="J105" s="301">
        <v>120</v>
      </c>
      <c r="K105" s="314"/>
    </row>
    <row r="106" spans="2:11" ht="15" customHeight="1">
      <c r="B106" s="323"/>
      <c r="C106" s="301" t="s">
        <v>1193</v>
      </c>
      <c r="D106" s="301"/>
      <c r="E106" s="301"/>
      <c r="F106" s="322" t="s">
        <v>1194</v>
      </c>
      <c r="G106" s="301"/>
      <c r="H106" s="301" t="s">
        <v>1227</v>
      </c>
      <c r="I106" s="301" t="s">
        <v>1190</v>
      </c>
      <c r="J106" s="301">
        <v>50</v>
      </c>
      <c r="K106" s="314"/>
    </row>
    <row r="107" spans="2:11" ht="15" customHeight="1">
      <c r="B107" s="323"/>
      <c r="C107" s="301" t="s">
        <v>1196</v>
      </c>
      <c r="D107" s="301"/>
      <c r="E107" s="301"/>
      <c r="F107" s="322" t="s">
        <v>1188</v>
      </c>
      <c r="G107" s="301"/>
      <c r="H107" s="301" t="s">
        <v>1227</v>
      </c>
      <c r="I107" s="301" t="s">
        <v>1198</v>
      </c>
      <c r="J107" s="301"/>
      <c r="K107" s="314"/>
    </row>
    <row r="108" spans="2:11" ht="15" customHeight="1">
      <c r="B108" s="323"/>
      <c r="C108" s="301" t="s">
        <v>1207</v>
      </c>
      <c r="D108" s="301"/>
      <c r="E108" s="301"/>
      <c r="F108" s="322" t="s">
        <v>1194</v>
      </c>
      <c r="G108" s="301"/>
      <c r="H108" s="301" t="s">
        <v>1227</v>
      </c>
      <c r="I108" s="301" t="s">
        <v>1190</v>
      </c>
      <c r="J108" s="301">
        <v>50</v>
      </c>
      <c r="K108" s="314"/>
    </row>
    <row r="109" spans="2:11" ht="15" customHeight="1">
      <c r="B109" s="323"/>
      <c r="C109" s="301" t="s">
        <v>1215</v>
      </c>
      <c r="D109" s="301"/>
      <c r="E109" s="301"/>
      <c r="F109" s="322" t="s">
        <v>1194</v>
      </c>
      <c r="G109" s="301"/>
      <c r="H109" s="301" t="s">
        <v>1227</v>
      </c>
      <c r="I109" s="301" t="s">
        <v>1190</v>
      </c>
      <c r="J109" s="301">
        <v>50</v>
      </c>
      <c r="K109" s="314"/>
    </row>
    <row r="110" spans="2:11" ht="15" customHeight="1">
      <c r="B110" s="323"/>
      <c r="C110" s="301" t="s">
        <v>1213</v>
      </c>
      <c r="D110" s="301"/>
      <c r="E110" s="301"/>
      <c r="F110" s="322" t="s">
        <v>1194</v>
      </c>
      <c r="G110" s="301"/>
      <c r="H110" s="301" t="s">
        <v>1227</v>
      </c>
      <c r="I110" s="301" t="s">
        <v>1190</v>
      </c>
      <c r="J110" s="301">
        <v>50</v>
      </c>
      <c r="K110" s="314"/>
    </row>
    <row r="111" spans="2:11" ht="15" customHeight="1">
      <c r="B111" s="323"/>
      <c r="C111" s="301" t="s">
        <v>53</v>
      </c>
      <c r="D111" s="301"/>
      <c r="E111" s="301"/>
      <c r="F111" s="322" t="s">
        <v>1188</v>
      </c>
      <c r="G111" s="301"/>
      <c r="H111" s="301" t="s">
        <v>1228</v>
      </c>
      <c r="I111" s="301" t="s">
        <v>1190</v>
      </c>
      <c r="J111" s="301">
        <v>20</v>
      </c>
      <c r="K111" s="314"/>
    </row>
    <row r="112" spans="2:11" ht="15" customHeight="1">
      <c r="B112" s="323"/>
      <c r="C112" s="301" t="s">
        <v>1229</v>
      </c>
      <c r="D112" s="301"/>
      <c r="E112" s="301"/>
      <c r="F112" s="322" t="s">
        <v>1188</v>
      </c>
      <c r="G112" s="301"/>
      <c r="H112" s="301" t="s">
        <v>1230</v>
      </c>
      <c r="I112" s="301" t="s">
        <v>1190</v>
      </c>
      <c r="J112" s="301">
        <v>120</v>
      </c>
      <c r="K112" s="314"/>
    </row>
    <row r="113" spans="2:11" ht="15" customHeight="1">
      <c r="B113" s="323"/>
      <c r="C113" s="301" t="s">
        <v>38</v>
      </c>
      <c r="D113" s="301"/>
      <c r="E113" s="301"/>
      <c r="F113" s="322" t="s">
        <v>1188</v>
      </c>
      <c r="G113" s="301"/>
      <c r="H113" s="301" t="s">
        <v>1231</v>
      </c>
      <c r="I113" s="301" t="s">
        <v>1222</v>
      </c>
      <c r="J113" s="301"/>
      <c r="K113" s="314"/>
    </row>
    <row r="114" spans="2:11" ht="15" customHeight="1">
      <c r="B114" s="323"/>
      <c r="C114" s="301" t="s">
        <v>48</v>
      </c>
      <c r="D114" s="301"/>
      <c r="E114" s="301"/>
      <c r="F114" s="322" t="s">
        <v>1188</v>
      </c>
      <c r="G114" s="301"/>
      <c r="H114" s="301" t="s">
        <v>1232</v>
      </c>
      <c r="I114" s="301" t="s">
        <v>1222</v>
      </c>
      <c r="J114" s="301"/>
      <c r="K114" s="314"/>
    </row>
    <row r="115" spans="2:11" ht="15" customHeight="1">
      <c r="B115" s="323"/>
      <c r="C115" s="301" t="s">
        <v>57</v>
      </c>
      <c r="D115" s="301"/>
      <c r="E115" s="301"/>
      <c r="F115" s="322" t="s">
        <v>1188</v>
      </c>
      <c r="G115" s="301"/>
      <c r="H115" s="301" t="s">
        <v>1233</v>
      </c>
      <c r="I115" s="301" t="s">
        <v>1234</v>
      </c>
      <c r="J115" s="301"/>
      <c r="K115" s="314"/>
    </row>
    <row r="116" spans="2:11" ht="15" customHeight="1">
      <c r="B116" s="326"/>
      <c r="C116" s="332"/>
      <c r="D116" s="332"/>
      <c r="E116" s="332"/>
      <c r="F116" s="332"/>
      <c r="G116" s="332"/>
      <c r="H116" s="332"/>
      <c r="I116" s="332"/>
      <c r="J116" s="332"/>
      <c r="K116" s="328"/>
    </row>
    <row r="117" spans="2:11" ht="18.75" customHeight="1">
      <c r="B117" s="333"/>
      <c r="C117" s="298"/>
      <c r="D117" s="298"/>
      <c r="E117" s="298"/>
      <c r="F117" s="334"/>
      <c r="G117" s="298"/>
      <c r="H117" s="298"/>
      <c r="I117" s="298"/>
      <c r="J117" s="298"/>
      <c r="K117" s="333"/>
    </row>
    <row r="118" spans="2:11" ht="18.75" customHeight="1">
      <c r="B118" s="308"/>
      <c r="C118" s="308"/>
      <c r="D118" s="308"/>
      <c r="E118" s="308"/>
      <c r="F118" s="308"/>
      <c r="G118" s="308"/>
      <c r="H118" s="308"/>
      <c r="I118" s="308"/>
      <c r="J118" s="308"/>
      <c r="K118" s="308"/>
    </row>
    <row r="119" spans="2:11" ht="7.5" customHeight="1">
      <c r="B119" s="335"/>
      <c r="C119" s="336"/>
      <c r="D119" s="336"/>
      <c r="E119" s="336"/>
      <c r="F119" s="336"/>
      <c r="G119" s="336"/>
      <c r="H119" s="336"/>
      <c r="I119" s="336"/>
      <c r="J119" s="336"/>
      <c r="K119" s="337"/>
    </row>
    <row r="120" spans="2:11" ht="45" customHeight="1">
      <c r="B120" s="338"/>
      <c r="C120" s="289" t="s">
        <v>1235</v>
      </c>
      <c r="D120" s="289"/>
      <c r="E120" s="289"/>
      <c r="F120" s="289"/>
      <c r="G120" s="289"/>
      <c r="H120" s="289"/>
      <c r="I120" s="289"/>
      <c r="J120" s="289"/>
      <c r="K120" s="339"/>
    </row>
    <row r="121" spans="2:11" ht="17.25" customHeight="1">
      <c r="B121" s="340"/>
      <c r="C121" s="315" t="s">
        <v>1182</v>
      </c>
      <c r="D121" s="315"/>
      <c r="E121" s="315"/>
      <c r="F121" s="315" t="s">
        <v>1183</v>
      </c>
      <c r="G121" s="316"/>
      <c r="H121" s="315" t="s">
        <v>113</v>
      </c>
      <c r="I121" s="315" t="s">
        <v>57</v>
      </c>
      <c r="J121" s="315" t="s">
        <v>1184</v>
      </c>
      <c r="K121" s="341"/>
    </row>
    <row r="122" spans="2:11" ht="17.25" customHeight="1">
      <c r="B122" s="340"/>
      <c r="C122" s="317" t="s">
        <v>1185</v>
      </c>
      <c r="D122" s="317"/>
      <c r="E122" s="317"/>
      <c r="F122" s="318" t="s">
        <v>1186</v>
      </c>
      <c r="G122" s="319"/>
      <c r="H122" s="317"/>
      <c r="I122" s="317"/>
      <c r="J122" s="317" t="s">
        <v>1187</v>
      </c>
      <c r="K122" s="341"/>
    </row>
    <row r="123" spans="2:11" ht="5.25" customHeight="1">
      <c r="B123" s="342"/>
      <c r="C123" s="320"/>
      <c r="D123" s="320"/>
      <c r="E123" s="320"/>
      <c r="F123" s="320"/>
      <c r="G123" s="301"/>
      <c r="H123" s="320"/>
      <c r="I123" s="320"/>
      <c r="J123" s="320"/>
      <c r="K123" s="343"/>
    </row>
    <row r="124" spans="2:11" ht="15" customHeight="1">
      <c r="B124" s="342"/>
      <c r="C124" s="301" t="s">
        <v>1191</v>
      </c>
      <c r="D124" s="320"/>
      <c r="E124" s="320"/>
      <c r="F124" s="322" t="s">
        <v>1188</v>
      </c>
      <c r="G124" s="301"/>
      <c r="H124" s="301" t="s">
        <v>1227</v>
      </c>
      <c r="I124" s="301" t="s">
        <v>1190</v>
      </c>
      <c r="J124" s="301">
        <v>120</v>
      </c>
      <c r="K124" s="344"/>
    </row>
    <row r="125" spans="2:11" ht="15" customHeight="1">
      <c r="B125" s="342"/>
      <c r="C125" s="301" t="s">
        <v>1236</v>
      </c>
      <c r="D125" s="301"/>
      <c r="E125" s="301"/>
      <c r="F125" s="322" t="s">
        <v>1188</v>
      </c>
      <c r="G125" s="301"/>
      <c r="H125" s="301" t="s">
        <v>1237</v>
      </c>
      <c r="I125" s="301" t="s">
        <v>1190</v>
      </c>
      <c r="J125" s="301" t="s">
        <v>1238</v>
      </c>
      <c r="K125" s="344"/>
    </row>
    <row r="126" spans="2:11" ht="15" customHeight="1">
      <c r="B126" s="342"/>
      <c r="C126" s="301" t="s">
        <v>1137</v>
      </c>
      <c r="D126" s="301"/>
      <c r="E126" s="301"/>
      <c r="F126" s="322" t="s">
        <v>1188</v>
      </c>
      <c r="G126" s="301"/>
      <c r="H126" s="301" t="s">
        <v>1239</v>
      </c>
      <c r="I126" s="301" t="s">
        <v>1190</v>
      </c>
      <c r="J126" s="301" t="s">
        <v>1238</v>
      </c>
      <c r="K126" s="344"/>
    </row>
    <row r="127" spans="2:11" ht="15" customHeight="1">
      <c r="B127" s="342"/>
      <c r="C127" s="301" t="s">
        <v>1199</v>
      </c>
      <c r="D127" s="301"/>
      <c r="E127" s="301"/>
      <c r="F127" s="322" t="s">
        <v>1194</v>
      </c>
      <c r="G127" s="301"/>
      <c r="H127" s="301" t="s">
        <v>1200</v>
      </c>
      <c r="I127" s="301" t="s">
        <v>1190</v>
      </c>
      <c r="J127" s="301">
        <v>15</v>
      </c>
      <c r="K127" s="344"/>
    </row>
    <row r="128" spans="2:11" ht="15" customHeight="1">
      <c r="B128" s="342"/>
      <c r="C128" s="324" t="s">
        <v>1201</v>
      </c>
      <c r="D128" s="324"/>
      <c r="E128" s="324"/>
      <c r="F128" s="325" t="s">
        <v>1194</v>
      </c>
      <c r="G128" s="324"/>
      <c r="H128" s="324" t="s">
        <v>1202</v>
      </c>
      <c r="I128" s="324" t="s">
        <v>1190</v>
      </c>
      <c r="J128" s="324">
        <v>15</v>
      </c>
      <c r="K128" s="344"/>
    </row>
    <row r="129" spans="2:11" ht="15" customHeight="1">
      <c r="B129" s="342"/>
      <c r="C129" s="324" t="s">
        <v>1203</v>
      </c>
      <c r="D129" s="324"/>
      <c r="E129" s="324"/>
      <c r="F129" s="325" t="s">
        <v>1194</v>
      </c>
      <c r="G129" s="324"/>
      <c r="H129" s="324" t="s">
        <v>1204</v>
      </c>
      <c r="I129" s="324" t="s">
        <v>1190</v>
      </c>
      <c r="J129" s="324">
        <v>20</v>
      </c>
      <c r="K129" s="344"/>
    </row>
    <row r="130" spans="2:11" ht="15" customHeight="1">
      <c r="B130" s="342"/>
      <c r="C130" s="324" t="s">
        <v>1205</v>
      </c>
      <c r="D130" s="324"/>
      <c r="E130" s="324"/>
      <c r="F130" s="325" t="s">
        <v>1194</v>
      </c>
      <c r="G130" s="324"/>
      <c r="H130" s="324" t="s">
        <v>1206</v>
      </c>
      <c r="I130" s="324" t="s">
        <v>1190</v>
      </c>
      <c r="J130" s="324">
        <v>20</v>
      </c>
      <c r="K130" s="344"/>
    </row>
    <row r="131" spans="2:11" ht="15" customHeight="1">
      <c r="B131" s="342"/>
      <c r="C131" s="301" t="s">
        <v>1193</v>
      </c>
      <c r="D131" s="301"/>
      <c r="E131" s="301"/>
      <c r="F131" s="322" t="s">
        <v>1194</v>
      </c>
      <c r="G131" s="301"/>
      <c r="H131" s="301" t="s">
        <v>1227</v>
      </c>
      <c r="I131" s="301" t="s">
        <v>1190</v>
      </c>
      <c r="J131" s="301">
        <v>50</v>
      </c>
      <c r="K131" s="344"/>
    </row>
    <row r="132" spans="2:11" ht="15" customHeight="1">
      <c r="B132" s="342"/>
      <c r="C132" s="301" t="s">
        <v>1207</v>
      </c>
      <c r="D132" s="301"/>
      <c r="E132" s="301"/>
      <c r="F132" s="322" t="s">
        <v>1194</v>
      </c>
      <c r="G132" s="301"/>
      <c r="H132" s="301" t="s">
        <v>1227</v>
      </c>
      <c r="I132" s="301" t="s">
        <v>1190</v>
      </c>
      <c r="J132" s="301">
        <v>50</v>
      </c>
      <c r="K132" s="344"/>
    </row>
    <row r="133" spans="2:11" ht="15" customHeight="1">
      <c r="B133" s="342"/>
      <c r="C133" s="301" t="s">
        <v>1213</v>
      </c>
      <c r="D133" s="301"/>
      <c r="E133" s="301"/>
      <c r="F133" s="322" t="s">
        <v>1194</v>
      </c>
      <c r="G133" s="301"/>
      <c r="H133" s="301" t="s">
        <v>1227</v>
      </c>
      <c r="I133" s="301" t="s">
        <v>1190</v>
      </c>
      <c r="J133" s="301">
        <v>50</v>
      </c>
      <c r="K133" s="344"/>
    </row>
    <row r="134" spans="2:11" ht="15" customHeight="1">
      <c r="B134" s="342"/>
      <c r="C134" s="301" t="s">
        <v>1215</v>
      </c>
      <c r="D134" s="301"/>
      <c r="E134" s="301"/>
      <c r="F134" s="322" t="s">
        <v>1194</v>
      </c>
      <c r="G134" s="301"/>
      <c r="H134" s="301" t="s">
        <v>1227</v>
      </c>
      <c r="I134" s="301" t="s">
        <v>1190</v>
      </c>
      <c r="J134" s="301">
        <v>50</v>
      </c>
      <c r="K134" s="344"/>
    </row>
    <row r="135" spans="2:11" ht="15" customHeight="1">
      <c r="B135" s="342"/>
      <c r="C135" s="301" t="s">
        <v>118</v>
      </c>
      <c r="D135" s="301"/>
      <c r="E135" s="301"/>
      <c r="F135" s="322" t="s">
        <v>1194</v>
      </c>
      <c r="G135" s="301"/>
      <c r="H135" s="301" t="s">
        <v>1240</v>
      </c>
      <c r="I135" s="301" t="s">
        <v>1190</v>
      </c>
      <c r="J135" s="301">
        <v>255</v>
      </c>
      <c r="K135" s="344"/>
    </row>
    <row r="136" spans="2:11" ht="15" customHeight="1">
      <c r="B136" s="342"/>
      <c r="C136" s="301" t="s">
        <v>1217</v>
      </c>
      <c r="D136" s="301"/>
      <c r="E136" s="301"/>
      <c r="F136" s="322" t="s">
        <v>1188</v>
      </c>
      <c r="G136" s="301"/>
      <c r="H136" s="301" t="s">
        <v>1241</v>
      </c>
      <c r="I136" s="301" t="s">
        <v>1219</v>
      </c>
      <c r="J136" s="301"/>
      <c r="K136" s="344"/>
    </row>
    <row r="137" spans="2:11" ht="15" customHeight="1">
      <c r="B137" s="342"/>
      <c r="C137" s="301" t="s">
        <v>1220</v>
      </c>
      <c r="D137" s="301"/>
      <c r="E137" s="301"/>
      <c r="F137" s="322" t="s">
        <v>1188</v>
      </c>
      <c r="G137" s="301"/>
      <c r="H137" s="301" t="s">
        <v>1242</v>
      </c>
      <c r="I137" s="301" t="s">
        <v>1222</v>
      </c>
      <c r="J137" s="301"/>
      <c r="K137" s="344"/>
    </row>
    <row r="138" spans="2:11" ht="15" customHeight="1">
      <c r="B138" s="342"/>
      <c r="C138" s="301" t="s">
        <v>1223</v>
      </c>
      <c r="D138" s="301"/>
      <c r="E138" s="301"/>
      <c r="F138" s="322" t="s">
        <v>1188</v>
      </c>
      <c r="G138" s="301"/>
      <c r="H138" s="301" t="s">
        <v>1223</v>
      </c>
      <c r="I138" s="301" t="s">
        <v>1222</v>
      </c>
      <c r="J138" s="301"/>
      <c r="K138" s="344"/>
    </row>
    <row r="139" spans="2:11" ht="15" customHeight="1">
      <c r="B139" s="342"/>
      <c r="C139" s="301" t="s">
        <v>38</v>
      </c>
      <c r="D139" s="301"/>
      <c r="E139" s="301"/>
      <c r="F139" s="322" t="s">
        <v>1188</v>
      </c>
      <c r="G139" s="301"/>
      <c r="H139" s="301" t="s">
        <v>1243</v>
      </c>
      <c r="I139" s="301" t="s">
        <v>1222</v>
      </c>
      <c r="J139" s="301"/>
      <c r="K139" s="344"/>
    </row>
    <row r="140" spans="2:11" ht="15" customHeight="1">
      <c r="B140" s="342"/>
      <c r="C140" s="301" t="s">
        <v>1244</v>
      </c>
      <c r="D140" s="301"/>
      <c r="E140" s="301"/>
      <c r="F140" s="322" t="s">
        <v>1188</v>
      </c>
      <c r="G140" s="301"/>
      <c r="H140" s="301" t="s">
        <v>1245</v>
      </c>
      <c r="I140" s="301" t="s">
        <v>1222</v>
      </c>
      <c r="J140" s="301"/>
      <c r="K140" s="344"/>
    </row>
    <row r="141" spans="2:11" ht="15" customHeight="1">
      <c r="B141" s="345"/>
      <c r="C141" s="346"/>
      <c r="D141" s="346"/>
      <c r="E141" s="346"/>
      <c r="F141" s="346"/>
      <c r="G141" s="346"/>
      <c r="H141" s="346"/>
      <c r="I141" s="346"/>
      <c r="J141" s="346"/>
      <c r="K141" s="347"/>
    </row>
    <row r="142" spans="2:11" ht="18.75" customHeight="1">
      <c r="B142" s="298"/>
      <c r="C142" s="298"/>
      <c r="D142" s="298"/>
      <c r="E142" s="298"/>
      <c r="F142" s="334"/>
      <c r="G142" s="298"/>
      <c r="H142" s="298"/>
      <c r="I142" s="298"/>
      <c r="J142" s="298"/>
      <c r="K142" s="298"/>
    </row>
    <row r="143" spans="2:11" ht="18.75" customHeight="1">
      <c r="B143" s="308"/>
      <c r="C143" s="308"/>
      <c r="D143" s="308"/>
      <c r="E143" s="308"/>
      <c r="F143" s="308"/>
      <c r="G143" s="308"/>
      <c r="H143" s="308"/>
      <c r="I143" s="308"/>
      <c r="J143" s="308"/>
      <c r="K143" s="308"/>
    </row>
    <row r="144" spans="2:11" ht="7.5" customHeight="1">
      <c r="B144" s="309"/>
      <c r="C144" s="310"/>
      <c r="D144" s="310"/>
      <c r="E144" s="310"/>
      <c r="F144" s="310"/>
      <c r="G144" s="310"/>
      <c r="H144" s="310"/>
      <c r="I144" s="310"/>
      <c r="J144" s="310"/>
      <c r="K144" s="311"/>
    </row>
    <row r="145" spans="2:11" ht="45" customHeight="1">
      <c r="B145" s="312"/>
      <c r="C145" s="313" t="s">
        <v>1246</v>
      </c>
      <c r="D145" s="313"/>
      <c r="E145" s="313"/>
      <c r="F145" s="313"/>
      <c r="G145" s="313"/>
      <c r="H145" s="313"/>
      <c r="I145" s="313"/>
      <c r="J145" s="313"/>
      <c r="K145" s="314"/>
    </row>
    <row r="146" spans="2:11" ht="17.25" customHeight="1">
      <c r="B146" s="312"/>
      <c r="C146" s="315" t="s">
        <v>1182</v>
      </c>
      <c r="D146" s="315"/>
      <c r="E146" s="315"/>
      <c r="F146" s="315" t="s">
        <v>1183</v>
      </c>
      <c r="G146" s="316"/>
      <c r="H146" s="315" t="s">
        <v>113</v>
      </c>
      <c r="I146" s="315" t="s">
        <v>57</v>
      </c>
      <c r="J146" s="315" t="s">
        <v>1184</v>
      </c>
      <c r="K146" s="314"/>
    </row>
    <row r="147" spans="2:11" ht="17.25" customHeight="1">
      <c r="B147" s="312"/>
      <c r="C147" s="317" t="s">
        <v>1185</v>
      </c>
      <c r="D147" s="317"/>
      <c r="E147" s="317"/>
      <c r="F147" s="318" t="s">
        <v>1186</v>
      </c>
      <c r="G147" s="319"/>
      <c r="H147" s="317"/>
      <c r="I147" s="317"/>
      <c r="J147" s="317" t="s">
        <v>1187</v>
      </c>
      <c r="K147" s="314"/>
    </row>
    <row r="148" spans="2:11" ht="5.25" customHeight="1">
      <c r="B148" s="323"/>
      <c r="C148" s="320"/>
      <c r="D148" s="320"/>
      <c r="E148" s="320"/>
      <c r="F148" s="320"/>
      <c r="G148" s="321"/>
      <c r="H148" s="320"/>
      <c r="I148" s="320"/>
      <c r="J148" s="320"/>
      <c r="K148" s="344"/>
    </row>
    <row r="149" spans="2:11" ht="15" customHeight="1">
      <c r="B149" s="323"/>
      <c r="C149" s="348" t="s">
        <v>1191</v>
      </c>
      <c r="D149" s="301"/>
      <c r="E149" s="301"/>
      <c r="F149" s="349" t="s">
        <v>1188</v>
      </c>
      <c r="G149" s="301"/>
      <c r="H149" s="348" t="s">
        <v>1227</v>
      </c>
      <c r="I149" s="348" t="s">
        <v>1190</v>
      </c>
      <c r="J149" s="348">
        <v>120</v>
      </c>
      <c r="K149" s="344"/>
    </row>
    <row r="150" spans="2:11" ht="15" customHeight="1">
      <c r="B150" s="323"/>
      <c r="C150" s="348" t="s">
        <v>1236</v>
      </c>
      <c r="D150" s="301"/>
      <c r="E150" s="301"/>
      <c r="F150" s="349" t="s">
        <v>1188</v>
      </c>
      <c r="G150" s="301"/>
      <c r="H150" s="348" t="s">
        <v>1247</v>
      </c>
      <c r="I150" s="348" t="s">
        <v>1190</v>
      </c>
      <c r="J150" s="348" t="s">
        <v>1238</v>
      </c>
      <c r="K150" s="344"/>
    </row>
    <row r="151" spans="2:11" ht="15" customHeight="1">
      <c r="B151" s="323"/>
      <c r="C151" s="348" t="s">
        <v>1137</v>
      </c>
      <c r="D151" s="301"/>
      <c r="E151" s="301"/>
      <c r="F151" s="349" t="s">
        <v>1188</v>
      </c>
      <c r="G151" s="301"/>
      <c r="H151" s="348" t="s">
        <v>1248</v>
      </c>
      <c r="I151" s="348" t="s">
        <v>1190</v>
      </c>
      <c r="J151" s="348" t="s">
        <v>1238</v>
      </c>
      <c r="K151" s="344"/>
    </row>
    <row r="152" spans="2:11" ht="15" customHeight="1">
      <c r="B152" s="323"/>
      <c r="C152" s="348" t="s">
        <v>1193</v>
      </c>
      <c r="D152" s="301"/>
      <c r="E152" s="301"/>
      <c r="F152" s="349" t="s">
        <v>1194</v>
      </c>
      <c r="G152" s="301"/>
      <c r="H152" s="348" t="s">
        <v>1227</v>
      </c>
      <c r="I152" s="348" t="s">
        <v>1190</v>
      </c>
      <c r="J152" s="348">
        <v>50</v>
      </c>
      <c r="K152" s="344"/>
    </row>
    <row r="153" spans="2:11" ht="15" customHeight="1">
      <c r="B153" s="323"/>
      <c r="C153" s="348" t="s">
        <v>1196</v>
      </c>
      <c r="D153" s="301"/>
      <c r="E153" s="301"/>
      <c r="F153" s="349" t="s">
        <v>1188</v>
      </c>
      <c r="G153" s="301"/>
      <c r="H153" s="348" t="s">
        <v>1227</v>
      </c>
      <c r="I153" s="348" t="s">
        <v>1198</v>
      </c>
      <c r="J153" s="348"/>
      <c r="K153" s="344"/>
    </row>
    <row r="154" spans="2:11" ht="15" customHeight="1">
      <c r="B154" s="323"/>
      <c r="C154" s="348" t="s">
        <v>1207</v>
      </c>
      <c r="D154" s="301"/>
      <c r="E154" s="301"/>
      <c r="F154" s="349" t="s">
        <v>1194</v>
      </c>
      <c r="G154" s="301"/>
      <c r="H154" s="348" t="s">
        <v>1227</v>
      </c>
      <c r="I154" s="348" t="s">
        <v>1190</v>
      </c>
      <c r="J154" s="348">
        <v>50</v>
      </c>
      <c r="K154" s="344"/>
    </row>
    <row r="155" spans="2:11" ht="15" customHeight="1">
      <c r="B155" s="323"/>
      <c r="C155" s="348" t="s">
        <v>1215</v>
      </c>
      <c r="D155" s="301"/>
      <c r="E155" s="301"/>
      <c r="F155" s="349" t="s">
        <v>1194</v>
      </c>
      <c r="G155" s="301"/>
      <c r="H155" s="348" t="s">
        <v>1227</v>
      </c>
      <c r="I155" s="348" t="s">
        <v>1190</v>
      </c>
      <c r="J155" s="348">
        <v>50</v>
      </c>
      <c r="K155" s="344"/>
    </row>
    <row r="156" spans="2:11" ht="15" customHeight="1">
      <c r="B156" s="323"/>
      <c r="C156" s="348" t="s">
        <v>1213</v>
      </c>
      <c r="D156" s="301"/>
      <c r="E156" s="301"/>
      <c r="F156" s="349" t="s">
        <v>1194</v>
      </c>
      <c r="G156" s="301"/>
      <c r="H156" s="348" t="s">
        <v>1227</v>
      </c>
      <c r="I156" s="348" t="s">
        <v>1190</v>
      </c>
      <c r="J156" s="348">
        <v>50</v>
      </c>
      <c r="K156" s="344"/>
    </row>
    <row r="157" spans="2:11" ht="15" customHeight="1">
      <c r="B157" s="323"/>
      <c r="C157" s="348" t="s">
        <v>97</v>
      </c>
      <c r="D157" s="301"/>
      <c r="E157" s="301"/>
      <c r="F157" s="349" t="s">
        <v>1188</v>
      </c>
      <c r="G157" s="301"/>
      <c r="H157" s="348" t="s">
        <v>1249</v>
      </c>
      <c r="I157" s="348" t="s">
        <v>1190</v>
      </c>
      <c r="J157" s="348" t="s">
        <v>1250</v>
      </c>
      <c r="K157" s="344"/>
    </row>
    <row r="158" spans="2:11" ht="15" customHeight="1">
      <c r="B158" s="323"/>
      <c r="C158" s="348" t="s">
        <v>1251</v>
      </c>
      <c r="D158" s="301"/>
      <c r="E158" s="301"/>
      <c r="F158" s="349" t="s">
        <v>1188</v>
      </c>
      <c r="G158" s="301"/>
      <c r="H158" s="348" t="s">
        <v>1252</v>
      </c>
      <c r="I158" s="348" t="s">
        <v>1222</v>
      </c>
      <c r="J158" s="348"/>
      <c r="K158" s="344"/>
    </row>
    <row r="159" spans="2:11" ht="15" customHeight="1">
      <c r="B159" s="350"/>
      <c r="C159" s="332"/>
      <c r="D159" s="332"/>
      <c r="E159" s="332"/>
      <c r="F159" s="332"/>
      <c r="G159" s="332"/>
      <c r="H159" s="332"/>
      <c r="I159" s="332"/>
      <c r="J159" s="332"/>
      <c r="K159" s="351"/>
    </row>
    <row r="160" spans="2:11" ht="18.75" customHeight="1">
      <c r="B160" s="298"/>
      <c r="C160" s="301"/>
      <c r="D160" s="301"/>
      <c r="E160" s="301"/>
      <c r="F160" s="322"/>
      <c r="G160" s="301"/>
      <c r="H160" s="301"/>
      <c r="I160" s="301"/>
      <c r="J160" s="301"/>
      <c r="K160" s="298"/>
    </row>
    <row r="161" spans="2:11" ht="18.75" customHeight="1">
      <c r="B161" s="308"/>
      <c r="C161" s="308"/>
      <c r="D161" s="308"/>
      <c r="E161" s="308"/>
      <c r="F161" s="308"/>
      <c r="G161" s="308"/>
      <c r="H161" s="308"/>
      <c r="I161" s="308"/>
      <c r="J161" s="308"/>
      <c r="K161" s="308"/>
    </row>
    <row r="162" spans="2:11" ht="7.5" customHeight="1">
      <c r="B162" s="285"/>
      <c r="C162" s="286"/>
      <c r="D162" s="286"/>
      <c r="E162" s="286"/>
      <c r="F162" s="286"/>
      <c r="G162" s="286"/>
      <c r="H162" s="286"/>
      <c r="I162" s="286"/>
      <c r="J162" s="286"/>
      <c r="K162" s="287"/>
    </row>
    <row r="163" spans="2:11" ht="45" customHeight="1">
      <c r="B163" s="288"/>
      <c r="C163" s="289" t="s">
        <v>1253</v>
      </c>
      <c r="D163" s="289"/>
      <c r="E163" s="289"/>
      <c r="F163" s="289"/>
      <c r="G163" s="289"/>
      <c r="H163" s="289"/>
      <c r="I163" s="289"/>
      <c r="J163" s="289"/>
      <c r="K163" s="290"/>
    </row>
    <row r="164" spans="2:11" ht="17.25" customHeight="1">
      <c r="B164" s="288"/>
      <c r="C164" s="315" t="s">
        <v>1182</v>
      </c>
      <c r="D164" s="315"/>
      <c r="E164" s="315"/>
      <c r="F164" s="315" t="s">
        <v>1183</v>
      </c>
      <c r="G164" s="352"/>
      <c r="H164" s="353" t="s">
        <v>113</v>
      </c>
      <c r="I164" s="353" t="s">
        <v>57</v>
      </c>
      <c r="J164" s="315" t="s">
        <v>1184</v>
      </c>
      <c r="K164" s="290"/>
    </row>
    <row r="165" spans="2:11" ht="17.25" customHeight="1">
      <c r="B165" s="292"/>
      <c r="C165" s="317" t="s">
        <v>1185</v>
      </c>
      <c r="D165" s="317"/>
      <c r="E165" s="317"/>
      <c r="F165" s="318" t="s">
        <v>1186</v>
      </c>
      <c r="G165" s="354"/>
      <c r="H165" s="355"/>
      <c r="I165" s="355"/>
      <c r="J165" s="317" t="s">
        <v>1187</v>
      </c>
      <c r="K165" s="294"/>
    </row>
    <row r="166" spans="2:11" ht="5.25" customHeight="1">
      <c r="B166" s="323"/>
      <c r="C166" s="320"/>
      <c r="D166" s="320"/>
      <c r="E166" s="320"/>
      <c r="F166" s="320"/>
      <c r="G166" s="321"/>
      <c r="H166" s="320"/>
      <c r="I166" s="320"/>
      <c r="J166" s="320"/>
      <c r="K166" s="344"/>
    </row>
    <row r="167" spans="2:11" ht="15" customHeight="1">
      <c r="B167" s="323"/>
      <c r="C167" s="301" t="s">
        <v>1191</v>
      </c>
      <c r="D167" s="301"/>
      <c r="E167" s="301"/>
      <c r="F167" s="322" t="s">
        <v>1188</v>
      </c>
      <c r="G167" s="301"/>
      <c r="H167" s="301" t="s">
        <v>1227</v>
      </c>
      <c r="I167" s="301" t="s">
        <v>1190</v>
      </c>
      <c r="J167" s="301">
        <v>120</v>
      </c>
      <c r="K167" s="344"/>
    </row>
    <row r="168" spans="2:11" ht="15" customHeight="1">
      <c r="B168" s="323"/>
      <c r="C168" s="301" t="s">
        <v>1236</v>
      </c>
      <c r="D168" s="301"/>
      <c r="E168" s="301"/>
      <c r="F168" s="322" t="s">
        <v>1188</v>
      </c>
      <c r="G168" s="301"/>
      <c r="H168" s="301" t="s">
        <v>1237</v>
      </c>
      <c r="I168" s="301" t="s">
        <v>1190</v>
      </c>
      <c r="J168" s="301" t="s">
        <v>1238</v>
      </c>
      <c r="K168" s="344"/>
    </row>
    <row r="169" spans="2:11" ht="15" customHeight="1">
      <c r="B169" s="323"/>
      <c r="C169" s="301" t="s">
        <v>1137</v>
      </c>
      <c r="D169" s="301"/>
      <c r="E169" s="301"/>
      <c r="F169" s="322" t="s">
        <v>1188</v>
      </c>
      <c r="G169" s="301"/>
      <c r="H169" s="301" t="s">
        <v>1254</v>
      </c>
      <c r="I169" s="301" t="s">
        <v>1190</v>
      </c>
      <c r="J169" s="301" t="s">
        <v>1238</v>
      </c>
      <c r="K169" s="344"/>
    </row>
    <row r="170" spans="2:11" ht="15" customHeight="1">
      <c r="B170" s="323"/>
      <c r="C170" s="301" t="s">
        <v>1193</v>
      </c>
      <c r="D170" s="301"/>
      <c r="E170" s="301"/>
      <c r="F170" s="322" t="s">
        <v>1194</v>
      </c>
      <c r="G170" s="301"/>
      <c r="H170" s="301" t="s">
        <v>1254</v>
      </c>
      <c r="I170" s="301" t="s">
        <v>1190</v>
      </c>
      <c r="J170" s="301">
        <v>50</v>
      </c>
      <c r="K170" s="344"/>
    </row>
    <row r="171" spans="2:11" ht="15" customHeight="1">
      <c r="B171" s="323"/>
      <c r="C171" s="301" t="s">
        <v>1196</v>
      </c>
      <c r="D171" s="301"/>
      <c r="E171" s="301"/>
      <c r="F171" s="322" t="s">
        <v>1188</v>
      </c>
      <c r="G171" s="301"/>
      <c r="H171" s="301" t="s">
        <v>1254</v>
      </c>
      <c r="I171" s="301" t="s">
        <v>1198</v>
      </c>
      <c r="J171" s="301"/>
      <c r="K171" s="344"/>
    </row>
    <row r="172" spans="2:11" ht="15" customHeight="1">
      <c r="B172" s="323"/>
      <c r="C172" s="301" t="s">
        <v>1207</v>
      </c>
      <c r="D172" s="301"/>
      <c r="E172" s="301"/>
      <c r="F172" s="322" t="s">
        <v>1194</v>
      </c>
      <c r="G172" s="301"/>
      <c r="H172" s="301" t="s">
        <v>1254</v>
      </c>
      <c r="I172" s="301" t="s">
        <v>1190</v>
      </c>
      <c r="J172" s="301">
        <v>50</v>
      </c>
      <c r="K172" s="344"/>
    </row>
    <row r="173" spans="2:11" ht="15" customHeight="1">
      <c r="B173" s="323"/>
      <c r="C173" s="301" t="s">
        <v>1215</v>
      </c>
      <c r="D173" s="301"/>
      <c r="E173" s="301"/>
      <c r="F173" s="322" t="s">
        <v>1194</v>
      </c>
      <c r="G173" s="301"/>
      <c r="H173" s="301" t="s">
        <v>1254</v>
      </c>
      <c r="I173" s="301" t="s">
        <v>1190</v>
      </c>
      <c r="J173" s="301">
        <v>50</v>
      </c>
      <c r="K173" s="344"/>
    </row>
    <row r="174" spans="2:11" ht="15" customHeight="1">
      <c r="B174" s="323"/>
      <c r="C174" s="301" t="s">
        <v>1213</v>
      </c>
      <c r="D174" s="301"/>
      <c r="E174" s="301"/>
      <c r="F174" s="322" t="s">
        <v>1194</v>
      </c>
      <c r="G174" s="301"/>
      <c r="H174" s="301" t="s">
        <v>1254</v>
      </c>
      <c r="I174" s="301" t="s">
        <v>1190</v>
      </c>
      <c r="J174" s="301">
        <v>50</v>
      </c>
      <c r="K174" s="344"/>
    </row>
    <row r="175" spans="2:11" ht="15" customHeight="1">
      <c r="B175" s="323"/>
      <c r="C175" s="301" t="s">
        <v>112</v>
      </c>
      <c r="D175" s="301"/>
      <c r="E175" s="301"/>
      <c r="F175" s="322" t="s">
        <v>1188</v>
      </c>
      <c r="G175" s="301"/>
      <c r="H175" s="301" t="s">
        <v>1255</v>
      </c>
      <c r="I175" s="301" t="s">
        <v>1256</v>
      </c>
      <c r="J175" s="301"/>
      <c r="K175" s="344"/>
    </row>
    <row r="176" spans="2:11" ht="15" customHeight="1">
      <c r="B176" s="323"/>
      <c r="C176" s="301" t="s">
        <v>57</v>
      </c>
      <c r="D176" s="301"/>
      <c r="E176" s="301"/>
      <c r="F176" s="322" t="s">
        <v>1188</v>
      </c>
      <c r="G176" s="301"/>
      <c r="H176" s="301" t="s">
        <v>1257</v>
      </c>
      <c r="I176" s="301" t="s">
        <v>1258</v>
      </c>
      <c r="J176" s="301">
        <v>1</v>
      </c>
      <c r="K176" s="344"/>
    </row>
    <row r="177" spans="2:11" ht="15" customHeight="1">
      <c r="B177" s="323"/>
      <c r="C177" s="301" t="s">
        <v>53</v>
      </c>
      <c r="D177" s="301"/>
      <c r="E177" s="301"/>
      <c r="F177" s="322" t="s">
        <v>1188</v>
      </c>
      <c r="G177" s="301"/>
      <c r="H177" s="301" t="s">
        <v>1259</v>
      </c>
      <c r="I177" s="301" t="s">
        <v>1190</v>
      </c>
      <c r="J177" s="301">
        <v>20</v>
      </c>
      <c r="K177" s="344"/>
    </row>
    <row r="178" spans="2:11" ht="15" customHeight="1">
      <c r="B178" s="323"/>
      <c r="C178" s="301" t="s">
        <v>113</v>
      </c>
      <c r="D178" s="301"/>
      <c r="E178" s="301"/>
      <c r="F178" s="322" t="s">
        <v>1188</v>
      </c>
      <c r="G178" s="301"/>
      <c r="H178" s="301" t="s">
        <v>1260</v>
      </c>
      <c r="I178" s="301" t="s">
        <v>1190</v>
      </c>
      <c r="J178" s="301">
        <v>255</v>
      </c>
      <c r="K178" s="344"/>
    </row>
    <row r="179" spans="2:11" ht="15" customHeight="1">
      <c r="B179" s="323"/>
      <c r="C179" s="301" t="s">
        <v>114</v>
      </c>
      <c r="D179" s="301"/>
      <c r="E179" s="301"/>
      <c r="F179" s="322" t="s">
        <v>1188</v>
      </c>
      <c r="G179" s="301"/>
      <c r="H179" s="301" t="s">
        <v>1153</v>
      </c>
      <c r="I179" s="301" t="s">
        <v>1190</v>
      </c>
      <c r="J179" s="301">
        <v>10</v>
      </c>
      <c r="K179" s="344"/>
    </row>
    <row r="180" spans="2:11" ht="15" customHeight="1">
      <c r="B180" s="323"/>
      <c r="C180" s="301" t="s">
        <v>115</v>
      </c>
      <c r="D180" s="301"/>
      <c r="E180" s="301"/>
      <c r="F180" s="322" t="s">
        <v>1188</v>
      </c>
      <c r="G180" s="301"/>
      <c r="H180" s="301" t="s">
        <v>1261</v>
      </c>
      <c r="I180" s="301" t="s">
        <v>1222</v>
      </c>
      <c r="J180" s="301"/>
      <c r="K180" s="344"/>
    </row>
    <row r="181" spans="2:11" ht="15" customHeight="1">
      <c r="B181" s="323"/>
      <c r="C181" s="301" t="s">
        <v>1262</v>
      </c>
      <c r="D181" s="301"/>
      <c r="E181" s="301"/>
      <c r="F181" s="322" t="s">
        <v>1188</v>
      </c>
      <c r="G181" s="301"/>
      <c r="H181" s="301" t="s">
        <v>1263</v>
      </c>
      <c r="I181" s="301" t="s">
        <v>1222</v>
      </c>
      <c r="J181" s="301"/>
      <c r="K181" s="344"/>
    </row>
    <row r="182" spans="2:11" ht="15" customHeight="1">
      <c r="B182" s="323"/>
      <c r="C182" s="301" t="s">
        <v>1251</v>
      </c>
      <c r="D182" s="301"/>
      <c r="E182" s="301"/>
      <c r="F182" s="322" t="s">
        <v>1188</v>
      </c>
      <c r="G182" s="301"/>
      <c r="H182" s="301" t="s">
        <v>1264</v>
      </c>
      <c r="I182" s="301" t="s">
        <v>1222</v>
      </c>
      <c r="J182" s="301"/>
      <c r="K182" s="344"/>
    </row>
    <row r="183" spans="2:11" ht="15" customHeight="1">
      <c r="B183" s="323"/>
      <c r="C183" s="301" t="s">
        <v>117</v>
      </c>
      <c r="D183" s="301"/>
      <c r="E183" s="301"/>
      <c r="F183" s="322" t="s">
        <v>1194</v>
      </c>
      <c r="G183" s="301"/>
      <c r="H183" s="301" t="s">
        <v>1265</v>
      </c>
      <c r="I183" s="301" t="s">
        <v>1190</v>
      </c>
      <c r="J183" s="301">
        <v>50</v>
      </c>
      <c r="K183" s="344"/>
    </row>
    <row r="184" spans="2:11" ht="15" customHeight="1">
      <c r="B184" s="323"/>
      <c r="C184" s="301" t="s">
        <v>1266</v>
      </c>
      <c r="D184" s="301"/>
      <c r="E184" s="301"/>
      <c r="F184" s="322" t="s">
        <v>1194</v>
      </c>
      <c r="G184" s="301"/>
      <c r="H184" s="301" t="s">
        <v>1267</v>
      </c>
      <c r="I184" s="301" t="s">
        <v>1268</v>
      </c>
      <c r="J184" s="301"/>
      <c r="K184" s="344"/>
    </row>
    <row r="185" spans="2:11" ht="15" customHeight="1">
      <c r="B185" s="323"/>
      <c r="C185" s="301" t="s">
        <v>1269</v>
      </c>
      <c r="D185" s="301"/>
      <c r="E185" s="301"/>
      <c r="F185" s="322" t="s">
        <v>1194</v>
      </c>
      <c r="G185" s="301"/>
      <c r="H185" s="301" t="s">
        <v>1270</v>
      </c>
      <c r="I185" s="301" t="s">
        <v>1268</v>
      </c>
      <c r="J185" s="301"/>
      <c r="K185" s="344"/>
    </row>
    <row r="186" spans="2:11" ht="15" customHeight="1">
      <c r="B186" s="323"/>
      <c r="C186" s="301" t="s">
        <v>1271</v>
      </c>
      <c r="D186" s="301"/>
      <c r="E186" s="301"/>
      <c r="F186" s="322" t="s">
        <v>1194</v>
      </c>
      <c r="G186" s="301"/>
      <c r="H186" s="301" t="s">
        <v>1272</v>
      </c>
      <c r="I186" s="301" t="s">
        <v>1268</v>
      </c>
      <c r="J186" s="301"/>
      <c r="K186" s="344"/>
    </row>
    <row r="187" spans="2:11" ht="15" customHeight="1">
      <c r="B187" s="323"/>
      <c r="C187" s="356" t="s">
        <v>1273</v>
      </c>
      <c r="D187" s="301"/>
      <c r="E187" s="301"/>
      <c r="F187" s="322" t="s">
        <v>1194</v>
      </c>
      <c r="G187" s="301"/>
      <c r="H187" s="301" t="s">
        <v>1274</v>
      </c>
      <c r="I187" s="301" t="s">
        <v>1275</v>
      </c>
      <c r="J187" s="357" t="s">
        <v>1276</v>
      </c>
      <c r="K187" s="344"/>
    </row>
    <row r="188" spans="2:11" ht="15" customHeight="1">
      <c r="B188" s="350"/>
      <c r="C188" s="358"/>
      <c r="D188" s="332"/>
      <c r="E188" s="332"/>
      <c r="F188" s="332"/>
      <c r="G188" s="332"/>
      <c r="H188" s="332"/>
      <c r="I188" s="332"/>
      <c r="J188" s="332"/>
      <c r="K188" s="351"/>
    </row>
    <row r="189" spans="2:11" ht="18.75" customHeight="1">
      <c r="B189" s="359"/>
      <c r="C189" s="360"/>
      <c r="D189" s="360"/>
      <c r="E189" s="360"/>
      <c r="F189" s="361"/>
      <c r="G189" s="301"/>
      <c r="H189" s="301"/>
      <c r="I189" s="301"/>
      <c r="J189" s="301"/>
      <c r="K189" s="298"/>
    </row>
    <row r="190" spans="2:11" ht="18.75" customHeight="1">
      <c r="B190" s="298"/>
      <c r="C190" s="301"/>
      <c r="D190" s="301"/>
      <c r="E190" s="301"/>
      <c r="F190" s="322"/>
      <c r="G190" s="301"/>
      <c r="H190" s="301"/>
      <c r="I190" s="301"/>
      <c r="J190" s="301"/>
      <c r="K190" s="298"/>
    </row>
    <row r="191" spans="2:11" ht="18.75" customHeight="1">
      <c r="B191" s="308"/>
      <c r="C191" s="308"/>
      <c r="D191" s="308"/>
      <c r="E191" s="308"/>
      <c r="F191" s="308"/>
      <c r="G191" s="308"/>
      <c r="H191" s="308"/>
      <c r="I191" s="308"/>
      <c r="J191" s="308"/>
      <c r="K191" s="308"/>
    </row>
    <row r="192" spans="2:11" ht="13.5">
      <c r="B192" s="285"/>
      <c r="C192" s="286"/>
      <c r="D192" s="286"/>
      <c r="E192" s="286"/>
      <c r="F192" s="286"/>
      <c r="G192" s="286"/>
      <c r="H192" s="286"/>
      <c r="I192" s="286"/>
      <c r="J192" s="286"/>
      <c r="K192" s="287"/>
    </row>
    <row r="193" spans="2:11" ht="21">
      <c r="B193" s="288"/>
      <c r="C193" s="289" t="s">
        <v>1277</v>
      </c>
      <c r="D193" s="289"/>
      <c r="E193" s="289"/>
      <c r="F193" s="289"/>
      <c r="G193" s="289"/>
      <c r="H193" s="289"/>
      <c r="I193" s="289"/>
      <c r="J193" s="289"/>
      <c r="K193" s="290"/>
    </row>
    <row r="194" spans="2:11" ht="25.5" customHeight="1">
      <c r="B194" s="288"/>
      <c r="C194" s="362" t="s">
        <v>1278</v>
      </c>
      <c r="D194" s="362"/>
      <c r="E194" s="362"/>
      <c r="F194" s="362" t="s">
        <v>1279</v>
      </c>
      <c r="G194" s="363"/>
      <c r="H194" s="364" t="s">
        <v>1280</v>
      </c>
      <c r="I194" s="364"/>
      <c r="J194" s="364"/>
      <c r="K194" s="290"/>
    </row>
    <row r="195" spans="2:11" ht="5.25" customHeight="1">
      <c r="B195" s="323"/>
      <c r="C195" s="320"/>
      <c r="D195" s="320"/>
      <c r="E195" s="320"/>
      <c r="F195" s="320"/>
      <c r="G195" s="301"/>
      <c r="H195" s="320"/>
      <c r="I195" s="320"/>
      <c r="J195" s="320"/>
      <c r="K195" s="344"/>
    </row>
    <row r="196" spans="2:11" ht="15" customHeight="1">
      <c r="B196" s="323"/>
      <c r="C196" s="301" t="s">
        <v>1281</v>
      </c>
      <c r="D196" s="301"/>
      <c r="E196" s="301"/>
      <c r="F196" s="322" t="s">
        <v>43</v>
      </c>
      <c r="G196" s="301"/>
      <c r="H196" s="365" t="s">
        <v>1282</v>
      </c>
      <c r="I196" s="365"/>
      <c r="J196" s="365"/>
      <c r="K196" s="344"/>
    </row>
    <row r="197" spans="2:11" ht="15" customHeight="1">
      <c r="B197" s="323"/>
      <c r="C197" s="329"/>
      <c r="D197" s="301"/>
      <c r="E197" s="301"/>
      <c r="F197" s="322" t="s">
        <v>44</v>
      </c>
      <c r="G197" s="301"/>
      <c r="H197" s="365" t="s">
        <v>1283</v>
      </c>
      <c r="I197" s="365"/>
      <c r="J197" s="365"/>
      <c r="K197" s="344"/>
    </row>
    <row r="198" spans="2:11" ht="15" customHeight="1">
      <c r="B198" s="323"/>
      <c r="C198" s="329"/>
      <c r="D198" s="301"/>
      <c r="E198" s="301"/>
      <c r="F198" s="322" t="s">
        <v>47</v>
      </c>
      <c r="G198" s="301"/>
      <c r="H198" s="365" t="s">
        <v>1284</v>
      </c>
      <c r="I198" s="365"/>
      <c r="J198" s="365"/>
      <c r="K198" s="344"/>
    </row>
    <row r="199" spans="2:11" ht="15" customHeight="1">
      <c r="B199" s="323"/>
      <c r="C199" s="301"/>
      <c r="D199" s="301"/>
      <c r="E199" s="301"/>
      <c r="F199" s="322" t="s">
        <v>45</v>
      </c>
      <c r="G199" s="301"/>
      <c r="H199" s="365" t="s">
        <v>1285</v>
      </c>
      <c r="I199" s="365"/>
      <c r="J199" s="365"/>
      <c r="K199" s="344"/>
    </row>
    <row r="200" spans="2:11" ht="15" customHeight="1">
      <c r="B200" s="323"/>
      <c r="C200" s="301"/>
      <c r="D200" s="301"/>
      <c r="E200" s="301"/>
      <c r="F200" s="322" t="s">
        <v>46</v>
      </c>
      <c r="G200" s="301"/>
      <c r="H200" s="365" t="s">
        <v>1286</v>
      </c>
      <c r="I200" s="365"/>
      <c r="J200" s="365"/>
      <c r="K200" s="344"/>
    </row>
    <row r="201" spans="2:11" ht="15" customHeight="1">
      <c r="B201" s="323"/>
      <c r="C201" s="301"/>
      <c r="D201" s="301"/>
      <c r="E201" s="301"/>
      <c r="F201" s="322"/>
      <c r="G201" s="301"/>
      <c r="H201" s="301"/>
      <c r="I201" s="301"/>
      <c r="J201" s="301"/>
      <c r="K201" s="344"/>
    </row>
    <row r="202" spans="2:11" ht="15" customHeight="1">
      <c r="B202" s="323"/>
      <c r="C202" s="301" t="s">
        <v>1234</v>
      </c>
      <c r="D202" s="301"/>
      <c r="E202" s="301"/>
      <c r="F202" s="322" t="s">
        <v>78</v>
      </c>
      <c r="G202" s="301"/>
      <c r="H202" s="365" t="s">
        <v>1287</v>
      </c>
      <c r="I202" s="365"/>
      <c r="J202" s="365"/>
      <c r="K202" s="344"/>
    </row>
    <row r="203" spans="2:11" ht="15" customHeight="1">
      <c r="B203" s="323"/>
      <c r="C203" s="329"/>
      <c r="D203" s="301"/>
      <c r="E203" s="301"/>
      <c r="F203" s="322" t="s">
        <v>1134</v>
      </c>
      <c r="G203" s="301"/>
      <c r="H203" s="365" t="s">
        <v>1135</v>
      </c>
      <c r="I203" s="365"/>
      <c r="J203" s="365"/>
      <c r="K203" s="344"/>
    </row>
    <row r="204" spans="2:11" ht="15" customHeight="1">
      <c r="B204" s="323"/>
      <c r="C204" s="301"/>
      <c r="D204" s="301"/>
      <c r="E204" s="301"/>
      <c r="F204" s="322" t="s">
        <v>87</v>
      </c>
      <c r="G204" s="301"/>
      <c r="H204" s="365" t="s">
        <v>1288</v>
      </c>
      <c r="I204" s="365"/>
      <c r="J204" s="365"/>
      <c r="K204" s="344"/>
    </row>
    <row r="205" spans="2:11" ht="15" customHeight="1">
      <c r="B205" s="366"/>
      <c r="C205" s="329"/>
      <c r="D205" s="329"/>
      <c r="E205" s="329"/>
      <c r="F205" s="322" t="s">
        <v>89</v>
      </c>
      <c r="G205" s="307"/>
      <c r="H205" s="367" t="s">
        <v>90</v>
      </c>
      <c r="I205" s="367"/>
      <c r="J205" s="367"/>
      <c r="K205" s="368"/>
    </row>
    <row r="206" spans="2:11" ht="15" customHeight="1">
      <c r="B206" s="366"/>
      <c r="C206" s="329"/>
      <c r="D206" s="329"/>
      <c r="E206" s="329"/>
      <c r="F206" s="322" t="s">
        <v>1136</v>
      </c>
      <c r="G206" s="307"/>
      <c r="H206" s="367" t="s">
        <v>1289</v>
      </c>
      <c r="I206" s="367"/>
      <c r="J206" s="367"/>
      <c r="K206" s="368"/>
    </row>
    <row r="207" spans="2:11" ht="15" customHeight="1">
      <c r="B207" s="366"/>
      <c r="C207" s="329"/>
      <c r="D207" s="329"/>
      <c r="E207" s="329"/>
      <c r="F207" s="369"/>
      <c r="G207" s="307"/>
      <c r="H207" s="370"/>
      <c r="I207" s="370"/>
      <c r="J207" s="370"/>
      <c r="K207" s="368"/>
    </row>
    <row r="208" spans="2:11" ht="15" customHeight="1">
      <c r="B208" s="366"/>
      <c r="C208" s="301" t="s">
        <v>1258</v>
      </c>
      <c r="D208" s="329"/>
      <c r="E208" s="329"/>
      <c r="F208" s="322">
        <v>1</v>
      </c>
      <c r="G208" s="307"/>
      <c r="H208" s="367" t="s">
        <v>1290</v>
      </c>
      <c r="I208" s="367"/>
      <c r="J208" s="367"/>
      <c r="K208" s="368"/>
    </row>
    <row r="209" spans="2:11" ht="15" customHeight="1">
      <c r="B209" s="366"/>
      <c r="C209" s="329"/>
      <c r="D209" s="329"/>
      <c r="E209" s="329"/>
      <c r="F209" s="322">
        <v>2</v>
      </c>
      <c r="G209" s="307"/>
      <c r="H209" s="367" t="s">
        <v>1291</v>
      </c>
      <c r="I209" s="367"/>
      <c r="J209" s="367"/>
      <c r="K209" s="368"/>
    </row>
    <row r="210" spans="2:11" ht="15" customHeight="1">
      <c r="B210" s="366"/>
      <c r="C210" s="329"/>
      <c r="D210" s="329"/>
      <c r="E210" s="329"/>
      <c r="F210" s="322">
        <v>3</v>
      </c>
      <c r="G210" s="307"/>
      <c r="H210" s="367" t="s">
        <v>1292</v>
      </c>
      <c r="I210" s="367"/>
      <c r="J210" s="367"/>
      <c r="K210" s="368"/>
    </row>
    <row r="211" spans="2:11" ht="15" customHeight="1">
      <c r="B211" s="366"/>
      <c r="C211" s="329"/>
      <c r="D211" s="329"/>
      <c r="E211" s="329"/>
      <c r="F211" s="322">
        <v>4</v>
      </c>
      <c r="G211" s="307"/>
      <c r="H211" s="367" t="s">
        <v>1293</v>
      </c>
      <c r="I211" s="367"/>
      <c r="J211" s="367"/>
      <c r="K211" s="368"/>
    </row>
    <row r="212" spans="2:11" ht="12.75" customHeight="1">
      <c r="B212" s="371"/>
      <c r="C212" s="372"/>
      <c r="D212" s="372"/>
      <c r="E212" s="372"/>
      <c r="F212" s="372"/>
      <c r="G212" s="372"/>
      <c r="H212" s="372"/>
      <c r="I212" s="372"/>
      <c r="J212" s="372"/>
      <c r="K212" s="373"/>
    </row>
  </sheetData>
  <sheetProtection/>
  <mergeCells count="77">
    <mergeCell ref="H206:J206"/>
    <mergeCell ref="H208:J208"/>
    <mergeCell ref="H209:J209"/>
    <mergeCell ref="H210:J210"/>
    <mergeCell ref="H211:J211"/>
    <mergeCell ref="H199:J199"/>
    <mergeCell ref="H200:J200"/>
    <mergeCell ref="H202:J202"/>
    <mergeCell ref="H203:J203"/>
    <mergeCell ref="H204:J204"/>
    <mergeCell ref="H205:J205"/>
    <mergeCell ref="C163:J163"/>
    <mergeCell ref="C193:J193"/>
    <mergeCell ref="H194:J194"/>
    <mergeCell ref="H196:J196"/>
    <mergeCell ref="H197:J197"/>
    <mergeCell ref="H198:J198"/>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Horejšová</dc:creator>
  <cp:keywords/>
  <dc:description/>
  <cp:lastModifiedBy>schlosserova</cp:lastModifiedBy>
  <dcterms:created xsi:type="dcterms:W3CDTF">2016-08-17T09:57:28Z</dcterms:created>
  <dcterms:modified xsi:type="dcterms:W3CDTF">2016-08-17T09:57:43Z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