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Kovi\Desktop\"/>
    </mc:Choice>
  </mc:AlternateContent>
  <bookViews>
    <workbookView xWindow="0" yWindow="0" windowWidth="15345" windowHeight="6840"/>
  </bookViews>
  <sheets>
    <sheet name="Rekapitulace stavby" sheetId="1" r:id="rId1"/>
    <sheet name="SO.1 - Novostavba ŠJ-STAV" sheetId="2" r:id="rId2"/>
    <sheet name="SO.2 - Novostavba ŠJ-ZTI" sheetId="3" r:id="rId3"/>
    <sheet name="SO.3 - Novostavba ŠJ-VZT" sheetId="4" r:id="rId4"/>
    <sheet name="SO.4 - Novostavba ŠJ-VYT" sheetId="5" r:id="rId5"/>
    <sheet name="SO.5 - Novostavba ŠJ-ELEKTRO" sheetId="6" r:id="rId6"/>
    <sheet name="SO.6 - Novostavba ŠJ-Gastro" sheetId="7" r:id="rId7"/>
    <sheet name="SO.7 - Novostavba ŠJ-cesta" sheetId="8" r:id="rId8"/>
    <sheet name="SO.8 - Novostavba ŠJ-nábytek" sheetId="9" r:id="rId9"/>
    <sheet name="SO.9 - Novostavba ŠJ-obje..." sheetId="10" r:id="rId10"/>
    <sheet name="Pokyny pro vyplnění" sheetId="11" r:id="rId11"/>
  </sheets>
  <definedNames>
    <definedName name="_xlnm._FilterDatabase" localSheetId="1" hidden="1">'SO.1 - Novostavba ŠJ-STAV'!$C$109:$K$1353</definedName>
    <definedName name="_xlnm._FilterDatabase" localSheetId="2" hidden="1">'SO.2 - Novostavba ŠJ-ZTI'!$C$83:$K$198</definedName>
    <definedName name="_xlnm._FilterDatabase" localSheetId="3" hidden="1">'SO.3 - Novostavba ŠJ-VZT'!$C$79:$K$301</definedName>
    <definedName name="_xlnm._FilterDatabase" localSheetId="4" hidden="1">'SO.4 - Novostavba ŠJ-VYT'!$C$90:$K$213</definedName>
    <definedName name="_xlnm._FilterDatabase" localSheetId="5" hidden="1">'SO.5 - Novostavba ŠJ-ELEKTRO'!$C$90:$K$394</definedName>
    <definedName name="_xlnm._FilterDatabase" localSheetId="6" hidden="1">'SO.6 - Novostavba ŠJ-Gastro'!$C$92:$K$200</definedName>
    <definedName name="_xlnm._FilterDatabase" localSheetId="7" hidden="1">'SO.7 - Novostavba ŠJ-cesta'!$C$79:$K$106</definedName>
    <definedName name="_xlnm._FilterDatabase" localSheetId="8" hidden="1">'SO.8 - Novostavba ŠJ-nábytek'!$C$77:$K$135</definedName>
    <definedName name="_xlnm._FilterDatabase" localSheetId="9" hidden="1">'SO.9 - Novostavba ŠJ-obje...'!$C$78:$K$91</definedName>
    <definedName name="_xlnm.Print_Titles" localSheetId="0">'Rekapitulace stavby'!$49:$49</definedName>
    <definedName name="_xlnm.Print_Titles" localSheetId="1">'SO.1 - Novostavba ŠJ-STAV'!$109:$109</definedName>
    <definedName name="_xlnm.Print_Titles" localSheetId="2">'SO.2 - Novostavba ŠJ-ZTI'!$83:$83</definedName>
    <definedName name="_xlnm.Print_Titles" localSheetId="3">'SO.3 - Novostavba ŠJ-VZT'!$79:$79</definedName>
    <definedName name="_xlnm.Print_Titles" localSheetId="4">'SO.4 - Novostavba ŠJ-VYT'!$90:$90</definedName>
    <definedName name="_xlnm.Print_Titles" localSheetId="5">'SO.5 - Novostavba ŠJ-ELEKTRO'!$90:$90</definedName>
    <definedName name="_xlnm.Print_Titles" localSheetId="6">'SO.6 - Novostavba ŠJ-Gastro'!$92:$92</definedName>
    <definedName name="_xlnm.Print_Titles" localSheetId="7">'SO.7 - Novostavba ŠJ-cesta'!$79:$79</definedName>
    <definedName name="_xlnm.Print_Titles" localSheetId="8">'SO.8 - Novostavba ŠJ-nábytek'!$77:$77</definedName>
    <definedName name="_xlnm.Print_Titles" localSheetId="9">'SO.9 - Novostavba ŠJ-obje...'!$78:$78</definedName>
    <definedName name="_xlnm.Print_Area" localSheetId="1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stavby'!$C$39:$AQ$61</definedName>
    <definedName name="_xlnm.Print_Area" localSheetId="1">'SO.1 - Novostavba ŠJ-STAV'!$C$4:$J$36,'SO.1 - Novostavba ŠJ-STAV'!$C$42:$J$91,'SO.1 - Novostavba ŠJ-STAV'!$C$97:$K$1353</definedName>
    <definedName name="_xlnm.Print_Area" localSheetId="2">'SO.2 - Novostavba ŠJ-ZTI'!$C$4:$J$36,'SO.2 - Novostavba ŠJ-ZTI'!$C$42:$J$65,'SO.2 - Novostavba ŠJ-ZTI'!$C$71:$K$198</definedName>
    <definedName name="_xlnm.Print_Area" localSheetId="3">'SO.3 - Novostavba ŠJ-VZT'!$C$4:$J$36,'SO.3 - Novostavba ŠJ-VZT'!$C$42:$J$61,'SO.3 - Novostavba ŠJ-VZT'!$C$67:$K$301</definedName>
    <definedName name="_xlnm.Print_Area" localSheetId="4">'SO.4 - Novostavba ŠJ-VYT'!$C$4:$J$36,'SO.4 - Novostavba ŠJ-VYT'!$C$42:$J$72,'SO.4 - Novostavba ŠJ-VYT'!$C$78:$K$213</definedName>
    <definedName name="_xlnm.Print_Area" localSheetId="5">'SO.5 - Novostavba ŠJ-ELEKTRO'!$C$4:$J$36,'SO.5 - Novostavba ŠJ-ELEKTRO'!$C$42:$J$72,'SO.5 - Novostavba ŠJ-ELEKTRO'!$C$78:$K$394</definedName>
    <definedName name="_xlnm.Print_Area" localSheetId="6">'SO.6 - Novostavba ŠJ-Gastro'!$C$4:$J$36,'SO.6 - Novostavba ŠJ-Gastro'!$C$42:$J$74,'SO.6 - Novostavba ŠJ-Gastro'!$C$80:$K$200</definedName>
    <definedName name="_xlnm.Print_Area" localSheetId="7">'SO.7 - Novostavba ŠJ-cesta'!$C$4:$J$36,'SO.7 - Novostavba ŠJ-cesta'!$C$42:$J$61,'SO.7 - Novostavba ŠJ-cesta'!$C$67:$K$106</definedName>
    <definedName name="_xlnm.Print_Area" localSheetId="8">'SO.8 - Novostavba ŠJ-nábytek'!$C$4:$J$36,'SO.8 - Novostavba ŠJ-nábytek'!$C$42:$J$59,'SO.8 - Novostavba ŠJ-nábytek'!$C$65:$K$135</definedName>
    <definedName name="_xlnm.Print_Area" localSheetId="9">'SO.9 - Novostavba ŠJ-obje...'!$C$4:$J$36,'SO.9 - Novostavba ŠJ-obje...'!$C$42:$J$60,'SO.9 - Novostavba ŠJ-obje...'!$C$66:$K$91</definedName>
  </definedNames>
  <calcPr calcId="162913"/>
</workbook>
</file>

<file path=xl/calcChain.xml><?xml version="1.0" encoding="utf-8"?>
<calcChain xmlns="http://schemas.openxmlformats.org/spreadsheetml/2006/main">
  <c r="J81" i="10" l="1"/>
  <c r="T80" i="10"/>
  <c r="R80" i="10"/>
  <c r="P80" i="10"/>
  <c r="J80" i="10"/>
  <c r="BK80" i="10"/>
  <c r="AY60" i="1"/>
  <c r="AX60" i="1"/>
  <c r="BI90" i="10"/>
  <c r="BH90" i="10"/>
  <c r="BG90" i="10"/>
  <c r="BF90" i="10"/>
  <c r="BE90" i="10"/>
  <c r="T90" i="10"/>
  <c r="R90" i="10"/>
  <c r="P90" i="10"/>
  <c r="BK90" i="10"/>
  <c r="J90" i="10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BE88" i="10"/>
  <c r="T88" i="10"/>
  <c r="R88" i="10"/>
  <c r="P88" i="10"/>
  <c r="BK88" i="10"/>
  <c r="J88" i="10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BE86" i="10"/>
  <c r="T86" i="10"/>
  <c r="R86" i="10"/>
  <c r="P86" i="10"/>
  <c r="BK86" i="10"/>
  <c r="J86" i="10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BE84" i="10"/>
  <c r="T84" i="10"/>
  <c r="R84" i="10"/>
  <c r="P84" i="10"/>
  <c r="BK84" i="10"/>
  <c r="J84" i="10"/>
  <c r="BI83" i="10"/>
  <c r="F34" i="10" s="1"/>
  <c r="BD60" i="1" s="1"/>
  <c r="BH83" i="10"/>
  <c r="BG83" i="10"/>
  <c r="F32" i="10" s="1"/>
  <c r="BB60" i="1" s="1"/>
  <c r="BF83" i="10"/>
  <c r="T83" i="10"/>
  <c r="R83" i="10"/>
  <c r="R82" i="10" s="1"/>
  <c r="P83" i="10"/>
  <c r="P82" i="10" s="1"/>
  <c r="P79" i="10" s="1"/>
  <c r="AU60" i="1" s="1"/>
  <c r="BK83" i="10"/>
  <c r="BK82" i="10" s="1"/>
  <c r="J83" i="10"/>
  <c r="BE83" i="10" s="1"/>
  <c r="J58" i="10"/>
  <c r="J57" i="10"/>
  <c r="F76" i="10"/>
  <c r="F73" i="10"/>
  <c r="E71" i="10"/>
  <c r="J51" i="10"/>
  <c r="F51" i="10"/>
  <c r="F49" i="10"/>
  <c r="E47" i="10"/>
  <c r="J21" i="10"/>
  <c r="E21" i="10"/>
  <c r="J75" i="10" s="1"/>
  <c r="J20" i="10"/>
  <c r="J18" i="10"/>
  <c r="E18" i="10"/>
  <c r="F52" i="10" s="1"/>
  <c r="J17" i="10"/>
  <c r="J15" i="10"/>
  <c r="E15" i="10"/>
  <c r="F75" i="10" s="1"/>
  <c r="J14" i="10"/>
  <c r="J12" i="10"/>
  <c r="E7" i="10"/>
  <c r="E45" i="10" s="1"/>
  <c r="AY59" i="1"/>
  <c r="AX59" i="1"/>
  <c r="F32" i="9"/>
  <c r="BB59" i="1" s="1"/>
  <c r="BI134" i="9"/>
  <c r="BH134" i="9"/>
  <c r="BG134" i="9"/>
  <c r="BF134" i="9"/>
  <c r="BE134" i="9"/>
  <c r="T134" i="9"/>
  <c r="R134" i="9"/>
  <c r="P134" i="9"/>
  <c r="BK134" i="9"/>
  <c r="J134" i="9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BE130" i="9"/>
  <c r="T130" i="9"/>
  <c r="R130" i="9"/>
  <c r="P130" i="9"/>
  <c r="BK130" i="9"/>
  <c r="J130" i="9"/>
  <c r="BI128" i="9"/>
  <c r="BH128" i="9"/>
  <c r="BG128" i="9"/>
  <c r="BF128" i="9"/>
  <c r="T128" i="9"/>
  <c r="R128" i="9"/>
  <c r="P128" i="9"/>
  <c r="BK128" i="9"/>
  <c r="J128" i="9"/>
  <c r="BE128" i="9" s="1"/>
  <c r="BI126" i="9"/>
  <c r="BH126" i="9"/>
  <c r="BG126" i="9"/>
  <c r="BF126" i="9"/>
  <c r="BE126" i="9"/>
  <c r="T126" i="9"/>
  <c r="R126" i="9"/>
  <c r="P126" i="9"/>
  <c r="BK126" i="9"/>
  <c r="J126" i="9"/>
  <c r="BI124" i="9"/>
  <c r="BH124" i="9"/>
  <c r="BG124" i="9"/>
  <c r="BF124" i="9"/>
  <c r="T124" i="9"/>
  <c r="R124" i="9"/>
  <c r="P124" i="9"/>
  <c r="BK124" i="9"/>
  <c r="J124" i="9"/>
  <c r="BE124" i="9" s="1"/>
  <c r="BI122" i="9"/>
  <c r="BH122" i="9"/>
  <c r="BG122" i="9"/>
  <c r="BF122" i="9"/>
  <c r="BE122" i="9"/>
  <c r="T122" i="9"/>
  <c r="R122" i="9"/>
  <c r="P122" i="9"/>
  <c r="BK122" i="9"/>
  <c r="J122" i="9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BE119" i="9"/>
  <c r="T119" i="9"/>
  <c r="R119" i="9"/>
  <c r="P119" i="9"/>
  <c r="BK119" i="9"/>
  <c r="J119" i="9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BE117" i="9"/>
  <c r="T117" i="9"/>
  <c r="R117" i="9"/>
  <c r="P117" i="9"/>
  <c r="BK117" i="9"/>
  <c r="J117" i="9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BE113" i="9"/>
  <c r="T113" i="9"/>
  <c r="R113" i="9"/>
  <c r="P113" i="9"/>
  <c r="BK113" i="9"/>
  <c r="J113" i="9"/>
  <c r="BI111" i="9"/>
  <c r="BH111" i="9"/>
  <c r="BG111" i="9"/>
  <c r="BF111" i="9"/>
  <c r="T111" i="9"/>
  <c r="R111" i="9"/>
  <c r="P111" i="9"/>
  <c r="BK111" i="9"/>
  <c r="J111" i="9"/>
  <c r="BE111" i="9" s="1"/>
  <c r="BI109" i="9"/>
  <c r="BH109" i="9"/>
  <c r="BG109" i="9"/>
  <c r="BF109" i="9"/>
  <c r="BE109" i="9"/>
  <c r="T109" i="9"/>
  <c r="R109" i="9"/>
  <c r="P109" i="9"/>
  <c r="BK109" i="9"/>
  <c r="J109" i="9"/>
  <c r="BI107" i="9"/>
  <c r="BH107" i="9"/>
  <c r="BG107" i="9"/>
  <c r="BF107" i="9"/>
  <c r="T107" i="9"/>
  <c r="R107" i="9"/>
  <c r="P107" i="9"/>
  <c r="BK107" i="9"/>
  <c r="J107" i="9"/>
  <c r="BE107" i="9" s="1"/>
  <c r="BI105" i="9"/>
  <c r="BH105" i="9"/>
  <c r="BG105" i="9"/>
  <c r="BF105" i="9"/>
  <c r="BE105" i="9"/>
  <c r="T105" i="9"/>
  <c r="R105" i="9"/>
  <c r="P105" i="9"/>
  <c r="BK105" i="9"/>
  <c r="J105" i="9"/>
  <c r="BI103" i="9"/>
  <c r="BH103" i="9"/>
  <c r="BG103" i="9"/>
  <c r="BF103" i="9"/>
  <c r="T103" i="9"/>
  <c r="R103" i="9"/>
  <c r="P103" i="9"/>
  <c r="BK103" i="9"/>
  <c r="J103" i="9"/>
  <c r="BE103" i="9" s="1"/>
  <c r="BI101" i="9"/>
  <c r="BH101" i="9"/>
  <c r="BG101" i="9"/>
  <c r="BF101" i="9"/>
  <c r="BE101" i="9"/>
  <c r="T101" i="9"/>
  <c r="R101" i="9"/>
  <c r="P101" i="9"/>
  <c r="BK101" i="9"/>
  <c r="J101" i="9"/>
  <c r="BI99" i="9"/>
  <c r="BH99" i="9"/>
  <c r="BG99" i="9"/>
  <c r="BF99" i="9"/>
  <c r="T99" i="9"/>
  <c r="R99" i="9"/>
  <c r="P99" i="9"/>
  <c r="BK99" i="9"/>
  <c r="J99" i="9"/>
  <c r="BE99" i="9" s="1"/>
  <c r="BI97" i="9"/>
  <c r="BH97" i="9"/>
  <c r="BG97" i="9"/>
  <c r="BF97" i="9"/>
  <c r="BE97" i="9"/>
  <c r="T97" i="9"/>
  <c r="R97" i="9"/>
  <c r="P97" i="9"/>
  <c r="BK97" i="9"/>
  <c r="J97" i="9"/>
  <c r="BI95" i="9"/>
  <c r="BH95" i="9"/>
  <c r="BG95" i="9"/>
  <c r="BF95" i="9"/>
  <c r="T95" i="9"/>
  <c r="R95" i="9"/>
  <c r="P95" i="9"/>
  <c r="BK95" i="9"/>
  <c r="J95" i="9"/>
  <c r="BE95" i="9" s="1"/>
  <c r="BI93" i="9"/>
  <c r="BH93" i="9"/>
  <c r="BG93" i="9"/>
  <c r="BF93" i="9"/>
  <c r="BE93" i="9"/>
  <c r="T93" i="9"/>
  <c r="R93" i="9"/>
  <c r="P93" i="9"/>
  <c r="BK93" i="9"/>
  <c r="J93" i="9"/>
  <c r="BI91" i="9"/>
  <c r="BH91" i="9"/>
  <c r="BG91" i="9"/>
  <c r="BF91" i="9"/>
  <c r="T91" i="9"/>
  <c r="R91" i="9"/>
  <c r="P91" i="9"/>
  <c r="BK91" i="9"/>
  <c r="J91" i="9"/>
  <c r="BE91" i="9" s="1"/>
  <c r="BI89" i="9"/>
  <c r="BH89" i="9"/>
  <c r="BG89" i="9"/>
  <c r="BF89" i="9"/>
  <c r="BE89" i="9"/>
  <c r="T89" i="9"/>
  <c r="R89" i="9"/>
  <c r="P89" i="9"/>
  <c r="BK89" i="9"/>
  <c r="J89" i="9"/>
  <c r="BI87" i="9"/>
  <c r="BH87" i="9"/>
  <c r="BG87" i="9"/>
  <c r="BF87" i="9"/>
  <c r="T87" i="9"/>
  <c r="R87" i="9"/>
  <c r="P87" i="9"/>
  <c r="BK87" i="9"/>
  <c r="J87" i="9"/>
  <c r="BE87" i="9" s="1"/>
  <c r="BI85" i="9"/>
  <c r="BH85" i="9"/>
  <c r="BG85" i="9"/>
  <c r="BF85" i="9"/>
  <c r="BE85" i="9"/>
  <c r="T85" i="9"/>
  <c r="R85" i="9"/>
  <c r="P85" i="9"/>
  <c r="BK85" i="9"/>
  <c r="J85" i="9"/>
  <c r="BI83" i="9"/>
  <c r="BH83" i="9"/>
  <c r="BG83" i="9"/>
  <c r="BF83" i="9"/>
  <c r="T83" i="9"/>
  <c r="R83" i="9"/>
  <c r="P83" i="9"/>
  <c r="BK83" i="9"/>
  <c r="J83" i="9"/>
  <c r="BE83" i="9" s="1"/>
  <c r="F30" i="9" s="1"/>
  <c r="AZ59" i="1" s="1"/>
  <c r="BI81" i="9"/>
  <c r="F34" i="9" s="1"/>
  <c r="BD59" i="1" s="1"/>
  <c r="BH81" i="9"/>
  <c r="BG81" i="9"/>
  <c r="BF81" i="9"/>
  <c r="BE81" i="9"/>
  <c r="J30" i="9" s="1"/>
  <c r="AV59" i="1" s="1"/>
  <c r="T81" i="9"/>
  <c r="R81" i="9"/>
  <c r="R80" i="9" s="1"/>
  <c r="R79" i="9" s="1"/>
  <c r="R78" i="9" s="1"/>
  <c r="P81" i="9"/>
  <c r="P80" i="9" s="1"/>
  <c r="P79" i="9" s="1"/>
  <c r="P78" i="9" s="1"/>
  <c r="AU59" i="1" s="1"/>
  <c r="BK81" i="9"/>
  <c r="BK80" i="9" s="1"/>
  <c r="J81" i="9"/>
  <c r="J72" i="9"/>
  <c r="F72" i="9"/>
  <c r="E70" i="9"/>
  <c r="E68" i="9"/>
  <c r="F49" i="9"/>
  <c r="E47" i="9"/>
  <c r="J21" i="9"/>
  <c r="E21" i="9"/>
  <c r="J51" i="9" s="1"/>
  <c r="J20" i="9"/>
  <c r="J18" i="9"/>
  <c r="E18" i="9"/>
  <c r="J17" i="9"/>
  <c r="J15" i="9"/>
  <c r="E15" i="9"/>
  <c r="F51" i="9" s="1"/>
  <c r="J14" i="9"/>
  <c r="J12" i="9"/>
  <c r="J49" i="9" s="1"/>
  <c r="E7" i="9"/>
  <c r="E45" i="9" s="1"/>
  <c r="BK95" i="8"/>
  <c r="J95" i="8" s="1"/>
  <c r="J59" i="8" s="1"/>
  <c r="AY58" i="1"/>
  <c r="AX58" i="1"/>
  <c r="BI106" i="8"/>
  <c r="BH106" i="8"/>
  <c r="BG106" i="8"/>
  <c r="BF106" i="8"/>
  <c r="BE106" i="8"/>
  <c r="T106" i="8"/>
  <c r="R106" i="8"/>
  <c r="P106" i="8"/>
  <c r="BK106" i="8"/>
  <c r="BK104" i="8" s="1"/>
  <c r="J104" i="8" s="1"/>
  <c r="J60" i="8" s="1"/>
  <c r="J106" i="8"/>
  <c r="BI105" i="8"/>
  <c r="BH105" i="8"/>
  <c r="BG105" i="8"/>
  <c r="BF105" i="8"/>
  <c r="T105" i="8"/>
  <c r="T104" i="8" s="1"/>
  <c r="R105" i="8"/>
  <c r="R104" i="8" s="1"/>
  <c r="P105" i="8"/>
  <c r="P104" i="8" s="1"/>
  <c r="BK105" i="8"/>
  <c r="J105" i="8"/>
  <c r="BE105" i="8" s="1"/>
  <c r="BI103" i="8"/>
  <c r="BH103" i="8"/>
  <c r="BG103" i="8"/>
  <c r="BF103" i="8"/>
  <c r="BE103" i="8"/>
  <c r="T103" i="8"/>
  <c r="R103" i="8"/>
  <c r="P103" i="8"/>
  <c r="BK103" i="8"/>
  <c r="J103" i="8"/>
  <c r="BI101" i="8"/>
  <c r="BH101" i="8"/>
  <c r="BG101" i="8"/>
  <c r="BF101" i="8"/>
  <c r="T101" i="8"/>
  <c r="T95" i="8" s="1"/>
  <c r="R101" i="8"/>
  <c r="P101" i="8"/>
  <c r="BK101" i="8"/>
  <c r="J101" i="8"/>
  <c r="BE101" i="8" s="1"/>
  <c r="BI99" i="8"/>
  <c r="BH99" i="8"/>
  <c r="BG99" i="8"/>
  <c r="BF99" i="8"/>
  <c r="BE99" i="8"/>
  <c r="T99" i="8"/>
  <c r="R99" i="8"/>
  <c r="P99" i="8"/>
  <c r="BK99" i="8"/>
  <c r="J99" i="8"/>
  <c r="BI97" i="8"/>
  <c r="BH97" i="8"/>
  <c r="BG97" i="8"/>
  <c r="BF97" i="8"/>
  <c r="T97" i="8"/>
  <c r="R97" i="8"/>
  <c r="R95" i="8" s="1"/>
  <c r="P97" i="8"/>
  <c r="BK97" i="8"/>
  <c r="J97" i="8"/>
  <c r="BE97" i="8" s="1"/>
  <c r="BI96" i="8"/>
  <c r="BH96" i="8"/>
  <c r="BG96" i="8"/>
  <c r="BF96" i="8"/>
  <c r="BE96" i="8"/>
  <c r="T96" i="8"/>
  <c r="R96" i="8"/>
  <c r="P96" i="8"/>
  <c r="BK96" i="8"/>
  <c r="J96" i="8"/>
  <c r="BI93" i="8"/>
  <c r="BH93" i="8"/>
  <c r="BG93" i="8"/>
  <c r="BF93" i="8"/>
  <c r="BE93" i="8"/>
  <c r="T93" i="8"/>
  <c r="R93" i="8"/>
  <c r="P93" i="8"/>
  <c r="BK93" i="8"/>
  <c r="J93" i="8"/>
  <c r="BI91" i="8"/>
  <c r="BH91" i="8"/>
  <c r="BG91" i="8"/>
  <c r="BF91" i="8"/>
  <c r="T91" i="8"/>
  <c r="R91" i="8"/>
  <c r="P91" i="8"/>
  <c r="BK91" i="8"/>
  <c r="J91" i="8"/>
  <c r="BE91" i="8" s="1"/>
  <c r="BI89" i="8"/>
  <c r="BH89" i="8"/>
  <c r="BG89" i="8"/>
  <c r="BF89" i="8"/>
  <c r="BE89" i="8"/>
  <c r="T89" i="8"/>
  <c r="R89" i="8"/>
  <c r="P89" i="8"/>
  <c r="BK89" i="8"/>
  <c r="J89" i="8"/>
  <c r="BI87" i="8"/>
  <c r="BH87" i="8"/>
  <c r="BG87" i="8"/>
  <c r="BF87" i="8"/>
  <c r="T87" i="8"/>
  <c r="R87" i="8"/>
  <c r="P87" i="8"/>
  <c r="BK87" i="8"/>
  <c r="J87" i="8"/>
  <c r="BE87" i="8" s="1"/>
  <c r="BI85" i="8"/>
  <c r="F34" i="8" s="1"/>
  <c r="BD58" i="1" s="1"/>
  <c r="BH85" i="8"/>
  <c r="BG85" i="8"/>
  <c r="BF85" i="8"/>
  <c r="BE85" i="8"/>
  <c r="T85" i="8"/>
  <c r="R85" i="8"/>
  <c r="P85" i="8"/>
  <c r="BK85" i="8"/>
  <c r="BK82" i="8" s="1"/>
  <c r="J85" i="8"/>
  <c r="BI83" i="8"/>
  <c r="BH83" i="8"/>
  <c r="BG83" i="8"/>
  <c r="F32" i="8" s="1"/>
  <c r="BB58" i="1" s="1"/>
  <c r="BF83" i="8"/>
  <c r="T83" i="8"/>
  <c r="T82" i="8" s="1"/>
  <c r="R83" i="8"/>
  <c r="P83" i="8"/>
  <c r="P82" i="8" s="1"/>
  <c r="BK83" i="8"/>
  <c r="J83" i="8"/>
  <c r="BE83" i="8" s="1"/>
  <c r="J76" i="8"/>
  <c r="F76" i="8"/>
  <c r="F74" i="8"/>
  <c r="E72" i="8"/>
  <c r="E70" i="8"/>
  <c r="F52" i="8"/>
  <c r="J51" i="8"/>
  <c r="F51" i="8"/>
  <c r="J49" i="8"/>
  <c r="F49" i="8"/>
  <c r="E47" i="8"/>
  <c r="J18" i="8"/>
  <c r="E18" i="8"/>
  <c r="F77" i="8" s="1"/>
  <c r="J17" i="8"/>
  <c r="J12" i="8"/>
  <c r="J74" i="8" s="1"/>
  <c r="E7" i="8"/>
  <c r="E45" i="8" s="1"/>
  <c r="R107" i="7"/>
  <c r="BK105" i="7"/>
  <c r="J105" i="7" s="1"/>
  <c r="J63" i="7" s="1"/>
  <c r="J95" i="7"/>
  <c r="J58" i="7" s="1"/>
  <c r="AY57" i="1"/>
  <c r="AX57" i="1"/>
  <c r="BI200" i="7"/>
  <c r="BH200" i="7"/>
  <c r="BG200" i="7"/>
  <c r="BF200" i="7"/>
  <c r="BE200" i="7"/>
  <c r="T200" i="7"/>
  <c r="R200" i="7"/>
  <c r="P200" i="7"/>
  <c r="BK200" i="7"/>
  <c r="J200" i="7"/>
  <c r="BI199" i="7"/>
  <c r="BH199" i="7"/>
  <c r="BG199" i="7"/>
  <c r="BF199" i="7"/>
  <c r="T199" i="7"/>
  <c r="T198" i="7" s="1"/>
  <c r="R199" i="7"/>
  <c r="R198" i="7" s="1"/>
  <c r="P199" i="7"/>
  <c r="P198" i="7" s="1"/>
  <c r="BK199" i="7"/>
  <c r="J199" i="7"/>
  <c r="BE199" i="7" s="1"/>
  <c r="BI197" i="7"/>
  <c r="BH197" i="7"/>
  <c r="BG197" i="7"/>
  <c r="BF197" i="7"/>
  <c r="BE197" i="7"/>
  <c r="T197" i="7"/>
  <c r="R197" i="7"/>
  <c r="P197" i="7"/>
  <c r="BK197" i="7"/>
  <c r="J197" i="7"/>
  <c r="BI196" i="7"/>
  <c r="BH196" i="7"/>
  <c r="BG196" i="7"/>
  <c r="BF196" i="7"/>
  <c r="T196" i="7"/>
  <c r="R196" i="7"/>
  <c r="P196" i="7"/>
  <c r="BK196" i="7"/>
  <c r="J196" i="7"/>
  <c r="BE196" i="7" s="1"/>
  <c r="BI195" i="7"/>
  <c r="BH195" i="7"/>
  <c r="BG195" i="7"/>
  <c r="BF195" i="7"/>
  <c r="BE195" i="7"/>
  <c r="T195" i="7"/>
  <c r="R195" i="7"/>
  <c r="P195" i="7"/>
  <c r="BK195" i="7"/>
  <c r="J195" i="7"/>
  <c r="BI194" i="7"/>
  <c r="BH194" i="7"/>
  <c r="BG194" i="7"/>
  <c r="BF194" i="7"/>
  <c r="T194" i="7"/>
  <c r="R194" i="7"/>
  <c r="R179" i="7" s="1"/>
  <c r="P194" i="7"/>
  <c r="BK194" i="7"/>
  <c r="J194" i="7"/>
  <c r="BE194" i="7" s="1"/>
  <c r="BI193" i="7"/>
  <c r="BH193" i="7"/>
  <c r="BG193" i="7"/>
  <c r="BF193" i="7"/>
  <c r="BE193" i="7"/>
  <c r="T193" i="7"/>
  <c r="R193" i="7"/>
  <c r="P193" i="7"/>
  <c r="BK193" i="7"/>
  <c r="J193" i="7"/>
  <c r="BI191" i="7"/>
  <c r="BH191" i="7"/>
  <c r="BG191" i="7"/>
  <c r="BF191" i="7"/>
  <c r="T191" i="7"/>
  <c r="R191" i="7"/>
  <c r="P191" i="7"/>
  <c r="BK191" i="7"/>
  <c r="J191" i="7"/>
  <c r="BE191" i="7" s="1"/>
  <c r="BI190" i="7"/>
  <c r="BH190" i="7"/>
  <c r="BG190" i="7"/>
  <c r="BF190" i="7"/>
  <c r="BE190" i="7"/>
  <c r="T190" i="7"/>
  <c r="R190" i="7"/>
  <c r="P190" i="7"/>
  <c r="BK190" i="7"/>
  <c r="J190" i="7"/>
  <c r="BI189" i="7"/>
  <c r="BH189" i="7"/>
  <c r="BG189" i="7"/>
  <c r="BF189" i="7"/>
  <c r="T189" i="7"/>
  <c r="R189" i="7"/>
  <c r="P189" i="7"/>
  <c r="BK189" i="7"/>
  <c r="J189" i="7"/>
  <c r="BE189" i="7" s="1"/>
  <c r="BI188" i="7"/>
  <c r="BH188" i="7"/>
  <c r="BG188" i="7"/>
  <c r="BF188" i="7"/>
  <c r="BE188" i="7"/>
  <c r="T188" i="7"/>
  <c r="R188" i="7"/>
  <c r="P188" i="7"/>
  <c r="BK188" i="7"/>
  <c r="J188" i="7"/>
  <c r="BI187" i="7"/>
  <c r="BH187" i="7"/>
  <c r="BG187" i="7"/>
  <c r="BF187" i="7"/>
  <c r="T187" i="7"/>
  <c r="R187" i="7"/>
  <c r="P187" i="7"/>
  <c r="BK187" i="7"/>
  <c r="J187" i="7"/>
  <c r="BE187" i="7" s="1"/>
  <c r="BI186" i="7"/>
  <c r="BH186" i="7"/>
  <c r="BG186" i="7"/>
  <c r="BF186" i="7"/>
  <c r="BE186" i="7"/>
  <c r="T186" i="7"/>
  <c r="R186" i="7"/>
  <c r="P186" i="7"/>
  <c r="BK186" i="7"/>
  <c r="J186" i="7"/>
  <c r="BI185" i="7"/>
  <c r="BH185" i="7"/>
  <c r="BG185" i="7"/>
  <c r="BF185" i="7"/>
  <c r="T185" i="7"/>
  <c r="R185" i="7"/>
  <c r="P185" i="7"/>
  <c r="BK185" i="7"/>
  <c r="J185" i="7"/>
  <c r="BE185" i="7" s="1"/>
  <c r="BI184" i="7"/>
  <c r="BH184" i="7"/>
  <c r="BG184" i="7"/>
  <c r="BF184" i="7"/>
  <c r="BE184" i="7"/>
  <c r="T184" i="7"/>
  <c r="R184" i="7"/>
  <c r="P184" i="7"/>
  <c r="BK184" i="7"/>
  <c r="J184" i="7"/>
  <c r="BI183" i="7"/>
  <c r="BH183" i="7"/>
  <c r="BG183" i="7"/>
  <c r="BF183" i="7"/>
  <c r="T183" i="7"/>
  <c r="R183" i="7"/>
  <c r="P183" i="7"/>
  <c r="BK183" i="7"/>
  <c r="J183" i="7"/>
  <c r="BE183" i="7" s="1"/>
  <c r="BI182" i="7"/>
  <c r="BH182" i="7"/>
  <c r="BG182" i="7"/>
  <c r="BF182" i="7"/>
  <c r="BE182" i="7"/>
  <c r="T182" i="7"/>
  <c r="R182" i="7"/>
  <c r="P182" i="7"/>
  <c r="BK182" i="7"/>
  <c r="J182" i="7"/>
  <c r="BI181" i="7"/>
  <c r="BH181" i="7"/>
  <c r="BG181" i="7"/>
  <c r="BF181" i="7"/>
  <c r="T181" i="7"/>
  <c r="T179" i="7" s="1"/>
  <c r="R181" i="7"/>
  <c r="P181" i="7"/>
  <c r="BK181" i="7"/>
  <c r="J181" i="7"/>
  <c r="BE181" i="7" s="1"/>
  <c r="BI180" i="7"/>
  <c r="BH180" i="7"/>
  <c r="BG180" i="7"/>
  <c r="BF180" i="7"/>
  <c r="BE180" i="7"/>
  <c r="T180" i="7"/>
  <c r="R180" i="7"/>
  <c r="P180" i="7"/>
  <c r="P179" i="7" s="1"/>
  <c r="BK180" i="7"/>
  <c r="J180" i="7"/>
  <c r="BI178" i="7"/>
  <c r="BH178" i="7"/>
  <c r="BG178" i="7"/>
  <c r="BF178" i="7"/>
  <c r="BE178" i="7"/>
  <c r="T178" i="7"/>
  <c r="R178" i="7"/>
  <c r="P178" i="7"/>
  <c r="BK178" i="7"/>
  <c r="J178" i="7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 s="1"/>
  <c r="BI174" i="7"/>
  <c r="BH174" i="7"/>
  <c r="BG174" i="7"/>
  <c r="BF174" i="7"/>
  <c r="BE174" i="7"/>
  <c r="T174" i="7"/>
  <c r="R174" i="7"/>
  <c r="P174" i="7"/>
  <c r="BK174" i="7"/>
  <c r="BK163" i="7" s="1"/>
  <c r="J163" i="7" s="1"/>
  <c r="J71" i="7" s="1"/>
  <c r="J174" i="7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BE170" i="7"/>
  <c r="T170" i="7"/>
  <c r="R170" i="7"/>
  <c r="P170" i="7"/>
  <c r="BK170" i="7"/>
  <c r="J170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BE166" i="7"/>
  <c r="T166" i="7"/>
  <c r="R166" i="7"/>
  <c r="P166" i="7"/>
  <c r="BK166" i="7"/>
  <c r="J166" i="7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BE161" i="7"/>
  <c r="T161" i="7"/>
  <c r="R161" i="7"/>
  <c r="P161" i="7"/>
  <c r="BK161" i="7"/>
  <c r="J161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BE159" i="7"/>
  <c r="T159" i="7"/>
  <c r="R159" i="7"/>
  <c r="P159" i="7"/>
  <c r="BK159" i="7"/>
  <c r="J159" i="7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BE157" i="7"/>
  <c r="T157" i="7"/>
  <c r="R157" i="7"/>
  <c r="P157" i="7"/>
  <c r="BK157" i="7"/>
  <c r="J157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BE155" i="7"/>
  <c r="T155" i="7"/>
  <c r="R155" i="7"/>
  <c r="P155" i="7"/>
  <c r="BK155" i="7"/>
  <c r="J155" i="7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BE152" i="7"/>
  <c r="T152" i="7"/>
  <c r="R152" i="7"/>
  <c r="P152" i="7"/>
  <c r="BK152" i="7"/>
  <c r="J152" i="7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BE150" i="7"/>
  <c r="T150" i="7"/>
  <c r="R150" i="7"/>
  <c r="P150" i="7"/>
  <c r="BK150" i="7"/>
  <c r="J150" i="7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BE148" i="7"/>
  <c r="T148" i="7"/>
  <c r="R148" i="7"/>
  <c r="P148" i="7"/>
  <c r="BK148" i="7"/>
  <c r="J148" i="7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BE146" i="7"/>
  <c r="T146" i="7"/>
  <c r="R146" i="7"/>
  <c r="P146" i="7"/>
  <c r="BK146" i="7"/>
  <c r="J146" i="7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BE144" i="7"/>
  <c r="T144" i="7"/>
  <c r="R144" i="7"/>
  <c r="P144" i="7"/>
  <c r="BK144" i="7"/>
  <c r="J144" i="7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BE142" i="7"/>
  <c r="T142" i="7"/>
  <c r="R142" i="7"/>
  <c r="P142" i="7"/>
  <c r="BK142" i="7"/>
  <c r="J142" i="7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BE140" i="7"/>
  <c r="T140" i="7"/>
  <c r="R140" i="7"/>
  <c r="P140" i="7"/>
  <c r="BK140" i="7"/>
  <c r="J140" i="7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BE138" i="7"/>
  <c r="T138" i="7"/>
  <c r="R138" i="7"/>
  <c r="P138" i="7"/>
  <c r="BK138" i="7"/>
  <c r="BK137" i="7" s="1"/>
  <c r="J137" i="7" s="1"/>
  <c r="J70" i="7" s="1"/>
  <c r="J138" i="7"/>
  <c r="BI136" i="7"/>
  <c r="BH136" i="7"/>
  <c r="BG136" i="7"/>
  <c r="BF136" i="7"/>
  <c r="BE136" i="7"/>
  <c r="T136" i="7"/>
  <c r="R136" i="7"/>
  <c r="P136" i="7"/>
  <c r="BK136" i="7"/>
  <c r="J136" i="7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R131" i="7" s="1"/>
  <c r="P132" i="7"/>
  <c r="BK132" i="7"/>
  <c r="J132" i="7"/>
  <c r="BE132" i="7" s="1"/>
  <c r="BI130" i="7"/>
  <c r="BH130" i="7"/>
  <c r="BG130" i="7"/>
  <c r="BF130" i="7"/>
  <c r="BE130" i="7"/>
  <c r="T130" i="7"/>
  <c r="R130" i="7"/>
  <c r="P130" i="7"/>
  <c r="BK130" i="7"/>
  <c r="J130" i="7"/>
  <c r="BI129" i="7"/>
  <c r="BH129" i="7"/>
  <c r="BG129" i="7"/>
  <c r="BF129" i="7"/>
  <c r="BE129" i="7"/>
  <c r="T129" i="7"/>
  <c r="R129" i="7"/>
  <c r="P129" i="7"/>
  <c r="BK129" i="7"/>
  <c r="J129" i="7"/>
  <c r="BI128" i="7"/>
  <c r="BH128" i="7"/>
  <c r="BG128" i="7"/>
  <c r="BF128" i="7"/>
  <c r="BE128" i="7"/>
  <c r="T128" i="7"/>
  <c r="R128" i="7"/>
  <c r="P128" i="7"/>
  <c r="BK128" i="7"/>
  <c r="J128" i="7"/>
  <c r="BI127" i="7"/>
  <c r="BH127" i="7"/>
  <c r="BG127" i="7"/>
  <c r="BF127" i="7"/>
  <c r="BE127" i="7"/>
  <c r="T127" i="7"/>
  <c r="R127" i="7"/>
  <c r="P127" i="7"/>
  <c r="BK127" i="7"/>
  <c r="J127" i="7"/>
  <c r="BI126" i="7"/>
  <c r="BH126" i="7"/>
  <c r="BG126" i="7"/>
  <c r="BF126" i="7"/>
  <c r="BE126" i="7"/>
  <c r="T126" i="7"/>
  <c r="R126" i="7"/>
  <c r="P126" i="7"/>
  <c r="P125" i="7" s="1"/>
  <c r="BK126" i="7"/>
  <c r="BK125" i="7" s="1"/>
  <c r="J125" i="7" s="1"/>
  <c r="J68" i="7" s="1"/>
  <c r="J126" i="7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BG121" i="7"/>
  <c r="BF121" i="7"/>
  <c r="T121" i="7"/>
  <c r="R121" i="7"/>
  <c r="R120" i="7" s="1"/>
  <c r="P121" i="7"/>
  <c r="P120" i="7" s="1"/>
  <c r="BK121" i="7"/>
  <c r="BK120" i="7" s="1"/>
  <c r="J120" i="7" s="1"/>
  <c r="J67" i="7" s="1"/>
  <c r="J121" i="7"/>
  <c r="BE121" i="7" s="1"/>
  <c r="BI119" i="7"/>
  <c r="BH119" i="7"/>
  <c r="BG119" i="7"/>
  <c r="BF119" i="7"/>
  <c r="BE119" i="7"/>
  <c r="T119" i="7"/>
  <c r="T118" i="7" s="1"/>
  <c r="R119" i="7"/>
  <c r="R118" i="7" s="1"/>
  <c r="P119" i="7"/>
  <c r="P118" i="7" s="1"/>
  <c r="BK119" i="7"/>
  <c r="BK118" i="7" s="1"/>
  <c r="J118" i="7" s="1"/>
  <c r="J66" i="7" s="1"/>
  <c r="J119" i="7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R113" i="7" s="1"/>
  <c r="P114" i="7"/>
  <c r="BK114" i="7"/>
  <c r="J114" i="7"/>
  <c r="BE114" i="7" s="1"/>
  <c r="BI112" i="7"/>
  <c r="BH112" i="7"/>
  <c r="BG112" i="7"/>
  <c r="BF112" i="7"/>
  <c r="BE112" i="7"/>
  <c r="T112" i="7"/>
  <c r="R112" i="7"/>
  <c r="P112" i="7"/>
  <c r="BK112" i="7"/>
  <c r="J112" i="7"/>
  <c r="BI111" i="7"/>
  <c r="BH111" i="7"/>
  <c r="BG111" i="7"/>
  <c r="BF111" i="7"/>
  <c r="BE111" i="7"/>
  <c r="T111" i="7"/>
  <c r="R111" i="7"/>
  <c r="P111" i="7"/>
  <c r="BK111" i="7"/>
  <c r="J111" i="7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P109" i="7"/>
  <c r="BK109" i="7"/>
  <c r="J109" i="7"/>
  <c r="BI108" i="7"/>
  <c r="BH108" i="7"/>
  <c r="BG108" i="7"/>
  <c r="BF108" i="7"/>
  <c r="BE108" i="7"/>
  <c r="T108" i="7"/>
  <c r="R108" i="7"/>
  <c r="P108" i="7"/>
  <c r="P107" i="7" s="1"/>
  <c r="BK108" i="7"/>
  <c r="J108" i="7"/>
  <c r="BI106" i="7"/>
  <c r="BH106" i="7"/>
  <c r="BG106" i="7"/>
  <c r="BF106" i="7"/>
  <c r="T106" i="7"/>
  <c r="T105" i="7" s="1"/>
  <c r="R106" i="7"/>
  <c r="R105" i="7" s="1"/>
  <c r="P106" i="7"/>
  <c r="P105" i="7" s="1"/>
  <c r="BK106" i="7"/>
  <c r="J106" i="7"/>
  <c r="BE106" i="7" s="1"/>
  <c r="BI104" i="7"/>
  <c r="BH104" i="7"/>
  <c r="BG104" i="7"/>
  <c r="BF104" i="7"/>
  <c r="BE104" i="7"/>
  <c r="T104" i="7"/>
  <c r="T103" i="7" s="1"/>
  <c r="R104" i="7"/>
  <c r="R103" i="7" s="1"/>
  <c r="P104" i="7"/>
  <c r="P103" i="7" s="1"/>
  <c r="BK104" i="7"/>
  <c r="BK103" i="7" s="1"/>
  <c r="J103" i="7" s="1"/>
  <c r="J104" i="7"/>
  <c r="J62" i="7"/>
  <c r="BI102" i="7"/>
  <c r="BH102" i="7"/>
  <c r="BG102" i="7"/>
  <c r="BF102" i="7"/>
  <c r="T102" i="7"/>
  <c r="T101" i="7" s="1"/>
  <c r="R102" i="7"/>
  <c r="R101" i="7" s="1"/>
  <c r="P102" i="7"/>
  <c r="P101" i="7" s="1"/>
  <c r="BK102" i="7"/>
  <c r="BK101" i="7" s="1"/>
  <c r="J101" i="7" s="1"/>
  <c r="J102" i="7"/>
  <c r="BE102" i="7" s="1"/>
  <c r="J61" i="7"/>
  <c r="BI99" i="7"/>
  <c r="BH99" i="7"/>
  <c r="BG99" i="7"/>
  <c r="BF99" i="7"/>
  <c r="BE99" i="7"/>
  <c r="T99" i="7"/>
  <c r="T98" i="7" s="1"/>
  <c r="R99" i="7"/>
  <c r="R98" i="7" s="1"/>
  <c r="P99" i="7"/>
  <c r="P98" i="7" s="1"/>
  <c r="BK99" i="7"/>
  <c r="BK98" i="7" s="1"/>
  <c r="J99" i="7"/>
  <c r="BI96" i="7"/>
  <c r="BH96" i="7"/>
  <c r="BG96" i="7"/>
  <c r="BF96" i="7"/>
  <c r="BE96" i="7"/>
  <c r="T96" i="7"/>
  <c r="T95" i="7" s="1"/>
  <c r="T94" i="7" s="1"/>
  <c r="R96" i="7"/>
  <c r="R95" i="7" s="1"/>
  <c r="R94" i="7" s="1"/>
  <c r="P96" i="7"/>
  <c r="P95" i="7" s="1"/>
  <c r="P94" i="7" s="1"/>
  <c r="BK96" i="7"/>
  <c r="BK95" i="7" s="1"/>
  <c r="BK94" i="7" s="1"/>
  <c r="J96" i="7"/>
  <c r="J89" i="7"/>
  <c r="F89" i="7"/>
  <c r="F87" i="7"/>
  <c r="E85" i="7"/>
  <c r="E83" i="7"/>
  <c r="J51" i="7"/>
  <c r="F51" i="7"/>
  <c r="F49" i="7"/>
  <c r="E47" i="7"/>
  <c r="J18" i="7"/>
  <c r="E18" i="7"/>
  <c r="F52" i="7" s="1"/>
  <c r="J17" i="7"/>
  <c r="J12" i="7"/>
  <c r="E7" i="7"/>
  <c r="E45" i="7" s="1"/>
  <c r="T393" i="6"/>
  <c r="P393" i="6"/>
  <c r="BK393" i="6"/>
  <c r="J393" i="6" s="1"/>
  <c r="J71" i="6" s="1"/>
  <c r="R391" i="6"/>
  <c r="J391" i="6"/>
  <c r="J70" i="6" s="1"/>
  <c r="T368" i="6"/>
  <c r="P368" i="6"/>
  <c r="R353" i="6"/>
  <c r="T332" i="6"/>
  <c r="P332" i="6"/>
  <c r="R308" i="6"/>
  <c r="J308" i="6"/>
  <c r="J66" i="6" s="1"/>
  <c r="R302" i="6"/>
  <c r="BK224" i="6"/>
  <c r="J224" i="6" s="1"/>
  <c r="J63" i="6" s="1"/>
  <c r="P165" i="6"/>
  <c r="T95" i="6"/>
  <c r="R93" i="6"/>
  <c r="J93" i="6"/>
  <c r="J58" i="6" s="1"/>
  <c r="AY56" i="1"/>
  <c r="AX56" i="1"/>
  <c r="BI394" i="6"/>
  <c r="BH394" i="6"/>
  <c r="BG394" i="6"/>
  <c r="BF394" i="6"/>
  <c r="BE394" i="6"/>
  <c r="T394" i="6"/>
  <c r="R394" i="6"/>
  <c r="R393" i="6" s="1"/>
  <c r="P394" i="6"/>
  <c r="BK394" i="6"/>
  <c r="J394" i="6"/>
  <c r="BI392" i="6"/>
  <c r="BH392" i="6"/>
  <c r="BG392" i="6"/>
  <c r="BF392" i="6"/>
  <c r="T392" i="6"/>
  <c r="T391" i="6" s="1"/>
  <c r="R392" i="6"/>
  <c r="P392" i="6"/>
  <c r="P391" i="6" s="1"/>
  <c r="BK392" i="6"/>
  <c r="BK391" i="6" s="1"/>
  <c r="J392" i="6"/>
  <c r="BE392" i="6" s="1"/>
  <c r="BI390" i="6"/>
  <c r="BH390" i="6"/>
  <c r="BG390" i="6"/>
  <c r="BF390" i="6"/>
  <c r="BE390" i="6"/>
  <c r="T390" i="6"/>
  <c r="R390" i="6"/>
  <c r="P390" i="6"/>
  <c r="BK390" i="6"/>
  <c r="J390" i="6"/>
  <c r="BI389" i="6"/>
  <c r="BH389" i="6"/>
  <c r="BG389" i="6"/>
  <c r="BF389" i="6"/>
  <c r="BE389" i="6"/>
  <c r="T389" i="6"/>
  <c r="R389" i="6"/>
  <c r="P389" i="6"/>
  <c r="BK389" i="6"/>
  <c r="J389" i="6"/>
  <c r="BI388" i="6"/>
  <c r="BH388" i="6"/>
  <c r="BG388" i="6"/>
  <c r="BF388" i="6"/>
  <c r="BE388" i="6"/>
  <c r="T388" i="6"/>
  <c r="R388" i="6"/>
  <c r="P388" i="6"/>
  <c r="BK388" i="6"/>
  <c r="J388" i="6"/>
  <c r="BI387" i="6"/>
  <c r="BH387" i="6"/>
  <c r="BG387" i="6"/>
  <c r="BF387" i="6"/>
  <c r="BE387" i="6"/>
  <c r="T387" i="6"/>
  <c r="R387" i="6"/>
  <c r="P387" i="6"/>
  <c r="BK387" i="6"/>
  <c r="J387" i="6"/>
  <c r="BI385" i="6"/>
  <c r="BH385" i="6"/>
  <c r="BG385" i="6"/>
  <c r="BF385" i="6"/>
  <c r="BE385" i="6"/>
  <c r="T385" i="6"/>
  <c r="R385" i="6"/>
  <c r="P385" i="6"/>
  <c r="BK385" i="6"/>
  <c r="J385" i="6"/>
  <c r="BI383" i="6"/>
  <c r="BH383" i="6"/>
  <c r="BG383" i="6"/>
  <c r="BF383" i="6"/>
  <c r="BE383" i="6"/>
  <c r="T383" i="6"/>
  <c r="R383" i="6"/>
  <c r="P383" i="6"/>
  <c r="BK383" i="6"/>
  <c r="J383" i="6"/>
  <c r="BI382" i="6"/>
  <c r="BH382" i="6"/>
  <c r="BG382" i="6"/>
  <c r="BF382" i="6"/>
  <c r="BE382" i="6"/>
  <c r="T382" i="6"/>
  <c r="R382" i="6"/>
  <c r="P382" i="6"/>
  <c r="BK382" i="6"/>
  <c r="J382" i="6"/>
  <c r="BI381" i="6"/>
  <c r="BH381" i="6"/>
  <c r="BG381" i="6"/>
  <c r="BF381" i="6"/>
  <c r="BE381" i="6"/>
  <c r="T381" i="6"/>
  <c r="R381" i="6"/>
  <c r="P381" i="6"/>
  <c r="BK381" i="6"/>
  <c r="J381" i="6"/>
  <c r="BI380" i="6"/>
  <c r="BH380" i="6"/>
  <c r="BG380" i="6"/>
  <c r="BF380" i="6"/>
  <c r="BE380" i="6"/>
  <c r="T380" i="6"/>
  <c r="R380" i="6"/>
  <c r="P380" i="6"/>
  <c r="BK380" i="6"/>
  <c r="J380" i="6"/>
  <c r="BI378" i="6"/>
  <c r="BH378" i="6"/>
  <c r="BG378" i="6"/>
  <c r="BF378" i="6"/>
  <c r="BE378" i="6"/>
  <c r="T378" i="6"/>
  <c r="R378" i="6"/>
  <c r="P378" i="6"/>
  <c r="BK378" i="6"/>
  <c r="J378" i="6"/>
  <c r="BI376" i="6"/>
  <c r="BH376" i="6"/>
  <c r="BG376" i="6"/>
  <c r="BF376" i="6"/>
  <c r="BE376" i="6"/>
  <c r="T376" i="6"/>
  <c r="R376" i="6"/>
  <c r="P376" i="6"/>
  <c r="BK376" i="6"/>
  <c r="J376" i="6"/>
  <c r="BI375" i="6"/>
  <c r="BH375" i="6"/>
  <c r="BG375" i="6"/>
  <c r="BF375" i="6"/>
  <c r="BE375" i="6"/>
  <c r="T375" i="6"/>
  <c r="R375" i="6"/>
  <c r="P375" i="6"/>
  <c r="BK375" i="6"/>
  <c r="J375" i="6"/>
  <c r="BI373" i="6"/>
  <c r="BH373" i="6"/>
  <c r="BG373" i="6"/>
  <c r="BF373" i="6"/>
  <c r="BE373" i="6"/>
  <c r="T373" i="6"/>
  <c r="R373" i="6"/>
  <c r="P373" i="6"/>
  <c r="BK373" i="6"/>
  <c r="J373" i="6"/>
  <c r="BI372" i="6"/>
  <c r="BH372" i="6"/>
  <c r="BG372" i="6"/>
  <c r="BF372" i="6"/>
  <c r="BE372" i="6"/>
  <c r="T372" i="6"/>
  <c r="R372" i="6"/>
  <c r="P372" i="6"/>
  <c r="BK372" i="6"/>
  <c r="J372" i="6"/>
  <c r="BI370" i="6"/>
  <c r="BH370" i="6"/>
  <c r="BG370" i="6"/>
  <c r="BF370" i="6"/>
  <c r="BE370" i="6"/>
  <c r="T370" i="6"/>
  <c r="R370" i="6"/>
  <c r="P370" i="6"/>
  <c r="BK370" i="6"/>
  <c r="J370" i="6"/>
  <c r="BI369" i="6"/>
  <c r="BH369" i="6"/>
  <c r="BG369" i="6"/>
  <c r="BF369" i="6"/>
  <c r="BE369" i="6"/>
  <c r="T369" i="6"/>
  <c r="R369" i="6"/>
  <c r="R368" i="6" s="1"/>
  <c r="P369" i="6"/>
  <c r="BK369" i="6"/>
  <c r="BK368" i="6" s="1"/>
  <c r="J368" i="6" s="1"/>
  <c r="J69" i="6" s="1"/>
  <c r="J369" i="6"/>
  <c r="BI367" i="6"/>
  <c r="BH367" i="6"/>
  <c r="BG367" i="6"/>
  <c r="BF367" i="6"/>
  <c r="T367" i="6"/>
  <c r="R367" i="6"/>
  <c r="P367" i="6"/>
  <c r="BK367" i="6"/>
  <c r="J367" i="6"/>
  <c r="BE367" i="6" s="1"/>
  <c r="BI366" i="6"/>
  <c r="BH366" i="6"/>
  <c r="BG366" i="6"/>
  <c r="BF366" i="6"/>
  <c r="T366" i="6"/>
  <c r="R366" i="6"/>
  <c r="P366" i="6"/>
  <c r="BK366" i="6"/>
  <c r="J366" i="6"/>
  <c r="BE366" i="6" s="1"/>
  <c r="BI365" i="6"/>
  <c r="BH365" i="6"/>
  <c r="BG365" i="6"/>
  <c r="BF365" i="6"/>
  <c r="T365" i="6"/>
  <c r="R365" i="6"/>
  <c r="P365" i="6"/>
  <c r="BK365" i="6"/>
  <c r="J365" i="6"/>
  <c r="BE365" i="6" s="1"/>
  <c r="BI364" i="6"/>
  <c r="BH364" i="6"/>
  <c r="BG364" i="6"/>
  <c r="BF364" i="6"/>
  <c r="T364" i="6"/>
  <c r="R364" i="6"/>
  <c r="P364" i="6"/>
  <c r="BK364" i="6"/>
  <c r="J364" i="6"/>
  <c r="BE364" i="6" s="1"/>
  <c r="BI363" i="6"/>
  <c r="BH363" i="6"/>
  <c r="BG363" i="6"/>
  <c r="BF363" i="6"/>
  <c r="T363" i="6"/>
  <c r="R363" i="6"/>
  <c r="P363" i="6"/>
  <c r="BK363" i="6"/>
  <c r="J363" i="6"/>
  <c r="BE363" i="6" s="1"/>
  <c r="BI362" i="6"/>
  <c r="BH362" i="6"/>
  <c r="BG362" i="6"/>
  <c r="BF362" i="6"/>
  <c r="T362" i="6"/>
  <c r="R362" i="6"/>
  <c r="P362" i="6"/>
  <c r="BK362" i="6"/>
  <c r="J362" i="6"/>
  <c r="BE362" i="6" s="1"/>
  <c r="BI361" i="6"/>
  <c r="BH361" i="6"/>
  <c r="BG361" i="6"/>
  <c r="BF361" i="6"/>
  <c r="T361" i="6"/>
  <c r="R361" i="6"/>
  <c r="P361" i="6"/>
  <c r="BK361" i="6"/>
  <c r="J361" i="6"/>
  <c r="BE361" i="6" s="1"/>
  <c r="BI360" i="6"/>
  <c r="BH360" i="6"/>
  <c r="BG360" i="6"/>
  <c r="BF360" i="6"/>
  <c r="T360" i="6"/>
  <c r="R360" i="6"/>
  <c r="P360" i="6"/>
  <c r="BK360" i="6"/>
  <c r="J360" i="6"/>
  <c r="BE360" i="6" s="1"/>
  <c r="BI358" i="6"/>
  <c r="BH358" i="6"/>
  <c r="BG358" i="6"/>
  <c r="BF358" i="6"/>
  <c r="T358" i="6"/>
  <c r="R358" i="6"/>
  <c r="P358" i="6"/>
  <c r="BK358" i="6"/>
  <c r="J358" i="6"/>
  <c r="BE358" i="6" s="1"/>
  <c r="BI357" i="6"/>
  <c r="BH357" i="6"/>
  <c r="BG357" i="6"/>
  <c r="BF357" i="6"/>
  <c r="T357" i="6"/>
  <c r="R357" i="6"/>
  <c r="P357" i="6"/>
  <c r="BK357" i="6"/>
  <c r="J357" i="6"/>
  <c r="BE357" i="6" s="1"/>
  <c r="BI355" i="6"/>
  <c r="BH355" i="6"/>
  <c r="BG355" i="6"/>
  <c r="BF355" i="6"/>
  <c r="T355" i="6"/>
  <c r="R355" i="6"/>
  <c r="P355" i="6"/>
  <c r="BK355" i="6"/>
  <c r="BK353" i="6" s="1"/>
  <c r="J353" i="6" s="1"/>
  <c r="J68" i="6" s="1"/>
  <c r="J355" i="6"/>
  <c r="BE355" i="6" s="1"/>
  <c r="BI354" i="6"/>
  <c r="BH354" i="6"/>
  <c r="BG354" i="6"/>
  <c r="BF354" i="6"/>
  <c r="T354" i="6"/>
  <c r="R354" i="6"/>
  <c r="P354" i="6"/>
  <c r="BK354" i="6"/>
  <c r="J354" i="6"/>
  <c r="BE354" i="6" s="1"/>
  <c r="BI352" i="6"/>
  <c r="BH352" i="6"/>
  <c r="BG352" i="6"/>
  <c r="BF352" i="6"/>
  <c r="BE352" i="6"/>
  <c r="T352" i="6"/>
  <c r="R352" i="6"/>
  <c r="P352" i="6"/>
  <c r="BK352" i="6"/>
  <c r="J352" i="6"/>
  <c r="BI351" i="6"/>
  <c r="BH351" i="6"/>
  <c r="BG351" i="6"/>
  <c r="BF351" i="6"/>
  <c r="BE351" i="6"/>
  <c r="T351" i="6"/>
  <c r="R351" i="6"/>
  <c r="P351" i="6"/>
  <c r="BK351" i="6"/>
  <c r="J351" i="6"/>
  <c r="BI350" i="6"/>
  <c r="BH350" i="6"/>
  <c r="BG350" i="6"/>
  <c r="BF350" i="6"/>
  <c r="BE350" i="6"/>
  <c r="T350" i="6"/>
  <c r="R350" i="6"/>
  <c r="P350" i="6"/>
  <c r="BK350" i="6"/>
  <c r="J350" i="6"/>
  <c r="BI349" i="6"/>
  <c r="BH349" i="6"/>
  <c r="BG349" i="6"/>
  <c r="BF349" i="6"/>
  <c r="BE349" i="6"/>
  <c r="T349" i="6"/>
  <c r="R349" i="6"/>
  <c r="P349" i="6"/>
  <c r="BK349" i="6"/>
  <c r="J349" i="6"/>
  <c r="BI348" i="6"/>
  <c r="BH348" i="6"/>
  <c r="BG348" i="6"/>
  <c r="BF348" i="6"/>
  <c r="BE348" i="6"/>
  <c r="T348" i="6"/>
  <c r="R348" i="6"/>
  <c r="P348" i="6"/>
  <c r="BK348" i="6"/>
  <c r="J348" i="6"/>
  <c r="BI346" i="6"/>
  <c r="BH346" i="6"/>
  <c r="BG346" i="6"/>
  <c r="BF346" i="6"/>
  <c r="BE346" i="6"/>
  <c r="T346" i="6"/>
  <c r="R346" i="6"/>
  <c r="P346" i="6"/>
  <c r="BK346" i="6"/>
  <c r="J346" i="6"/>
  <c r="BI345" i="6"/>
  <c r="BH345" i="6"/>
  <c r="BG345" i="6"/>
  <c r="BF345" i="6"/>
  <c r="BE345" i="6"/>
  <c r="T345" i="6"/>
  <c r="R345" i="6"/>
  <c r="P345" i="6"/>
  <c r="BK345" i="6"/>
  <c r="J345" i="6"/>
  <c r="BI343" i="6"/>
  <c r="BH343" i="6"/>
  <c r="BG343" i="6"/>
  <c r="BF343" i="6"/>
  <c r="BE343" i="6"/>
  <c r="T343" i="6"/>
  <c r="R343" i="6"/>
  <c r="P343" i="6"/>
  <c r="BK343" i="6"/>
  <c r="J343" i="6"/>
  <c r="BI342" i="6"/>
  <c r="BH342" i="6"/>
  <c r="BG342" i="6"/>
  <c r="BF342" i="6"/>
  <c r="BE342" i="6"/>
  <c r="T342" i="6"/>
  <c r="R342" i="6"/>
  <c r="P342" i="6"/>
  <c r="BK342" i="6"/>
  <c r="J342" i="6"/>
  <c r="BI340" i="6"/>
  <c r="BH340" i="6"/>
  <c r="BG340" i="6"/>
  <c r="BF340" i="6"/>
  <c r="BE340" i="6"/>
  <c r="T340" i="6"/>
  <c r="R340" i="6"/>
  <c r="P340" i="6"/>
  <c r="BK340" i="6"/>
  <c r="J340" i="6"/>
  <c r="BI339" i="6"/>
  <c r="BH339" i="6"/>
  <c r="BG339" i="6"/>
  <c r="BF339" i="6"/>
  <c r="BE339" i="6"/>
  <c r="T339" i="6"/>
  <c r="R339" i="6"/>
  <c r="P339" i="6"/>
  <c r="BK339" i="6"/>
  <c r="J339" i="6"/>
  <c r="BI337" i="6"/>
  <c r="BH337" i="6"/>
  <c r="BG337" i="6"/>
  <c r="BF337" i="6"/>
  <c r="BE337" i="6"/>
  <c r="T337" i="6"/>
  <c r="R337" i="6"/>
  <c r="P337" i="6"/>
  <c r="BK337" i="6"/>
  <c r="J337" i="6"/>
  <c r="BI336" i="6"/>
  <c r="BH336" i="6"/>
  <c r="BG336" i="6"/>
  <c r="BF336" i="6"/>
  <c r="BE336" i="6"/>
  <c r="T336" i="6"/>
  <c r="R336" i="6"/>
  <c r="P336" i="6"/>
  <c r="BK336" i="6"/>
  <c r="J336" i="6"/>
  <c r="BI334" i="6"/>
  <c r="BH334" i="6"/>
  <c r="BG334" i="6"/>
  <c r="BF334" i="6"/>
  <c r="BE334" i="6"/>
  <c r="T334" i="6"/>
  <c r="R334" i="6"/>
  <c r="P334" i="6"/>
  <c r="BK334" i="6"/>
  <c r="J334" i="6"/>
  <c r="BI333" i="6"/>
  <c r="BH333" i="6"/>
  <c r="BG333" i="6"/>
  <c r="BF333" i="6"/>
  <c r="BE333" i="6"/>
  <c r="T333" i="6"/>
  <c r="R333" i="6"/>
  <c r="R332" i="6" s="1"/>
  <c r="P333" i="6"/>
  <c r="BK333" i="6"/>
  <c r="J333" i="6"/>
  <c r="BI331" i="6"/>
  <c r="BH331" i="6"/>
  <c r="BG331" i="6"/>
  <c r="BF331" i="6"/>
  <c r="T331" i="6"/>
  <c r="R331" i="6"/>
  <c r="P331" i="6"/>
  <c r="BK331" i="6"/>
  <c r="J331" i="6"/>
  <c r="BE331" i="6" s="1"/>
  <c r="BI330" i="6"/>
  <c r="BH330" i="6"/>
  <c r="BG330" i="6"/>
  <c r="BF330" i="6"/>
  <c r="T330" i="6"/>
  <c r="R330" i="6"/>
  <c r="P330" i="6"/>
  <c r="BK330" i="6"/>
  <c r="J330" i="6"/>
  <c r="BE330" i="6" s="1"/>
  <c r="BI329" i="6"/>
  <c r="BH329" i="6"/>
  <c r="BG329" i="6"/>
  <c r="BF329" i="6"/>
  <c r="T329" i="6"/>
  <c r="R329" i="6"/>
  <c r="P329" i="6"/>
  <c r="BK329" i="6"/>
  <c r="J329" i="6"/>
  <c r="BE329" i="6" s="1"/>
  <c r="BI328" i="6"/>
  <c r="BH328" i="6"/>
  <c r="BG328" i="6"/>
  <c r="BF328" i="6"/>
  <c r="T328" i="6"/>
  <c r="R328" i="6"/>
  <c r="P328" i="6"/>
  <c r="BK328" i="6"/>
  <c r="J328" i="6"/>
  <c r="BE328" i="6" s="1"/>
  <c r="BI327" i="6"/>
  <c r="BH327" i="6"/>
  <c r="BG327" i="6"/>
  <c r="BF327" i="6"/>
  <c r="T327" i="6"/>
  <c r="R327" i="6"/>
  <c r="P327" i="6"/>
  <c r="BK327" i="6"/>
  <c r="J327" i="6"/>
  <c r="BE327" i="6" s="1"/>
  <c r="BI326" i="6"/>
  <c r="BH326" i="6"/>
  <c r="BG326" i="6"/>
  <c r="BF326" i="6"/>
  <c r="T326" i="6"/>
  <c r="R326" i="6"/>
  <c r="P326" i="6"/>
  <c r="BK326" i="6"/>
  <c r="J326" i="6"/>
  <c r="BE326" i="6" s="1"/>
  <c r="BI325" i="6"/>
  <c r="BH325" i="6"/>
  <c r="BG325" i="6"/>
  <c r="BF325" i="6"/>
  <c r="T325" i="6"/>
  <c r="R325" i="6"/>
  <c r="P325" i="6"/>
  <c r="BK325" i="6"/>
  <c r="J325" i="6"/>
  <c r="BE325" i="6" s="1"/>
  <c r="BI324" i="6"/>
  <c r="BH324" i="6"/>
  <c r="BG324" i="6"/>
  <c r="BF324" i="6"/>
  <c r="T324" i="6"/>
  <c r="R324" i="6"/>
  <c r="P324" i="6"/>
  <c r="BK324" i="6"/>
  <c r="J324" i="6"/>
  <c r="BE324" i="6" s="1"/>
  <c r="BI323" i="6"/>
  <c r="BH323" i="6"/>
  <c r="BG323" i="6"/>
  <c r="BF323" i="6"/>
  <c r="T323" i="6"/>
  <c r="R323" i="6"/>
  <c r="P323" i="6"/>
  <c r="BK323" i="6"/>
  <c r="J323" i="6"/>
  <c r="BE323" i="6" s="1"/>
  <c r="BI322" i="6"/>
  <c r="BH322" i="6"/>
  <c r="BG322" i="6"/>
  <c r="BF322" i="6"/>
  <c r="T322" i="6"/>
  <c r="R322" i="6"/>
  <c r="P322" i="6"/>
  <c r="BK322" i="6"/>
  <c r="J322" i="6"/>
  <c r="BE322" i="6" s="1"/>
  <c r="BI321" i="6"/>
  <c r="BH321" i="6"/>
  <c r="BG321" i="6"/>
  <c r="BF321" i="6"/>
  <c r="T321" i="6"/>
  <c r="R321" i="6"/>
  <c r="P321" i="6"/>
  <c r="BK321" i="6"/>
  <c r="J321" i="6"/>
  <c r="BE321" i="6" s="1"/>
  <c r="BI320" i="6"/>
  <c r="BH320" i="6"/>
  <c r="BG320" i="6"/>
  <c r="BF320" i="6"/>
  <c r="T320" i="6"/>
  <c r="R320" i="6"/>
  <c r="P320" i="6"/>
  <c r="BK320" i="6"/>
  <c r="J320" i="6"/>
  <c r="BE320" i="6" s="1"/>
  <c r="BI319" i="6"/>
  <c r="BH319" i="6"/>
  <c r="BG319" i="6"/>
  <c r="BF319" i="6"/>
  <c r="T319" i="6"/>
  <c r="R319" i="6"/>
  <c r="P319" i="6"/>
  <c r="BK319" i="6"/>
  <c r="J319" i="6"/>
  <c r="BE319" i="6" s="1"/>
  <c r="BI318" i="6"/>
  <c r="BH318" i="6"/>
  <c r="BG318" i="6"/>
  <c r="BF318" i="6"/>
  <c r="T318" i="6"/>
  <c r="R318" i="6"/>
  <c r="P318" i="6"/>
  <c r="BK318" i="6"/>
  <c r="J318" i="6"/>
  <c r="BE318" i="6" s="1"/>
  <c r="BI316" i="6"/>
  <c r="BH316" i="6"/>
  <c r="BG316" i="6"/>
  <c r="BF316" i="6"/>
  <c r="T316" i="6"/>
  <c r="R316" i="6"/>
  <c r="P316" i="6"/>
  <c r="BK316" i="6"/>
  <c r="J316" i="6"/>
  <c r="BE316" i="6" s="1"/>
  <c r="BI315" i="6"/>
  <c r="BH315" i="6"/>
  <c r="BG315" i="6"/>
  <c r="BF315" i="6"/>
  <c r="T315" i="6"/>
  <c r="R315" i="6"/>
  <c r="P315" i="6"/>
  <c r="BK315" i="6"/>
  <c r="J315" i="6"/>
  <c r="BE315" i="6" s="1"/>
  <c r="BI313" i="6"/>
  <c r="BH313" i="6"/>
  <c r="BG313" i="6"/>
  <c r="BF313" i="6"/>
  <c r="T313" i="6"/>
  <c r="R313" i="6"/>
  <c r="P313" i="6"/>
  <c r="BK313" i="6"/>
  <c r="J313" i="6"/>
  <c r="BE313" i="6" s="1"/>
  <c r="BI312" i="6"/>
  <c r="BH312" i="6"/>
  <c r="BG312" i="6"/>
  <c r="BF312" i="6"/>
  <c r="T312" i="6"/>
  <c r="R312" i="6"/>
  <c r="P312" i="6"/>
  <c r="BK312" i="6"/>
  <c r="J312" i="6"/>
  <c r="BE312" i="6" s="1"/>
  <c r="BI310" i="6"/>
  <c r="BH310" i="6"/>
  <c r="BG310" i="6"/>
  <c r="BF310" i="6"/>
  <c r="T310" i="6"/>
  <c r="R310" i="6"/>
  <c r="P310" i="6"/>
  <c r="BK310" i="6"/>
  <c r="J310" i="6"/>
  <c r="BE310" i="6" s="1"/>
  <c r="BI309" i="6"/>
  <c r="BH309" i="6"/>
  <c r="BG309" i="6"/>
  <c r="BF309" i="6"/>
  <c r="T309" i="6"/>
  <c r="T308" i="6" s="1"/>
  <c r="R309" i="6"/>
  <c r="P309" i="6"/>
  <c r="BK309" i="6"/>
  <c r="BK308" i="6" s="1"/>
  <c r="J309" i="6"/>
  <c r="BE309" i="6" s="1"/>
  <c r="BI306" i="6"/>
  <c r="BH306" i="6"/>
  <c r="BG306" i="6"/>
  <c r="BF306" i="6"/>
  <c r="T306" i="6"/>
  <c r="R306" i="6"/>
  <c r="P306" i="6"/>
  <c r="BK306" i="6"/>
  <c r="J306" i="6"/>
  <c r="BE306" i="6" s="1"/>
  <c r="BI305" i="6"/>
  <c r="BH305" i="6"/>
  <c r="BG305" i="6"/>
  <c r="BF305" i="6"/>
  <c r="T305" i="6"/>
  <c r="R305" i="6"/>
  <c r="P305" i="6"/>
  <c r="BK305" i="6"/>
  <c r="BK302" i="6" s="1"/>
  <c r="J302" i="6" s="1"/>
  <c r="J64" i="6" s="1"/>
  <c r="J305" i="6"/>
  <c r="BE305" i="6" s="1"/>
  <c r="BI303" i="6"/>
  <c r="BH303" i="6"/>
  <c r="BG303" i="6"/>
  <c r="BF303" i="6"/>
  <c r="T303" i="6"/>
  <c r="T302" i="6" s="1"/>
  <c r="R303" i="6"/>
  <c r="P303" i="6"/>
  <c r="BK303" i="6"/>
  <c r="J303" i="6"/>
  <c r="BE303" i="6" s="1"/>
  <c r="BI301" i="6"/>
  <c r="BH301" i="6"/>
  <c r="BG301" i="6"/>
  <c r="BF301" i="6"/>
  <c r="BE301" i="6"/>
  <c r="T301" i="6"/>
  <c r="R301" i="6"/>
  <c r="P301" i="6"/>
  <c r="BK301" i="6"/>
  <c r="J301" i="6"/>
  <c r="BI299" i="6"/>
  <c r="BH299" i="6"/>
  <c r="BG299" i="6"/>
  <c r="BF299" i="6"/>
  <c r="T299" i="6"/>
  <c r="R299" i="6"/>
  <c r="P299" i="6"/>
  <c r="BK299" i="6"/>
  <c r="J299" i="6"/>
  <c r="BE299" i="6" s="1"/>
  <c r="BI298" i="6"/>
  <c r="BH298" i="6"/>
  <c r="BG298" i="6"/>
  <c r="BF298" i="6"/>
  <c r="BE298" i="6"/>
  <c r="T298" i="6"/>
  <c r="R298" i="6"/>
  <c r="P298" i="6"/>
  <c r="BK298" i="6"/>
  <c r="J298" i="6"/>
  <c r="BI296" i="6"/>
  <c r="BH296" i="6"/>
  <c r="BG296" i="6"/>
  <c r="BF296" i="6"/>
  <c r="T296" i="6"/>
  <c r="R296" i="6"/>
  <c r="P296" i="6"/>
  <c r="BK296" i="6"/>
  <c r="J296" i="6"/>
  <c r="BE296" i="6" s="1"/>
  <c r="BI295" i="6"/>
  <c r="BH295" i="6"/>
  <c r="BG295" i="6"/>
  <c r="BF295" i="6"/>
  <c r="BE295" i="6"/>
  <c r="T295" i="6"/>
  <c r="R295" i="6"/>
  <c r="P295" i="6"/>
  <c r="BK295" i="6"/>
  <c r="J295" i="6"/>
  <c r="BI294" i="6"/>
  <c r="BH294" i="6"/>
  <c r="BG294" i="6"/>
  <c r="BF294" i="6"/>
  <c r="T294" i="6"/>
  <c r="R294" i="6"/>
  <c r="P294" i="6"/>
  <c r="BK294" i="6"/>
  <c r="J294" i="6"/>
  <c r="BE294" i="6" s="1"/>
  <c r="BI293" i="6"/>
  <c r="BH293" i="6"/>
  <c r="BG293" i="6"/>
  <c r="BF293" i="6"/>
  <c r="BE293" i="6"/>
  <c r="T293" i="6"/>
  <c r="R293" i="6"/>
  <c r="P293" i="6"/>
  <c r="BK293" i="6"/>
  <c r="J293" i="6"/>
  <c r="BI292" i="6"/>
  <c r="BH292" i="6"/>
  <c r="BG292" i="6"/>
  <c r="BF292" i="6"/>
  <c r="T292" i="6"/>
  <c r="R292" i="6"/>
  <c r="P292" i="6"/>
  <c r="BK292" i="6"/>
  <c r="J292" i="6"/>
  <c r="BE292" i="6" s="1"/>
  <c r="BI291" i="6"/>
  <c r="BH291" i="6"/>
  <c r="BG291" i="6"/>
  <c r="BF291" i="6"/>
  <c r="BE291" i="6"/>
  <c r="T291" i="6"/>
  <c r="R291" i="6"/>
  <c r="P291" i="6"/>
  <c r="BK291" i="6"/>
  <c r="J291" i="6"/>
  <c r="BI290" i="6"/>
  <c r="BH290" i="6"/>
  <c r="BG290" i="6"/>
  <c r="BF290" i="6"/>
  <c r="T290" i="6"/>
  <c r="R290" i="6"/>
  <c r="P290" i="6"/>
  <c r="BK290" i="6"/>
  <c r="J290" i="6"/>
  <c r="BE290" i="6" s="1"/>
  <c r="BI289" i="6"/>
  <c r="BH289" i="6"/>
  <c r="BG289" i="6"/>
  <c r="BF289" i="6"/>
  <c r="BE289" i="6"/>
  <c r="T289" i="6"/>
  <c r="R289" i="6"/>
  <c r="P289" i="6"/>
  <c r="BK289" i="6"/>
  <c r="J289" i="6"/>
  <c r="BI288" i="6"/>
  <c r="BH288" i="6"/>
  <c r="BG288" i="6"/>
  <c r="BF288" i="6"/>
  <c r="T288" i="6"/>
  <c r="R288" i="6"/>
  <c r="P288" i="6"/>
  <c r="BK288" i="6"/>
  <c r="J288" i="6"/>
  <c r="BE288" i="6" s="1"/>
  <c r="BI287" i="6"/>
  <c r="BH287" i="6"/>
  <c r="BG287" i="6"/>
  <c r="BF287" i="6"/>
  <c r="BE287" i="6"/>
  <c r="T287" i="6"/>
  <c r="R287" i="6"/>
  <c r="P287" i="6"/>
  <c r="BK287" i="6"/>
  <c r="J287" i="6"/>
  <c r="BI285" i="6"/>
  <c r="BH285" i="6"/>
  <c r="BG285" i="6"/>
  <c r="BF285" i="6"/>
  <c r="T285" i="6"/>
  <c r="R285" i="6"/>
  <c r="P285" i="6"/>
  <c r="BK285" i="6"/>
  <c r="J285" i="6"/>
  <c r="BE285" i="6" s="1"/>
  <c r="BI284" i="6"/>
  <c r="BH284" i="6"/>
  <c r="BG284" i="6"/>
  <c r="BF284" i="6"/>
  <c r="BE284" i="6"/>
  <c r="T284" i="6"/>
  <c r="R284" i="6"/>
  <c r="P284" i="6"/>
  <c r="BK284" i="6"/>
  <c r="J284" i="6"/>
  <c r="BI282" i="6"/>
  <c r="BH282" i="6"/>
  <c r="BG282" i="6"/>
  <c r="BF282" i="6"/>
  <c r="T282" i="6"/>
  <c r="R282" i="6"/>
  <c r="P282" i="6"/>
  <c r="BK282" i="6"/>
  <c r="J282" i="6"/>
  <c r="BE282" i="6" s="1"/>
  <c r="BI281" i="6"/>
  <c r="BH281" i="6"/>
  <c r="BG281" i="6"/>
  <c r="BF281" i="6"/>
  <c r="BE281" i="6"/>
  <c r="T281" i="6"/>
  <c r="R281" i="6"/>
  <c r="P281" i="6"/>
  <c r="BK281" i="6"/>
  <c r="J281" i="6"/>
  <c r="BI279" i="6"/>
  <c r="BH279" i="6"/>
  <c r="BG279" i="6"/>
  <c r="BF279" i="6"/>
  <c r="T279" i="6"/>
  <c r="R279" i="6"/>
  <c r="P279" i="6"/>
  <c r="BK279" i="6"/>
  <c r="J279" i="6"/>
  <c r="BE279" i="6" s="1"/>
  <c r="BI278" i="6"/>
  <c r="BH278" i="6"/>
  <c r="BG278" i="6"/>
  <c r="BF278" i="6"/>
  <c r="BE278" i="6"/>
  <c r="T278" i="6"/>
  <c r="R278" i="6"/>
  <c r="P278" i="6"/>
  <c r="BK278" i="6"/>
  <c r="J278" i="6"/>
  <c r="BI276" i="6"/>
  <c r="BH276" i="6"/>
  <c r="BG276" i="6"/>
  <c r="BF276" i="6"/>
  <c r="T276" i="6"/>
  <c r="R276" i="6"/>
  <c r="P276" i="6"/>
  <c r="BK276" i="6"/>
  <c r="J276" i="6"/>
  <c r="BE276" i="6" s="1"/>
  <c r="BI275" i="6"/>
  <c r="BH275" i="6"/>
  <c r="BG275" i="6"/>
  <c r="BF275" i="6"/>
  <c r="BE275" i="6"/>
  <c r="T275" i="6"/>
  <c r="R275" i="6"/>
  <c r="P275" i="6"/>
  <c r="BK275" i="6"/>
  <c r="J275" i="6"/>
  <c r="BI273" i="6"/>
  <c r="BH273" i="6"/>
  <c r="BG273" i="6"/>
  <c r="BF273" i="6"/>
  <c r="T273" i="6"/>
  <c r="R273" i="6"/>
  <c r="P273" i="6"/>
  <c r="BK273" i="6"/>
  <c r="J273" i="6"/>
  <c r="BE273" i="6" s="1"/>
  <c r="BI272" i="6"/>
  <c r="BH272" i="6"/>
  <c r="BG272" i="6"/>
  <c r="BF272" i="6"/>
  <c r="BE272" i="6"/>
  <c r="T272" i="6"/>
  <c r="R272" i="6"/>
  <c r="P272" i="6"/>
  <c r="BK272" i="6"/>
  <c r="J272" i="6"/>
  <c r="BI270" i="6"/>
  <c r="BH270" i="6"/>
  <c r="BG270" i="6"/>
  <c r="BF270" i="6"/>
  <c r="T270" i="6"/>
  <c r="R270" i="6"/>
  <c r="P270" i="6"/>
  <c r="BK270" i="6"/>
  <c r="J270" i="6"/>
  <c r="BE270" i="6" s="1"/>
  <c r="BI269" i="6"/>
  <c r="BH269" i="6"/>
  <c r="BG269" i="6"/>
  <c r="BF269" i="6"/>
  <c r="BE269" i="6"/>
  <c r="T269" i="6"/>
  <c r="R269" i="6"/>
  <c r="P269" i="6"/>
  <c r="BK269" i="6"/>
  <c r="J269" i="6"/>
  <c r="BI267" i="6"/>
  <c r="BH267" i="6"/>
  <c r="BG267" i="6"/>
  <c r="BF267" i="6"/>
  <c r="T267" i="6"/>
  <c r="R267" i="6"/>
  <c r="P267" i="6"/>
  <c r="BK267" i="6"/>
  <c r="J267" i="6"/>
  <c r="BE267" i="6" s="1"/>
  <c r="BI266" i="6"/>
  <c r="BH266" i="6"/>
  <c r="BG266" i="6"/>
  <c r="BF266" i="6"/>
  <c r="BE266" i="6"/>
  <c r="T266" i="6"/>
  <c r="R266" i="6"/>
  <c r="P266" i="6"/>
  <c r="BK266" i="6"/>
  <c r="J266" i="6"/>
  <c r="BI264" i="6"/>
  <c r="BH264" i="6"/>
  <c r="BG264" i="6"/>
  <c r="BF264" i="6"/>
  <c r="T264" i="6"/>
  <c r="R264" i="6"/>
  <c r="P264" i="6"/>
  <c r="BK264" i="6"/>
  <c r="J264" i="6"/>
  <c r="BE264" i="6" s="1"/>
  <c r="BI263" i="6"/>
  <c r="BH263" i="6"/>
  <c r="BG263" i="6"/>
  <c r="BF263" i="6"/>
  <c r="BE263" i="6"/>
  <c r="T263" i="6"/>
  <c r="R263" i="6"/>
  <c r="P263" i="6"/>
  <c r="BK263" i="6"/>
  <c r="J263" i="6"/>
  <c r="BI261" i="6"/>
  <c r="BH261" i="6"/>
  <c r="BG261" i="6"/>
  <c r="BF261" i="6"/>
  <c r="T261" i="6"/>
  <c r="R261" i="6"/>
  <c r="P261" i="6"/>
  <c r="BK261" i="6"/>
  <c r="J261" i="6"/>
  <c r="BE261" i="6" s="1"/>
  <c r="BI260" i="6"/>
  <c r="BH260" i="6"/>
  <c r="BG260" i="6"/>
  <c r="BF260" i="6"/>
  <c r="BE260" i="6"/>
  <c r="T260" i="6"/>
  <c r="R260" i="6"/>
  <c r="P260" i="6"/>
  <c r="BK260" i="6"/>
  <c r="J260" i="6"/>
  <c r="BI258" i="6"/>
  <c r="BH258" i="6"/>
  <c r="BG258" i="6"/>
  <c r="BF258" i="6"/>
  <c r="T258" i="6"/>
  <c r="R258" i="6"/>
  <c r="P258" i="6"/>
  <c r="BK258" i="6"/>
  <c r="J258" i="6"/>
  <c r="BE258" i="6" s="1"/>
  <c r="BI257" i="6"/>
  <c r="BH257" i="6"/>
  <c r="BG257" i="6"/>
  <c r="BF257" i="6"/>
  <c r="BE257" i="6"/>
  <c r="T257" i="6"/>
  <c r="R257" i="6"/>
  <c r="P257" i="6"/>
  <c r="BK257" i="6"/>
  <c r="J257" i="6"/>
  <c r="BI255" i="6"/>
  <c r="BH255" i="6"/>
  <c r="BG255" i="6"/>
  <c r="BF255" i="6"/>
  <c r="T255" i="6"/>
  <c r="R255" i="6"/>
  <c r="P255" i="6"/>
  <c r="BK255" i="6"/>
  <c r="J255" i="6"/>
  <c r="BE255" i="6" s="1"/>
  <c r="BI254" i="6"/>
  <c r="BH254" i="6"/>
  <c r="BG254" i="6"/>
  <c r="BF254" i="6"/>
  <c r="BE254" i="6"/>
  <c r="T254" i="6"/>
  <c r="R254" i="6"/>
  <c r="P254" i="6"/>
  <c r="BK254" i="6"/>
  <c r="J254" i="6"/>
  <c r="BI252" i="6"/>
  <c r="BH252" i="6"/>
  <c r="BG252" i="6"/>
  <c r="BF252" i="6"/>
  <c r="T252" i="6"/>
  <c r="R252" i="6"/>
  <c r="P252" i="6"/>
  <c r="BK252" i="6"/>
  <c r="J252" i="6"/>
  <c r="BE252" i="6" s="1"/>
  <c r="BI251" i="6"/>
  <c r="BH251" i="6"/>
  <c r="BG251" i="6"/>
  <c r="BF251" i="6"/>
  <c r="BE251" i="6"/>
  <c r="T251" i="6"/>
  <c r="R251" i="6"/>
  <c r="P251" i="6"/>
  <c r="BK251" i="6"/>
  <c r="J251" i="6"/>
  <c r="BI249" i="6"/>
  <c r="BH249" i="6"/>
  <c r="BG249" i="6"/>
  <c r="BF249" i="6"/>
  <c r="T249" i="6"/>
  <c r="R249" i="6"/>
  <c r="P249" i="6"/>
  <c r="BK249" i="6"/>
  <c r="J249" i="6"/>
  <c r="BE249" i="6" s="1"/>
  <c r="BI248" i="6"/>
  <c r="BH248" i="6"/>
  <c r="BG248" i="6"/>
  <c r="BF248" i="6"/>
  <c r="BE248" i="6"/>
  <c r="T248" i="6"/>
  <c r="R248" i="6"/>
  <c r="P248" i="6"/>
  <c r="BK248" i="6"/>
  <c r="J248" i="6"/>
  <c r="BI246" i="6"/>
  <c r="BH246" i="6"/>
  <c r="BG246" i="6"/>
  <c r="BF246" i="6"/>
  <c r="T246" i="6"/>
  <c r="R246" i="6"/>
  <c r="P246" i="6"/>
  <c r="BK246" i="6"/>
  <c r="J246" i="6"/>
  <c r="BE246" i="6" s="1"/>
  <c r="BI245" i="6"/>
  <c r="BH245" i="6"/>
  <c r="BG245" i="6"/>
  <c r="BF245" i="6"/>
  <c r="BE245" i="6"/>
  <c r="T245" i="6"/>
  <c r="R245" i="6"/>
  <c r="P245" i="6"/>
  <c r="BK245" i="6"/>
  <c r="J245" i="6"/>
  <c r="BI244" i="6"/>
  <c r="BH244" i="6"/>
  <c r="BG244" i="6"/>
  <c r="BF244" i="6"/>
  <c r="T244" i="6"/>
  <c r="R244" i="6"/>
  <c r="P244" i="6"/>
  <c r="BK244" i="6"/>
  <c r="J244" i="6"/>
  <c r="BE244" i="6" s="1"/>
  <c r="BI243" i="6"/>
  <c r="BH243" i="6"/>
  <c r="BG243" i="6"/>
  <c r="BF243" i="6"/>
  <c r="BE243" i="6"/>
  <c r="T243" i="6"/>
  <c r="R243" i="6"/>
  <c r="P243" i="6"/>
  <c r="BK243" i="6"/>
  <c r="J243" i="6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BE240" i="6"/>
  <c r="T240" i="6"/>
  <c r="R240" i="6"/>
  <c r="P240" i="6"/>
  <c r="BK240" i="6"/>
  <c r="J240" i="6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BE237" i="6"/>
  <c r="T237" i="6"/>
  <c r="R237" i="6"/>
  <c r="P237" i="6"/>
  <c r="BK237" i="6"/>
  <c r="J237" i="6"/>
  <c r="BI236" i="6"/>
  <c r="BH236" i="6"/>
  <c r="BG236" i="6"/>
  <c r="BF236" i="6"/>
  <c r="T236" i="6"/>
  <c r="R236" i="6"/>
  <c r="P236" i="6"/>
  <c r="BK236" i="6"/>
  <c r="J236" i="6"/>
  <c r="BE236" i="6" s="1"/>
  <c r="BI235" i="6"/>
  <c r="BH235" i="6"/>
  <c r="BG235" i="6"/>
  <c r="BF235" i="6"/>
  <c r="BE235" i="6"/>
  <c r="T235" i="6"/>
  <c r="R235" i="6"/>
  <c r="P235" i="6"/>
  <c r="BK235" i="6"/>
  <c r="J235" i="6"/>
  <c r="BI234" i="6"/>
  <c r="BH234" i="6"/>
  <c r="BG234" i="6"/>
  <c r="BF234" i="6"/>
  <c r="T234" i="6"/>
  <c r="R234" i="6"/>
  <c r="P234" i="6"/>
  <c r="BK234" i="6"/>
  <c r="J234" i="6"/>
  <c r="BE234" i="6" s="1"/>
  <c r="BI232" i="6"/>
  <c r="BH232" i="6"/>
  <c r="BG232" i="6"/>
  <c r="BF232" i="6"/>
  <c r="BE232" i="6"/>
  <c r="T232" i="6"/>
  <c r="R232" i="6"/>
  <c r="P232" i="6"/>
  <c r="BK232" i="6"/>
  <c r="J232" i="6"/>
  <c r="BI231" i="6"/>
  <c r="BH231" i="6"/>
  <c r="BG231" i="6"/>
  <c r="BF231" i="6"/>
  <c r="T231" i="6"/>
  <c r="R231" i="6"/>
  <c r="P231" i="6"/>
  <c r="BK231" i="6"/>
  <c r="J231" i="6"/>
  <c r="BE231" i="6" s="1"/>
  <c r="BI229" i="6"/>
  <c r="BH229" i="6"/>
  <c r="BG229" i="6"/>
  <c r="BF229" i="6"/>
  <c r="BE229" i="6"/>
  <c r="T229" i="6"/>
  <c r="R229" i="6"/>
  <c r="P229" i="6"/>
  <c r="BK229" i="6"/>
  <c r="J229" i="6"/>
  <c r="BI228" i="6"/>
  <c r="BH228" i="6"/>
  <c r="BG228" i="6"/>
  <c r="BF228" i="6"/>
  <c r="T228" i="6"/>
  <c r="R228" i="6"/>
  <c r="P228" i="6"/>
  <c r="BK228" i="6"/>
  <c r="J228" i="6"/>
  <c r="BE228" i="6" s="1"/>
  <c r="BI226" i="6"/>
  <c r="BH226" i="6"/>
  <c r="BG226" i="6"/>
  <c r="BF226" i="6"/>
  <c r="BE226" i="6"/>
  <c r="T226" i="6"/>
  <c r="R226" i="6"/>
  <c r="P226" i="6"/>
  <c r="BK226" i="6"/>
  <c r="J226" i="6"/>
  <c r="BI225" i="6"/>
  <c r="BH225" i="6"/>
  <c r="BG225" i="6"/>
  <c r="BF225" i="6"/>
  <c r="T225" i="6"/>
  <c r="R225" i="6"/>
  <c r="R224" i="6" s="1"/>
  <c r="P225" i="6"/>
  <c r="BK225" i="6"/>
  <c r="J225" i="6"/>
  <c r="BE225" i="6" s="1"/>
  <c r="BI223" i="6"/>
  <c r="BH223" i="6"/>
  <c r="BG223" i="6"/>
  <c r="BF223" i="6"/>
  <c r="T223" i="6"/>
  <c r="R223" i="6"/>
  <c r="P223" i="6"/>
  <c r="BK223" i="6"/>
  <c r="J223" i="6"/>
  <c r="BE223" i="6" s="1"/>
  <c r="BI222" i="6"/>
  <c r="BH222" i="6"/>
  <c r="BG222" i="6"/>
  <c r="BF222" i="6"/>
  <c r="T222" i="6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 s="1"/>
  <c r="BI220" i="6"/>
  <c r="BH220" i="6"/>
  <c r="BG220" i="6"/>
  <c r="BF220" i="6"/>
  <c r="BE220" i="6"/>
  <c r="T220" i="6"/>
  <c r="R220" i="6"/>
  <c r="P220" i="6"/>
  <c r="BK220" i="6"/>
  <c r="J220" i="6"/>
  <c r="BI219" i="6"/>
  <c r="BH219" i="6"/>
  <c r="BG219" i="6"/>
  <c r="BF219" i="6"/>
  <c r="T219" i="6"/>
  <c r="R219" i="6"/>
  <c r="P219" i="6"/>
  <c r="BK219" i="6"/>
  <c r="J219" i="6"/>
  <c r="BE219" i="6" s="1"/>
  <c r="BI218" i="6"/>
  <c r="BH218" i="6"/>
  <c r="BG218" i="6"/>
  <c r="BF218" i="6"/>
  <c r="BE218" i="6"/>
  <c r="T218" i="6"/>
  <c r="R218" i="6"/>
  <c r="P218" i="6"/>
  <c r="BK218" i="6"/>
  <c r="J218" i="6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BE216" i="6"/>
  <c r="T216" i="6"/>
  <c r="R216" i="6"/>
  <c r="P216" i="6"/>
  <c r="BK216" i="6"/>
  <c r="J216" i="6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BE212" i="6"/>
  <c r="T212" i="6"/>
  <c r="R212" i="6"/>
  <c r="P212" i="6"/>
  <c r="BK212" i="6"/>
  <c r="J212" i="6"/>
  <c r="BI210" i="6"/>
  <c r="BH210" i="6"/>
  <c r="BG210" i="6"/>
  <c r="BF210" i="6"/>
  <c r="BE210" i="6"/>
  <c r="T210" i="6"/>
  <c r="R210" i="6"/>
  <c r="P210" i="6"/>
  <c r="BK210" i="6"/>
  <c r="J210" i="6"/>
  <c r="BI209" i="6"/>
  <c r="BH209" i="6"/>
  <c r="BG209" i="6"/>
  <c r="BF209" i="6"/>
  <c r="BE209" i="6"/>
  <c r="T209" i="6"/>
  <c r="R209" i="6"/>
  <c r="P209" i="6"/>
  <c r="BK209" i="6"/>
  <c r="J209" i="6"/>
  <c r="BI207" i="6"/>
  <c r="BH207" i="6"/>
  <c r="BG207" i="6"/>
  <c r="BF207" i="6"/>
  <c r="BE207" i="6"/>
  <c r="T207" i="6"/>
  <c r="R207" i="6"/>
  <c r="P207" i="6"/>
  <c r="BK207" i="6"/>
  <c r="J207" i="6"/>
  <c r="BI205" i="6"/>
  <c r="BH205" i="6"/>
  <c r="BG205" i="6"/>
  <c r="BF205" i="6"/>
  <c r="BE205" i="6"/>
  <c r="T205" i="6"/>
  <c r="R205" i="6"/>
  <c r="P205" i="6"/>
  <c r="BK205" i="6"/>
  <c r="J205" i="6"/>
  <c r="BI203" i="6"/>
  <c r="BH203" i="6"/>
  <c r="BG203" i="6"/>
  <c r="BF203" i="6"/>
  <c r="BE203" i="6"/>
  <c r="T203" i="6"/>
  <c r="R203" i="6"/>
  <c r="P203" i="6"/>
  <c r="BK203" i="6"/>
  <c r="J203" i="6"/>
  <c r="BI201" i="6"/>
  <c r="BH201" i="6"/>
  <c r="BG201" i="6"/>
  <c r="BF201" i="6"/>
  <c r="BE201" i="6"/>
  <c r="T201" i="6"/>
  <c r="R201" i="6"/>
  <c r="P201" i="6"/>
  <c r="BK201" i="6"/>
  <c r="J201" i="6"/>
  <c r="BI200" i="6"/>
  <c r="BH200" i="6"/>
  <c r="BG200" i="6"/>
  <c r="BF200" i="6"/>
  <c r="BE200" i="6"/>
  <c r="T200" i="6"/>
  <c r="R200" i="6"/>
  <c r="P200" i="6"/>
  <c r="BK200" i="6"/>
  <c r="J200" i="6"/>
  <c r="BI199" i="6"/>
  <c r="BH199" i="6"/>
  <c r="BG199" i="6"/>
  <c r="BF199" i="6"/>
  <c r="BE199" i="6"/>
  <c r="T199" i="6"/>
  <c r="R199" i="6"/>
  <c r="P199" i="6"/>
  <c r="BK199" i="6"/>
  <c r="J199" i="6"/>
  <c r="BI198" i="6"/>
  <c r="BH198" i="6"/>
  <c r="BG198" i="6"/>
  <c r="BF198" i="6"/>
  <c r="BE198" i="6"/>
  <c r="T198" i="6"/>
  <c r="R198" i="6"/>
  <c r="P198" i="6"/>
  <c r="BK198" i="6"/>
  <c r="J198" i="6"/>
  <c r="BI197" i="6"/>
  <c r="BH197" i="6"/>
  <c r="BG197" i="6"/>
  <c r="BF197" i="6"/>
  <c r="BE197" i="6"/>
  <c r="T197" i="6"/>
  <c r="R197" i="6"/>
  <c r="P197" i="6"/>
  <c r="BK197" i="6"/>
  <c r="J197" i="6"/>
  <c r="BI196" i="6"/>
  <c r="BH196" i="6"/>
  <c r="BG196" i="6"/>
  <c r="BF196" i="6"/>
  <c r="BE196" i="6"/>
  <c r="T196" i="6"/>
  <c r="R196" i="6"/>
  <c r="P196" i="6"/>
  <c r="BK196" i="6"/>
  <c r="J196" i="6"/>
  <c r="BI195" i="6"/>
  <c r="BH195" i="6"/>
  <c r="BG195" i="6"/>
  <c r="BF195" i="6"/>
  <c r="BE195" i="6"/>
  <c r="T195" i="6"/>
  <c r="R195" i="6"/>
  <c r="P195" i="6"/>
  <c r="BK195" i="6"/>
  <c r="J195" i="6"/>
  <c r="BI193" i="6"/>
  <c r="BH193" i="6"/>
  <c r="BG193" i="6"/>
  <c r="BF193" i="6"/>
  <c r="BE193" i="6"/>
  <c r="T193" i="6"/>
  <c r="R193" i="6"/>
  <c r="P193" i="6"/>
  <c r="BK193" i="6"/>
  <c r="J193" i="6"/>
  <c r="BI192" i="6"/>
  <c r="BH192" i="6"/>
  <c r="BG192" i="6"/>
  <c r="BF192" i="6"/>
  <c r="BE192" i="6"/>
  <c r="T192" i="6"/>
  <c r="R192" i="6"/>
  <c r="P192" i="6"/>
  <c r="BK192" i="6"/>
  <c r="J192" i="6"/>
  <c r="BI191" i="6"/>
  <c r="BH191" i="6"/>
  <c r="BG191" i="6"/>
  <c r="BF191" i="6"/>
  <c r="BE191" i="6"/>
  <c r="T191" i="6"/>
  <c r="R191" i="6"/>
  <c r="P191" i="6"/>
  <c r="BK191" i="6"/>
  <c r="J191" i="6"/>
  <c r="BI189" i="6"/>
  <c r="BH189" i="6"/>
  <c r="BG189" i="6"/>
  <c r="BF189" i="6"/>
  <c r="BE189" i="6"/>
  <c r="T189" i="6"/>
  <c r="R189" i="6"/>
  <c r="P189" i="6"/>
  <c r="BK189" i="6"/>
  <c r="J189" i="6"/>
  <c r="BI188" i="6"/>
  <c r="BH188" i="6"/>
  <c r="BG188" i="6"/>
  <c r="BF188" i="6"/>
  <c r="BE188" i="6"/>
  <c r="T188" i="6"/>
  <c r="R188" i="6"/>
  <c r="P188" i="6"/>
  <c r="BK188" i="6"/>
  <c r="J188" i="6"/>
  <c r="BI187" i="6"/>
  <c r="BH187" i="6"/>
  <c r="BG187" i="6"/>
  <c r="BF187" i="6"/>
  <c r="BE187" i="6"/>
  <c r="T187" i="6"/>
  <c r="R187" i="6"/>
  <c r="P187" i="6"/>
  <c r="BK187" i="6"/>
  <c r="J187" i="6"/>
  <c r="BI186" i="6"/>
  <c r="BH186" i="6"/>
  <c r="BG186" i="6"/>
  <c r="BF186" i="6"/>
  <c r="BE186" i="6"/>
  <c r="T186" i="6"/>
  <c r="R186" i="6"/>
  <c r="P186" i="6"/>
  <c r="BK186" i="6"/>
  <c r="J186" i="6"/>
  <c r="BI185" i="6"/>
  <c r="BH185" i="6"/>
  <c r="BG185" i="6"/>
  <c r="BF185" i="6"/>
  <c r="BE185" i="6"/>
  <c r="T185" i="6"/>
  <c r="R185" i="6"/>
  <c r="P185" i="6"/>
  <c r="BK185" i="6"/>
  <c r="J185" i="6"/>
  <c r="BI184" i="6"/>
  <c r="BH184" i="6"/>
  <c r="BG184" i="6"/>
  <c r="BF184" i="6"/>
  <c r="BE184" i="6"/>
  <c r="T184" i="6"/>
  <c r="R184" i="6"/>
  <c r="P184" i="6"/>
  <c r="BK184" i="6"/>
  <c r="J184" i="6"/>
  <c r="BI183" i="6"/>
  <c r="BH183" i="6"/>
  <c r="BG183" i="6"/>
  <c r="BF183" i="6"/>
  <c r="BE183" i="6"/>
  <c r="T183" i="6"/>
  <c r="R183" i="6"/>
  <c r="P183" i="6"/>
  <c r="BK183" i="6"/>
  <c r="J183" i="6"/>
  <c r="BI182" i="6"/>
  <c r="BH182" i="6"/>
  <c r="BG182" i="6"/>
  <c r="BF182" i="6"/>
  <c r="BE182" i="6"/>
  <c r="T182" i="6"/>
  <c r="R182" i="6"/>
  <c r="P182" i="6"/>
  <c r="BK182" i="6"/>
  <c r="J182" i="6"/>
  <c r="BI181" i="6"/>
  <c r="BH181" i="6"/>
  <c r="BG181" i="6"/>
  <c r="BF181" i="6"/>
  <c r="BE181" i="6"/>
  <c r="T181" i="6"/>
  <c r="R181" i="6"/>
  <c r="P181" i="6"/>
  <c r="BK181" i="6"/>
  <c r="J181" i="6"/>
  <c r="BI180" i="6"/>
  <c r="BH180" i="6"/>
  <c r="BG180" i="6"/>
  <c r="BF180" i="6"/>
  <c r="BE180" i="6"/>
  <c r="T180" i="6"/>
  <c r="R180" i="6"/>
  <c r="P180" i="6"/>
  <c r="BK180" i="6"/>
  <c r="J180" i="6"/>
  <c r="BI179" i="6"/>
  <c r="BH179" i="6"/>
  <c r="BG179" i="6"/>
  <c r="BF179" i="6"/>
  <c r="BE179" i="6"/>
  <c r="T179" i="6"/>
  <c r="R179" i="6"/>
  <c r="P179" i="6"/>
  <c r="BK179" i="6"/>
  <c r="J179" i="6"/>
  <c r="BI178" i="6"/>
  <c r="BH178" i="6"/>
  <c r="BG178" i="6"/>
  <c r="BF178" i="6"/>
  <c r="BE178" i="6"/>
  <c r="T178" i="6"/>
  <c r="R178" i="6"/>
  <c r="P178" i="6"/>
  <c r="BK178" i="6"/>
  <c r="J178" i="6"/>
  <c r="BI177" i="6"/>
  <c r="BH177" i="6"/>
  <c r="BG177" i="6"/>
  <c r="BF177" i="6"/>
  <c r="BE177" i="6"/>
  <c r="T177" i="6"/>
  <c r="R177" i="6"/>
  <c r="P177" i="6"/>
  <c r="BK177" i="6"/>
  <c r="J177" i="6"/>
  <c r="BI176" i="6"/>
  <c r="BH176" i="6"/>
  <c r="BG176" i="6"/>
  <c r="BF176" i="6"/>
  <c r="BE176" i="6"/>
  <c r="T176" i="6"/>
  <c r="R176" i="6"/>
  <c r="P176" i="6"/>
  <c r="BK176" i="6"/>
  <c r="J176" i="6"/>
  <c r="BI175" i="6"/>
  <c r="BH175" i="6"/>
  <c r="BG175" i="6"/>
  <c r="BF175" i="6"/>
  <c r="BE175" i="6"/>
  <c r="T175" i="6"/>
  <c r="R175" i="6"/>
  <c r="P175" i="6"/>
  <c r="BK175" i="6"/>
  <c r="J175" i="6"/>
  <c r="BI174" i="6"/>
  <c r="BH174" i="6"/>
  <c r="BG174" i="6"/>
  <c r="BF174" i="6"/>
  <c r="BE174" i="6"/>
  <c r="T174" i="6"/>
  <c r="R174" i="6"/>
  <c r="P174" i="6"/>
  <c r="BK174" i="6"/>
  <c r="J174" i="6"/>
  <c r="BI173" i="6"/>
  <c r="BH173" i="6"/>
  <c r="BG173" i="6"/>
  <c r="BF173" i="6"/>
  <c r="BE173" i="6"/>
  <c r="T173" i="6"/>
  <c r="R173" i="6"/>
  <c r="P173" i="6"/>
  <c r="BK173" i="6"/>
  <c r="J173" i="6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BE171" i="6"/>
  <c r="T171" i="6"/>
  <c r="R171" i="6"/>
  <c r="P171" i="6"/>
  <c r="BK171" i="6"/>
  <c r="J171" i="6"/>
  <c r="BI170" i="6"/>
  <c r="BH170" i="6"/>
  <c r="BG170" i="6"/>
  <c r="BF170" i="6"/>
  <c r="BE170" i="6"/>
  <c r="T170" i="6"/>
  <c r="R170" i="6"/>
  <c r="P170" i="6"/>
  <c r="BK170" i="6"/>
  <c r="J170" i="6"/>
  <c r="BI169" i="6"/>
  <c r="BH169" i="6"/>
  <c r="BG169" i="6"/>
  <c r="BF169" i="6"/>
  <c r="BE169" i="6"/>
  <c r="T169" i="6"/>
  <c r="R169" i="6"/>
  <c r="P169" i="6"/>
  <c r="BK169" i="6"/>
  <c r="J169" i="6"/>
  <c r="BI168" i="6"/>
  <c r="BH168" i="6"/>
  <c r="BG168" i="6"/>
  <c r="BF168" i="6"/>
  <c r="BE168" i="6"/>
  <c r="T168" i="6"/>
  <c r="R168" i="6"/>
  <c r="P168" i="6"/>
  <c r="BK168" i="6"/>
  <c r="J168" i="6"/>
  <c r="BI167" i="6"/>
  <c r="BH167" i="6"/>
  <c r="BG167" i="6"/>
  <c r="BF167" i="6"/>
  <c r="BE167" i="6"/>
  <c r="T167" i="6"/>
  <c r="R167" i="6"/>
  <c r="P167" i="6"/>
  <c r="BK167" i="6"/>
  <c r="J167" i="6"/>
  <c r="BI166" i="6"/>
  <c r="BH166" i="6"/>
  <c r="BG166" i="6"/>
  <c r="BF166" i="6"/>
  <c r="BE166" i="6"/>
  <c r="T166" i="6"/>
  <c r="T165" i="6" s="1"/>
  <c r="R166" i="6"/>
  <c r="P166" i="6"/>
  <c r="BK166" i="6"/>
  <c r="BK165" i="6" s="1"/>
  <c r="J165" i="6" s="1"/>
  <c r="J61" i="6" s="1"/>
  <c r="J166" i="6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BE156" i="6"/>
  <c r="T156" i="6"/>
  <c r="R156" i="6"/>
  <c r="P156" i="6"/>
  <c r="BK156" i="6"/>
  <c r="J156" i="6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BE154" i="6"/>
  <c r="T154" i="6"/>
  <c r="R154" i="6"/>
  <c r="P154" i="6"/>
  <c r="BK154" i="6"/>
  <c r="J154" i="6"/>
  <c r="BI153" i="6"/>
  <c r="BH153" i="6"/>
  <c r="BG153" i="6"/>
  <c r="BF153" i="6"/>
  <c r="T153" i="6"/>
  <c r="R153" i="6"/>
  <c r="P153" i="6"/>
  <c r="BK153" i="6"/>
  <c r="J153" i="6"/>
  <c r="BE153" i="6" s="1"/>
  <c r="BI151" i="6"/>
  <c r="BH151" i="6"/>
  <c r="BG151" i="6"/>
  <c r="BF151" i="6"/>
  <c r="T151" i="6"/>
  <c r="R151" i="6"/>
  <c r="P151" i="6"/>
  <c r="BK151" i="6"/>
  <c r="J151" i="6"/>
  <c r="BE151" i="6" s="1"/>
  <c r="BI148" i="6"/>
  <c r="BH148" i="6"/>
  <c r="BG148" i="6"/>
  <c r="BF148" i="6"/>
  <c r="T148" i="6"/>
  <c r="R148" i="6"/>
  <c r="P148" i="6"/>
  <c r="BK148" i="6"/>
  <c r="J148" i="6"/>
  <c r="BE148" i="6" s="1"/>
  <c r="BI145" i="6"/>
  <c r="BH145" i="6"/>
  <c r="BG145" i="6"/>
  <c r="BF145" i="6"/>
  <c r="BE145" i="6"/>
  <c r="T145" i="6"/>
  <c r="R145" i="6"/>
  <c r="P145" i="6"/>
  <c r="BK145" i="6"/>
  <c r="J145" i="6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BE141" i="6"/>
  <c r="T141" i="6"/>
  <c r="R141" i="6"/>
  <c r="P141" i="6"/>
  <c r="BK141" i="6"/>
  <c r="J141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BE139" i="6"/>
  <c r="T139" i="6"/>
  <c r="R139" i="6"/>
  <c r="P139" i="6"/>
  <c r="BK139" i="6"/>
  <c r="J139" i="6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BE133" i="6"/>
  <c r="T133" i="6"/>
  <c r="R133" i="6"/>
  <c r="P133" i="6"/>
  <c r="BK133" i="6"/>
  <c r="J133" i="6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BE130" i="6"/>
  <c r="T130" i="6"/>
  <c r="R130" i="6"/>
  <c r="P130" i="6"/>
  <c r="BK130" i="6"/>
  <c r="J130" i="6"/>
  <c r="BI128" i="6"/>
  <c r="BH128" i="6"/>
  <c r="BG128" i="6"/>
  <c r="BF128" i="6"/>
  <c r="BE128" i="6"/>
  <c r="T128" i="6"/>
  <c r="R128" i="6"/>
  <c r="P128" i="6"/>
  <c r="BK128" i="6"/>
  <c r="J128" i="6"/>
  <c r="BI127" i="6"/>
  <c r="BH127" i="6"/>
  <c r="BG127" i="6"/>
  <c r="BF127" i="6"/>
  <c r="BE127" i="6"/>
  <c r="T127" i="6"/>
  <c r="R127" i="6"/>
  <c r="P127" i="6"/>
  <c r="BK127" i="6"/>
  <c r="J127" i="6"/>
  <c r="BI125" i="6"/>
  <c r="BH125" i="6"/>
  <c r="BG125" i="6"/>
  <c r="BF125" i="6"/>
  <c r="BE125" i="6"/>
  <c r="T125" i="6"/>
  <c r="R125" i="6"/>
  <c r="P125" i="6"/>
  <c r="BK125" i="6"/>
  <c r="J125" i="6"/>
  <c r="BI123" i="6"/>
  <c r="BH123" i="6"/>
  <c r="BG123" i="6"/>
  <c r="BF123" i="6"/>
  <c r="BE123" i="6"/>
  <c r="T123" i="6"/>
  <c r="R123" i="6"/>
  <c r="P123" i="6"/>
  <c r="BK123" i="6"/>
  <c r="J123" i="6"/>
  <c r="BI121" i="6"/>
  <c r="BH121" i="6"/>
  <c r="BG121" i="6"/>
  <c r="BF121" i="6"/>
  <c r="BE121" i="6"/>
  <c r="T121" i="6"/>
  <c r="R121" i="6"/>
  <c r="P121" i="6"/>
  <c r="BK121" i="6"/>
  <c r="J121" i="6"/>
  <c r="BI117" i="6"/>
  <c r="BH117" i="6"/>
  <c r="BG117" i="6"/>
  <c r="BF117" i="6"/>
  <c r="BE117" i="6"/>
  <c r="T117" i="6"/>
  <c r="R117" i="6"/>
  <c r="P117" i="6"/>
  <c r="BK117" i="6"/>
  <c r="J117" i="6"/>
  <c r="BI115" i="6"/>
  <c r="BH115" i="6"/>
  <c r="BG115" i="6"/>
  <c r="BF115" i="6"/>
  <c r="BE115" i="6"/>
  <c r="T115" i="6"/>
  <c r="R115" i="6"/>
  <c r="P115" i="6"/>
  <c r="BK115" i="6"/>
  <c r="J115" i="6"/>
  <c r="BI114" i="6"/>
  <c r="BH114" i="6"/>
  <c r="BG114" i="6"/>
  <c r="BF114" i="6"/>
  <c r="BE114" i="6"/>
  <c r="T114" i="6"/>
  <c r="R114" i="6"/>
  <c r="P114" i="6"/>
  <c r="BK114" i="6"/>
  <c r="J114" i="6"/>
  <c r="BI113" i="6"/>
  <c r="BH113" i="6"/>
  <c r="BG113" i="6"/>
  <c r="BF113" i="6"/>
  <c r="BE113" i="6"/>
  <c r="T113" i="6"/>
  <c r="R113" i="6"/>
  <c r="P113" i="6"/>
  <c r="BK113" i="6"/>
  <c r="J113" i="6"/>
  <c r="BI112" i="6"/>
  <c r="BH112" i="6"/>
  <c r="BG112" i="6"/>
  <c r="BF112" i="6"/>
  <c r="BE112" i="6"/>
  <c r="T112" i="6"/>
  <c r="R112" i="6"/>
  <c r="P112" i="6"/>
  <c r="BK112" i="6"/>
  <c r="J112" i="6"/>
  <c r="BI111" i="6"/>
  <c r="BH111" i="6"/>
  <c r="BG111" i="6"/>
  <c r="BF111" i="6"/>
  <c r="BE111" i="6"/>
  <c r="T111" i="6"/>
  <c r="R111" i="6"/>
  <c r="P111" i="6"/>
  <c r="BK111" i="6"/>
  <c r="J111" i="6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BE108" i="6"/>
  <c r="T108" i="6"/>
  <c r="R108" i="6"/>
  <c r="P108" i="6"/>
  <c r="BK108" i="6"/>
  <c r="J108" i="6"/>
  <c r="BI107" i="6"/>
  <c r="BH107" i="6"/>
  <c r="BG107" i="6"/>
  <c r="BF107" i="6"/>
  <c r="BE107" i="6"/>
  <c r="T107" i="6"/>
  <c r="R107" i="6"/>
  <c r="P107" i="6"/>
  <c r="BK107" i="6"/>
  <c r="J107" i="6"/>
  <c r="BI106" i="6"/>
  <c r="BH106" i="6"/>
  <c r="BG106" i="6"/>
  <c r="BF106" i="6"/>
  <c r="BE106" i="6"/>
  <c r="T106" i="6"/>
  <c r="R106" i="6"/>
  <c r="P106" i="6"/>
  <c r="BK106" i="6"/>
  <c r="J106" i="6"/>
  <c r="BI105" i="6"/>
  <c r="BH105" i="6"/>
  <c r="BG105" i="6"/>
  <c r="BF105" i="6"/>
  <c r="BE105" i="6"/>
  <c r="T105" i="6"/>
  <c r="R105" i="6"/>
  <c r="P105" i="6"/>
  <c r="BK105" i="6"/>
  <c r="J105" i="6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BE102" i="6"/>
  <c r="T102" i="6"/>
  <c r="R102" i="6"/>
  <c r="P102" i="6"/>
  <c r="BK102" i="6"/>
  <c r="J102" i="6"/>
  <c r="BI100" i="6"/>
  <c r="BH100" i="6"/>
  <c r="BG100" i="6"/>
  <c r="BF100" i="6"/>
  <c r="BE100" i="6"/>
  <c r="T100" i="6"/>
  <c r="R100" i="6"/>
  <c r="P100" i="6"/>
  <c r="BK100" i="6"/>
  <c r="J100" i="6"/>
  <c r="BI99" i="6"/>
  <c r="BH99" i="6"/>
  <c r="BG99" i="6"/>
  <c r="BF99" i="6"/>
  <c r="BE99" i="6"/>
  <c r="T99" i="6"/>
  <c r="R99" i="6"/>
  <c r="P99" i="6"/>
  <c r="BK99" i="6"/>
  <c r="J99" i="6"/>
  <c r="BI97" i="6"/>
  <c r="BH97" i="6"/>
  <c r="BG97" i="6"/>
  <c r="BF97" i="6"/>
  <c r="BE97" i="6"/>
  <c r="T97" i="6"/>
  <c r="R97" i="6"/>
  <c r="P97" i="6"/>
  <c r="BK97" i="6"/>
  <c r="J97" i="6"/>
  <c r="BI96" i="6"/>
  <c r="BH96" i="6"/>
  <c r="BG96" i="6"/>
  <c r="BF96" i="6"/>
  <c r="BE96" i="6"/>
  <c r="T96" i="6"/>
  <c r="R96" i="6"/>
  <c r="R95" i="6" s="1"/>
  <c r="P96" i="6"/>
  <c r="P95" i="6" s="1"/>
  <c r="BK96" i="6"/>
  <c r="J96" i="6"/>
  <c r="BI94" i="6"/>
  <c r="BH94" i="6"/>
  <c r="BG94" i="6"/>
  <c r="BF94" i="6"/>
  <c r="BE94" i="6"/>
  <c r="T94" i="6"/>
  <c r="T93" i="6" s="1"/>
  <c r="R94" i="6"/>
  <c r="P94" i="6"/>
  <c r="P93" i="6" s="1"/>
  <c r="BK94" i="6"/>
  <c r="BK93" i="6" s="1"/>
  <c r="J94" i="6"/>
  <c r="F88" i="6"/>
  <c r="J87" i="6"/>
  <c r="F87" i="6"/>
  <c r="J85" i="6"/>
  <c r="F85" i="6"/>
  <c r="E83" i="6"/>
  <c r="J51" i="6"/>
  <c r="F51" i="6"/>
  <c r="F49" i="6"/>
  <c r="E47" i="6"/>
  <c r="J18" i="6"/>
  <c r="E18" i="6"/>
  <c r="F52" i="6" s="1"/>
  <c r="J17" i="6"/>
  <c r="J12" i="6"/>
  <c r="J49" i="6" s="1"/>
  <c r="E7" i="6"/>
  <c r="P211" i="5"/>
  <c r="T205" i="5"/>
  <c r="T109" i="5"/>
  <c r="AY55" i="1"/>
  <c r="AX55" i="1"/>
  <c r="BI213" i="5"/>
  <c r="BH213" i="5"/>
  <c r="BG213" i="5"/>
  <c r="BF213" i="5"/>
  <c r="BE213" i="5"/>
  <c r="T213" i="5"/>
  <c r="T212" i="5" s="1"/>
  <c r="T211" i="5" s="1"/>
  <c r="R213" i="5"/>
  <c r="R212" i="5" s="1"/>
  <c r="R211" i="5" s="1"/>
  <c r="P213" i="5"/>
  <c r="P212" i="5" s="1"/>
  <c r="BK213" i="5"/>
  <c r="BK212" i="5" s="1"/>
  <c r="J213" i="5"/>
  <c r="BI210" i="5"/>
  <c r="BH210" i="5"/>
  <c r="BG210" i="5"/>
  <c r="BF210" i="5"/>
  <c r="BE210" i="5"/>
  <c r="T210" i="5"/>
  <c r="R210" i="5"/>
  <c r="P210" i="5"/>
  <c r="BK210" i="5"/>
  <c r="J210" i="5"/>
  <c r="BI209" i="5"/>
  <c r="BH209" i="5"/>
  <c r="BG209" i="5"/>
  <c r="BF209" i="5"/>
  <c r="BE209" i="5"/>
  <c r="T209" i="5"/>
  <c r="R209" i="5"/>
  <c r="R208" i="5" s="1"/>
  <c r="R207" i="5" s="1"/>
  <c r="P209" i="5"/>
  <c r="P208" i="5" s="1"/>
  <c r="P207" i="5" s="1"/>
  <c r="BK209" i="5"/>
  <c r="J209" i="5"/>
  <c r="BI206" i="5"/>
  <c r="BH206" i="5"/>
  <c r="BG206" i="5"/>
  <c r="BF206" i="5"/>
  <c r="BE206" i="5"/>
  <c r="T206" i="5"/>
  <c r="R206" i="5"/>
  <c r="R205" i="5" s="1"/>
  <c r="P206" i="5"/>
  <c r="P205" i="5" s="1"/>
  <c r="BK206" i="5"/>
  <c r="BK205" i="5" s="1"/>
  <c r="J205" i="5" s="1"/>
  <c r="J67" i="5" s="1"/>
  <c r="J206" i="5"/>
  <c r="BI204" i="5"/>
  <c r="BH204" i="5"/>
  <c r="BG204" i="5"/>
  <c r="BF204" i="5"/>
  <c r="BE204" i="5"/>
  <c r="T204" i="5"/>
  <c r="R204" i="5"/>
  <c r="P204" i="5"/>
  <c r="BK204" i="5"/>
  <c r="J204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BE202" i="5"/>
  <c r="T202" i="5"/>
  <c r="R202" i="5"/>
  <c r="P202" i="5"/>
  <c r="BK202" i="5"/>
  <c r="J202" i="5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BE200" i="5"/>
  <c r="T200" i="5"/>
  <c r="R200" i="5"/>
  <c r="P200" i="5"/>
  <c r="BK200" i="5"/>
  <c r="J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BE198" i="5"/>
  <c r="T198" i="5"/>
  <c r="R198" i="5"/>
  <c r="P198" i="5"/>
  <c r="BK198" i="5"/>
  <c r="J198" i="5"/>
  <c r="BI197" i="5"/>
  <c r="BH197" i="5"/>
  <c r="BG197" i="5"/>
  <c r="BF197" i="5"/>
  <c r="T197" i="5"/>
  <c r="R197" i="5"/>
  <c r="P197" i="5"/>
  <c r="BK197" i="5"/>
  <c r="J197" i="5"/>
  <c r="BE197" i="5" s="1"/>
  <c r="BI196" i="5"/>
  <c r="BH196" i="5"/>
  <c r="BG196" i="5"/>
  <c r="BF196" i="5"/>
  <c r="BE196" i="5"/>
  <c r="T196" i="5"/>
  <c r="R196" i="5"/>
  <c r="P196" i="5"/>
  <c r="BK196" i="5"/>
  <c r="J196" i="5"/>
  <c r="BI195" i="5"/>
  <c r="BH195" i="5"/>
  <c r="BG195" i="5"/>
  <c r="BF195" i="5"/>
  <c r="T195" i="5"/>
  <c r="R195" i="5"/>
  <c r="P195" i="5"/>
  <c r="BK195" i="5"/>
  <c r="J195" i="5"/>
  <c r="BE195" i="5" s="1"/>
  <c r="BI194" i="5"/>
  <c r="BH194" i="5"/>
  <c r="BG194" i="5"/>
  <c r="BF194" i="5"/>
  <c r="BE194" i="5"/>
  <c r="T194" i="5"/>
  <c r="R194" i="5"/>
  <c r="P194" i="5"/>
  <c r="BK194" i="5"/>
  <c r="J194" i="5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T191" i="5"/>
  <c r="R191" i="5"/>
  <c r="P191" i="5"/>
  <c r="BK191" i="5"/>
  <c r="J191" i="5"/>
  <c r="BE191" i="5" s="1"/>
  <c r="BI190" i="5"/>
  <c r="BH190" i="5"/>
  <c r="BG190" i="5"/>
  <c r="BF190" i="5"/>
  <c r="BE190" i="5"/>
  <c r="T190" i="5"/>
  <c r="R190" i="5"/>
  <c r="P190" i="5"/>
  <c r="BK190" i="5"/>
  <c r="J190" i="5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BE188" i="5"/>
  <c r="T188" i="5"/>
  <c r="R188" i="5"/>
  <c r="P188" i="5"/>
  <c r="BK188" i="5"/>
  <c r="J188" i="5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BE186" i="5"/>
  <c r="T186" i="5"/>
  <c r="R186" i="5"/>
  <c r="P186" i="5"/>
  <c r="BK186" i="5"/>
  <c r="J186" i="5"/>
  <c r="BI185" i="5"/>
  <c r="BH185" i="5"/>
  <c r="BG185" i="5"/>
  <c r="BF185" i="5"/>
  <c r="T185" i="5"/>
  <c r="T184" i="5" s="1"/>
  <c r="R185" i="5"/>
  <c r="R184" i="5" s="1"/>
  <c r="P185" i="5"/>
  <c r="BK185" i="5"/>
  <c r="BK184" i="5" s="1"/>
  <c r="J184" i="5" s="1"/>
  <c r="J66" i="5" s="1"/>
  <c r="J185" i="5"/>
  <c r="BE185" i="5" s="1"/>
  <c r="BI183" i="5"/>
  <c r="BH183" i="5"/>
  <c r="BG183" i="5"/>
  <c r="BF183" i="5"/>
  <c r="BE183" i="5"/>
  <c r="T183" i="5"/>
  <c r="R183" i="5"/>
  <c r="P183" i="5"/>
  <c r="BK183" i="5"/>
  <c r="J183" i="5"/>
  <c r="BI182" i="5"/>
  <c r="BH182" i="5"/>
  <c r="BG182" i="5"/>
  <c r="BF182" i="5"/>
  <c r="BE182" i="5"/>
  <c r="T182" i="5"/>
  <c r="R182" i="5"/>
  <c r="P182" i="5"/>
  <c r="BK182" i="5"/>
  <c r="J182" i="5"/>
  <c r="BI181" i="5"/>
  <c r="BH181" i="5"/>
  <c r="BG181" i="5"/>
  <c r="BF181" i="5"/>
  <c r="BE181" i="5"/>
  <c r="T181" i="5"/>
  <c r="R181" i="5"/>
  <c r="P181" i="5"/>
  <c r="BK181" i="5"/>
  <c r="J18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BE177" i="5"/>
  <c r="T177" i="5"/>
  <c r="R177" i="5"/>
  <c r="P177" i="5"/>
  <c r="BK177" i="5"/>
  <c r="J177" i="5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BE175" i="5"/>
  <c r="T175" i="5"/>
  <c r="R175" i="5"/>
  <c r="P175" i="5"/>
  <c r="BK175" i="5"/>
  <c r="J175" i="5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BE173" i="5"/>
  <c r="T173" i="5"/>
  <c r="R173" i="5"/>
  <c r="P173" i="5"/>
  <c r="BK173" i="5"/>
  <c r="J173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BE169" i="5"/>
  <c r="T169" i="5"/>
  <c r="R169" i="5"/>
  <c r="P169" i="5"/>
  <c r="BK169" i="5"/>
  <c r="J169" i="5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BE167" i="5"/>
  <c r="T167" i="5"/>
  <c r="R167" i="5"/>
  <c r="P167" i="5"/>
  <c r="BK167" i="5"/>
  <c r="J167" i="5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BE165" i="5"/>
  <c r="T165" i="5"/>
  <c r="R165" i="5"/>
  <c r="P165" i="5"/>
  <c r="BK165" i="5"/>
  <c r="J165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BE162" i="5"/>
  <c r="T162" i="5"/>
  <c r="R162" i="5"/>
  <c r="P162" i="5"/>
  <c r="BK162" i="5"/>
  <c r="J162" i="5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BE160" i="5"/>
  <c r="T160" i="5"/>
  <c r="R160" i="5"/>
  <c r="P160" i="5"/>
  <c r="BK160" i="5"/>
  <c r="J160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P157" i="5" s="1"/>
  <c r="BK158" i="5"/>
  <c r="J158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 s="1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T150" i="5"/>
  <c r="R150" i="5"/>
  <c r="R144" i="5" s="1"/>
  <c r="P150" i="5"/>
  <c r="BK150" i="5"/>
  <c r="J150" i="5"/>
  <c r="BE150" i="5" s="1"/>
  <c r="BI149" i="5"/>
  <c r="BH149" i="5"/>
  <c r="BG149" i="5"/>
  <c r="BF149" i="5"/>
  <c r="BE149" i="5"/>
  <c r="T149" i="5"/>
  <c r="R149" i="5"/>
  <c r="P149" i="5"/>
  <c r="BK149" i="5"/>
  <c r="J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BE143" i="5"/>
  <c r="T143" i="5"/>
  <c r="R143" i="5"/>
  <c r="P143" i="5"/>
  <c r="BK143" i="5"/>
  <c r="J143" i="5"/>
  <c r="BI142" i="5"/>
  <c r="BH142" i="5"/>
  <c r="BG142" i="5"/>
  <c r="BF142" i="5"/>
  <c r="BE142" i="5"/>
  <c r="T142" i="5"/>
  <c r="R142" i="5"/>
  <c r="P142" i="5"/>
  <c r="BK142" i="5"/>
  <c r="J142" i="5"/>
  <c r="BI141" i="5"/>
  <c r="BH141" i="5"/>
  <c r="BG141" i="5"/>
  <c r="BF141" i="5"/>
  <c r="BE141" i="5"/>
  <c r="T141" i="5"/>
  <c r="R141" i="5"/>
  <c r="P141" i="5"/>
  <c r="BK141" i="5"/>
  <c r="J141" i="5"/>
  <c r="BI140" i="5"/>
  <c r="BH140" i="5"/>
  <c r="BG140" i="5"/>
  <c r="BF140" i="5"/>
  <c r="BE140" i="5"/>
  <c r="T140" i="5"/>
  <c r="R140" i="5"/>
  <c r="P140" i="5"/>
  <c r="BK140" i="5"/>
  <c r="J140" i="5"/>
  <c r="BI139" i="5"/>
  <c r="BH139" i="5"/>
  <c r="BG139" i="5"/>
  <c r="BF139" i="5"/>
  <c r="BE139" i="5"/>
  <c r="T139" i="5"/>
  <c r="R139" i="5"/>
  <c r="P139" i="5"/>
  <c r="BK139" i="5"/>
  <c r="J139" i="5"/>
  <c r="BI138" i="5"/>
  <c r="BH138" i="5"/>
  <c r="BG138" i="5"/>
  <c r="BF138" i="5"/>
  <c r="BE138" i="5"/>
  <c r="T138" i="5"/>
  <c r="R138" i="5"/>
  <c r="P138" i="5"/>
  <c r="BK138" i="5"/>
  <c r="J138" i="5"/>
  <c r="BI137" i="5"/>
  <c r="BH137" i="5"/>
  <c r="BG137" i="5"/>
  <c r="BF137" i="5"/>
  <c r="BE137" i="5"/>
  <c r="T137" i="5"/>
  <c r="R137" i="5"/>
  <c r="P137" i="5"/>
  <c r="BK137" i="5"/>
  <c r="J137" i="5"/>
  <c r="BI136" i="5"/>
  <c r="BH136" i="5"/>
  <c r="BG136" i="5"/>
  <c r="BF136" i="5"/>
  <c r="BE136" i="5"/>
  <c r="T136" i="5"/>
  <c r="R136" i="5"/>
  <c r="P136" i="5"/>
  <c r="BK136" i="5"/>
  <c r="J136" i="5"/>
  <c r="BI135" i="5"/>
  <c r="BH135" i="5"/>
  <c r="BG135" i="5"/>
  <c r="BF135" i="5"/>
  <c r="BE135" i="5"/>
  <c r="T135" i="5"/>
  <c r="R135" i="5"/>
  <c r="P135" i="5"/>
  <c r="BK135" i="5"/>
  <c r="J135" i="5"/>
  <c r="BI134" i="5"/>
  <c r="BH134" i="5"/>
  <c r="BG134" i="5"/>
  <c r="BF134" i="5"/>
  <c r="BE134" i="5"/>
  <c r="T134" i="5"/>
  <c r="T133" i="5" s="1"/>
  <c r="R134" i="5"/>
  <c r="R133" i="5" s="1"/>
  <c r="P134" i="5"/>
  <c r="P133" i="5" s="1"/>
  <c r="BK134" i="5"/>
  <c r="J134" i="5"/>
  <c r="BI132" i="5"/>
  <c r="BH132" i="5"/>
  <c r="BG132" i="5"/>
  <c r="BF132" i="5"/>
  <c r="BE132" i="5"/>
  <c r="T132" i="5"/>
  <c r="R132" i="5"/>
  <c r="P132" i="5"/>
  <c r="BK132" i="5"/>
  <c r="J132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BE130" i="5"/>
  <c r="T130" i="5"/>
  <c r="R130" i="5"/>
  <c r="P130" i="5"/>
  <c r="BK130" i="5"/>
  <c r="J130" i="5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BE123" i="5"/>
  <c r="T123" i="5"/>
  <c r="R123" i="5"/>
  <c r="P123" i="5"/>
  <c r="P122" i="5" s="1"/>
  <c r="BK123" i="5"/>
  <c r="J123" i="5"/>
  <c r="BI120" i="5"/>
  <c r="BH120" i="5"/>
  <c r="BG120" i="5"/>
  <c r="BF120" i="5"/>
  <c r="BE120" i="5"/>
  <c r="T120" i="5"/>
  <c r="R120" i="5"/>
  <c r="P120" i="5"/>
  <c r="BK120" i="5"/>
  <c r="J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BE114" i="5"/>
  <c r="T114" i="5"/>
  <c r="R114" i="5"/>
  <c r="P114" i="5"/>
  <c r="P112" i="5" s="1"/>
  <c r="BK114" i="5"/>
  <c r="J114" i="5"/>
  <c r="BI113" i="5"/>
  <c r="BH113" i="5"/>
  <c r="BG113" i="5"/>
  <c r="BF113" i="5"/>
  <c r="T113" i="5"/>
  <c r="R113" i="5"/>
  <c r="R112" i="5" s="1"/>
  <c r="P113" i="5"/>
  <c r="BK113" i="5"/>
  <c r="J113" i="5"/>
  <c r="BE113" i="5" s="1"/>
  <c r="BI110" i="5"/>
  <c r="BH110" i="5"/>
  <c r="BG110" i="5"/>
  <c r="BF110" i="5"/>
  <c r="BE110" i="5"/>
  <c r="T110" i="5"/>
  <c r="R110" i="5"/>
  <c r="R109" i="5" s="1"/>
  <c r="P110" i="5"/>
  <c r="P109" i="5" s="1"/>
  <c r="BK110" i="5"/>
  <c r="BK109" i="5" s="1"/>
  <c r="J109" i="5" s="1"/>
  <c r="J59" i="5" s="1"/>
  <c r="J110" i="5"/>
  <c r="BI107" i="5"/>
  <c r="BH107" i="5"/>
  <c r="BG107" i="5"/>
  <c r="BF107" i="5"/>
  <c r="BE107" i="5"/>
  <c r="T107" i="5"/>
  <c r="R107" i="5"/>
  <c r="P107" i="5"/>
  <c r="BK107" i="5"/>
  <c r="J107" i="5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 s="1"/>
  <c r="BI98" i="5"/>
  <c r="BH98" i="5"/>
  <c r="BG98" i="5"/>
  <c r="BF98" i="5"/>
  <c r="BE98" i="5"/>
  <c r="T98" i="5"/>
  <c r="R98" i="5"/>
  <c r="P98" i="5"/>
  <c r="BK98" i="5"/>
  <c r="J98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BE96" i="5"/>
  <c r="T96" i="5"/>
  <c r="R96" i="5"/>
  <c r="P96" i="5"/>
  <c r="BK96" i="5"/>
  <c r="J96" i="5"/>
  <c r="BI94" i="5"/>
  <c r="BH94" i="5"/>
  <c r="BG94" i="5"/>
  <c r="BF94" i="5"/>
  <c r="T94" i="5"/>
  <c r="R94" i="5"/>
  <c r="P94" i="5"/>
  <c r="BK94" i="5"/>
  <c r="J94" i="5"/>
  <c r="BE94" i="5" s="1"/>
  <c r="J87" i="5"/>
  <c r="J85" i="5"/>
  <c r="F85" i="5"/>
  <c r="E83" i="5"/>
  <c r="F52" i="5"/>
  <c r="F51" i="5"/>
  <c r="J49" i="5"/>
  <c r="F49" i="5"/>
  <c r="E47" i="5"/>
  <c r="J21" i="5"/>
  <c r="E21" i="5"/>
  <c r="J51" i="5" s="1"/>
  <c r="J20" i="5"/>
  <c r="J18" i="5"/>
  <c r="E18" i="5"/>
  <c r="F88" i="5" s="1"/>
  <c r="J17" i="5"/>
  <c r="J15" i="5"/>
  <c r="E15" i="5"/>
  <c r="F87" i="5" s="1"/>
  <c r="J14" i="5"/>
  <c r="J12" i="5"/>
  <c r="E7" i="5"/>
  <c r="E81" i="5" s="1"/>
  <c r="AY54" i="1"/>
  <c r="AX54" i="1"/>
  <c r="BI301" i="4"/>
  <c r="BH301" i="4"/>
  <c r="BG301" i="4"/>
  <c r="BF301" i="4"/>
  <c r="BE301" i="4"/>
  <c r="T301" i="4"/>
  <c r="R301" i="4"/>
  <c r="P301" i="4"/>
  <c r="BK301" i="4"/>
  <c r="BK299" i="4" s="1"/>
  <c r="J299" i="4" s="1"/>
  <c r="J60" i="4" s="1"/>
  <c r="J301" i="4"/>
  <c r="BI300" i="4"/>
  <c r="BH300" i="4"/>
  <c r="BG300" i="4"/>
  <c r="BF300" i="4"/>
  <c r="T300" i="4"/>
  <c r="T299" i="4" s="1"/>
  <c r="R300" i="4"/>
  <c r="R299" i="4" s="1"/>
  <c r="P300" i="4"/>
  <c r="BK300" i="4"/>
  <c r="J300" i="4"/>
  <c r="BE300" i="4" s="1"/>
  <c r="BI298" i="4"/>
  <c r="BH298" i="4"/>
  <c r="BG298" i="4"/>
  <c r="BF298" i="4"/>
  <c r="T298" i="4"/>
  <c r="R298" i="4"/>
  <c r="P298" i="4"/>
  <c r="BK298" i="4"/>
  <c r="J298" i="4"/>
  <c r="BE298" i="4" s="1"/>
  <c r="BI297" i="4"/>
  <c r="BH297" i="4"/>
  <c r="BG297" i="4"/>
  <c r="BF297" i="4"/>
  <c r="T297" i="4"/>
  <c r="R297" i="4"/>
  <c r="P297" i="4"/>
  <c r="BK297" i="4"/>
  <c r="J297" i="4"/>
  <c r="BE297" i="4" s="1"/>
  <c r="BI296" i="4"/>
  <c r="BH296" i="4"/>
  <c r="BG296" i="4"/>
  <c r="BF296" i="4"/>
  <c r="T296" i="4"/>
  <c r="R296" i="4"/>
  <c r="P296" i="4"/>
  <c r="BK296" i="4"/>
  <c r="J296" i="4"/>
  <c r="BE296" i="4" s="1"/>
  <c r="BI295" i="4"/>
  <c r="BH295" i="4"/>
  <c r="BG295" i="4"/>
  <c r="BF295" i="4"/>
  <c r="BE295" i="4"/>
  <c r="T295" i="4"/>
  <c r="R295" i="4"/>
  <c r="P295" i="4"/>
  <c r="BK295" i="4"/>
  <c r="J295" i="4"/>
  <c r="BI294" i="4"/>
  <c r="BH294" i="4"/>
  <c r="BG294" i="4"/>
  <c r="BF294" i="4"/>
  <c r="T294" i="4"/>
  <c r="R294" i="4"/>
  <c r="P294" i="4"/>
  <c r="BK294" i="4"/>
  <c r="J294" i="4"/>
  <c r="BE294" i="4" s="1"/>
  <c r="BI293" i="4"/>
  <c r="BH293" i="4"/>
  <c r="BG293" i="4"/>
  <c r="BF293" i="4"/>
  <c r="BE293" i="4"/>
  <c r="T293" i="4"/>
  <c r="R293" i="4"/>
  <c r="P293" i="4"/>
  <c r="BK293" i="4"/>
  <c r="J293" i="4"/>
  <c r="BI292" i="4"/>
  <c r="BH292" i="4"/>
  <c r="BG292" i="4"/>
  <c r="BF292" i="4"/>
  <c r="T292" i="4"/>
  <c r="R292" i="4"/>
  <c r="P292" i="4"/>
  <c r="BK292" i="4"/>
  <c r="J292" i="4"/>
  <c r="BE292" i="4" s="1"/>
  <c r="BI291" i="4"/>
  <c r="BH291" i="4"/>
  <c r="BG291" i="4"/>
  <c r="BF291" i="4"/>
  <c r="T291" i="4"/>
  <c r="R291" i="4"/>
  <c r="P291" i="4"/>
  <c r="BK291" i="4"/>
  <c r="J291" i="4"/>
  <c r="BE291" i="4" s="1"/>
  <c r="BI290" i="4"/>
  <c r="BH290" i="4"/>
  <c r="BG290" i="4"/>
  <c r="BF290" i="4"/>
  <c r="T290" i="4"/>
  <c r="R290" i="4"/>
  <c r="P290" i="4"/>
  <c r="BK290" i="4"/>
  <c r="J290" i="4"/>
  <c r="BE290" i="4" s="1"/>
  <c r="BI289" i="4"/>
  <c r="BH289" i="4"/>
  <c r="BG289" i="4"/>
  <c r="BF289" i="4"/>
  <c r="T289" i="4"/>
  <c r="R289" i="4"/>
  <c r="P289" i="4"/>
  <c r="BK289" i="4"/>
  <c r="J289" i="4"/>
  <c r="BE289" i="4" s="1"/>
  <c r="BI288" i="4"/>
  <c r="BH288" i="4"/>
  <c r="BG288" i="4"/>
  <c r="BF288" i="4"/>
  <c r="T288" i="4"/>
  <c r="R288" i="4"/>
  <c r="P288" i="4"/>
  <c r="BK288" i="4"/>
  <c r="J288" i="4"/>
  <c r="BE288" i="4" s="1"/>
  <c r="BI287" i="4"/>
  <c r="BH287" i="4"/>
  <c r="BG287" i="4"/>
  <c r="BF287" i="4"/>
  <c r="BE287" i="4"/>
  <c r="T287" i="4"/>
  <c r="R287" i="4"/>
  <c r="P287" i="4"/>
  <c r="BK287" i="4"/>
  <c r="J287" i="4"/>
  <c r="BI286" i="4"/>
  <c r="BH286" i="4"/>
  <c r="BG286" i="4"/>
  <c r="BF286" i="4"/>
  <c r="T286" i="4"/>
  <c r="R286" i="4"/>
  <c r="P286" i="4"/>
  <c r="BK286" i="4"/>
  <c r="J286" i="4"/>
  <c r="BE286" i="4" s="1"/>
  <c r="BI285" i="4"/>
  <c r="BH285" i="4"/>
  <c r="BG285" i="4"/>
  <c r="BF285" i="4"/>
  <c r="BE285" i="4"/>
  <c r="T285" i="4"/>
  <c r="R285" i="4"/>
  <c r="P285" i="4"/>
  <c r="BK285" i="4"/>
  <c r="J285" i="4"/>
  <c r="BI284" i="4"/>
  <c r="BH284" i="4"/>
  <c r="BG284" i="4"/>
  <c r="BF284" i="4"/>
  <c r="T284" i="4"/>
  <c r="R284" i="4"/>
  <c r="P284" i="4"/>
  <c r="BK284" i="4"/>
  <c r="J284" i="4"/>
  <c r="BE284" i="4" s="1"/>
  <c r="BI283" i="4"/>
  <c r="BH283" i="4"/>
  <c r="BG283" i="4"/>
  <c r="BF283" i="4"/>
  <c r="T283" i="4"/>
  <c r="R283" i="4"/>
  <c r="P283" i="4"/>
  <c r="BK283" i="4"/>
  <c r="J283" i="4"/>
  <c r="BE283" i="4" s="1"/>
  <c r="BI282" i="4"/>
  <c r="BH282" i="4"/>
  <c r="BG282" i="4"/>
  <c r="BF282" i="4"/>
  <c r="T282" i="4"/>
  <c r="R282" i="4"/>
  <c r="P282" i="4"/>
  <c r="BK282" i="4"/>
  <c r="J282" i="4"/>
  <c r="BE282" i="4" s="1"/>
  <c r="BI281" i="4"/>
  <c r="BH281" i="4"/>
  <c r="BG281" i="4"/>
  <c r="BF281" i="4"/>
  <c r="T281" i="4"/>
  <c r="R281" i="4"/>
  <c r="P281" i="4"/>
  <c r="BK281" i="4"/>
  <c r="J281" i="4"/>
  <c r="BE281" i="4" s="1"/>
  <c r="BI280" i="4"/>
  <c r="BH280" i="4"/>
  <c r="BG280" i="4"/>
  <c r="BF280" i="4"/>
  <c r="T280" i="4"/>
  <c r="R280" i="4"/>
  <c r="P280" i="4"/>
  <c r="BK280" i="4"/>
  <c r="J280" i="4"/>
  <c r="BE280" i="4" s="1"/>
  <c r="BI279" i="4"/>
  <c r="BH279" i="4"/>
  <c r="BG279" i="4"/>
  <c r="BF279" i="4"/>
  <c r="BE279" i="4"/>
  <c r="T279" i="4"/>
  <c r="R279" i="4"/>
  <c r="P279" i="4"/>
  <c r="BK279" i="4"/>
  <c r="J279" i="4"/>
  <c r="BI278" i="4"/>
  <c r="BH278" i="4"/>
  <c r="BG278" i="4"/>
  <c r="BF278" i="4"/>
  <c r="T278" i="4"/>
  <c r="R278" i="4"/>
  <c r="P278" i="4"/>
  <c r="BK278" i="4"/>
  <c r="J278" i="4"/>
  <c r="BE278" i="4" s="1"/>
  <c r="BI277" i="4"/>
  <c r="BH277" i="4"/>
  <c r="BG277" i="4"/>
  <c r="BF277" i="4"/>
  <c r="BE277" i="4"/>
  <c r="T277" i="4"/>
  <c r="R277" i="4"/>
  <c r="P277" i="4"/>
  <c r="BK277" i="4"/>
  <c r="J277" i="4"/>
  <c r="BI276" i="4"/>
  <c r="BH276" i="4"/>
  <c r="BG276" i="4"/>
  <c r="BF276" i="4"/>
  <c r="T276" i="4"/>
  <c r="R276" i="4"/>
  <c r="P276" i="4"/>
  <c r="BK276" i="4"/>
  <c r="J276" i="4"/>
  <c r="BE276" i="4" s="1"/>
  <c r="BI275" i="4"/>
  <c r="BH275" i="4"/>
  <c r="BG275" i="4"/>
  <c r="BF275" i="4"/>
  <c r="T275" i="4"/>
  <c r="R275" i="4"/>
  <c r="P275" i="4"/>
  <c r="BK275" i="4"/>
  <c r="J275" i="4"/>
  <c r="BE275" i="4" s="1"/>
  <c r="BI274" i="4"/>
  <c r="BH274" i="4"/>
  <c r="BG274" i="4"/>
  <c r="BF274" i="4"/>
  <c r="T274" i="4"/>
  <c r="R274" i="4"/>
  <c r="P274" i="4"/>
  <c r="BK274" i="4"/>
  <c r="J274" i="4"/>
  <c r="BE274" i="4" s="1"/>
  <c r="BI273" i="4"/>
  <c r="BH273" i="4"/>
  <c r="BG273" i="4"/>
  <c r="BF273" i="4"/>
  <c r="T273" i="4"/>
  <c r="R273" i="4"/>
  <c r="P273" i="4"/>
  <c r="BK273" i="4"/>
  <c r="J273" i="4"/>
  <c r="BE273" i="4" s="1"/>
  <c r="BI271" i="4"/>
  <c r="BH271" i="4"/>
  <c r="BG271" i="4"/>
  <c r="BF271" i="4"/>
  <c r="T271" i="4"/>
  <c r="R271" i="4"/>
  <c r="P271" i="4"/>
  <c r="BK271" i="4"/>
  <c r="J271" i="4"/>
  <c r="BE271" i="4" s="1"/>
  <c r="BI269" i="4"/>
  <c r="BH269" i="4"/>
  <c r="BG269" i="4"/>
  <c r="BF269" i="4"/>
  <c r="BE269" i="4"/>
  <c r="T269" i="4"/>
  <c r="R269" i="4"/>
  <c r="P269" i="4"/>
  <c r="BK269" i="4"/>
  <c r="J269" i="4"/>
  <c r="BI268" i="4"/>
  <c r="BH268" i="4"/>
  <c r="BG268" i="4"/>
  <c r="BF268" i="4"/>
  <c r="T268" i="4"/>
  <c r="R268" i="4"/>
  <c r="P268" i="4"/>
  <c r="BK268" i="4"/>
  <c r="J268" i="4"/>
  <c r="BE268" i="4" s="1"/>
  <c r="BI267" i="4"/>
  <c r="BH267" i="4"/>
  <c r="BG267" i="4"/>
  <c r="BF267" i="4"/>
  <c r="BE267" i="4"/>
  <c r="T267" i="4"/>
  <c r="R267" i="4"/>
  <c r="P267" i="4"/>
  <c r="BK267" i="4"/>
  <c r="J267" i="4"/>
  <c r="BI266" i="4"/>
  <c r="BH266" i="4"/>
  <c r="BG266" i="4"/>
  <c r="BF266" i="4"/>
  <c r="T266" i="4"/>
  <c r="R266" i="4"/>
  <c r="P266" i="4"/>
  <c r="BK266" i="4"/>
  <c r="J266" i="4"/>
  <c r="BE266" i="4" s="1"/>
  <c r="BI265" i="4"/>
  <c r="BH265" i="4"/>
  <c r="BG265" i="4"/>
  <c r="BF265" i="4"/>
  <c r="T265" i="4"/>
  <c r="R265" i="4"/>
  <c r="P265" i="4"/>
  <c r="BK265" i="4"/>
  <c r="J265" i="4"/>
  <c r="BE265" i="4" s="1"/>
  <c r="BI264" i="4"/>
  <c r="BH264" i="4"/>
  <c r="BG264" i="4"/>
  <c r="BF264" i="4"/>
  <c r="T264" i="4"/>
  <c r="R264" i="4"/>
  <c r="P264" i="4"/>
  <c r="BK264" i="4"/>
  <c r="J264" i="4"/>
  <c r="BE264" i="4" s="1"/>
  <c r="BI263" i="4"/>
  <c r="BH263" i="4"/>
  <c r="BG263" i="4"/>
  <c r="BF263" i="4"/>
  <c r="T263" i="4"/>
  <c r="R263" i="4"/>
  <c r="P263" i="4"/>
  <c r="BK263" i="4"/>
  <c r="J263" i="4"/>
  <c r="BE263" i="4" s="1"/>
  <c r="BI262" i="4"/>
  <c r="BH262" i="4"/>
  <c r="BG262" i="4"/>
  <c r="BF262" i="4"/>
  <c r="T262" i="4"/>
  <c r="R262" i="4"/>
  <c r="P262" i="4"/>
  <c r="BK262" i="4"/>
  <c r="J262" i="4"/>
  <c r="BE262" i="4" s="1"/>
  <c r="BI261" i="4"/>
  <c r="BH261" i="4"/>
  <c r="BG261" i="4"/>
  <c r="BF261" i="4"/>
  <c r="BE261" i="4"/>
  <c r="T261" i="4"/>
  <c r="R261" i="4"/>
  <c r="P261" i="4"/>
  <c r="BK261" i="4"/>
  <c r="J261" i="4"/>
  <c r="BI259" i="4"/>
  <c r="BH259" i="4"/>
  <c r="BG259" i="4"/>
  <c r="BF259" i="4"/>
  <c r="T259" i="4"/>
  <c r="R259" i="4"/>
  <c r="P259" i="4"/>
  <c r="BK259" i="4"/>
  <c r="J259" i="4"/>
  <c r="BE259" i="4" s="1"/>
  <c r="BI258" i="4"/>
  <c r="BH258" i="4"/>
  <c r="BG258" i="4"/>
  <c r="BF258" i="4"/>
  <c r="BE258" i="4"/>
  <c r="T258" i="4"/>
  <c r="R258" i="4"/>
  <c r="P258" i="4"/>
  <c r="BK258" i="4"/>
  <c r="J258" i="4"/>
  <c r="BI256" i="4"/>
  <c r="BH256" i="4"/>
  <c r="BG256" i="4"/>
  <c r="BF256" i="4"/>
  <c r="T256" i="4"/>
  <c r="R256" i="4"/>
  <c r="P256" i="4"/>
  <c r="BK256" i="4"/>
  <c r="J256" i="4"/>
  <c r="BE256" i="4" s="1"/>
  <c r="BI255" i="4"/>
  <c r="BH255" i="4"/>
  <c r="BG255" i="4"/>
  <c r="BF255" i="4"/>
  <c r="T255" i="4"/>
  <c r="R255" i="4"/>
  <c r="P255" i="4"/>
  <c r="BK255" i="4"/>
  <c r="J255" i="4"/>
  <c r="BE255" i="4" s="1"/>
  <c r="BI254" i="4"/>
  <c r="BH254" i="4"/>
  <c r="BG254" i="4"/>
  <c r="BF254" i="4"/>
  <c r="T254" i="4"/>
  <c r="R254" i="4"/>
  <c r="P254" i="4"/>
  <c r="BK254" i="4"/>
  <c r="J254" i="4"/>
  <c r="BE254" i="4" s="1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T252" i="4"/>
  <c r="R252" i="4"/>
  <c r="P252" i="4"/>
  <c r="BK252" i="4"/>
  <c r="J252" i="4"/>
  <c r="BE252" i="4" s="1"/>
  <c r="BI251" i="4"/>
  <c r="BH251" i="4"/>
  <c r="BG251" i="4"/>
  <c r="BF251" i="4"/>
  <c r="BE251" i="4"/>
  <c r="T251" i="4"/>
  <c r="R251" i="4"/>
  <c r="P251" i="4"/>
  <c r="BK251" i="4"/>
  <c r="J251" i="4"/>
  <c r="BI250" i="4"/>
  <c r="BH250" i="4"/>
  <c r="BG250" i="4"/>
  <c r="BF250" i="4"/>
  <c r="T250" i="4"/>
  <c r="R250" i="4"/>
  <c r="P250" i="4"/>
  <c r="BK250" i="4"/>
  <c r="J250" i="4"/>
  <c r="BE250" i="4" s="1"/>
  <c r="BI249" i="4"/>
  <c r="BH249" i="4"/>
  <c r="BG249" i="4"/>
  <c r="BF249" i="4"/>
  <c r="BE249" i="4"/>
  <c r="T249" i="4"/>
  <c r="R249" i="4"/>
  <c r="P249" i="4"/>
  <c r="BK249" i="4"/>
  <c r="J249" i="4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6" i="4"/>
  <c r="BH246" i="4"/>
  <c r="BG246" i="4"/>
  <c r="BF246" i="4"/>
  <c r="T246" i="4"/>
  <c r="R246" i="4"/>
  <c r="P246" i="4"/>
  <c r="BK246" i="4"/>
  <c r="J246" i="4"/>
  <c r="BE246" i="4" s="1"/>
  <c r="BI245" i="4"/>
  <c r="BH245" i="4"/>
  <c r="BG245" i="4"/>
  <c r="BF245" i="4"/>
  <c r="T245" i="4"/>
  <c r="R245" i="4"/>
  <c r="P245" i="4"/>
  <c r="BK245" i="4"/>
  <c r="J245" i="4"/>
  <c r="BE245" i="4" s="1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BE243" i="4"/>
  <c r="T243" i="4"/>
  <c r="R243" i="4"/>
  <c r="P243" i="4"/>
  <c r="BK243" i="4"/>
  <c r="J243" i="4"/>
  <c r="BI242" i="4"/>
  <c r="BH242" i="4"/>
  <c r="BG242" i="4"/>
  <c r="BF242" i="4"/>
  <c r="T242" i="4"/>
  <c r="R242" i="4"/>
  <c r="P242" i="4"/>
  <c r="BK242" i="4"/>
  <c r="J242" i="4"/>
  <c r="BE242" i="4" s="1"/>
  <c r="BI241" i="4"/>
  <c r="BH241" i="4"/>
  <c r="BG241" i="4"/>
  <c r="BF241" i="4"/>
  <c r="BE241" i="4"/>
  <c r="T241" i="4"/>
  <c r="R241" i="4"/>
  <c r="P241" i="4"/>
  <c r="BK241" i="4"/>
  <c r="J241" i="4"/>
  <c r="BI240" i="4"/>
  <c r="BH240" i="4"/>
  <c r="BG240" i="4"/>
  <c r="BF240" i="4"/>
  <c r="T240" i="4"/>
  <c r="R240" i="4"/>
  <c r="P240" i="4"/>
  <c r="BK240" i="4"/>
  <c r="J240" i="4"/>
  <c r="BE240" i="4" s="1"/>
  <c r="BI239" i="4"/>
  <c r="BH239" i="4"/>
  <c r="BG239" i="4"/>
  <c r="BF239" i="4"/>
  <c r="BE239" i="4"/>
  <c r="T239" i="4"/>
  <c r="R239" i="4"/>
  <c r="P239" i="4"/>
  <c r="BK239" i="4"/>
  <c r="J239" i="4"/>
  <c r="BI238" i="4"/>
  <c r="BH238" i="4"/>
  <c r="BG238" i="4"/>
  <c r="BF238" i="4"/>
  <c r="T238" i="4"/>
  <c r="R238" i="4"/>
  <c r="P238" i="4"/>
  <c r="BK238" i="4"/>
  <c r="J238" i="4"/>
  <c r="BE238" i="4" s="1"/>
  <c r="BI237" i="4"/>
  <c r="BH237" i="4"/>
  <c r="BG237" i="4"/>
  <c r="BF237" i="4"/>
  <c r="T237" i="4"/>
  <c r="R237" i="4"/>
  <c r="P237" i="4"/>
  <c r="BK237" i="4"/>
  <c r="J237" i="4"/>
  <c r="BE237" i="4" s="1"/>
  <c r="BI236" i="4"/>
  <c r="BH236" i="4"/>
  <c r="BG236" i="4"/>
  <c r="BF236" i="4"/>
  <c r="T236" i="4"/>
  <c r="R236" i="4"/>
  <c r="P236" i="4"/>
  <c r="BK236" i="4"/>
  <c r="J236" i="4"/>
  <c r="BE236" i="4" s="1"/>
  <c r="BI235" i="4"/>
  <c r="BH235" i="4"/>
  <c r="BG235" i="4"/>
  <c r="BF235" i="4"/>
  <c r="BE235" i="4"/>
  <c r="T235" i="4"/>
  <c r="R235" i="4"/>
  <c r="P235" i="4"/>
  <c r="BK235" i="4"/>
  <c r="J235" i="4"/>
  <c r="BI234" i="4"/>
  <c r="BH234" i="4"/>
  <c r="BG234" i="4"/>
  <c r="BF234" i="4"/>
  <c r="T234" i="4"/>
  <c r="R234" i="4"/>
  <c r="P234" i="4"/>
  <c r="BK234" i="4"/>
  <c r="J234" i="4"/>
  <c r="BE234" i="4" s="1"/>
  <c r="BI233" i="4"/>
  <c r="BH233" i="4"/>
  <c r="BG233" i="4"/>
  <c r="BF233" i="4"/>
  <c r="BE233" i="4"/>
  <c r="T233" i="4"/>
  <c r="R233" i="4"/>
  <c r="P233" i="4"/>
  <c r="BK233" i="4"/>
  <c r="J233" i="4"/>
  <c r="BI232" i="4"/>
  <c r="BH232" i="4"/>
  <c r="BG232" i="4"/>
  <c r="BF232" i="4"/>
  <c r="T232" i="4"/>
  <c r="R232" i="4"/>
  <c r="P232" i="4"/>
  <c r="BK232" i="4"/>
  <c r="J232" i="4"/>
  <c r="BE232" i="4" s="1"/>
  <c r="BI231" i="4"/>
  <c r="BH231" i="4"/>
  <c r="BG231" i="4"/>
  <c r="BF231" i="4"/>
  <c r="T231" i="4"/>
  <c r="R231" i="4"/>
  <c r="P231" i="4"/>
  <c r="BK231" i="4"/>
  <c r="J231" i="4"/>
  <c r="BE231" i="4" s="1"/>
  <c r="BI230" i="4"/>
  <c r="BH230" i="4"/>
  <c r="BG230" i="4"/>
  <c r="BF230" i="4"/>
  <c r="T230" i="4"/>
  <c r="R230" i="4"/>
  <c r="P230" i="4"/>
  <c r="BK230" i="4"/>
  <c r="J230" i="4"/>
  <c r="BE230" i="4" s="1"/>
  <c r="BI229" i="4"/>
  <c r="BH229" i="4"/>
  <c r="BG229" i="4"/>
  <c r="BF229" i="4"/>
  <c r="T229" i="4"/>
  <c r="R229" i="4"/>
  <c r="P229" i="4"/>
  <c r="BK229" i="4"/>
  <c r="J229" i="4"/>
  <c r="BE229" i="4" s="1"/>
  <c r="BI228" i="4"/>
  <c r="BH228" i="4"/>
  <c r="BG228" i="4"/>
  <c r="BF228" i="4"/>
  <c r="T228" i="4"/>
  <c r="R228" i="4"/>
  <c r="P228" i="4"/>
  <c r="BK228" i="4"/>
  <c r="J228" i="4"/>
  <c r="BE228" i="4" s="1"/>
  <c r="BI227" i="4"/>
  <c r="BH227" i="4"/>
  <c r="BG227" i="4"/>
  <c r="BF227" i="4"/>
  <c r="BE227" i="4"/>
  <c r="T227" i="4"/>
  <c r="R227" i="4"/>
  <c r="P227" i="4"/>
  <c r="BK227" i="4"/>
  <c r="J227" i="4"/>
  <c r="BI226" i="4"/>
  <c r="BH226" i="4"/>
  <c r="BG226" i="4"/>
  <c r="BF226" i="4"/>
  <c r="T226" i="4"/>
  <c r="R226" i="4"/>
  <c r="P226" i="4"/>
  <c r="BK226" i="4"/>
  <c r="J226" i="4"/>
  <c r="BE226" i="4" s="1"/>
  <c r="BI225" i="4"/>
  <c r="BH225" i="4"/>
  <c r="BG225" i="4"/>
  <c r="BF225" i="4"/>
  <c r="BE225" i="4"/>
  <c r="T225" i="4"/>
  <c r="R225" i="4"/>
  <c r="P225" i="4"/>
  <c r="BK225" i="4"/>
  <c r="J225" i="4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BE223" i="4"/>
  <c r="T223" i="4"/>
  <c r="R223" i="4"/>
  <c r="P223" i="4"/>
  <c r="BK223" i="4"/>
  <c r="J223" i="4"/>
  <c r="BI222" i="4"/>
  <c r="BH222" i="4"/>
  <c r="BG222" i="4"/>
  <c r="BF222" i="4"/>
  <c r="T222" i="4"/>
  <c r="R222" i="4"/>
  <c r="P222" i="4"/>
  <c r="BK222" i="4"/>
  <c r="J222" i="4"/>
  <c r="BE222" i="4" s="1"/>
  <c r="BI221" i="4"/>
  <c r="BH221" i="4"/>
  <c r="BG221" i="4"/>
  <c r="BF221" i="4"/>
  <c r="T221" i="4"/>
  <c r="R221" i="4"/>
  <c r="P221" i="4"/>
  <c r="BK221" i="4"/>
  <c r="J221" i="4"/>
  <c r="BE221" i="4" s="1"/>
  <c r="BI220" i="4"/>
  <c r="BH220" i="4"/>
  <c r="BG220" i="4"/>
  <c r="BF220" i="4"/>
  <c r="T220" i="4"/>
  <c r="R220" i="4"/>
  <c r="P220" i="4"/>
  <c r="BK220" i="4"/>
  <c r="J220" i="4"/>
  <c r="BE220" i="4" s="1"/>
  <c r="BI219" i="4"/>
  <c r="BH219" i="4"/>
  <c r="BG219" i="4"/>
  <c r="BF219" i="4"/>
  <c r="BE219" i="4"/>
  <c r="T219" i="4"/>
  <c r="R219" i="4"/>
  <c r="P219" i="4"/>
  <c r="BK219" i="4"/>
  <c r="J219" i="4"/>
  <c r="BI218" i="4"/>
  <c r="BH218" i="4"/>
  <c r="BG218" i="4"/>
  <c r="BF218" i="4"/>
  <c r="T218" i="4"/>
  <c r="R218" i="4"/>
  <c r="P218" i="4"/>
  <c r="BK218" i="4"/>
  <c r="J218" i="4"/>
  <c r="BE218" i="4" s="1"/>
  <c r="BI217" i="4"/>
  <c r="BH217" i="4"/>
  <c r="BG217" i="4"/>
  <c r="BF217" i="4"/>
  <c r="BE217" i="4"/>
  <c r="T217" i="4"/>
  <c r="R217" i="4"/>
  <c r="P217" i="4"/>
  <c r="BK217" i="4"/>
  <c r="J217" i="4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1" i="4"/>
  <c r="BH211" i="4"/>
  <c r="BG211" i="4"/>
  <c r="BF211" i="4"/>
  <c r="T211" i="4"/>
  <c r="R211" i="4"/>
  <c r="P211" i="4"/>
  <c r="BK211" i="4"/>
  <c r="J211" i="4"/>
  <c r="BE211" i="4" s="1"/>
  <c r="BI206" i="4"/>
  <c r="BH206" i="4"/>
  <c r="BG206" i="4"/>
  <c r="BF206" i="4"/>
  <c r="T206" i="4"/>
  <c r="R206" i="4"/>
  <c r="P206" i="4"/>
  <c r="BK206" i="4"/>
  <c r="J206" i="4"/>
  <c r="BE206" i="4" s="1"/>
  <c r="BI200" i="4"/>
  <c r="BH200" i="4"/>
  <c r="BG200" i="4"/>
  <c r="BF200" i="4"/>
  <c r="T200" i="4"/>
  <c r="R200" i="4"/>
  <c r="P200" i="4"/>
  <c r="BK200" i="4"/>
  <c r="J200" i="4"/>
  <c r="BE200" i="4" s="1"/>
  <c r="BI191" i="4"/>
  <c r="BH191" i="4"/>
  <c r="BG191" i="4"/>
  <c r="BF191" i="4"/>
  <c r="BE191" i="4"/>
  <c r="T191" i="4"/>
  <c r="R191" i="4"/>
  <c r="P191" i="4"/>
  <c r="BK191" i="4"/>
  <c r="J191" i="4"/>
  <c r="BI181" i="4"/>
  <c r="BH181" i="4"/>
  <c r="BG181" i="4"/>
  <c r="BF181" i="4"/>
  <c r="T181" i="4"/>
  <c r="R181" i="4"/>
  <c r="P181" i="4"/>
  <c r="BK181" i="4"/>
  <c r="J181" i="4"/>
  <c r="BE181" i="4" s="1"/>
  <c r="BI172" i="4"/>
  <c r="BH172" i="4"/>
  <c r="BG172" i="4"/>
  <c r="BF172" i="4"/>
  <c r="BE172" i="4"/>
  <c r="T172" i="4"/>
  <c r="R172" i="4"/>
  <c r="P172" i="4"/>
  <c r="BK172" i="4"/>
  <c r="J172" i="4"/>
  <c r="BI161" i="4"/>
  <c r="BH161" i="4"/>
  <c r="BG161" i="4"/>
  <c r="BF161" i="4"/>
  <c r="T161" i="4"/>
  <c r="R161" i="4"/>
  <c r="P161" i="4"/>
  <c r="BK161" i="4"/>
  <c r="J161" i="4"/>
  <c r="BE161" i="4" s="1"/>
  <c r="BI159" i="4"/>
  <c r="BH159" i="4"/>
  <c r="BG159" i="4"/>
  <c r="BF159" i="4"/>
  <c r="BE159" i="4"/>
  <c r="T159" i="4"/>
  <c r="R159" i="4"/>
  <c r="P159" i="4"/>
  <c r="BK159" i="4"/>
  <c r="J159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BE156" i="4"/>
  <c r="T156" i="4"/>
  <c r="R156" i="4"/>
  <c r="P156" i="4"/>
  <c r="BK156" i="4"/>
  <c r="J156" i="4"/>
  <c r="BI148" i="4"/>
  <c r="BH148" i="4"/>
  <c r="BG148" i="4"/>
  <c r="BF148" i="4"/>
  <c r="T148" i="4"/>
  <c r="R148" i="4"/>
  <c r="P148" i="4"/>
  <c r="BK148" i="4"/>
  <c r="J148" i="4"/>
  <c r="BE148" i="4" s="1"/>
  <c r="BI141" i="4"/>
  <c r="BH141" i="4"/>
  <c r="BG141" i="4"/>
  <c r="BF141" i="4"/>
  <c r="BE141" i="4"/>
  <c r="T141" i="4"/>
  <c r="R141" i="4"/>
  <c r="P141" i="4"/>
  <c r="BK141" i="4"/>
  <c r="J141" i="4"/>
  <c r="BI134" i="4"/>
  <c r="BH134" i="4"/>
  <c r="BG134" i="4"/>
  <c r="BF134" i="4"/>
  <c r="T134" i="4"/>
  <c r="R134" i="4"/>
  <c r="P134" i="4"/>
  <c r="BK134" i="4"/>
  <c r="J134" i="4"/>
  <c r="BE134" i="4" s="1"/>
  <c r="BI130" i="4"/>
  <c r="BH130" i="4"/>
  <c r="BG130" i="4"/>
  <c r="BF130" i="4"/>
  <c r="BE130" i="4"/>
  <c r="T130" i="4"/>
  <c r="R130" i="4"/>
  <c r="P130" i="4"/>
  <c r="BK130" i="4"/>
  <c r="J130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BE125" i="4"/>
  <c r="T125" i="4"/>
  <c r="R125" i="4"/>
  <c r="P125" i="4"/>
  <c r="BK125" i="4"/>
  <c r="J125" i="4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BE118" i="4"/>
  <c r="T118" i="4"/>
  <c r="R118" i="4"/>
  <c r="P118" i="4"/>
  <c r="BK118" i="4"/>
  <c r="J118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BE102" i="4"/>
  <c r="T102" i="4"/>
  <c r="R102" i="4"/>
  <c r="P102" i="4"/>
  <c r="BK102" i="4"/>
  <c r="J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BE98" i="4"/>
  <c r="T98" i="4"/>
  <c r="R98" i="4"/>
  <c r="P98" i="4"/>
  <c r="BK98" i="4"/>
  <c r="J98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BE94" i="4"/>
  <c r="T94" i="4"/>
  <c r="R94" i="4"/>
  <c r="P94" i="4"/>
  <c r="BK94" i="4"/>
  <c r="BK89" i="4" s="1"/>
  <c r="J89" i="4" s="1"/>
  <c r="J59" i="4" s="1"/>
  <c r="J94" i="4"/>
  <c r="BI93" i="4"/>
  <c r="BH93" i="4"/>
  <c r="BG93" i="4"/>
  <c r="BF93" i="4"/>
  <c r="T93" i="4"/>
  <c r="R93" i="4"/>
  <c r="P93" i="4"/>
  <c r="BK93" i="4"/>
  <c r="J93" i="4"/>
  <c r="BE93" i="4" s="1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T90" i="4"/>
  <c r="R90" i="4"/>
  <c r="P90" i="4"/>
  <c r="BK90" i="4"/>
  <c r="J90" i="4"/>
  <c r="BE90" i="4" s="1"/>
  <c r="BI88" i="4"/>
  <c r="BH88" i="4"/>
  <c r="BG88" i="4"/>
  <c r="BF88" i="4"/>
  <c r="BE88" i="4"/>
  <c r="T88" i="4"/>
  <c r="R88" i="4"/>
  <c r="P88" i="4"/>
  <c r="BK88" i="4"/>
  <c r="J88" i="4"/>
  <c r="BI87" i="4"/>
  <c r="BH87" i="4"/>
  <c r="BG87" i="4"/>
  <c r="BF87" i="4"/>
  <c r="T87" i="4"/>
  <c r="R87" i="4"/>
  <c r="P87" i="4"/>
  <c r="BK87" i="4"/>
  <c r="J87" i="4"/>
  <c r="BE87" i="4" s="1"/>
  <c r="BI85" i="4"/>
  <c r="BH85" i="4"/>
  <c r="BG85" i="4"/>
  <c r="F32" i="4" s="1"/>
  <c r="BB54" i="1" s="1"/>
  <c r="BF85" i="4"/>
  <c r="BE85" i="4"/>
  <c r="T85" i="4"/>
  <c r="R85" i="4"/>
  <c r="P85" i="4"/>
  <c r="BK85" i="4"/>
  <c r="J85" i="4"/>
  <c r="BI83" i="4"/>
  <c r="BH83" i="4"/>
  <c r="BG83" i="4"/>
  <c r="BF83" i="4"/>
  <c r="T83" i="4"/>
  <c r="T82" i="4" s="1"/>
  <c r="R83" i="4"/>
  <c r="R82" i="4" s="1"/>
  <c r="P83" i="4"/>
  <c r="P82" i="4" s="1"/>
  <c r="BK83" i="4"/>
  <c r="BK82" i="4" s="1"/>
  <c r="J83" i="4"/>
  <c r="BE83" i="4" s="1"/>
  <c r="J76" i="4"/>
  <c r="F76" i="4"/>
  <c r="F74" i="4"/>
  <c r="E72" i="4"/>
  <c r="E70" i="4"/>
  <c r="J51" i="4"/>
  <c r="F51" i="4"/>
  <c r="F49" i="4"/>
  <c r="E47" i="4"/>
  <c r="E45" i="4"/>
  <c r="J18" i="4"/>
  <c r="E18" i="4"/>
  <c r="F52" i="4" s="1"/>
  <c r="J17" i="4"/>
  <c r="J12" i="4"/>
  <c r="J74" i="4" s="1"/>
  <c r="E7" i="4"/>
  <c r="T197" i="3"/>
  <c r="R197" i="3"/>
  <c r="BK195" i="3"/>
  <c r="J195" i="3" s="1"/>
  <c r="J63" i="3" s="1"/>
  <c r="P193" i="3"/>
  <c r="J193" i="3"/>
  <c r="BK193" i="3"/>
  <c r="R191" i="3"/>
  <c r="P89" i="3"/>
  <c r="AY53" i="1"/>
  <c r="AX53" i="1"/>
  <c r="BI198" i="3"/>
  <c r="BH198" i="3"/>
  <c r="BG198" i="3"/>
  <c r="BF198" i="3"/>
  <c r="BE198" i="3"/>
  <c r="T198" i="3"/>
  <c r="R198" i="3"/>
  <c r="P198" i="3"/>
  <c r="P197" i="3" s="1"/>
  <c r="BK198" i="3"/>
  <c r="BK197" i="3" s="1"/>
  <c r="J197" i="3" s="1"/>
  <c r="J64" i="3" s="1"/>
  <c r="J198" i="3"/>
  <c r="BI196" i="3"/>
  <c r="BH196" i="3"/>
  <c r="BG196" i="3"/>
  <c r="BF196" i="3"/>
  <c r="BE196" i="3"/>
  <c r="T196" i="3"/>
  <c r="T195" i="3" s="1"/>
  <c r="R196" i="3"/>
  <c r="R195" i="3" s="1"/>
  <c r="P196" i="3"/>
  <c r="P195" i="3" s="1"/>
  <c r="BK196" i="3"/>
  <c r="J196" i="3"/>
  <c r="BI194" i="3"/>
  <c r="BH194" i="3"/>
  <c r="BG194" i="3"/>
  <c r="BF194" i="3"/>
  <c r="T194" i="3"/>
  <c r="T193" i="3" s="1"/>
  <c r="R194" i="3"/>
  <c r="R193" i="3" s="1"/>
  <c r="P194" i="3"/>
  <c r="BK194" i="3"/>
  <c r="J194" i="3"/>
  <c r="BE194" i="3" s="1"/>
  <c r="J62" i="3"/>
  <c r="BI192" i="3"/>
  <c r="BH192" i="3"/>
  <c r="BG192" i="3"/>
  <c r="BF192" i="3"/>
  <c r="BE192" i="3"/>
  <c r="T192" i="3"/>
  <c r="T191" i="3" s="1"/>
  <c r="R192" i="3"/>
  <c r="P192" i="3"/>
  <c r="P191" i="3" s="1"/>
  <c r="BK192" i="3"/>
  <c r="BK191" i="3" s="1"/>
  <c r="J191" i="3" s="1"/>
  <c r="J192" i="3"/>
  <c r="J61" i="3"/>
  <c r="BI190" i="3"/>
  <c r="BH190" i="3"/>
  <c r="BG190" i="3"/>
  <c r="BF190" i="3"/>
  <c r="BE190" i="3"/>
  <c r="T190" i="3"/>
  <c r="R190" i="3"/>
  <c r="P190" i="3"/>
  <c r="BK190" i="3"/>
  <c r="J190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BE188" i="3"/>
  <c r="T188" i="3"/>
  <c r="R188" i="3"/>
  <c r="P188" i="3"/>
  <c r="BK188" i="3"/>
  <c r="J188" i="3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BE186" i="3"/>
  <c r="T186" i="3"/>
  <c r="R186" i="3"/>
  <c r="P186" i="3"/>
  <c r="BK186" i="3"/>
  <c r="J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BE184" i="3"/>
  <c r="T184" i="3"/>
  <c r="R184" i="3"/>
  <c r="P184" i="3"/>
  <c r="BK184" i="3"/>
  <c r="J184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BE182" i="3"/>
  <c r="T182" i="3"/>
  <c r="R182" i="3"/>
  <c r="P182" i="3"/>
  <c r="BK182" i="3"/>
  <c r="J182" i="3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BE180" i="3"/>
  <c r="T180" i="3"/>
  <c r="R180" i="3"/>
  <c r="P180" i="3"/>
  <c r="BK180" i="3"/>
  <c r="J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BE178" i="3"/>
  <c r="T178" i="3"/>
  <c r="R178" i="3"/>
  <c r="P178" i="3"/>
  <c r="BK178" i="3"/>
  <c r="J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BE176" i="3"/>
  <c r="T176" i="3"/>
  <c r="R176" i="3"/>
  <c r="P176" i="3"/>
  <c r="BK176" i="3"/>
  <c r="J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BE174" i="3"/>
  <c r="T174" i="3"/>
  <c r="R174" i="3"/>
  <c r="P174" i="3"/>
  <c r="BK174" i="3"/>
  <c r="BK167" i="3" s="1"/>
  <c r="J167" i="3" s="1"/>
  <c r="J60" i="3" s="1"/>
  <c r="J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BE168" i="3"/>
  <c r="T168" i="3"/>
  <c r="T167" i="3" s="1"/>
  <c r="R168" i="3"/>
  <c r="P168" i="3"/>
  <c r="BK168" i="3"/>
  <c r="J168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BE165" i="3"/>
  <c r="T165" i="3"/>
  <c r="R165" i="3"/>
  <c r="P165" i="3"/>
  <c r="BK165" i="3"/>
  <c r="J165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BE163" i="3"/>
  <c r="T163" i="3"/>
  <c r="R163" i="3"/>
  <c r="P163" i="3"/>
  <c r="BK163" i="3"/>
  <c r="J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BE153" i="3"/>
  <c r="T153" i="3"/>
  <c r="R153" i="3"/>
  <c r="P153" i="3"/>
  <c r="BK153" i="3"/>
  <c r="J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BE149" i="3"/>
  <c r="T149" i="3"/>
  <c r="R149" i="3"/>
  <c r="P149" i="3"/>
  <c r="BK149" i="3"/>
  <c r="J149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BE143" i="3"/>
  <c r="T143" i="3"/>
  <c r="R143" i="3"/>
  <c r="P143" i="3"/>
  <c r="BK143" i="3"/>
  <c r="J143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BE141" i="3"/>
  <c r="T141" i="3"/>
  <c r="R141" i="3"/>
  <c r="P141" i="3"/>
  <c r="BK141" i="3"/>
  <c r="J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BE137" i="3"/>
  <c r="T137" i="3"/>
  <c r="R137" i="3"/>
  <c r="P137" i="3"/>
  <c r="BK137" i="3"/>
  <c r="J137" i="3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BE135" i="3"/>
  <c r="T135" i="3"/>
  <c r="R135" i="3"/>
  <c r="R134" i="3" s="1"/>
  <c r="P135" i="3"/>
  <c r="BK135" i="3"/>
  <c r="BK134" i="3" s="1"/>
  <c r="J134" i="3" s="1"/>
  <c r="J59" i="3" s="1"/>
  <c r="J135" i="3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BE101" i="3"/>
  <c r="T101" i="3"/>
  <c r="R101" i="3"/>
  <c r="P101" i="3"/>
  <c r="BK101" i="3"/>
  <c r="J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F32" i="3" s="1"/>
  <c r="BB53" i="1" s="1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8" i="3"/>
  <c r="BH88" i="3"/>
  <c r="BG88" i="3"/>
  <c r="BF88" i="3"/>
  <c r="BE88" i="3"/>
  <c r="T88" i="3"/>
  <c r="R88" i="3"/>
  <c r="P88" i="3"/>
  <c r="BK88" i="3"/>
  <c r="J88" i="3"/>
  <c r="BI87" i="3"/>
  <c r="BH87" i="3"/>
  <c r="BG87" i="3"/>
  <c r="BF87" i="3"/>
  <c r="BE87" i="3"/>
  <c r="T87" i="3"/>
  <c r="R87" i="3"/>
  <c r="P87" i="3"/>
  <c r="BK87" i="3"/>
  <c r="J87" i="3"/>
  <c r="BI86" i="3"/>
  <c r="BH86" i="3"/>
  <c r="BG86" i="3"/>
  <c r="BF86" i="3"/>
  <c r="BE86" i="3"/>
  <c r="T86" i="3"/>
  <c r="T85" i="3" s="1"/>
  <c r="R86" i="3"/>
  <c r="R85" i="3" s="1"/>
  <c r="P86" i="3"/>
  <c r="P85" i="3" s="1"/>
  <c r="BK86" i="3"/>
  <c r="BK85" i="3" s="1"/>
  <c r="J85" i="3" s="1"/>
  <c r="J57" i="3" s="1"/>
  <c r="J86" i="3"/>
  <c r="J80" i="3"/>
  <c r="J78" i="3"/>
  <c r="F78" i="3"/>
  <c r="E76" i="3"/>
  <c r="F52" i="3"/>
  <c r="J51" i="3"/>
  <c r="F51" i="3"/>
  <c r="F49" i="3"/>
  <c r="E47" i="3"/>
  <c r="E45" i="3"/>
  <c r="J21" i="3"/>
  <c r="E21" i="3"/>
  <c r="J20" i="3"/>
  <c r="J18" i="3"/>
  <c r="E18" i="3"/>
  <c r="F81" i="3" s="1"/>
  <c r="J17" i="3"/>
  <c r="J15" i="3"/>
  <c r="E15" i="3"/>
  <c r="F80" i="3" s="1"/>
  <c r="J14" i="3"/>
  <c r="J12" i="3"/>
  <c r="J49" i="3" s="1"/>
  <c r="E7" i="3"/>
  <c r="E74" i="3" s="1"/>
  <c r="R1349" i="2"/>
  <c r="R1348" i="2" s="1"/>
  <c r="P1349" i="2"/>
  <c r="T887" i="2"/>
  <c r="P677" i="2"/>
  <c r="AY52" i="1"/>
  <c r="AX52" i="1"/>
  <c r="BI1353" i="2"/>
  <c r="BH1353" i="2"/>
  <c r="BG1353" i="2"/>
  <c r="BF1353" i="2"/>
  <c r="T1353" i="2"/>
  <c r="R1353" i="2"/>
  <c r="R1351" i="2" s="1"/>
  <c r="P1353" i="2"/>
  <c r="BK1353" i="2"/>
  <c r="J1353" i="2"/>
  <c r="BE1353" i="2" s="1"/>
  <c r="BI1352" i="2"/>
  <c r="BH1352" i="2"/>
  <c r="BG1352" i="2"/>
  <c r="BF1352" i="2"/>
  <c r="BE1352" i="2"/>
  <c r="T1352" i="2"/>
  <c r="R1352" i="2"/>
  <c r="P1352" i="2"/>
  <c r="P1351" i="2" s="1"/>
  <c r="BK1352" i="2"/>
  <c r="BK1351" i="2" s="1"/>
  <c r="J1351" i="2" s="1"/>
  <c r="J90" i="2" s="1"/>
  <c r="J1352" i="2"/>
  <c r="BI1350" i="2"/>
  <c r="BH1350" i="2"/>
  <c r="BG1350" i="2"/>
  <c r="BF1350" i="2"/>
  <c r="T1350" i="2"/>
  <c r="T1349" i="2" s="1"/>
  <c r="R1350" i="2"/>
  <c r="P1350" i="2"/>
  <c r="BK1350" i="2"/>
  <c r="BK1349" i="2" s="1"/>
  <c r="J1350" i="2"/>
  <c r="BE1350" i="2" s="1"/>
  <c r="BI1347" i="2"/>
  <c r="BH1347" i="2"/>
  <c r="BG1347" i="2"/>
  <c r="BF1347" i="2"/>
  <c r="T1347" i="2"/>
  <c r="R1347" i="2"/>
  <c r="P1347" i="2"/>
  <c r="BK1347" i="2"/>
  <c r="J1347" i="2"/>
  <c r="BE1347" i="2" s="1"/>
  <c r="BI1346" i="2"/>
  <c r="BH1346" i="2"/>
  <c r="BG1346" i="2"/>
  <c r="BF1346" i="2"/>
  <c r="BE1346" i="2"/>
  <c r="T1346" i="2"/>
  <c r="R1346" i="2"/>
  <c r="P1346" i="2"/>
  <c r="P1343" i="2" s="1"/>
  <c r="BK1346" i="2"/>
  <c r="J1346" i="2"/>
  <c r="BI1344" i="2"/>
  <c r="BH1344" i="2"/>
  <c r="BG1344" i="2"/>
  <c r="BF1344" i="2"/>
  <c r="T1344" i="2"/>
  <c r="T1343" i="2" s="1"/>
  <c r="R1344" i="2"/>
  <c r="P1344" i="2"/>
  <c r="BK1344" i="2"/>
  <c r="BK1343" i="2" s="1"/>
  <c r="J1343" i="2" s="1"/>
  <c r="J87" i="2" s="1"/>
  <c r="J1344" i="2"/>
  <c r="BE1344" i="2" s="1"/>
  <c r="BI1341" i="2"/>
  <c r="BH1341" i="2"/>
  <c r="BG1341" i="2"/>
  <c r="BF1341" i="2"/>
  <c r="T1341" i="2"/>
  <c r="R1341" i="2"/>
  <c r="R1334" i="2" s="1"/>
  <c r="P1341" i="2"/>
  <c r="BK1341" i="2"/>
  <c r="J1341" i="2"/>
  <c r="BE1341" i="2" s="1"/>
  <c r="BI1335" i="2"/>
  <c r="BH1335" i="2"/>
  <c r="BG1335" i="2"/>
  <c r="BF1335" i="2"/>
  <c r="BE1335" i="2"/>
  <c r="T1335" i="2"/>
  <c r="R1335" i="2"/>
  <c r="P1335" i="2"/>
  <c r="P1334" i="2" s="1"/>
  <c r="BK1335" i="2"/>
  <c r="BK1334" i="2" s="1"/>
  <c r="J1334" i="2" s="1"/>
  <c r="J86" i="2" s="1"/>
  <c r="J1335" i="2"/>
  <c r="BI1333" i="2"/>
  <c r="BH1333" i="2"/>
  <c r="BG1333" i="2"/>
  <c r="BF1333" i="2"/>
  <c r="T1333" i="2"/>
  <c r="R1333" i="2"/>
  <c r="P1333" i="2"/>
  <c r="BK1333" i="2"/>
  <c r="J1333" i="2"/>
  <c r="BE1333" i="2" s="1"/>
  <c r="BI1330" i="2"/>
  <c r="BH1330" i="2"/>
  <c r="BG1330" i="2"/>
  <c r="BF1330" i="2"/>
  <c r="BE1330" i="2"/>
  <c r="T1330" i="2"/>
  <c r="R1330" i="2"/>
  <c r="P1330" i="2"/>
  <c r="BK1330" i="2"/>
  <c r="J1330" i="2"/>
  <c r="BI1329" i="2"/>
  <c r="BH1329" i="2"/>
  <c r="BG1329" i="2"/>
  <c r="BF1329" i="2"/>
  <c r="T1329" i="2"/>
  <c r="R1329" i="2"/>
  <c r="P1329" i="2"/>
  <c r="BK1329" i="2"/>
  <c r="J1329" i="2"/>
  <c r="BE1329" i="2" s="1"/>
  <c r="BI1321" i="2"/>
  <c r="BH1321" i="2"/>
  <c r="BG1321" i="2"/>
  <c r="BF1321" i="2"/>
  <c r="BE1321" i="2"/>
  <c r="T1321" i="2"/>
  <c r="R1321" i="2"/>
  <c r="P1321" i="2"/>
  <c r="P1312" i="2" s="1"/>
  <c r="BK1321" i="2"/>
  <c r="J1321" i="2"/>
  <c r="BI1313" i="2"/>
  <c r="BH1313" i="2"/>
  <c r="BG1313" i="2"/>
  <c r="BF1313" i="2"/>
  <c r="T1313" i="2"/>
  <c r="T1312" i="2" s="1"/>
  <c r="R1313" i="2"/>
  <c r="R1312" i="2" s="1"/>
  <c r="P1313" i="2"/>
  <c r="BK1313" i="2"/>
  <c r="J1313" i="2"/>
  <c r="BE1313" i="2" s="1"/>
  <c r="BI1311" i="2"/>
  <c r="BH1311" i="2"/>
  <c r="BG1311" i="2"/>
  <c r="BF1311" i="2"/>
  <c r="T1311" i="2"/>
  <c r="R1311" i="2"/>
  <c r="P1311" i="2"/>
  <c r="BK1311" i="2"/>
  <c r="J1311" i="2"/>
  <c r="BE1311" i="2" s="1"/>
  <c r="BI1307" i="2"/>
  <c r="BH1307" i="2"/>
  <c r="BG1307" i="2"/>
  <c r="BF1307" i="2"/>
  <c r="T1307" i="2"/>
  <c r="R1307" i="2"/>
  <c r="P1307" i="2"/>
  <c r="BK1307" i="2"/>
  <c r="J1307" i="2"/>
  <c r="BE1307" i="2" s="1"/>
  <c r="BI1302" i="2"/>
  <c r="BH1302" i="2"/>
  <c r="BG1302" i="2"/>
  <c r="BF1302" i="2"/>
  <c r="T1302" i="2"/>
  <c r="R1302" i="2"/>
  <c r="P1302" i="2"/>
  <c r="BK1302" i="2"/>
  <c r="J1302" i="2"/>
  <c r="BE1302" i="2" s="1"/>
  <c r="BI1300" i="2"/>
  <c r="BH1300" i="2"/>
  <c r="BG1300" i="2"/>
  <c r="BF1300" i="2"/>
  <c r="T1300" i="2"/>
  <c r="R1300" i="2"/>
  <c r="P1300" i="2"/>
  <c r="BK1300" i="2"/>
  <c r="J1300" i="2"/>
  <c r="BE1300" i="2" s="1"/>
  <c r="BI1298" i="2"/>
  <c r="BH1298" i="2"/>
  <c r="BG1298" i="2"/>
  <c r="BF1298" i="2"/>
  <c r="T1298" i="2"/>
  <c r="R1298" i="2"/>
  <c r="P1298" i="2"/>
  <c r="BK1298" i="2"/>
  <c r="J1298" i="2"/>
  <c r="BE1298" i="2" s="1"/>
  <c r="BI1282" i="2"/>
  <c r="BH1282" i="2"/>
  <c r="BG1282" i="2"/>
  <c r="BF1282" i="2"/>
  <c r="BE1282" i="2"/>
  <c r="T1282" i="2"/>
  <c r="R1282" i="2"/>
  <c r="P1282" i="2"/>
  <c r="BK1282" i="2"/>
  <c r="J1282" i="2"/>
  <c r="BI1280" i="2"/>
  <c r="BH1280" i="2"/>
  <c r="BG1280" i="2"/>
  <c r="BF1280" i="2"/>
  <c r="T1280" i="2"/>
  <c r="R1280" i="2"/>
  <c r="P1280" i="2"/>
  <c r="BK1280" i="2"/>
  <c r="J1280" i="2"/>
  <c r="BE1280" i="2" s="1"/>
  <c r="BI1271" i="2"/>
  <c r="BH1271" i="2"/>
  <c r="BG1271" i="2"/>
  <c r="BF1271" i="2"/>
  <c r="BE1271" i="2"/>
  <c r="T1271" i="2"/>
  <c r="R1271" i="2"/>
  <c r="P1271" i="2"/>
  <c r="BK1271" i="2"/>
  <c r="J1271" i="2"/>
  <c r="BI1265" i="2"/>
  <c r="BH1265" i="2"/>
  <c r="BG1265" i="2"/>
  <c r="BF1265" i="2"/>
  <c r="T1265" i="2"/>
  <c r="R1265" i="2"/>
  <c r="P1265" i="2"/>
  <c r="BK1265" i="2"/>
  <c r="J1265" i="2"/>
  <c r="BE1265" i="2" s="1"/>
  <c r="BI1256" i="2"/>
  <c r="BH1256" i="2"/>
  <c r="BG1256" i="2"/>
  <c r="BF1256" i="2"/>
  <c r="T1256" i="2"/>
  <c r="R1256" i="2"/>
  <c r="P1256" i="2"/>
  <c r="BK1256" i="2"/>
  <c r="J1256" i="2"/>
  <c r="BE1256" i="2" s="1"/>
  <c r="BI1230" i="2"/>
  <c r="BH1230" i="2"/>
  <c r="BG1230" i="2"/>
  <c r="BF1230" i="2"/>
  <c r="T1230" i="2"/>
  <c r="R1230" i="2"/>
  <c r="P1230" i="2"/>
  <c r="BK1230" i="2"/>
  <c r="J1230" i="2"/>
  <c r="BE1230" i="2" s="1"/>
  <c r="BI1223" i="2"/>
  <c r="BH1223" i="2"/>
  <c r="BG1223" i="2"/>
  <c r="BF1223" i="2"/>
  <c r="T1223" i="2"/>
  <c r="R1223" i="2"/>
  <c r="P1223" i="2"/>
  <c r="BK1223" i="2"/>
  <c r="J1223" i="2"/>
  <c r="BE1223" i="2" s="1"/>
  <c r="BI1196" i="2"/>
  <c r="BH1196" i="2"/>
  <c r="BG1196" i="2"/>
  <c r="BF1196" i="2"/>
  <c r="T1196" i="2"/>
  <c r="R1196" i="2"/>
  <c r="P1196" i="2"/>
  <c r="BK1196" i="2"/>
  <c r="J1196" i="2"/>
  <c r="BE1196" i="2" s="1"/>
  <c r="BI1170" i="2"/>
  <c r="BH1170" i="2"/>
  <c r="BG1170" i="2"/>
  <c r="BF1170" i="2"/>
  <c r="BE1170" i="2"/>
  <c r="T1170" i="2"/>
  <c r="R1170" i="2"/>
  <c r="P1170" i="2"/>
  <c r="BK1170" i="2"/>
  <c r="J1170" i="2"/>
  <c r="BI1144" i="2"/>
  <c r="BH1144" i="2"/>
  <c r="BG1144" i="2"/>
  <c r="BF1144" i="2"/>
  <c r="T1144" i="2"/>
  <c r="R1144" i="2"/>
  <c r="R1143" i="2" s="1"/>
  <c r="P1144" i="2"/>
  <c r="BK1144" i="2"/>
  <c r="J1144" i="2"/>
  <c r="BE1144" i="2" s="1"/>
  <c r="BI1142" i="2"/>
  <c r="BH1142" i="2"/>
  <c r="BG1142" i="2"/>
  <c r="BF1142" i="2"/>
  <c r="BE1142" i="2"/>
  <c r="T1142" i="2"/>
  <c r="R1142" i="2"/>
  <c r="P1142" i="2"/>
  <c r="BK1142" i="2"/>
  <c r="J1142" i="2"/>
  <c r="BI1141" i="2"/>
  <c r="BH1141" i="2"/>
  <c r="BG1141" i="2"/>
  <c r="BF1141" i="2"/>
  <c r="T1141" i="2"/>
  <c r="R1141" i="2"/>
  <c r="P1141" i="2"/>
  <c r="BK1141" i="2"/>
  <c r="J1141" i="2"/>
  <c r="BE1141" i="2" s="1"/>
  <c r="BI1140" i="2"/>
  <c r="BH1140" i="2"/>
  <c r="BG1140" i="2"/>
  <c r="BF1140" i="2"/>
  <c r="BE1140" i="2"/>
  <c r="T1140" i="2"/>
  <c r="R1140" i="2"/>
  <c r="P1140" i="2"/>
  <c r="BK1140" i="2"/>
  <c r="J1140" i="2"/>
  <c r="BI1139" i="2"/>
  <c r="BH1139" i="2"/>
  <c r="BG1139" i="2"/>
  <c r="BF1139" i="2"/>
  <c r="T1139" i="2"/>
  <c r="R1139" i="2"/>
  <c r="P1139" i="2"/>
  <c r="BK1139" i="2"/>
  <c r="J1139" i="2"/>
  <c r="BE1139" i="2" s="1"/>
  <c r="BI1138" i="2"/>
  <c r="BH1138" i="2"/>
  <c r="BG1138" i="2"/>
  <c r="BF1138" i="2"/>
  <c r="BE1138" i="2"/>
  <c r="T1138" i="2"/>
  <c r="R1138" i="2"/>
  <c r="P1138" i="2"/>
  <c r="BK1138" i="2"/>
  <c r="J1138" i="2"/>
  <c r="BI1137" i="2"/>
  <c r="BH1137" i="2"/>
  <c r="BG1137" i="2"/>
  <c r="BF1137" i="2"/>
  <c r="T1137" i="2"/>
  <c r="R1137" i="2"/>
  <c r="P1137" i="2"/>
  <c r="BK1137" i="2"/>
  <c r="J1137" i="2"/>
  <c r="BE1137" i="2" s="1"/>
  <c r="BI1135" i="2"/>
  <c r="BH1135" i="2"/>
  <c r="BG1135" i="2"/>
  <c r="BF1135" i="2"/>
  <c r="BE1135" i="2"/>
  <c r="T1135" i="2"/>
  <c r="R1135" i="2"/>
  <c r="P1135" i="2"/>
  <c r="BK1135" i="2"/>
  <c r="J1135" i="2"/>
  <c r="BI1133" i="2"/>
  <c r="BH1133" i="2"/>
  <c r="BG1133" i="2"/>
  <c r="BF1133" i="2"/>
  <c r="T1133" i="2"/>
  <c r="R1133" i="2"/>
  <c r="P1133" i="2"/>
  <c r="BK1133" i="2"/>
  <c r="J1133" i="2"/>
  <c r="BE1133" i="2" s="1"/>
  <c r="BI1132" i="2"/>
  <c r="BH1132" i="2"/>
  <c r="BG1132" i="2"/>
  <c r="BF1132" i="2"/>
  <c r="BE1132" i="2"/>
  <c r="T1132" i="2"/>
  <c r="R1132" i="2"/>
  <c r="P1132" i="2"/>
  <c r="P1130" i="2" s="1"/>
  <c r="BK1132" i="2"/>
  <c r="J1132" i="2"/>
  <c r="BI1131" i="2"/>
  <c r="BH1131" i="2"/>
  <c r="BG1131" i="2"/>
  <c r="BF1131" i="2"/>
  <c r="T1131" i="2"/>
  <c r="T1130" i="2" s="1"/>
  <c r="R1131" i="2"/>
  <c r="R1130" i="2" s="1"/>
  <c r="P1131" i="2"/>
  <c r="BK1131" i="2"/>
  <c r="J1131" i="2"/>
  <c r="BE1131" i="2" s="1"/>
  <c r="BI1129" i="2"/>
  <c r="BH1129" i="2"/>
  <c r="BG1129" i="2"/>
  <c r="BF1129" i="2"/>
  <c r="T1129" i="2"/>
  <c r="R1129" i="2"/>
  <c r="P1129" i="2"/>
  <c r="BK1129" i="2"/>
  <c r="J1129" i="2"/>
  <c r="BE1129" i="2" s="1"/>
  <c r="BI1128" i="2"/>
  <c r="BH1128" i="2"/>
  <c r="BG1128" i="2"/>
  <c r="BF1128" i="2"/>
  <c r="T1128" i="2"/>
  <c r="R1128" i="2"/>
  <c r="P1128" i="2"/>
  <c r="BK1128" i="2"/>
  <c r="J1128" i="2"/>
  <c r="BE1128" i="2" s="1"/>
  <c r="BI1124" i="2"/>
  <c r="BH1124" i="2"/>
  <c r="BG1124" i="2"/>
  <c r="BF1124" i="2"/>
  <c r="T1124" i="2"/>
  <c r="R1124" i="2"/>
  <c r="P1124" i="2"/>
  <c r="BK1124" i="2"/>
  <c r="J1124" i="2"/>
  <c r="BE1124" i="2" s="1"/>
  <c r="BI1123" i="2"/>
  <c r="BH1123" i="2"/>
  <c r="BG1123" i="2"/>
  <c r="BF1123" i="2"/>
  <c r="T1123" i="2"/>
  <c r="R1123" i="2"/>
  <c r="P1123" i="2"/>
  <c r="BK1123" i="2"/>
  <c r="J1123" i="2"/>
  <c r="BE1123" i="2" s="1"/>
  <c r="BI1120" i="2"/>
  <c r="BH1120" i="2"/>
  <c r="BG1120" i="2"/>
  <c r="BF1120" i="2"/>
  <c r="T1120" i="2"/>
  <c r="R1120" i="2"/>
  <c r="P1120" i="2"/>
  <c r="BK1120" i="2"/>
  <c r="J1120" i="2"/>
  <c r="BE1120" i="2" s="1"/>
  <c r="BI1116" i="2"/>
  <c r="BH1116" i="2"/>
  <c r="BG1116" i="2"/>
  <c r="BF1116" i="2"/>
  <c r="BE1116" i="2"/>
  <c r="T1116" i="2"/>
  <c r="R1116" i="2"/>
  <c r="P1116" i="2"/>
  <c r="BK1116" i="2"/>
  <c r="J1116" i="2"/>
  <c r="BI1115" i="2"/>
  <c r="BH1115" i="2"/>
  <c r="BG1115" i="2"/>
  <c r="BF1115" i="2"/>
  <c r="T1115" i="2"/>
  <c r="R1115" i="2"/>
  <c r="P1115" i="2"/>
  <c r="BK1115" i="2"/>
  <c r="J1115" i="2"/>
  <c r="BE1115" i="2" s="1"/>
  <c r="BI1114" i="2"/>
  <c r="BH1114" i="2"/>
  <c r="BG1114" i="2"/>
  <c r="BF1114" i="2"/>
  <c r="BE1114" i="2"/>
  <c r="T1114" i="2"/>
  <c r="R1114" i="2"/>
  <c r="P1114" i="2"/>
  <c r="BK1114" i="2"/>
  <c r="J1114" i="2"/>
  <c r="BI1112" i="2"/>
  <c r="BH1112" i="2"/>
  <c r="BG1112" i="2"/>
  <c r="BF1112" i="2"/>
  <c r="T1112" i="2"/>
  <c r="R1112" i="2"/>
  <c r="P1112" i="2"/>
  <c r="BK1112" i="2"/>
  <c r="J1112" i="2"/>
  <c r="BE1112" i="2" s="1"/>
  <c r="BI1109" i="2"/>
  <c r="BH1109" i="2"/>
  <c r="BG1109" i="2"/>
  <c r="BF1109" i="2"/>
  <c r="T1109" i="2"/>
  <c r="R1109" i="2"/>
  <c r="P1109" i="2"/>
  <c r="BK1109" i="2"/>
  <c r="J1109" i="2"/>
  <c r="BE1109" i="2" s="1"/>
  <c r="BI1105" i="2"/>
  <c r="BH1105" i="2"/>
  <c r="BG1105" i="2"/>
  <c r="BF1105" i="2"/>
  <c r="T1105" i="2"/>
  <c r="R1105" i="2"/>
  <c r="P1105" i="2"/>
  <c r="BK1105" i="2"/>
  <c r="J1105" i="2"/>
  <c r="BE1105" i="2" s="1"/>
  <c r="BI1103" i="2"/>
  <c r="BH1103" i="2"/>
  <c r="BG1103" i="2"/>
  <c r="BF1103" i="2"/>
  <c r="T1103" i="2"/>
  <c r="R1103" i="2"/>
  <c r="P1103" i="2"/>
  <c r="BK1103" i="2"/>
  <c r="J1103" i="2"/>
  <c r="BE1103" i="2" s="1"/>
  <c r="BI1099" i="2"/>
  <c r="BH1099" i="2"/>
  <c r="BG1099" i="2"/>
  <c r="BF1099" i="2"/>
  <c r="T1099" i="2"/>
  <c r="R1099" i="2"/>
  <c r="P1099" i="2"/>
  <c r="BK1099" i="2"/>
  <c r="J1099" i="2"/>
  <c r="BE1099" i="2" s="1"/>
  <c r="BI1097" i="2"/>
  <c r="BH1097" i="2"/>
  <c r="BG1097" i="2"/>
  <c r="BF1097" i="2"/>
  <c r="BE1097" i="2"/>
  <c r="T1097" i="2"/>
  <c r="R1097" i="2"/>
  <c r="P1097" i="2"/>
  <c r="BK1097" i="2"/>
  <c r="J1097" i="2"/>
  <c r="BI1093" i="2"/>
  <c r="BH1093" i="2"/>
  <c r="BG1093" i="2"/>
  <c r="BF1093" i="2"/>
  <c r="T1093" i="2"/>
  <c r="R1093" i="2"/>
  <c r="P1093" i="2"/>
  <c r="BK1093" i="2"/>
  <c r="J1093" i="2"/>
  <c r="BE1093" i="2" s="1"/>
  <c r="BI1091" i="2"/>
  <c r="BH1091" i="2"/>
  <c r="BG1091" i="2"/>
  <c r="BF1091" i="2"/>
  <c r="BE1091" i="2"/>
  <c r="T1091" i="2"/>
  <c r="R1091" i="2"/>
  <c r="P1091" i="2"/>
  <c r="BK1091" i="2"/>
  <c r="J1091" i="2"/>
  <c r="BI1090" i="2"/>
  <c r="BH1090" i="2"/>
  <c r="BG1090" i="2"/>
  <c r="BF1090" i="2"/>
  <c r="T1090" i="2"/>
  <c r="R1090" i="2"/>
  <c r="P1090" i="2"/>
  <c r="P1089" i="2" s="1"/>
  <c r="BK1090" i="2"/>
  <c r="J1090" i="2"/>
  <c r="BE1090" i="2" s="1"/>
  <c r="BI1088" i="2"/>
  <c r="BH1088" i="2"/>
  <c r="BG1088" i="2"/>
  <c r="BF1088" i="2"/>
  <c r="BE1088" i="2"/>
  <c r="T1088" i="2"/>
  <c r="R1088" i="2"/>
  <c r="P1088" i="2"/>
  <c r="BK1088" i="2"/>
  <c r="J1088" i="2"/>
  <c r="BI1087" i="2"/>
  <c r="BH1087" i="2"/>
  <c r="BG1087" i="2"/>
  <c r="BF1087" i="2"/>
  <c r="T1087" i="2"/>
  <c r="R1087" i="2"/>
  <c r="P1087" i="2"/>
  <c r="BK1087" i="2"/>
  <c r="J1087" i="2"/>
  <c r="BE1087" i="2" s="1"/>
  <c r="BI1081" i="2"/>
  <c r="BH1081" i="2"/>
  <c r="BG1081" i="2"/>
  <c r="BF1081" i="2"/>
  <c r="BE1081" i="2"/>
  <c r="T1081" i="2"/>
  <c r="R1081" i="2"/>
  <c r="P1081" i="2"/>
  <c r="BK1081" i="2"/>
  <c r="J1081" i="2"/>
  <c r="BI1075" i="2"/>
  <c r="BH1075" i="2"/>
  <c r="BG1075" i="2"/>
  <c r="BF1075" i="2"/>
  <c r="T1075" i="2"/>
  <c r="R1075" i="2"/>
  <c r="P1075" i="2"/>
  <c r="BK1075" i="2"/>
  <c r="J1075" i="2"/>
  <c r="BE1075" i="2" s="1"/>
  <c r="BI1074" i="2"/>
  <c r="BH1074" i="2"/>
  <c r="BG1074" i="2"/>
  <c r="BF1074" i="2"/>
  <c r="BE1074" i="2"/>
  <c r="T1074" i="2"/>
  <c r="R1074" i="2"/>
  <c r="P1074" i="2"/>
  <c r="BK1074" i="2"/>
  <c r="J1074" i="2"/>
  <c r="BI1073" i="2"/>
  <c r="BH1073" i="2"/>
  <c r="BG1073" i="2"/>
  <c r="BF1073" i="2"/>
  <c r="T1073" i="2"/>
  <c r="R1073" i="2"/>
  <c r="P1073" i="2"/>
  <c r="BK1073" i="2"/>
  <c r="J1073" i="2"/>
  <c r="BE1073" i="2" s="1"/>
  <c r="BI1072" i="2"/>
  <c r="BH1072" i="2"/>
  <c r="BG1072" i="2"/>
  <c r="BF1072" i="2"/>
  <c r="BE1072" i="2"/>
  <c r="T1072" i="2"/>
  <c r="R1072" i="2"/>
  <c r="P1072" i="2"/>
  <c r="BK1072" i="2"/>
  <c r="J1072" i="2"/>
  <c r="BI1069" i="2"/>
  <c r="BH1069" i="2"/>
  <c r="BG1069" i="2"/>
  <c r="BF1069" i="2"/>
  <c r="T1069" i="2"/>
  <c r="R1069" i="2"/>
  <c r="P1069" i="2"/>
  <c r="BK1069" i="2"/>
  <c r="J1069" i="2"/>
  <c r="BE1069" i="2" s="1"/>
  <c r="BI1067" i="2"/>
  <c r="BH1067" i="2"/>
  <c r="BG1067" i="2"/>
  <c r="BF1067" i="2"/>
  <c r="BE1067" i="2"/>
  <c r="T1067" i="2"/>
  <c r="R1067" i="2"/>
  <c r="P1067" i="2"/>
  <c r="BK1067" i="2"/>
  <c r="J1067" i="2"/>
  <c r="BI1065" i="2"/>
  <c r="BH1065" i="2"/>
  <c r="BG1065" i="2"/>
  <c r="BF1065" i="2"/>
  <c r="T1065" i="2"/>
  <c r="R1065" i="2"/>
  <c r="P1065" i="2"/>
  <c r="BK1065" i="2"/>
  <c r="J1065" i="2"/>
  <c r="BE1065" i="2" s="1"/>
  <c r="BI1064" i="2"/>
  <c r="BH1064" i="2"/>
  <c r="BG1064" i="2"/>
  <c r="BF1064" i="2"/>
  <c r="BE1064" i="2"/>
  <c r="T1064" i="2"/>
  <c r="R1064" i="2"/>
  <c r="P1064" i="2"/>
  <c r="BK1064" i="2"/>
  <c r="J1064" i="2"/>
  <c r="BI1063" i="2"/>
  <c r="BH1063" i="2"/>
  <c r="BG1063" i="2"/>
  <c r="BF1063" i="2"/>
  <c r="T1063" i="2"/>
  <c r="R1063" i="2"/>
  <c r="P1063" i="2"/>
  <c r="BK1063" i="2"/>
  <c r="J1063" i="2"/>
  <c r="BE1063" i="2" s="1"/>
  <c r="BI1062" i="2"/>
  <c r="BH1062" i="2"/>
  <c r="BG1062" i="2"/>
  <c r="BF1062" i="2"/>
  <c r="BE1062" i="2"/>
  <c r="T1062" i="2"/>
  <c r="R1062" i="2"/>
  <c r="P1062" i="2"/>
  <c r="BK1062" i="2"/>
  <c r="J1062" i="2"/>
  <c r="BI1058" i="2"/>
  <c r="BH1058" i="2"/>
  <c r="BG1058" i="2"/>
  <c r="BF1058" i="2"/>
  <c r="T1058" i="2"/>
  <c r="R1058" i="2"/>
  <c r="P1058" i="2"/>
  <c r="BK1058" i="2"/>
  <c r="J1058" i="2"/>
  <c r="BE1058" i="2" s="1"/>
  <c r="BI1057" i="2"/>
  <c r="BH1057" i="2"/>
  <c r="BG1057" i="2"/>
  <c r="BF1057" i="2"/>
  <c r="BE1057" i="2"/>
  <c r="T1057" i="2"/>
  <c r="R1057" i="2"/>
  <c r="P1057" i="2"/>
  <c r="BK1057" i="2"/>
  <c r="J1057" i="2"/>
  <c r="BI1056" i="2"/>
  <c r="BH1056" i="2"/>
  <c r="BG1056" i="2"/>
  <c r="BF1056" i="2"/>
  <c r="T1056" i="2"/>
  <c r="R1056" i="2"/>
  <c r="P1056" i="2"/>
  <c r="BK1056" i="2"/>
  <c r="J1056" i="2"/>
  <c r="BE1056" i="2" s="1"/>
  <c r="BI1055" i="2"/>
  <c r="BH1055" i="2"/>
  <c r="BG1055" i="2"/>
  <c r="BF1055" i="2"/>
  <c r="BE1055" i="2"/>
  <c r="T1055" i="2"/>
  <c r="R1055" i="2"/>
  <c r="P1055" i="2"/>
  <c r="BK1055" i="2"/>
  <c r="J1055" i="2"/>
  <c r="BI1054" i="2"/>
  <c r="BH1054" i="2"/>
  <c r="BG1054" i="2"/>
  <c r="BF1054" i="2"/>
  <c r="T1054" i="2"/>
  <c r="R1054" i="2"/>
  <c r="P1054" i="2"/>
  <c r="BK1054" i="2"/>
  <c r="J1054" i="2"/>
  <c r="BE1054" i="2" s="1"/>
  <c r="BI1053" i="2"/>
  <c r="BH1053" i="2"/>
  <c r="BG1053" i="2"/>
  <c r="BF1053" i="2"/>
  <c r="BE1053" i="2"/>
  <c r="T1053" i="2"/>
  <c r="R1053" i="2"/>
  <c r="P1053" i="2"/>
  <c r="BK1053" i="2"/>
  <c r="J1053" i="2"/>
  <c r="BI1052" i="2"/>
  <c r="BH1052" i="2"/>
  <c r="BG1052" i="2"/>
  <c r="BF1052" i="2"/>
  <c r="T1052" i="2"/>
  <c r="R1052" i="2"/>
  <c r="P1052" i="2"/>
  <c r="BK1052" i="2"/>
  <c r="J1052" i="2"/>
  <c r="BE1052" i="2" s="1"/>
  <c r="BI1050" i="2"/>
  <c r="BH1050" i="2"/>
  <c r="BG1050" i="2"/>
  <c r="BF1050" i="2"/>
  <c r="BE1050" i="2"/>
  <c r="T1050" i="2"/>
  <c r="R1050" i="2"/>
  <c r="P1050" i="2"/>
  <c r="BK1050" i="2"/>
  <c r="J1050" i="2"/>
  <c r="BI1049" i="2"/>
  <c r="BH1049" i="2"/>
  <c r="BG1049" i="2"/>
  <c r="BF1049" i="2"/>
  <c r="T1049" i="2"/>
  <c r="R1049" i="2"/>
  <c r="P1049" i="2"/>
  <c r="BK1049" i="2"/>
  <c r="J1049" i="2"/>
  <c r="BE1049" i="2" s="1"/>
  <c r="BI1048" i="2"/>
  <c r="BH1048" i="2"/>
  <c r="BG1048" i="2"/>
  <c r="BF1048" i="2"/>
  <c r="BE1048" i="2"/>
  <c r="T1048" i="2"/>
  <c r="R1048" i="2"/>
  <c r="P1048" i="2"/>
  <c r="BK1048" i="2"/>
  <c r="J1048" i="2"/>
  <c r="BI1047" i="2"/>
  <c r="BH1047" i="2"/>
  <c r="BG1047" i="2"/>
  <c r="BF1047" i="2"/>
  <c r="T1047" i="2"/>
  <c r="R1047" i="2"/>
  <c r="P1047" i="2"/>
  <c r="BK1047" i="2"/>
  <c r="J1047" i="2"/>
  <c r="BE1047" i="2" s="1"/>
  <c r="BI1046" i="2"/>
  <c r="BH1046" i="2"/>
  <c r="BG1046" i="2"/>
  <c r="BF1046" i="2"/>
  <c r="BE1046" i="2"/>
  <c r="T1046" i="2"/>
  <c r="R1046" i="2"/>
  <c r="P1046" i="2"/>
  <c r="BK1046" i="2"/>
  <c r="J1046" i="2"/>
  <c r="BI1045" i="2"/>
  <c r="BH1045" i="2"/>
  <c r="BG1045" i="2"/>
  <c r="BF1045" i="2"/>
  <c r="T1045" i="2"/>
  <c r="R1045" i="2"/>
  <c r="P1045" i="2"/>
  <c r="BK1045" i="2"/>
  <c r="J1045" i="2"/>
  <c r="BE1045" i="2" s="1"/>
  <c r="BI1044" i="2"/>
  <c r="BH1044" i="2"/>
  <c r="BG1044" i="2"/>
  <c r="BF1044" i="2"/>
  <c r="BE1044" i="2"/>
  <c r="T1044" i="2"/>
  <c r="R1044" i="2"/>
  <c r="P1044" i="2"/>
  <c r="BK1044" i="2"/>
  <c r="J1044" i="2"/>
  <c r="BI1042" i="2"/>
  <c r="BH1042" i="2"/>
  <c r="BG1042" i="2"/>
  <c r="BF1042" i="2"/>
  <c r="T1042" i="2"/>
  <c r="R1042" i="2"/>
  <c r="P1042" i="2"/>
  <c r="BK1042" i="2"/>
  <c r="J1042" i="2"/>
  <c r="BE1042" i="2" s="1"/>
  <c r="BI1041" i="2"/>
  <c r="BH1041" i="2"/>
  <c r="BG1041" i="2"/>
  <c r="BF1041" i="2"/>
  <c r="BE1041" i="2"/>
  <c r="T1041" i="2"/>
  <c r="R1041" i="2"/>
  <c r="P1041" i="2"/>
  <c r="BK1041" i="2"/>
  <c r="J1041" i="2"/>
  <c r="BI1040" i="2"/>
  <c r="BH1040" i="2"/>
  <c r="BG1040" i="2"/>
  <c r="BF1040" i="2"/>
  <c r="T1040" i="2"/>
  <c r="R1040" i="2"/>
  <c r="P1040" i="2"/>
  <c r="BK1040" i="2"/>
  <c r="J1040" i="2"/>
  <c r="BE1040" i="2" s="1"/>
  <c r="BI1039" i="2"/>
  <c r="BH1039" i="2"/>
  <c r="BG1039" i="2"/>
  <c r="BF1039" i="2"/>
  <c r="BE1039" i="2"/>
  <c r="T1039" i="2"/>
  <c r="R1039" i="2"/>
  <c r="P1039" i="2"/>
  <c r="BK1039" i="2"/>
  <c r="J1039" i="2"/>
  <c r="BI1037" i="2"/>
  <c r="BH1037" i="2"/>
  <c r="BG1037" i="2"/>
  <c r="BF1037" i="2"/>
  <c r="T1037" i="2"/>
  <c r="R1037" i="2"/>
  <c r="P1037" i="2"/>
  <c r="BK1037" i="2"/>
  <c r="J1037" i="2"/>
  <c r="BE1037" i="2" s="1"/>
  <c r="BI1036" i="2"/>
  <c r="BH1036" i="2"/>
  <c r="BG1036" i="2"/>
  <c r="BF1036" i="2"/>
  <c r="BE1036" i="2"/>
  <c r="T1036" i="2"/>
  <c r="R1036" i="2"/>
  <c r="P1036" i="2"/>
  <c r="BK1036" i="2"/>
  <c r="J1036" i="2"/>
  <c r="BI1035" i="2"/>
  <c r="BH1035" i="2"/>
  <c r="BG1035" i="2"/>
  <c r="BF1035" i="2"/>
  <c r="T1035" i="2"/>
  <c r="R1035" i="2"/>
  <c r="P1035" i="2"/>
  <c r="BK1035" i="2"/>
  <c r="J1035" i="2"/>
  <c r="BE1035" i="2" s="1"/>
  <c r="BI1034" i="2"/>
  <c r="BH1034" i="2"/>
  <c r="BG1034" i="2"/>
  <c r="BF1034" i="2"/>
  <c r="BE1034" i="2"/>
  <c r="T1034" i="2"/>
  <c r="R1034" i="2"/>
  <c r="P1034" i="2"/>
  <c r="BK1034" i="2"/>
  <c r="J1034" i="2"/>
  <c r="BI1032" i="2"/>
  <c r="BH1032" i="2"/>
  <c r="BG1032" i="2"/>
  <c r="BF1032" i="2"/>
  <c r="T1032" i="2"/>
  <c r="R1032" i="2"/>
  <c r="P1032" i="2"/>
  <c r="BK1032" i="2"/>
  <c r="J1032" i="2"/>
  <c r="BE1032" i="2" s="1"/>
  <c r="BI1031" i="2"/>
  <c r="BH1031" i="2"/>
  <c r="BG1031" i="2"/>
  <c r="BF1031" i="2"/>
  <c r="BE1031" i="2"/>
  <c r="T1031" i="2"/>
  <c r="R1031" i="2"/>
  <c r="P1031" i="2"/>
  <c r="BK1031" i="2"/>
  <c r="J1031" i="2"/>
  <c r="BI1030" i="2"/>
  <c r="BH1030" i="2"/>
  <c r="BG1030" i="2"/>
  <c r="BF1030" i="2"/>
  <c r="T1030" i="2"/>
  <c r="R1030" i="2"/>
  <c r="P1030" i="2"/>
  <c r="BK1030" i="2"/>
  <c r="J1030" i="2"/>
  <c r="BE1030" i="2" s="1"/>
  <c r="BI1028" i="2"/>
  <c r="BH1028" i="2"/>
  <c r="BG1028" i="2"/>
  <c r="BF1028" i="2"/>
  <c r="BE1028" i="2"/>
  <c r="T1028" i="2"/>
  <c r="R1028" i="2"/>
  <c r="P1028" i="2"/>
  <c r="BK1028" i="2"/>
  <c r="J1028" i="2"/>
  <c r="BI1027" i="2"/>
  <c r="BH1027" i="2"/>
  <c r="BG1027" i="2"/>
  <c r="BF1027" i="2"/>
  <c r="T1027" i="2"/>
  <c r="R1027" i="2"/>
  <c r="P1027" i="2"/>
  <c r="BK1027" i="2"/>
  <c r="J1027" i="2"/>
  <c r="BE1027" i="2" s="1"/>
  <c r="BI1026" i="2"/>
  <c r="BH1026" i="2"/>
  <c r="BG1026" i="2"/>
  <c r="BF1026" i="2"/>
  <c r="BE1026" i="2"/>
  <c r="T1026" i="2"/>
  <c r="R1026" i="2"/>
  <c r="P1026" i="2"/>
  <c r="BK1026" i="2"/>
  <c r="J1026" i="2"/>
  <c r="BI1023" i="2"/>
  <c r="BH1023" i="2"/>
  <c r="BG1023" i="2"/>
  <c r="BF1023" i="2"/>
  <c r="T1023" i="2"/>
  <c r="R1023" i="2"/>
  <c r="P1023" i="2"/>
  <c r="BK1023" i="2"/>
  <c r="J1023" i="2"/>
  <c r="BE1023" i="2" s="1"/>
  <c r="BI1016" i="2"/>
  <c r="BH1016" i="2"/>
  <c r="BG1016" i="2"/>
  <c r="BF1016" i="2"/>
  <c r="BE1016" i="2"/>
  <c r="T1016" i="2"/>
  <c r="R1016" i="2"/>
  <c r="P1016" i="2"/>
  <c r="BK1016" i="2"/>
  <c r="J1016" i="2"/>
  <c r="BI1013" i="2"/>
  <c r="BH1013" i="2"/>
  <c r="BG1013" i="2"/>
  <c r="BF1013" i="2"/>
  <c r="T1013" i="2"/>
  <c r="R1013" i="2"/>
  <c r="P1013" i="2"/>
  <c r="BK1013" i="2"/>
  <c r="J1013" i="2"/>
  <c r="BE1013" i="2" s="1"/>
  <c r="BI1010" i="2"/>
  <c r="BH1010" i="2"/>
  <c r="BG1010" i="2"/>
  <c r="BF1010" i="2"/>
  <c r="BE1010" i="2"/>
  <c r="T1010" i="2"/>
  <c r="R1010" i="2"/>
  <c r="P1010" i="2"/>
  <c r="BK1010" i="2"/>
  <c r="J1010" i="2"/>
  <c r="BI1007" i="2"/>
  <c r="BH1007" i="2"/>
  <c r="BG1007" i="2"/>
  <c r="BF1007" i="2"/>
  <c r="T1007" i="2"/>
  <c r="R1007" i="2"/>
  <c r="P1007" i="2"/>
  <c r="BK1007" i="2"/>
  <c r="J1007" i="2"/>
  <c r="BE1007" i="2" s="1"/>
  <c r="BI1004" i="2"/>
  <c r="BH1004" i="2"/>
  <c r="BG1004" i="2"/>
  <c r="BF1004" i="2"/>
  <c r="BE1004" i="2"/>
  <c r="T1004" i="2"/>
  <c r="R1004" i="2"/>
  <c r="P1004" i="2"/>
  <c r="BK1004" i="2"/>
  <c r="J1004" i="2"/>
  <c r="BI997" i="2"/>
  <c r="BH997" i="2"/>
  <c r="BG997" i="2"/>
  <c r="BF997" i="2"/>
  <c r="T997" i="2"/>
  <c r="T996" i="2" s="1"/>
  <c r="R997" i="2"/>
  <c r="R996" i="2" s="1"/>
  <c r="P997" i="2"/>
  <c r="BK997" i="2"/>
  <c r="BK996" i="2" s="1"/>
  <c r="J996" i="2" s="1"/>
  <c r="J81" i="2" s="1"/>
  <c r="J997" i="2"/>
  <c r="BE997" i="2" s="1"/>
  <c r="BI995" i="2"/>
  <c r="BH995" i="2"/>
  <c r="BG995" i="2"/>
  <c r="BF995" i="2"/>
  <c r="T995" i="2"/>
  <c r="R995" i="2"/>
  <c r="P995" i="2"/>
  <c r="BK995" i="2"/>
  <c r="J995" i="2"/>
  <c r="BE995" i="2" s="1"/>
  <c r="BI994" i="2"/>
  <c r="BH994" i="2"/>
  <c r="BG994" i="2"/>
  <c r="BF994" i="2"/>
  <c r="T994" i="2"/>
  <c r="R994" i="2"/>
  <c r="P994" i="2"/>
  <c r="BK994" i="2"/>
  <c r="J994" i="2"/>
  <c r="BE994" i="2" s="1"/>
  <c r="BI993" i="2"/>
  <c r="BH993" i="2"/>
  <c r="BG993" i="2"/>
  <c r="BF993" i="2"/>
  <c r="T993" i="2"/>
  <c r="R993" i="2"/>
  <c r="P993" i="2"/>
  <c r="BK993" i="2"/>
  <c r="J993" i="2"/>
  <c r="BE993" i="2" s="1"/>
  <c r="BI991" i="2"/>
  <c r="BH991" i="2"/>
  <c r="BG991" i="2"/>
  <c r="BF991" i="2"/>
  <c r="BE991" i="2"/>
  <c r="T991" i="2"/>
  <c r="R991" i="2"/>
  <c r="P991" i="2"/>
  <c r="BK991" i="2"/>
  <c r="J991" i="2"/>
  <c r="BI990" i="2"/>
  <c r="BH990" i="2"/>
  <c r="BG990" i="2"/>
  <c r="BF990" i="2"/>
  <c r="T990" i="2"/>
  <c r="R990" i="2"/>
  <c r="P990" i="2"/>
  <c r="BK990" i="2"/>
  <c r="J990" i="2"/>
  <c r="BE990" i="2" s="1"/>
  <c r="BI988" i="2"/>
  <c r="BH988" i="2"/>
  <c r="BG988" i="2"/>
  <c r="BF988" i="2"/>
  <c r="BE988" i="2"/>
  <c r="T988" i="2"/>
  <c r="R988" i="2"/>
  <c r="P988" i="2"/>
  <c r="BK988" i="2"/>
  <c r="J988" i="2"/>
  <c r="BI987" i="2"/>
  <c r="BH987" i="2"/>
  <c r="BG987" i="2"/>
  <c r="BF987" i="2"/>
  <c r="T987" i="2"/>
  <c r="R987" i="2"/>
  <c r="P987" i="2"/>
  <c r="BK987" i="2"/>
  <c r="J987" i="2"/>
  <c r="BE987" i="2" s="1"/>
  <c r="BI986" i="2"/>
  <c r="BH986" i="2"/>
  <c r="BG986" i="2"/>
  <c r="BF986" i="2"/>
  <c r="T986" i="2"/>
  <c r="R986" i="2"/>
  <c r="P986" i="2"/>
  <c r="BK986" i="2"/>
  <c r="J986" i="2"/>
  <c r="BE986" i="2" s="1"/>
  <c r="BI985" i="2"/>
  <c r="BH985" i="2"/>
  <c r="BG985" i="2"/>
  <c r="BF985" i="2"/>
  <c r="T985" i="2"/>
  <c r="R985" i="2"/>
  <c r="P985" i="2"/>
  <c r="BK985" i="2"/>
  <c r="J985" i="2"/>
  <c r="BE985" i="2" s="1"/>
  <c r="BI984" i="2"/>
  <c r="BH984" i="2"/>
  <c r="BG984" i="2"/>
  <c r="BF984" i="2"/>
  <c r="T984" i="2"/>
  <c r="R984" i="2"/>
  <c r="P984" i="2"/>
  <c r="BK984" i="2"/>
  <c r="J984" i="2"/>
  <c r="BE984" i="2" s="1"/>
  <c r="BI983" i="2"/>
  <c r="BH983" i="2"/>
  <c r="BG983" i="2"/>
  <c r="BF983" i="2"/>
  <c r="T983" i="2"/>
  <c r="R983" i="2"/>
  <c r="P983" i="2"/>
  <c r="BK983" i="2"/>
  <c r="J983" i="2"/>
  <c r="BE983" i="2" s="1"/>
  <c r="BI982" i="2"/>
  <c r="BH982" i="2"/>
  <c r="BG982" i="2"/>
  <c r="BF982" i="2"/>
  <c r="BE982" i="2"/>
  <c r="T982" i="2"/>
  <c r="R982" i="2"/>
  <c r="P982" i="2"/>
  <c r="BK982" i="2"/>
  <c r="J982" i="2"/>
  <c r="BI981" i="2"/>
  <c r="BH981" i="2"/>
  <c r="BG981" i="2"/>
  <c r="BF981" i="2"/>
  <c r="T981" i="2"/>
  <c r="R981" i="2"/>
  <c r="P981" i="2"/>
  <c r="BK981" i="2"/>
  <c r="J981" i="2"/>
  <c r="BE981" i="2" s="1"/>
  <c r="BI980" i="2"/>
  <c r="BH980" i="2"/>
  <c r="BG980" i="2"/>
  <c r="BF980" i="2"/>
  <c r="BE980" i="2"/>
  <c r="T980" i="2"/>
  <c r="R980" i="2"/>
  <c r="P980" i="2"/>
  <c r="BK980" i="2"/>
  <c r="J980" i="2"/>
  <c r="BI979" i="2"/>
  <c r="BH979" i="2"/>
  <c r="BG979" i="2"/>
  <c r="BF979" i="2"/>
  <c r="T979" i="2"/>
  <c r="R979" i="2"/>
  <c r="P979" i="2"/>
  <c r="BK979" i="2"/>
  <c r="J979" i="2"/>
  <c r="BE979" i="2" s="1"/>
  <c r="BI978" i="2"/>
  <c r="BH978" i="2"/>
  <c r="BG978" i="2"/>
  <c r="BF978" i="2"/>
  <c r="BE978" i="2"/>
  <c r="T978" i="2"/>
  <c r="R978" i="2"/>
  <c r="P978" i="2"/>
  <c r="BK978" i="2"/>
  <c r="J978" i="2"/>
  <c r="BI977" i="2"/>
  <c r="BH977" i="2"/>
  <c r="BG977" i="2"/>
  <c r="BF977" i="2"/>
  <c r="T977" i="2"/>
  <c r="R977" i="2"/>
  <c r="P977" i="2"/>
  <c r="BK977" i="2"/>
  <c r="J977" i="2"/>
  <c r="BE977" i="2" s="1"/>
  <c r="BI976" i="2"/>
  <c r="BH976" i="2"/>
  <c r="BG976" i="2"/>
  <c r="BF976" i="2"/>
  <c r="BE976" i="2"/>
  <c r="T976" i="2"/>
  <c r="R976" i="2"/>
  <c r="P976" i="2"/>
  <c r="BK976" i="2"/>
  <c r="J976" i="2"/>
  <c r="BI975" i="2"/>
  <c r="BH975" i="2"/>
  <c r="BG975" i="2"/>
  <c r="BF975" i="2"/>
  <c r="T975" i="2"/>
  <c r="R975" i="2"/>
  <c r="P975" i="2"/>
  <c r="BK975" i="2"/>
  <c r="J975" i="2"/>
  <c r="BE975" i="2" s="1"/>
  <c r="BI974" i="2"/>
  <c r="BH974" i="2"/>
  <c r="BG974" i="2"/>
  <c r="BF974" i="2"/>
  <c r="BE974" i="2"/>
  <c r="T974" i="2"/>
  <c r="R974" i="2"/>
  <c r="P974" i="2"/>
  <c r="BK974" i="2"/>
  <c r="J974" i="2"/>
  <c r="BI973" i="2"/>
  <c r="BH973" i="2"/>
  <c r="BG973" i="2"/>
  <c r="BF973" i="2"/>
  <c r="T973" i="2"/>
  <c r="R973" i="2"/>
  <c r="P973" i="2"/>
  <c r="BK973" i="2"/>
  <c r="J973" i="2"/>
  <c r="BE973" i="2" s="1"/>
  <c r="BI972" i="2"/>
  <c r="BH972" i="2"/>
  <c r="BG972" i="2"/>
  <c r="BF972" i="2"/>
  <c r="BE972" i="2"/>
  <c r="T972" i="2"/>
  <c r="R972" i="2"/>
  <c r="P972" i="2"/>
  <c r="BK972" i="2"/>
  <c r="J972" i="2"/>
  <c r="BI971" i="2"/>
  <c r="BH971" i="2"/>
  <c r="BG971" i="2"/>
  <c r="BF971" i="2"/>
  <c r="T971" i="2"/>
  <c r="R971" i="2"/>
  <c r="P971" i="2"/>
  <c r="BK971" i="2"/>
  <c r="J971" i="2"/>
  <c r="BE971" i="2" s="1"/>
  <c r="BI970" i="2"/>
  <c r="BH970" i="2"/>
  <c r="BG970" i="2"/>
  <c r="BF970" i="2"/>
  <c r="BE970" i="2"/>
  <c r="T970" i="2"/>
  <c r="R970" i="2"/>
  <c r="P970" i="2"/>
  <c r="BK970" i="2"/>
  <c r="J970" i="2"/>
  <c r="BI969" i="2"/>
  <c r="BH969" i="2"/>
  <c r="BG969" i="2"/>
  <c r="BF969" i="2"/>
  <c r="T969" i="2"/>
  <c r="R969" i="2"/>
  <c r="P969" i="2"/>
  <c r="BK969" i="2"/>
  <c r="J969" i="2"/>
  <c r="BE969" i="2" s="1"/>
  <c r="BI968" i="2"/>
  <c r="BH968" i="2"/>
  <c r="BG968" i="2"/>
  <c r="BF968" i="2"/>
  <c r="BE968" i="2"/>
  <c r="T968" i="2"/>
  <c r="R968" i="2"/>
  <c r="P968" i="2"/>
  <c r="BK968" i="2"/>
  <c r="J968" i="2"/>
  <c r="BI967" i="2"/>
  <c r="BH967" i="2"/>
  <c r="BG967" i="2"/>
  <c r="BF967" i="2"/>
  <c r="T967" i="2"/>
  <c r="R967" i="2"/>
  <c r="P967" i="2"/>
  <c r="BK967" i="2"/>
  <c r="J967" i="2"/>
  <c r="BE967" i="2" s="1"/>
  <c r="BI966" i="2"/>
  <c r="BH966" i="2"/>
  <c r="BG966" i="2"/>
  <c r="BF966" i="2"/>
  <c r="BE966" i="2"/>
  <c r="T966" i="2"/>
  <c r="R966" i="2"/>
  <c r="P966" i="2"/>
  <c r="BK966" i="2"/>
  <c r="J966" i="2"/>
  <c r="BI965" i="2"/>
  <c r="BH965" i="2"/>
  <c r="BG965" i="2"/>
  <c r="BF965" i="2"/>
  <c r="T965" i="2"/>
  <c r="R965" i="2"/>
  <c r="P965" i="2"/>
  <c r="BK965" i="2"/>
  <c r="J965" i="2"/>
  <c r="BE965" i="2" s="1"/>
  <c r="BI964" i="2"/>
  <c r="BH964" i="2"/>
  <c r="BG964" i="2"/>
  <c r="BF964" i="2"/>
  <c r="BE964" i="2"/>
  <c r="T964" i="2"/>
  <c r="R964" i="2"/>
  <c r="P964" i="2"/>
  <c r="BK964" i="2"/>
  <c r="J964" i="2"/>
  <c r="BI963" i="2"/>
  <c r="BH963" i="2"/>
  <c r="BG963" i="2"/>
  <c r="BF963" i="2"/>
  <c r="T963" i="2"/>
  <c r="T962" i="2" s="1"/>
  <c r="R963" i="2"/>
  <c r="P963" i="2"/>
  <c r="BK963" i="2"/>
  <c r="BK962" i="2" s="1"/>
  <c r="J962" i="2" s="1"/>
  <c r="J80" i="2" s="1"/>
  <c r="J963" i="2"/>
  <c r="BE963" i="2" s="1"/>
  <c r="BI961" i="2"/>
  <c r="BH961" i="2"/>
  <c r="BG961" i="2"/>
  <c r="BF961" i="2"/>
  <c r="T961" i="2"/>
  <c r="R961" i="2"/>
  <c r="P961" i="2"/>
  <c r="BK961" i="2"/>
  <c r="J961" i="2"/>
  <c r="BE961" i="2" s="1"/>
  <c r="BI959" i="2"/>
  <c r="BH959" i="2"/>
  <c r="BG959" i="2"/>
  <c r="BF959" i="2"/>
  <c r="BE959" i="2"/>
  <c r="T959" i="2"/>
  <c r="R959" i="2"/>
  <c r="P959" i="2"/>
  <c r="BK959" i="2"/>
  <c r="J959" i="2"/>
  <c r="BI957" i="2"/>
  <c r="BH957" i="2"/>
  <c r="BG957" i="2"/>
  <c r="BF957" i="2"/>
  <c r="T957" i="2"/>
  <c r="R957" i="2"/>
  <c r="P957" i="2"/>
  <c r="BK957" i="2"/>
  <c r="J957" i="2"/>
  <c r="BE957" i="2" s="1"/>
  <c r="BI956" i="2"/>
  <c r="BH956" i="2"/>
  <c r="BG956" i="2"/>
  <c r="BF956" i="2"/>
  <c r="BE956" i="2"/>
  <c r="T956" i="2"/>
  <c r="R956" i="2"/>
  <c r="P956" i="2"/>
  <c r="BK956" i="2"/>
  <c r="J956" i="2"/>
  <c r="BI955" i="2"/>
  <c r="BH955" i="2"/>
  <c r="BG955" i="2"/>
  <c r="BF955" i="2"/>
  <c r="T955" i="2"/>
  <c r="R955" i="2"/>
  <c r="P955" i="2"/>
  <c r="BK955" i="2"/>
  <c r="J955" i="2"/>
  <c r="BE955" i="2" s="1"/>
  <c r="BI954" i="2"/>
  <c r="BH954" i="2"/>
  <c r="BG954" i="2"/>
  <c r="BF954" i="2"/>
  <c r="BE954" i="2"/>
  <c r="T954" i="2"/>
  <c r="R954" i="2"/>
  <c r="P954" i="2"/>
  <c r="P953" i="2" s="1"/>
  <c r="BK954" i="2"/>
  <c r="BK953" i="2" s="1"/>
  <c r="J953" i="2" s="1"/>
  <c r="J79" i="2" s="1"/>
  <c r="J954" i="2"/>
  <c r="BI952" i="2"/>
  <c r="BH952" i="2"/>
  <c r="BG952" i="2"/>
  <c r="BF952" i="2"/>
  <c r="T952" i="2"/>
  <c r="R952" i="2"/>
  <c r="P952" i="2"/>
  <c r="BK952" i="2"/>
  <c r="J952" i="2"/>
  <c r="BE952" i="2" s="1"/>
  <c r="BI951" i="2"/>
  <c r="BH951" i="2"/>
  <c r="BG951" i="2"/>
  <c r="BF951" i="2"/>
  <c r="BE951" i="2"/>
  <c r="T951" i="2"/>
  <c r="R951" i="2"/>
  <c r="P951" i="2"/>
  <c r="BK951" i="2"/>
  <c r="J951" i="2"/>
  <c r="BI950" i="2"/>
  <c r="BH950" i="2"/>
  <c r="BG950" i="2"/>
  <c r="BF950" i="2"/>
  <c r="T950" i="2"/>
  <c r="R950" i="2"/>
  <c r="P950" i="2"/>
  <c r="BK950" i="2"/>
  <c r="J950" i="2"/>
  <c r="BE950" i="2" s="1"/>
  <c r="BI949" i="2"/>
  <c r="BH949" i="2"/>
  <c r="BG949" i="2"/>
  <c r="BF949" i="2"/>
  <c r="BE949" i="2"/>
  <c r="T949" i="2"/>
  <c r="R949" i="2"/>
  <c r="P949" i="2"/>
  <c r="BK949" i="2"/>
  <c r="J949" i="2"/>
  <c r="BI948" i="2"/>
  <c r="BH948" i="2"/>
  <c r="BG948" i="2"/>
  <c r="BF948" i="2"/>
  <c r="T948" i="2"/>
  <c r="R948" i="2"/>
  <c r="P948" i="2"/>
  <c r="BK948" i="2"/>
  <c r="J948" i="2"/>
  <c r="BE948" i="2" s="1"/>
  <c r="BI947" i="2"/>
  <c r="BH947" i="2"/>
  <c r="BG947" i="2"/>
  <c r="BF947" i="2"/>
  <c r="BE947" i="2"/>
  <c r="T947" i="2"/>
  <c r="R947" i="2"/>
  <c r="P947" i="2"/>
  <c r="BK947" i="2"/>
  <c r="J947" i="2"/>
  <c r="BI946" i="2"/>
  <c r="BH946" i="2"/>
  <c r="BG946" i="2"/>
  <c r="BF946" i="2"/>
  <c r="T946" i="2"/>
  <c r="R946" i="2"/>
  <c r="P946" i="2"/>
  <c r="BK946" i="2"/>
  <c r="J946" i="2"/>
  <c r="BE946" i="2" s="1"/>
  <c r="BI945" i="2"/>
  <c r="BH945" i="2"/>
  <c r="BG945" i="2"/>
  <c r="BF945" i="2"/>
  <c r="BE945" i="2"/>
  <c r="T945" i="2"/>
  <c r="R945" i="2"/>
  <c r="P945" i="2"/>
  <c r="BK945" i="2"/>
  <c r="J945" i="2"/>
  <c r="BI944" i="2"/>
  <c r="BH944" i="2"/>
  <c r="BG944" i="2"/>
  <c r="BF944" i="2"/>
  <c r="T944" i="2"/>
  <c r="R944" i="2"/>
  <c r="P944" i="2"/>
  <c r="BK944" i="2"/>
  <c r="J944" i="2"/>
  <c r="BE944" i="2" s="1"/>
  <c r="BI943" i="2"/>
  <c r="BH943" i="2"/>
  <c r="BG943" i="2"/>
  <c r="BF943" i="2"/>
  <c r="BE943" i="2"/>
  <c r="T943" i="2"/>
  <c r="R943" i="2"/>
  <c r="P943" i="2"/>
  <c r="BK943" i="2"/>
  <c r="J943" i="2"/>
  <c r="BI941" i="2"/>
  <c r="BH941" i="2"/>
  <c r="BG941" i="2"/>
  <c r="BF941" i="2"/>
  <c r="T941" i="2"/>
  <c r="R941" i="2"/>
  <c r="P941" i="2"/>
  <c r="BK941" i="2"/>
  <c r="J941" i="2"/>
  <c r="BE941" i="2" s="1"/>
  <c r="BI939" i="2"/>
  <c r="BH939" i="2"/>
  <c r="BG939" i="2"/>
  <c r="BF939" i="2"/>
  <c r="BE939" i="2"/>
  <c r="T939" i="2"/>
  <c r="R939" i="2"/>
  <c r="P939" i="2"/>
  <c r="BK939" i="2"/>
  <c r="J939" i="2"/>
  <c r="BI937" i="2"/>
  <c r="BH937" i="2"/>
  <c r="BG937" i="2"/>
  <c r="BF937" i="2"/>
  <c r="T937" i="2"/>
  <c r="R937" i="2"/>
  <c r="P937" i="2"/>
  <c r="BK937" i="2"/>
  <c r="J937" i="2"/>
  <c r="BE937" i="2" s="1"/>
  <c r="BI935" i="2"/>
  <c r="BH935" i="2"/>
  <c r="BG935" i="2"/>
  <c r="BF935" i="2"/>
  <c r="BE935" i="2"/>
  <c r="T935" i="2"/>
  <c r="R935" i="2"/>
  <c r="P935" i="2"/>
  <c r="BK935" i="2"/>
  <c r="J935" i="2"/>
  <c r="BI932" i="2"/>
  <c r="BH932" i="2"/>
  <c r="BG932" i="2"/>
  <c r="BF932" i="2"/>
  <c r="T932" i="2"/>
  <c r="R932" i="2"/>
  <c r="P932" i="2"/>
  <c r="BK932" i="2"/>
  <c r="J932" i="2"/>
  <c r="BE932" i="2" s="1"/>
  <c r="BI931" i="2"/>
  <c r="BH931" i="2"/>
  <c r="BG931" i="2"/>
  <c r="BF931" i="2"/>
  <c r="BE931" i="2"/>
  <c r="T931" i="2"/>
  <c r="R931" i="2"/>
  <c r="P931" i="2"/>
  <c r="BK931" i="2"/>
  <c r="J931" i="2"/>
  <c r="BI930" i="2"/>
  <c r="BH930" i="2"/>
  <c r="BG930" i="2"/>
  <c r="BF930" i="2"/>
  <c r="T930" i="2"/>
  <c r="R930" i="2"/>
  <c r="P930" i="2"/>
  <c r="BK930" i="2"/>
  <c r="J930" i="2"/>
  <c r="BE930" i="2" s="1"/>
  <c r="BI929" i="2"/>
  <c r="BH929" i="2"/>
  <c r="BG929" i="2"/>
  <c r="BF929" i="2"/>
  <c r="BE929" i="2"/>
  <c r="T929" i="2"/>
  <c r="R929" i="2"/>
  <c r="P929" i="2"/>
  <c r="BK929" i="2"/>
  <c r="J929" i="2"/>
  <c r="BI928" i="2"/>
  <c r="BH928" i="2"/>
  <c r="BG928" i="2"/>
  <c r="BF928" i="2"/>
  <c r="T928" i="2"/>
  <c r="R928" i="2"/>
  <c r="P928" i="2"/>
  <c r="BK928" i="2"/>
  <c r="J928" i="2"/>
  <c r="BE928" i="2" s="1"/>
  <c r="BI927" i="2"/>
  <c r="BH927" i="2"/>
  <c r="BG927" i="2"/>
  <c r="BF927" i="2"/>
  <c r="BE927" i="2"/>
  <c r="T927" i="2"/>
  <c r="R927" i="2"/>
  <c r="P927" i="2"/>
  <c r="BK927" i="2"/>
  <c r="J927" i="2"/>
  <c r="BI926" i="2"/>
  <c r="BH926" i="2"/>
  <c r="BG926" i="2"/>
  <c r="BF926" i="2"/>
  <c r="T926" i="2"/>
  <c r="R926" i="2"/>
  <c r="P926" i="2"/>
  <c r="BK926" i="2"/>
  <c r="J926" i="2"/>
  <c r="BE926" i="2" s="1"/>
  <c r="BI925" i="2"/>
  <c r="BH925" i="2"/>
  <c r="BG925" i="2"/>
  <c r="BF925" i="2"/>
  <c r="BE925" i="2"/>
  <c r="T925" i="2"/>
  <c r="R925" i="2"/>
  <c r="P925" i="2"/>
  <c r="BK925" i="2"/>
  <c r="J925" i="2"/>
  <c r="BI924" i="2"/>
  <c r="BH924" i="2"/>
  <c r="BG924" i="2"/>
  <c r="BF924" i="2"/>
  <c r="T924" i="2"/>
  <c r="R924" i="2"/>
  <c r="P924" i="2"/>
  <c r="BK924" i="2"/>
  <c r="J924" i="2"/>
  <c r="BE924" i="2" s="1"/>
  <c r="BI923" i="2"/>
  <c r="BH923" i="2"/>
  <c r="BG923" i="2"/>
  <c r="BF923" i="2"/>
  <c r="BE923" i="2"/>
  <c r="T923" i="2"/>
  <c r="R923" i="2"/>
  <c r="P923" i="2"/>
  <c r="BK923" i="2"/>
  <c r="J923" i="2"/>
  <c r="BI922" i="2"/>
  <c r="BH922" i="2"/>
  <c r="BG922" i="2"/>
  <c r="BF922" i="2"/>
  <c r="T922" i="2"/>
  <c r="R922" i="2"/>
  <c r="P922" i="2"/>
  <c r="BK922" i="2"/>
  <c r="J922" i="2"/>
  <c r="BE922" i="2" s="1"/>
  <c r="BI921" i="2"/>
  <c r="BH921" i="2"/>
  <c r="BG921" i="2"/>
  <c r="BF921" i="2"/>
  <c r="BE921" i="2"/>
  <c r="T921" i="2"/>
  <c r="R921" i="2"/>
  <c r="P921" i="2"/>
  <c r="BK921" i="2"/>
  <c r="J921" i="2"/>
  <c r="BI920" i="2"/>
  <c r="BH920" i="2"/>
  <c r="BG920" i="2"/>
  <c r="BF920" i="2"/>
  <c r="T920" i="2"/>
  <c r="R920" i="2"/>
  <c r="P920" i="2"/>
  <c r="BK920" i="2"/>
  <c r="J920" i="2"/>
  <c r="BE920" i="2" s="1"/>
  <c r="BI918" i="2"/>
  <c r="BH918" i="2"/>
  <c r="BG918" i="2"/>
  <c r="BF918" i="2"/>
  <c r="BE918" i="2"/>
  <c r="T918" i="2"/>
  <c r="R918" i="2"/>
  <c r="P918" i="2"/>
  <c r="BK918" i="2"/>
  <c r="J918" i="2"/>
  <c r="BI917" i="2"/>
  <c r="BH917" i="2"/>
  <c r="BG917" i="2"/>
  <c r="BF917" i="2"/>
  <c r="T917" i="2"/>
  <c r="R917" i="2"/>
  <c r="P917" i="2"/>
  <c r="BK917" i="2"/>
  <c r="J917" i="2"/>
  <c r="BE917" i="2" s="1"/>
  <c r="BI916" i="2"/>
  <c r="BH916" i="2"/>
  <c r="BG916" i="2"/>
  <c r="BF916" i="2"/>
  <c r="BE916" i="2"/>
  <c r="T916" i="2"/>
  <c r="R916" i="2"/>
  <c r="P916" i="2"/>
  <c r="BK916" i="2"/>
  <c r="J916" i="2"/>
  <c r="BI915" i="2"/>
  <c r="BH915" i="2"/>
  <c r="BG915" i="2"/>
  <c r="BF915" i="2"/>
  <c r="T915" i="2"/>
  <c r="R915" i="2"/>
  <c r="P915" i="2"/>
  <c r="BK915" i="2"/>
  <c r="J915" i="2"/>
  <c r="BE915" i="2" s="1"/>
  <c r="BI914" i="2"/>
  <c r="BH914" i="2"/>
  <c r="BG914" i="2"/>
  <c r="BF914" i="2"/>
  <c r="BE914" i="2"/>
  <c r="T914" i="2"/>
  <c r="R914" i="2"/>
  <c r="P914" i="2"/>
  <c r="BK914" i="2"/>
  <c r="J914" i="2"/>
  <c r="BI913" i="2"/>
  <c r="BH913" i="2"/>
  <c r="BG913" i="2"/>
  <c r="BF913" i="2"/>
  <c r="T913" i="2"/>
  <c r="R913" i="2"/>
  <c r="P913" i="2"/>
  <c r="BK913" i="2"/>
  <c r="J913" i="2"/>
  <c r="BE913" i="2" s="1"/>
  <c r="BI912" i="2"/>
  <c r="BH912" i="2"/>
  <c r="BG912" i="2"/>
  <c r="BF912" i="2"/>
  <c r="BE912" i="2"/>
  <c r="T912" i="2"/>
  <c r="R912" i="2"/>
  <c r="P912" i="2"/>
  <c r="BK912" i="2"/>
  <c r="J912" i="2"/>
  <c r="BI911" i="2"/>
  <c r="BH911" i="2"/>
  <c r="BG911" i="2"/>
  <c r="BF911" i="2"/>
  <c r="T911" i="2"/>
  <c r="R911" i="2"/>
  <c r="P911" i="2"/>
  <c r="BK911" i="2"/>
  <c r="J911" i="2"/>
  <c r="BE911" i="2" s="1"/>
  <c r="BI910" i="2"/>
  <c r="BH910" i="2"/>
  <c r="BG910" i="2"/>
  <c r="BF910" i="2"/>
  <c r="BE910" i="2"/>
  <c r="T910" i="2"/>
  <c r="R910" i="2"/>
  <c r="P910" i="2"/>
  <c r="BK910" i="2"/>
  <c r="J910" i="2"/>
  <c r="BI909" i="2"/>
  <c r="BH909" i="2"/>
  <c r="BG909" i="2"/>
  <c r="BF909" i="2"/>
  <c r="T909" i="2"/>
  <c r="R909" i="2"/>
  <c r="P909" i="2"/>
  <c r="BK909" i="2"/>
  <c r="J909" i="2"/>
  <c r="BE909" i="2" s="1"/>
  <c r="BI908" i="2"/>
  <c r="BH908" i="2"/>
  <c r="BG908" i="2"/>
  <c r="BF908" i="2"/>
  <c r="BE908" i="2"/>
  <c r="T908" i="2"/>
  <c r="R908" i="2"/>
  <c r="P908" i="2"/>
  <c r="BK908" i="2"/>
  <c r="J908" i="2"/>
  <c r="BI907" i="2"/>
  <c r="BH907" i="2"/>
  <c r="BG907" i="2"/>
  <c r="BF907" i="2"/>
  <c r="T907" i="2"/>
  <c r="R907" i="2"/>
  <c r="P907" i="2"/>
  <c r="BK907" i="2"/>
  <c r="J907" i="2"/>
  <c r="BE907" i="2" s="1"/>
  <c r="BI906" i="2"/>
  <c r="BH906" i="2"/>
  <c r="BG906" i="2"/>
  <c r="BF906" i="2"/>
  <c r="BE906" i="2"/>
  <c r="T906" i="2"/>
  <c r="R906" i="2"/>
  <c r="R905" i="2" s="1"/>
  <c r="P906" i="2"/>
  <c r="P905" i="2" s="1"/>
  <c r="BK906" i="2"/>
  <c r="J906" i="2"/>
  <c r="BI904" i="2"/>
  <c r="BH904" i="2"/>
  <c r="BG904" i="2"/>
  <c r="BF904" i="2"/>
  <c r="BE904" i="2"/>
  <c r="T904" i="2"/>
  <c r="R904" i="2"/>
  <c r="P904" i="2"/>
  <c r="BK904" i="2"/>
  <c r="J904" i="2"/>
  <c r="BI903" i="2"/>
  <c r="BH903" i="2"/>
  <c r="BG903" i="2"/>
  <c r="BF903" i="2"/>
  <c r="T903" i="2"/>
  <c r="R903" i="2"/>
  <c r="P903" i="2"/>
  <c r="BK903" i="2"/>
  <c r="J903" i="2"/>
  <c r="BE903" i="2" s="1"/>
  <c r="BI902" i="2"/>
  <c r="BH902" i="2"/>
  <c r="BG902" i="2"/>
  <c r="BF902" i="2"/>
  <c r="BE902" i="2"/>
  <c r="T902" i="2"/>
  <c r="R902" i="2"/>
  <c r="P902" i="2"/>
  <c r="BK902" i="2"/>
  <c r="J902" i="2"/>
  <c r="BI899" i="2"/>
  <c r="BH899" i="2"/>
  <c r="BG899" i="2"/>
  <c r="BF899" i="2"/>
  <c r="T899" i="2"/>
  <c r="R899" i="2"/>
  <c r="P899" i="2"/>
  <c r="BK899" i="2"/>
  <c r="J899" i="2"/>
  <c r="BE899" i="2" s="1"/>
  <c r="BI897" i="2"/>
  <c r="BH897" i="2"/>
  <c r="BG897" i="2"/>
  <c r="BF897" i="2"/>
  <c r="BE897" i="2"/>
  <c r="T897" i="2"/>
  <c r="R897" i="2"/>
  <c r="P897" i="2"/>
  <c r="BK897" i="2"/>
  <c r="J897" i="2"/>
  <c r="BI896" i="2"/>
  <c r="BH896" i="2"/>
  <c r="BG896" i="2"/>
  <c r="BF896" i="2"/>
  <c r="T896" i="2"/>
  <c r="R896" i="2"/>
  <c r="P896" i="2"/>
  <c r="BK896" i="2"/>
  <c r="J896" i="2"/>
  <c r="BE896" i="2" s="1"/>
  <c r="BI894" i="2"/>
  <c r="BH894" i="2"/>
  <c r="BG894" i="2"/>
  <c r="BF894" i="2"/>
  <c r="BE894" i="2"/>
  <c r="T894" i="2"/>
  <c r="R894" i="2"/>
  <c r="P894" i="2"/>
  <c r="BK894" i="2"/>
  <c r="J894" i="2"/>
  <c r="BI893" i="2"/>
  <c r="BH893" i="2"/>
  <c r="BG893" i="2"/>
  <c r="BF893" i="2"/>
  <c r="T893" i="2"/>
  <c r="R893" i="2"/>
  <c r="P893" i="2"/>
  <c r="BK893" i="2"/>
  <c r="J893" i="2"/>
  <c r="BE893" i="2" s="1"/>
  <c r="BI891" i="2"/>
  <c r="BH891" i="2"/>
  <c r="BG891" i="2"/>
  <c r="BF891" i="2"/>
  <c r="BE891" i="2"/>
  <c r="T891" i="2"/>
  <c r="R891" i="2"/>
  <c r="P891" i="2"/>
  <c r="BK891" i="2"/>
  <c r="J891" i="2"/>
  <c r="BI888" i="2"/>
  <c r="BH888" i="2"/>
  <c r="BG888" i="2"/>
  <c r="BF888" i="2"/>
  <c r="T888" i="2"/>
  <c r="R888" i="2"/>
  <c r="R887" i="2" s="1"/>
  <c r="P888" i="2"/>
  <c r="BK888" i="2"/>
  <c r="J888" i="2"/>
  <c r="BE888" i="2" s="1"/>
  <c r="BI886" i="2"/>
  <c r="BH886" i="2"/>
  <c r="BG886" i="2"/>
  <c r="BF886" i="2"/>
  <c r="BE886" i="2"/>
  <c r="T886" i="2"/>
  <c r="R886" i="2"/>
  <c r="P886" i="2"/>
  <c r="BK886" i="2"/>
  <c r="J886" i="2"/>
  <c r="BI885" i="2"/>
  <c r="BH885" i="2"/>
  <c r="BG885" i="2"/>
  <c r="BF885" i="2"/>
  <c r="T885" i="2"/>
  <c r="R885" i="2"/>
  <c r="P885" i="2"/>
  <c r="BK885" i="2"/>
  <c r="J885" i="2"/>
  <c r="BE885" i="2" s="1"/>
  <c r="BI884" i="2"/>
  <c r="BH884" i="2"/>
  <c r="BG884" i="2"/>
  <c r="BF884" i="2"/>
  <c r="BE884" i="2"/>
  <c r="T884" i="2"/>
  <c r="R884" i="2"/>
  <c r="P884" i="2"/>
  <c r="BK884" i="2"/>
  <c r="J884" i="2"/>
  <c r="BI880" i="2"/>
  <c r="BH880" i="2"/>
  <c r="BG880" i="2"/>
  <c r="BF880" i="2"/>
  <c r="T880" i="2"/>
  <c r="R880" i="2"/>
  <c r="P880" i="2"/>
  <c r="BK880" i="2"/>
  <c r="J880" i="2"/>
  <c r="BE880" i="2" s="1"/>
  <c r="BI877" i="2"/>
  <c r="BH877" i="2"/>
  <c r="BG877" i="2"/>
  <c r="BF877" i="2"/>
  <c r="BE877" i="2"/>
  <c r="T877" i="2"/>
  <c r="R877" i="2"/>
  <c r="P877" i="2"/>
  <c r="BK877" i="2"/>
  <c r="J877" i="2"/>
  <c r="BI875" i="2"/>
  <c r="BH875" i="2"/>
  <c r="BG875" i="2"/>
  <c r="BF875" i="2"/>
  <c r="T875" i="2"/>
  <c r="R875" i="2"/>
  <c r="P875" i="2"/>
  <c r="BK875" i="2"/>
  <c r="J875" i="2"/>
  <c r="BE875" i="2" s="1"/>
  <c r="BI874" i="2"/>
  <c r="BH874" i="2"/>
  <c r="BG874" i="2"/>
  <c r="BF874" i="2"/>
  <c r="BE874" i="2"/>
  <c r="T874" i="2"/>
  <c r="R874" i="2"/>
  <c r="P874" i="2"/>
  <c r="BK874" i="2"/>
  <c r="J874" i="2"/>
  <c r="BI869" i="2"/>
  <c r="BH869" i="2"/>
  <c r="BG869" i="2"/>
  <c r="BF869" i="2"/>
  <c r="T869" i="2"/>
  <c r="R869" i="2"/>
  <c r="P869" i="2"/>
  <c r="BK869" i="2"/>
  <c r="J869" i="2"/>
  <c r="BE869" i="2" s="1"/>
  <c r="BI861" i="2"/>
  <c r="BH861" i="2"/>
  <c r="BG861" i="2"/>
  <c r="BF861" i="2"/>
  <c r="BE861" i="2"/>
  <c r="T861" i="2"/>
  <c r="R861" i="2"/>
  <c r="P861" i="2"/>
  <c r="BK861" i="2"/>
  <c r="J861" i="2"/>
  <c r="BI857" i="2"/>
  <c r="BH857" i="2"/>
  <c r="BG857" i="2"/>
  <c r="BF857" i="2"/>
  <c r="T857" i="2"/>
  <c r="R857" i="2"/>
  <c r="P857" i="2"/>
  <c r="BK857" i="2"/>
  <c r="J857" i="2"/>
  <c r="BE857" i="2" s="1"/>
  <c r="BI856" i="2"/>
  <c r="BH856" i="2"/>
  <c r="BG856" i="2"/>
  <c r="BF856" i="2"/>
  <c r="BE856" i="2"/>
  <c r="T856" i="2"/>
  <c r="R856" i="2"/>
  <c r="P856" i="2"/>
  <c r="BK856" i="2"/>
  <c r="J856" i="2"/>
  <c r="BI855" i="2"/>
  <c r="BH855" i="2"/>
  <c r="BG855" i="2"/>
  <c r="BF855" i="2"/>
  <c r="T855" i="2"/>
  <c r="R855" i="2"/>
  <c r="P855" i="2"/>
  <c r="BK855" i="2"/>
  <c r="J855" i="2"/>
  <c r="BE855" i="2" s="1"/>
  <c r="BI854" i="2"/>
  <c r="BH854" i="2"/>
  <c r="BG854" i="2"/>
  <c r="BF854" i="2"/>
  <c r="BE854" i="2"/>
  <c r="T854" i="2"/>
  <c r="R854" i="2"/>
  <c r="P854" i="2"/>
  <c r="BK854" i="2"/>
  <c r="J854" i="2"/>
  <c r="BI853" i="2"/>
  <c r="BH853" i="2"/>
  <c r="BG853" i="2"/>
  <c r="BF853" i="2"/>
  <c r="T853" i="2"/>
  <c r="R853" i="2"/>
  <c r="P853" i="2"/>
  <c r="BK853" i="2"/>
  <c r="J853" i="2"/>
  <c r="BE853" i="2" s="1"/>
  <c r="BI851" i="2"/>
  <c r="BH851" i="2"/>
  <c r="BG851" i="2"/>
  <c r="BF851" i="2"/>
  <c r="BE851" i="2"/>
  <c r="T851" i="2"/>
  <c r="R851" i="2"/>
  <c r="P851" i="2"/>
  <c r="BK851" i="2"/>
  <c r="J851" i="2"/>
  <c r="BI848" i="2"/>
  <c r="BH848" i="2"/>
  <c r="BG848" i="2"/>
  <c r="BF848" i="2"/>
  <c r="T848" i="2"/>
  <c r="R848" i="2"/>
  <c r="P848" i="2"/>
  <c r="BK848" i="2"/>
  <c r="J848" i="2"/>
  <c r="BE848" i="2" s="1"/>
  <c r="BI847" i="2"/>
  <c r="BH847" i="2"/>
  <c r="BG847" i="2"/>
  <c r="BF847" i="2"/>
  <c r="BE847" i="2"/>
  <c r="T847" i="2"/>
  <c r="R847" i="2"/>
  <c r="P847" i="2"/>
  <c r="BK847" i="2"/>
  <c r="J847" i="2"/>
  <c r="BI846" i="2"/>
  <c r="BH846" i="2"/>
  <c r="BG846" i="2"/>
  <c r="BF846" i="2"/>
  <c r="T846" i="2"/>
  <c r="T845" i="2" s="1"/>
  <c r="R846" i="2"/>
  <c r="P846" i="2"/>
  <c r="BK846" i="2"/>
  <c r="BK845" i="2" s="1"/>
  <c r="J845" i="2" s="1"/>
  <c r="J76" i="2" s="1"/>
  <c r="J846" i="2"/>
  <c r="BE846" i="2" s="1"/>
  <c r="BI844" i="2"/>
  <c r="BH844" i="2"/>
  <c r="BG844" i="2"/>
  <c r="BF844" i="2"/>
  <c r="T844" i="2"/>
  <c r="R844" i="2"/>
  <c r="P844" i="2"/>
  <c r="BK844" i="2"/>
  <c r="J844" i="2"/>
  <c r="BE844" i="2" s="1"/>
  <c r="BI843" i="2"/>
  <c r="BH843" i="2"/>
  <c r="BG843" i="2"/>
  <c r="BF843" i="2"/>
  <c r="BE843" i="2"/>
  <c r="T843" i="2"/>
  <c r="R843" i="2"/>
  <c r="P843" i="2"/>
  <c r="BK843" i="2"/>
  <c r="J843" i="2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BE838" i="2"/>
  <c r="T838" i="2"/>
  <c r="R838" i="2"/>
  <c r="P838" i="2"/>
  <c r="BK838" i="2"/>
  <c r="J838" i="2"/>
  <c r="BI836" i="2"/>
  <c r="BH836" i="2"/>
  <c r="BG836" i="2"/>
  <c r="BF836" i="2"/>
  <c r="T836" i="2"/>
  <c r="R836" i="2"/>
  <c r="P836" i="2"/>
  <c r="BK836" i="2"/>
  <c r="J836" i="2"/>
  <c r="BE836" i="2" s="1"/>
  <c r="BI832" i="2"/>
  <c r="BH832" i="2"/>
  <c r="BG832" i="2"/>
  <c r="BF832" i="2"/>
  <c r="BE832" i="2"/>
  <c r="T832" i="2"/>
  <c r="R832" i="2"/>
  <c r="P832" i="2"/>
  <c r="BK832" i="2"/>
  <c r="J832" i="2"/>
  <c r="BI829" i="2"/>
  <c r="BH829" i="2"/>
  <c r="BG829" i="2"/>
  <c r="BF829" i="2"/>
  <c r="T829" i="2"/>
  <c r="R829" i="2"/>
  <c r="P829" i="2"/>
  <c r="BK829" i="2"/>
  <c r="J829" i="2"/>
  <c r="BE829" i="2" s="1"/>
  <c r="BI826" i="2"/>
  <c r="BH826" i="2"/>
  <c r="BG826" i="2"/>
  <c r="BF826" i="2"/>
  <c r="BE826" i="2"/>
  <c r="T826" i="2"/>
  <c r="R826" i="2"/>
  <c r="P826" i="2"/>
  <c r="BK826" i="2"/>
  <c r="J826" i="2"/>
  <c r="BI822" i="2"/>
  <c r="BH822" i="2"/>
  <c r="BG822" i="2"/>
  <c r="BF822" i="2"/>
  <c r="T822" i="2"/>
  <c r="T821" i="2" s="1"/>
  <c r="R822" i="2"/>
  <c r="R821" i="2" s="1"/>
  <c r="P822" i="2"/>
  <c r="BK822" i="2"/>
  <c r="J822" i="2"/>
  <c r="BE822" i="2" s="1"/>
  <c r="BI820" i="2"/>
  <c r="BH820" i="2"/>
  <c r="BG820" i="2"/>
  <c r="BF820" i="2"/>
  <c r="BE820" i="2"/>
  <c r="T820" i="2"/>
  <c r="R820" i="2"/>
  <c r="P820" i="2"/>
  <c r="BK820" i="2"/>
  <c r="J820" i="2"/>
  <c r="BI819" i="2"/>
  <c r="BH819" i="2"/>
  <c r="BG819" i="2"/>
  <c r="BF819" i="2"/>
  <c r="T819" i="2"/>
  <c r="R819" i="2"/>
  <c r="P819" i="2"/>
  <c r="BK819" i="2"/>
  <c r="J819" i="2"/>
  <c r="BE819" i="2" s="1"/>
  <c r="BI816" i="2"/>
  <c r="BH816" i="2"/>
  <c r="BG816" i="2"/>
  <c r="BF816" i="2"/>
  <c r="BE816" i="2"/>
  <c r="T816" i="2"/>
  <c r="R816" i="2"/>
  <c r="P816" i="2"/>
  <c r="BK816" i="2"/>
  <c r="J816" i="2"/>
  <c r="BI803" i="2"/>
  <c r="BH803" i="2"/>
  <c r="BG803" i="2"/>
  <c r="BF803" i="2"/>
  <c r="T803" i="2"/>
  <c r="R803" i="2"/>
  <c r="P803" i="2"/>
  <c r="BK803" i="2"/>
  <c r="J803" i="2"/>
  <c r="BE803" i="2" s="1"/>
  <c r="BI801" i="2"/>
  <c r="BH801" i="2"/>
  <c r="BG801" i="2"/>
  <c r="BF801" i="2"/>
  <c r="BE801" i="2"/>
  <c r="T801" i="2"/>
  <c r="R801" i="2"/>
  <c r="P801" i="2"/>
  <c r="BK801" i="2"/>
  <c r="J801" i="2"/>
  <c r="BI791" i="2"/>
  <c r="BH791" i="2"/>
  <c r="BG791" i="2"/>
  <c r="BF791" i="2"/>
  <c r="T791" i="2"/>
  <c r="R791" i="2"/>
  <c r="P791" i="2"/>
  <c r="BK791" i="2"/>
  <c r="J791" i="2"/>
  <c r="BE791" i="2" s="1"/>
  <c r="BI778" i="2"/>
  <c r="BH778" i="2"/>
  <c r="BG778" i="2"/>
  <c r="BF778" i="2"/>
  <c r="BE778" i="2"/>
  <c r="T778" i="2"/>
  <c r="R778" i="2"/>
  <c r="P778" i="2"/>
  <c r="BK778" i="2"/>
  <c r="J778" i="2"/>
  <c r="BI766" i="2"/>
  <c r="BH766" i="2"/>
  <c r="BG766" i="2"/>
  <c r="BF766" i="2"/>
  <c r="T766" i="2"/>
  <c r="R766" i="2"/>
  <c r="P766" i="2"/>
  <c r="BK766" i="2"/>
  <c r="J766" i="2"/>
  <c r="BE766" i="2" s="1"/>
  <c r="BI763" i="2"/>
  <c r="BH763" i="2"/>
  <c r="BG763" i="2"/>
  <c r="BF763" i="2"/>
  <c r="BE763" i="2"/>
  <c r="T763" i="2"/>
  <c r="R763" i="2"/>
  <c r="P763" i="2"/>
  <c r="BK763" i="2"/>
  <c r="J763" i="2"/>
  <c r="BI759" i="2"/>
  <c r="BH759" i="2"/>
  <c r="BG759" i="2"/>
  <c r="BF759" i="2"/>
  <c r="T759" i="2"/>
  <c r="R759" i="2"/>
  <c r="P759" i="2"/>
  <c r="BK759" i="2"/>
  <c r="J759" i="2"/>
  <c r="BE759" i="2" s="1"/>
  <c r="BI756" i="2"/>
  <c r="BH756" i="2"/>
  <c r="BG756" i="2"/>
  <c r="BF756" i="2"/>
  <c r="BE756" i="2"/>
  <c r="T756" i="2"/>
  <c r="R756" i="2"/>
  <c r="P756" i="2"/>
  <c r="BK756" i="2"/>
  <c r="J756" i="2"/>
  <c r="BI747" i="2"/>
  <c r="BH747" i="2"/>
  <c r="BG747" i="2"/>
  <c r="BF747" i="2"/>
  <c r="T747" i="2"/>
  <c r="R747" i="2"/>
  <c r="P747" i="2"/>
  <c r="BK747" i="2"/>
  <c r="J747" i="2"/>
  <c r="BE747" i="2" s="1"/>
  <c r="BI741" i="2"/>
  <c r="BH741" i="2"/>
  <c r="BG741" i="2"/>
  <c r="BF741" i="2"/>
  <c r="BE741" i="2"/>
  <c r="T741" i="2"/>
  <c r="R741" i="2"/>
  <c r="P741" i="2"/>
  <c r="BK741" i="2"/>
  <c r="J741" i="2"/>
  <c r="BI731" i="2"/>
  <c r="BH731" i="2"/>
  <c r="BG731" i="2"/>
  <c r="BF731" i="2"/>
  <c r="T731" i="2"/>
  <c r="T730" i="2" s="1"/>
  <c r="R731" i="2"/>
  <c r="R730" i="2" s="1"/>
  <c r="P731" i="2"/>
  <c r="BK731" i="2"/>
  <c r="BK730" i="2" s="1"/>
  <c r="J731" i="2"/>
  <c r="BE731" i="2" s="1"/>
  <c r="BI728" i="2"/>
  <c r="BH728" i="2"/>
  <c r="BG728" i="2"/>
  <c r="BF728" i="2"/>
  <c r="T728" i="2"/>
  <c r="R728" i="2"/>
  <c r="P728" i="2"/>
  <c r="BK728" i="2"/>
  <c r="J728" i="2"/>
  <c r="BE728" i="2" s="1"/>
  <c r="BI727" i="2"/>
  <c r="BH727" i="2"/>
  <c r="BG727" i="2"/>
  <c r="BF727" i="2"/>
  <c r="BE727" i="2"/>
  <c r="T727" i="2"/>
  <c r="R727" i="2"/>
  <c r="R726" i="2" s="1"/>
  <c r="P727" i="2"/>
  <c r="P726" i="2" s="1"/>
  <c r="BK727" i="2"/>
  <c r="J727" i="2"/>
  <c r="BI724" i="2"/>
  <c r="BH724" i="2"/>
  <c r="BG724" i="2"/>
  <c r="BF724" i="2"/>
  <c r="BE724" i="2"/>
  <c r="T724" i="2"/>
  <c r="R724" i="2"/>
  <c r="P724" i="2"/>
  <c r="BK724" i="2"/>
  <c r="J724" i="2"/>
  <c r="BI723" i="2"/>
  <c r="BH723" i="2"/>
  <c r="BG723" i="2"/>
  <c r="BF723" i="2"/>
  <c r="T723" i="2"/>
  <c r="R723" i="2"/>
  <c r="P723" i="2"/>
  <c r="BK723" i="2"/>
  <c r="J723" i="2"/>
  <c r="BE723" i="2" s="1"/>
  <c r="BI721" i="2"/>
  <c r="BH721" i="2"/>
  <c r="BG721" i="2"/>
  <c r="BF721" i="2"/>
  <c r="BE721" i="2"/>
  <c r="T721" i="2"/>
  <c r="R721" i="2"/>
  <c r="P721" i="2"/>
  <c r="BK721" i="2"/>
  <c r="J721" i="2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BE719" i="2"/>
  <c r="T719" i="2"/>
  <c r="R719" i="2"/>
  <c r="P719" i="2"/>
  <c r="BK719" i="2"/>
  <c r="J719" i="2"/>
  <c r="BI717" i="2"/>
  <c r="BH717" i="2"/>
  <c r="BG717" i="2"/>
  <c r="BF717" i="2"/>
  <c r="T717" i="2"/>
  <c r="R717" i="2"/>
  <c r="P717" i="2"/>
  <c r="BK717" i="2"/>
  <c r="J717" i="2"/>
  <c r="BE717" i="2" s="1"/>
  <c r="BI716" i="2"/>
  <c r="BH716" i="2"/>
  <c r="BG716" i="2"/>
  <c r="BF716" i="2"/>
  <c r="BE716" i="2"/>
  <c r="T716" i="2"/>
  <c r="R716" i="2"/>
  <c r="P716" i="2"/>
  <c r="P715" i="2" s="1"/>
  <c r="BK716" i="2"/>
  <c r="BK715" i="2" s="1"/>
  <c r="J715" i="2" s="1"/>
  <c r="J71" i="2" s="1"/>
  <c r="J716" i="2"/>
  <c r="BI712" i="2"/>
  <c r="BH712" i="2"/>
  <c r="BG712" i="2"/>
  <c r="BF712" i="2"/>
  <c r="T712" i="2"/>
  <c r="R712" i="2"/>
  <c r="P712" i="2"/>
  <c r="BK712" i="2"/>
  <c r="J712" i="2"/>
  <c r="BE712" i="2" s="1"/>
  <c r="BI709" i="2"/>
  <c r="BH709" i="2"/>
  <c r="BG709" i="2"/>
  <c r="BF709" i="2"/>
  <c r="BE709" i="2"/>
  <c r="T709" i="2"/>
  <c r="R709" i="2"/>
  <c r="P709" i="2"/>
  <c r="BK709" i="2"/>
  <c r="J709" i="2"/>
  <c r="BI706" i="2"/>
  <c r="BH706" i="2"/>
  <c r="BG706" i="2"/>
  <c r="BF706" i="2"/>
  <c r="T706" i="2"/>
  <c r="R706" i="2"/>
  <c r="P706" i="2"/>
  <c r="BK706" i="2"/>
  <c r="J706" i="2"/>
  <c r="BE706" i="2" s="1"/>
  <c r="BI703" i="2"/>
  <c r="BH703" i="2"/>
  <c r="BG703" i="2"/>
  <c r="BF703" i="2"/>
  <c r="BE703" i="2"/>
  <c r="T703" i="2"/>
  <c r="R703" i="2"/>
  <c r="P703" i="2"/>
  <c r="BK703" i="2"/>
  <c r="J703" i="2"/>
  <c r="BI700" i="2"/>
  <c r="BH700" i="2"/>
  <c r="BG700" i="2"/>
  <c r="BF700" i="2"/>
  <c r="T700" i="2"/>
  <c r="R700" i="2"/>
  <c r="P700" i="2"/>
  <c r="BK700" i="2"/>
  <c r="J700" i="2"/>
  <c r="BE700" i="2" s="1"/>
  <c r="BI699" i="2"/>
  <c r="BH699" i="2"/>
  <c r="BG699" i="2"/>
  <c r="BF699" i="2"/>
  <c r="BE699" i="2"/>
  <c r="T699" i="2"/>
  <c r="R699" i="2"/>
  <c r="P699" i="2"/>
  <c r="BK699" i="2"/>
  <c r="J699" i="2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BE697" i="2"/>
  <c r="T697" i="2"/>
  <c r="R697" i="2"/>
  <c r="P697" i="2"/>
  <c r="BK697" i="2"/>
  <c r="J697" i="2"/>
  <c r="BI695" i="2"/>
  <c r="BH695" i="2"/>
  <c r="BG695" i="2"/>
  <c r="BF695" i="2"/>
  <c r="T695" i="2"/>
  <c r="R695" i="2"/>
  <c r="P695" i="2"/>
  <c r="BK695" i="2"/>
  <c r="J695" i="2"/>
  <c r="BE695" i="2" s="1"/>
  <c r="BI694" i="2"/>
  <c r="BH694" i="2"/>
  <c r="BG694" i="2"/>
  <c r="BF694" i="2"/>
  <c r="BE694" i="2"/>
  <c r="T694" i="2"/>
  <c r="R694" i="2"/>
  <c r="P694" i="2"/>
  <c r="BK694" i="2"/>
  <c r="J694" i="2"/>
  <c r="BI692" i="2"/>
  <c r="BH692" i="2"/>
  <c r="BG692" i="2"/>
  <c r="BF692" i="2"/>
  <c r="T692" i="2"/>
  <c r="R692" i="2"/>
  <c r="P692" i="2"/>
  <c r="BK692" i="2"/>
  <c r="J692" i="2"/>
  <c r="BE692" i="2" s="1"/>
  <c r="BI690" i="2"/>
  <c r="BH690" i="2"/>
  <c r="BG690" i="2"/>
  <c r="BF690" i="2"/>
  <c r="BE690" i="2"/>
  <c r="T690" i="2"/>
  <c r="R690" i="2"/>
  <c r="P690" i="2"/>
  <c r="BK690" i="2"/>
  <c r="J690" i="2"/>
  <c r="BI687" i="2"/>
  <c r="BH687" i="2"/>
  <c r="BG687" i="2"/>
  <c r="BF687" i="2"/>
  <c r="T687" i="2"/>
  <c r="R687" i="2"/>
  <c r="P687" i="2"/>
  <c r="BK687" i="2"/>
  <c r="J687" i="2"/>
  <c r="BE687" i="2" s="1"/>
  <c r="BI681" i="2"/>
  <c r="BH681" i="2"/>
  <c r="BG681" i="2"/>
  <c r="BF681" i="2"/>
  <c r="BE681" i="2"/>
  <c r="T681" i="2"/>
  <c r="R681" i="2"/>
  <c r="P681" i="2"/>
  <c r="BK681" i="2"/>
  <c r="J681" i="2"/>
  <c r="BI678" i="2"/>
  <c r="BH678" i="2"/>
  <c r="BG678" i="2"/>
  <c r="BF678" i="2"/>
  <c r="BE678" i="2"/>
  <c r="T678" i="2"/>
  <c r="T677" i="2" s="1"/>
  <c r="R678" i="2"/>
  <c r="R677" i="2" s="1"/>
  <c r="P678" i="2"/>
  <c r="BK678" i="2"/>
  <c r="BK677" i="2" s="1"/>
  <c r="J677" i="2" s="1"/>
  <c r="J69" i="2" s="1"/>
  <c r="J678" i="2"/>
  <c r="BI676" i="2"/>
  <c r="BH676" i="2"/>
  <c r="BG676" i="2"/>
  <c r="BF676" i="2"/>
  <c r="T676" i="2"/>
  <c r="R676" i="2"/>
  <c r="P676" i="2"/>
  <c r="BK676" i="2"/>
  <c r="J676" i="2"/>
  <c r="BE676" i="2" s="1"/>
  <c r="BI675" i="2"/>
  <c r="BH675" i="2"/>
  <c r="BG675" i="2"/>
  <c r="BF675" i="2"/>
  <c r="BE675" i="2"/>
  <c r="T675" i="2"/>
  <c r="R675" i="2"/>
  <c r="P675" i="2"/>
  <c r="BK675" i="2"/>
  <c r="J675" i="2"/>
  <c r="BI674" i="2"/>
  <c r="BH674" i="2"/>
  <c r="BG674" i="2"/>
  <c r="BF674" i="2"/>
  <c r="T674" i="2"/>
  <c r="R674" i="2"/>
  <c r="P674" i="2"/>
  <c r="BK674" i="2"/>
  <c r="J674" i="2"/>
  <c r="BE674" i="2" s="1"/>
  <c r="BI673" i="2"/>
  <c r="BH673" i="2"/>
  <c r="BG673" i="2"/>
  <c r="BF673" i="2"/>
  <c r="BE673" i="2"/>
  <c r="T673" i="2"/>
  <c r="R673" i="2"/>
  <c r="P673" i="2"/>
  <c r="BK673" i="2"/>
  <c r="J673" i="2"/>
  <c r="BI672" i="2"/>
  <c r="BH672" i="2"/>
  <c r="BG672" i="2"/>
  <c r="BF672" i="2"/>
  <c r="T672" i="2"/>
  <c r="R672" i="2"/>
  <c r="P672" i="2"/>
  <c r="BK672" i="2"/>
  <c r="J672" i="2"/>
  <c r="BE672" i="2" s="1"/>
  <c r="BI671" i="2"/>
  <c r="BH671" i="2"/>
  <c r="BG671" i="2"/>
  <c r="BF671" i="2"/>
  <c r="BE671" i="2"/>
  <c r="T671" i="2"/>
  <c r="R671" i="2"/>
  <c r="P671" i="2"/>
  <c r="BK671" i="2"/>
  <c r="J671" i="2"/>
  <c r="BI670" i="2"/>
  <c r="BH670" i="2"/>
  <c r="BG670" i="2"/>
  <c r="BF670" i="2"/>
  <c r="T670" i="2"/>
  <c r="R670" i="2"/>
  <c r="P670" i="2"/>
  <c r="BK670" i="2"/>
  <c r="J670" i="2"/>
  <c r="BE670" i="2" s="1"/>
  <c r="BI669" i="2"/>
  <c r="BH669" i="2"/>
  <c r="BG669" i="2"/>
  <c r="BF669" i="2"/>
  <c r="BE669" i="2"/>
  <c r="T669" i="2"/>
  <c r="R669" i="2"/>
  <c r="P669" i="2"/>
  <c r="BK669" i="2"/>
  <c r="J669" i="2"/>
  <c r="BI668" i="2"/>
  <c r="BH668" i="2"/>
  <c r="BG668" i="2"/>
  <c r="BF668" i="2"/>
  <c r="T668" i="2"/>
  <c r="R668" i="2"/>
  <c r="P668" i="2"/>
  <c r="BK668" i="2"/>
  <c r="J668" i="2"/>
  <c r="BE668" i="2" s="1"/>
  <c r="BI667" i="2"/>
  <c r="BH667" i="2"/>
  <c r="BG667" i="2"/>
  <c r="BF667" i="2"/>
  <c r="BE667" i="2"/>
  <c r="T667" i="2"/>
  <c r="R667" i="2"/>
  <c r="P667" i="2"/>
  <c r="P666" i="2" s="1"/>
  <c r="BK667" i="2"/>
  <c r="BK666" i="2" s="1"/>
  <c r="J666" i="2" s="1"/>
  <c r="J68" i="2" s="1"/>
  <c r="J667" i="2"/>
  <c r="BI664" i="2"/>
  <c r="BH664" i="2"/>
  <c r="BG664" i="2"/>
  <c r="BF664" i="2"/>
  <c r="BE664" i="2"/>
  <c r="T664" i="2"/>
  <c r="R664" i="2"/>
  <c r="P664" i="2"/>
  <c r="BK664" i="2"/>
  <c r="J664" i="2"/>
  <c r="BI655" i="2"/>
  <c r="BH655" i="2"/>
  <c r="BG655" i="2"/>
  <c r="BF655" i="2"/>
  <c r="T655" i="2"/>
  <c r="R655" i="2"/>
  <c r="P655" i="2"/>
  <c r="BK655" i="2"/>
  <c r="J655" i="2"/>
  <c r="BE655" i="2" s="1"/>
  <c r="BI653" i="2"/>
  <c r="BH653" i="2"/>
  <c r="BG653" i="2"/>
  <c r="BF653" i="2"/>
  <c r="BE653" i="2"/>
  <c r="T653" i="2"/>
  <c r="R653" i="2"/>
  <c r="P653" i="2"/>
  <c r="BK653" i="2"/>
  <c r="J653" i="2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BE650" i="2"/>
  <c r="T650" i="2"/>
  <c r="R650" i="2"/>
  <c r="P650" i="2"/>
  <c r="BK650" i="2"/>
  <c r="J650" i="2"/>
  <c r="BI648" i="2"/>
  <c r="BH648" i="2"/>
  <c r="BG648" i="2"/>
  <c r="BF648" i="2"/>
  <c r="T648" i="2"/>
  <c r="R648" i="2"/>
  <c r="P648" i="2"/>
  <c r="BK648" i="2"/>
  <c r="J648" i="2"/>
  <c r="BE648" i="2" s="1"/>
  <c r="BI643" i="2"/>
  <c r="BH643" i="2"/>
  <c r="BG643" i="2"/>
  <c r="BF643" i="2"/>
  <c r="BE643" i="2"/>
  <c r="T643" i="2"/>
  <c r="R643" i="2"/>
  <c r="P643" i="2"/>
  <c r="BK643" i="2"/>
  <c r="J643" i="2"/>
  <c r="BI629" i="2"/>
  <c r="BH629" i="2"/>
  <c r="BG629" i="2"/>
  <c r="BF629" i="2"/>
  <c r="T629" i="2"/>
  <c r="R629" i="2"/>
  <c r="P629" i="2"/>
  <c r="BK629" i="2"/>
  <c r="J629" i="2"/>
  <c r="BE629" i="2" s="1"/>
  <c r="BI617" i="2"/>
  <c r="BH617" i="2"/>
  <c r="BG617" i="2"/>
  <c r="BF617" i="2"/>
  <c r="BE617" i="2"/>
  <c r="T617" i="2"/>
  <c r="R617" i="2"/>
  <c r="P617" i="2"/>
  <c r="BK617" i="2"/>
  <c r="J617" i="2"/>
  <c r="BI600" i="2"/>
  <c r="BH600" i="2"/>
  <c r="BG600" i="2"/>
  <c r="BF600" i="2"/>
  <c r="T600" i="2"/>
  <c r="R600" i="2"/>
  <c r="P600" i="2"/>
  <c r="BK600" i="2"/>
  <c r="J600" i="2"/>
  <c r="BE600" i="2" s="1"/>
  <c r="BI585" i="2"/>
  <c r="BH585" i="2"/>
  <c r="BG585" i="2"/>
  <c r="BF585" i="2"/>
  <c r="BE585" i="2"/>
  <c r="T585" i="2"/>
  <c r="R585" i="2"/>
  <c r="P585" i="2"/>
  <c r="BK585" i="2"/>
  <c r="J585" i="2"/>
  <c r="BI569" i="2"/>
  <c r="BH569" i="2"/>
  <c r="BG569" i="2"/>
  <c r="BF569" i="2"/>
  <c r="T569" i="2"/>
  <c r="R569" i="2"/>
  <c r="P569" i="2"/>
  <c r="BK569" i="2"/>
  <c r="J569" i="2"/>
  <c r="BE569" i="2" s="1"/>
  <c r="BI568" i="2"/>
  <c r="BH568" i="2"/>
  <c r="BG568" i="2"/>
  <c r="BF568" i="2"/>
  <c r="BE568" i="2"/>
  <c r="T568" i="2"/>
  <c r="R568" i="2"/>
  <c r="P568" i="2"/>
  <c r="BK568" i="2"/>
  <c r="J568" i="2"/>
  <c r="BI566" i="2"/>
  <c r="BH566" i="2"/>
  <c r="BG566" i="2"/>
  <c r="BF566" i="2"/>
  <c r="T566" i="2"/>
  <c r="R566" i="2"/>
  <c r="P566" i="2"/>
  <c r="BK566" i="2"/>
  <c r="J566" i="2"/>
  <c r="BE566" i="2" s="1"/>
  <c r="BI564" i="2"/>
  <c r="BH564" i="2"/>
  <c r="BG564" i="2"/>
  <c r="BF564" i="2"/>
  <c r="BE564" i="2"/>
  <c r="T564" i="2"/>
  <c r="R564" i="2"/>
  <c r="P564" i="2"/>
  <c r="BK564" i="2"/>
  <c r="J564" i="2"/>
  <c r="BI551" i="2"/>
  <c r="BH551" i="2"/>
  <c r="BG551" i="2"/>
  <c r="BF551" i="2"/>
  <c r="T551" i="2"/>
  <c r="R551" i="2"/>
  <c r="P551" i="2"/>
  <c r="BK551" i="2"/>
  <c r="J551" i="2"/>
  <c r="BE551" i="2" s="1"/>
  <c r="BI547" i="2"/>
  <c r="BH547" i="2"/>
  <c r="BG547" i="2"/>
  <c r="BF547" i="2"/>
  <c r="BE547" i="2"/>
  <c r="T547" i="2"/>
  <c r="R547" i="2"/>
  <c r="P547" i="2"/>
  <c r="BK547" i="2"/>
  <c r="J547" i="2"/>
  <c r="BI533" i="2"/>
  <c r="BH533" i="2"/>
  <c r="BG533" i="2"/>
  <c r="BF533" i="2"/>
  <c r="T533" i="2"/>
  <c r="R533" i="2"/>
  <c r="P533" i="2"/>
  <c r="BK533" i="2"/>
  <c r="J533" i="2"/>
  <c r="BE533" i="2" s="1"/>
  <c r="BI530" i="2"/>
  <c r="BH530" i="2"/>
  <c r="BG530" i="2"/>
  <c r="BF530" i="2"/>
  <c r="BE530" i="2"/>
  <c r="T530" i="2"/>
  <c r="R530" i="2"/>
  <c r="P530" i="2"/>
  <c r="BK530" i="2"/>
  <c r="J530" i="2"/>
  <c r="BI517" i="2"/>
  <c r="BH517" i="2"/>
  <c r="BG517" i="2"/>
  <c r="BF517" i="2"/>
  <c r="T517" i="2"/>
  <c r="R517" i="2"/>
  <c r="P517" i="2"/>
  <c r="BK517" i="2"/>
  <c r="J517" i="2"/>
  <c r="BE517" i="2" s="1"/>
  <c r="BI514" i="2"/>
  <c r="BH514" i="2"/>
  <c r="BG514" i="2"/>
  <c r="BF514" i="2"/>
  <c r="BE514" i="2"/>
  <c r="T514" i="2"/>
  <c r="R514" i="2"/>
  <c r="P514" i="2"/>
  <c r="BK514" i="2"/>
  <c r="J514" i="2"/>
  <c r="BI494" i="2"/>
  <c r="BH494" i="2"/>
  <c r="BG494" i="2"/>
  <c r="BF494" i="2"/>
  <c r="T494" i="2"/>
  <c r="T493" i="2" s="1"/>
  <c r="R494" i="2"/>
  <c r="R493" i="2" s="1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8" i="2"/>
  <c r="BH488" i="2"/>
  <c r="BG488" i="2"/>
  <c r="BF488" i="2"/>
  <c r="BE488" i="2"/>
  <c r="T488" i="2"/>
  <c r="R488" i="2"/>
  <c r="P488" i="2"/>
  <c r="BK488" i="2"/>
  <c r="J488" i="2"/>
  <c r="BI485" i="2"/>
  <c r="BH485" i="2"/>
  <c r="BG485" i="2"/>
  <c r="BF485" i="2"/>
  <c r="T485" i="2"/>
  <c r="R485" i="2"/>
  <c r="P485" i="2"/>
  <c r="BK485" i="2"/>
  <c r="J485" i="2"/>
  <c r="BE485" i="2" s="1"/>
  <c r="BI483" i="2"/>
  <c r="BH483" i="2"/>
  <c r="BG483" i="2"/>
  <c r="BF483" i="2"/>
  <c r="BE483" i="2"/>
  <c r="T483" i="2"/>
  <c r="R483" i="2"/>
  <c r="P483" i="2"/>
  <c r="BK483" i="2"/>
  <c r="J483" i="2"/>
  <c r="BI481" i="2"/>
  <c r="BH481" i="2"/>
  <c r="BG481" i="2"/>
  <c r="BF481" i="2"/>
  <c r="T481" i="2"/>
  <c r="R481" i="2"/>
  <c r="P481" i="2"/>
  <c r="BK481" i="2"/>
  <c r="J481" i="2"/>
  <c r="BE481" i="2" s="1"/>
  <c r="BI476" i="2"/>
  <c r="BH476" i="2"/>
  <c r="BG476" i="2"/>
  <c r="BF476" i="2"/>
  <c r="BE476" i="2"/>
  <c r="T476" i="2"/>
  <c r="R476" i="2"/>
  <c r="P476" i="2"/>
  <c r="BK476" i="2"/>
  <c r="J476" i="2"/>
  <c r="BI474" i="2"/>
  <c r="BH474" i="2"/>
  <c r="BG474" i="2"/>
  <c r="BF474" i="2"/>
  <c r="T474" i="2"/>
  <c r="R474" i="2"/>
  <c r="P474" i="2"/>
  <c r="BK474" i="2"/>
  <c r="J474" i="2"/>
  <c r="BE474" i="2" s="1"/>
  <c r="BI471" i="2"/>
  <c r="BH471" i="2"/>
  <c r="BG471" i="2"/>
  <c r="BF471" i="2"/>
  <c r="BE471" i="2"/>
  <c r="T471" i="2"/>
  <c r="R471" i="2"/>
  <c r="P471" i="2"/>
  <c r="BK471" i="2"/>
  <c r="J471" i="2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BE469" i="2"/>
  <c r="T469" i="2"/>
  <c r="R469" i="2"/>
  <c r="P469" i="2"/>
  <c r="BK469" i="2"/>
  <c r="J469" i="2"/>
  <c r="BI468" i="2"/>
  <c r="BH468" i="2"/>
  <c r="BG468" i="2"/>
  <c r="BF468" i="2"/>
  <c r="T468" i="2"/>
  <c r="R468" i="2"/>
  <c r="P468" i="2"/>
  <c r="BK468" i="2"/>
  <c r="J468" i="2"/>
  <c r="BE468" i="2" s="1"/>
  <c r="BI464" i="2"/>
  <c r="BH464" i="2"/>
  <c r="BG464" i="2"/>
  <c r="BF464" i="2"/>
  <c r="BE464" i="2"/>
  <c r="T464" i="2"/>
  <c r="R464" i="2"/>
  <c r="P464" i="2"/>
  <c r="BK464" i="2"/>
  <c r="J464" i="2"/>
  <c r="BI459" i="2"/>
  <c r="BH459" i="2"/>
  <c r="BG459" i="2"/>
  <c r="BF459" i="2"/>
  <c r="T459" i="2"/>
  <c r="R459" i="2"/>
  <c r="P459" i="2"/>
  <c r="BK459" i="2"/>
  <c r="J459" i="2"/>
  <c r="BE459" i="2" s="1"/>
  <c r="BI455" i="2"/>
  <c r="BH455" i="2"/>
  <c r="BG455" i="2"/>
  <c r="BF455" i="2"/>
  <c r="T455" i="2"/>
  <c r="R455" i="2"/>
  <c r="P455" i="2"/>
  <c r="BK455" i="2"/>
  <c r="J455" i="2"/>
  <c r="BE455" i="2" s="1"/>
  <c r="BI453" i="2"/>
  <c r="BH453" i="2"/>
  <c r="BG453" i="2"/>
  <c r="BF453" i="2"/>
  <c r="BE453" i="2"/>
  <c r="T453" i="2"/>
  <c r="R453" i="2"/>
  <c r="P453" i="2"/>
  <c r="BK453" i="2"/>
  <c r="J453" i="2"/>
  <c r="BI451" i="2"/>
  <c r="BH451" i="2"/>
  <c r="BG451" i="2"/>
  <c r="BF451" i="2"/>
  <c r="T451" i="2"/>
  <c r="R451" i="2"/>
  <c r="P451" i="2"/>
  <c r="BK451" i="2"/>
  <c r="J451" i="2"/>
  <c r="BE451" i="2" s="1"/>
  <c r="BI450" i="2"/>
  <c r="BH450" i="2"/>
  <c r="BG450" i="2"/>
  <c r="BF450" i="2"/>
  <c r="BE450" i="2"/>
  <c r="T450" i="2"/>
  <c r="R450" i="2"/>
  <c r="P450" i="2"/>
  <c r="BK450" i="2"/>
  <c r="J450" i="2"/>
  <c r="BI443" i="2"/>
  <c r="BH443" i="2"/>
  <c r="BG443" i="2"/>
  <c r="BF443" i="2"/>
  <c r="T443" i="2"/>
  <c r="R443" i="2"/>
  <c r="P443" i="2"/>
  <c r="BK443" i="2"/>
  <c r="J443" i="2"/>
  <c r="BE443" i="2" s="1"/>
  <c r="BI441" i="2"/>
  <c r="BH441" i="2"/>
  <c r="BG441" i="2"/>
  <c r="BF441" i="2"/>
  <c r="BE441" i="2"/>
  <c r="T441" i="2"/>
  <c r="R441" i="2"/>
  <c r="P441" i="2"/>
  <c r="BK441" i="2"/>
  <c r="J441" i="2"/>
  <c r="BI438" i="2"/>
  <c r="BH438" i="2"/>
  <c r="BG438" i="2"/>
  <c r="BF438" i="2"/>
  <c r="T438" i="2"/>
  <c r="R438" i="2"/>
  <c r="P438" i="2"/>
  <c r="BK438" i="2"/>
  <c r="J438" i="2"/>
  <c r="BE438" i="2" s="1"/>
  <c r="BI436" i="2"/>
  <c r="BH436" i="2"/>
  <c r="BG436" i="2"/>
  <c r="BF436" i="2"/>
  <c r="BE436" i="2"/>
  <c r="T436" i="2"/>
  <c r="R436" i="2"/>
  <c r="P436" i="2"/>
  <c r="BK436" i="2"/>
  <c r="J436" i="2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BE428" i="2"/>
  <c r="T428" i="2"/>
  <c r="R428" i="2"/>
  <c r="P428" i="2"/>
  <c r="BK428" i="2"/>
  <c r="J428" i="2"/>
  <c r="BI423" i="2"/>
  <c r="BH423" i="2"/>
  <c r="BG423" i="2"/>
  <c r="BF423" i="2"/>
  <c r="T423" i="2"/>
  <c r="R423" i="2"/>
  <c r="R422" i="2" s="1"/>
  <c r="P423" i="2"/>
  <c r="P422" i="2" s="1"/>
  <c r="BK423" i="2"/>
  <c r="J423" i="2"/>
  <c r="BE423" i="2" s="1"/>
  <c r="BI416" i="2"/>
  <c r="BH416" i="2"/>
  <c r="BG416" i="2"/>
  <c r="BF416" i="2"/>
  <c r="BE416" i="2"/>
  <c r="T416" i="2"/>
  <c r="R416" i="2"/>
  <c r="P416" i="2"/>
  <c r="BK416" i="2"/>
  <c r="J416" i="2"/>
  <c r="BI412" i="2"/>
  <c r="BH412" i="2"/>
  <c r="BG412" i="2"/>
  <c r="BF412" i="2"/>
  <c r="T412" i="2"/>
  <c r="R412" i="2"/>
  <c r="P412" i="2"/>
  <c r="BK412" i="2"/>
  <c r="J412" i="2"/>
  <c r="BE412" i="2" s="1"/>
  <c r="BI408" i="2"/>
  <c r="BH408" i="2"/>
  <c r="BG408" i="2"/>
  <c r="BF408" i="2"/>
  <c r="BE408" i="2"/>
  <c r="T408" i="2"/>
  <c r="R408" i="2"/>
  <c r="P408" i="2"/>
  <c r="BK408" i="2"/>
  <c r="J408" i="2"/>
  <c r="BI401" i="2"/>
  <c r="BH401" i="2"/>
  <c r="BG401" i="2"/>
  <c r="BF401" i="2"/>
  <c r="T401" i="2"/>
  <c r="R401" i="2"/>
  <c r="P401" i="2"/>
  <c r="BK401" i="2"/>
  <c r="J401" i="2"/>
  <c r="BE401" i="2" s="1"/>
  <c r="BI395" i="2"/>
  <c r="BH395" i="2"/>
  <c r="BG395" i="2"/>
  <c r="BF395" i="2"/>
  <c r="BE395" i="2"/>
  <c r="T395" i="2"/>
  <c r="R395" i="2"/>
  <c r="P395" i="2"/>
  <c r="BK395" i="2"/>
  <c r="J395" i="2"/>
  <c r="BI389" i="2"/>
  <c r="BH389" i="2"/>
  <c r="BG389" i="2"/>
  <c r="BF389" i="2"/>
  <c r="T389" i="2"/>
  <c r="R389" i="2"/>
  <c r="P389" i="2"/>
  <c r="BK389" i="2"/>
  <c r="J389" i="2"/>
  <c r="BE389" i="2" s="1"/>
  <c r="BI383" i="2"/>
  <c r="BH383" i="2"/>
  <c r="BG383" i="2"/>
  <c r="BF383" i="2"/>
  <c r="BE383" i="2"/>
  <c r="T383" i="2"/>
  <c r="R383" i="2"/>
  <c r="P383" i="2"/>
  <c r="BK383" i="2"/>
  <c r="J383" i="2"/>
  <c r="BI377" i="2"/>
  <c r="BH377" i="2"/>
  <c r="BG377" i="2"/>
  <c r="BF377" i="2"/>
  <c r="T377" i="2"/>
  <c r="R377" i="2"/>
  <c r="P377" i="2"/>
  <c r="BK377" i="2"/>
  <c r="J377" i="2"/>
  <c r="BE377" i="2" s="1"/>
  <c r="BI370" i="2"/>
  <c r="BH370" i="2"/>
  <c r="BG370" i="2"/>
  <c r="BF370" i="2"/>
  <c r="BE370" i="2"/>
  <c r="T370" i="2"/>
  <c r="R370" i="2"/>
  <c r="R369" i="2" s="1"/>
  <c r="R368" i="2" s="1"/>
  <c r="P370" i="2"/>
  <c r="P369" i="2" s="1"/>
  <c r="P368" i="2" s="1"/>
  <c r="BK370" i="2"/>
  <c r="BK369" i="2" s="1"/>
  <c r="J369" i="2" s="1"/>
  <c r="J62" i="2" s="1"/>
  <c r="J370" i="2"/>
  <c r="BI366" i="2"/>
  <c r="BH366" i="2"/>
  <c r="BG366" i="2"/>
  <c r="BF366" i="2"/>
  <c r="BE366" i="2"/>
  <c r="T366" i="2"/>
  <c r="R366" i="2"/>
  <c r="P366" i="2"/>
  <c r="BK366" i="2"/>
  <c r="J366" i="2"/>
  <c r="BI363" i="2"/>
  <c r="BH363" i="2"/>
  <c r="BG363" i="2"/>
  <c r="BF363" i="2"/>
  <c r="T363" i="2"/>
  <c r="R363" i="2"/>
  <c r="P363" i="2"/>
  <c r="BK363" i="2"/>
  <c r="J363" i="2"/>
  <c r="BE363" i="2" s="1"/>
  <c r="BI360" i="2"/>
  <c r="BH360" i="2"/>
  <c r="BG360" i="2"/>
  <c r="BF360" i="2"/>
  <c r="BE360" i="2"/>
  <c r="T360" i="2"/>
  <c r="R360" i="2"/>
  <c r="P360" i="2"/>
  <c r="BK360" i="2"/>
  <c r="J360" i="2"/>
  <c r="BI349" i="2"/>
  <c r="BH349" i="2"/>
  <c r="BG349" i="2"/>
  <c r="BF349" i="2"/>
  <c r="T349" i="2"/>
  <c r="R349" i="2"/>
  <c r="P349" i="2"/>
  <c r="BK349" i="2"/>
  <c r="J349" i="2"/>
  <c r="BE349" i="2" s="1"/>
  <c r="BI340" i="2"/>
  <c r="BH340" i="2"/>
  <c r="BG340" i="2"/>
  <c r="BF340" i="2"/>
  <c r="BE340" i="2"/>
  <c r="T340" i="2"/>
  <c r="R340" i="2"/>
  <c r="P340" i="2"/>
  <c r="BK340" i="2"/>
  <c r="J340" i="2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BE331" i="2"/>
  <c r="T331" i="2"/>
  <c r="R331" i="2"/>
  <c r="P331" i="2"/>
  <c r="BK331" i="2"/>
  <c r="J331" i="2"/>
  <c r="BI330" i="2"/>
  <c r="BH330" i="2"/>
  <c r="BG330" i="2"/>
  <c r="BF330" i="2"/>
  <c r="T330" i="2"/>
  <c r="R330" i="2"/>
  <c r="P330" i="2"/>
  <c r="BK330" i="2"/>
  <c r="J330" i="2"/>
  <c r="BE330" i="2" s="1"/>
  <c r="BI326" i="2"/>
  <c r="BH326" i="2"/>
  <c r="BG326" i="2"/>
  <c r="BF326" i="2"/>
  <c r="BE326" i="2"/>
  <c r="T326" i="2"/>
  <c r="R326" i="2"/>
  <c r="P326" i="2"/>
  <c r="BK326" i="2"/>
  <c r="J326" i="2"/>
  <c r="BI323" i="2"/>
  <c r="BH323" i="2"/>
  <c r="BG323" i="2"/>
  <c r="BF323" i="2"/>
  <c r="T323" i="2"/>
  <c r="R323" i="2"/>
  <c r="P323" i="2"/>
  <c r="BK323" i="2"/>
  <c r="J323" i="2"/>
  <c r="BE323" i="2" s="1"/>
  <c r="BI320" i="2"/>
  <c r="BH320" i="2"/>
  <c r="BG320" i="2"/>
  <c r="BF320" i="2"/>
  <c r="BE320" i="2"/>
  <c r="T320" i="2"/>
  <c r="R320" i="2"/>
  <c r="P320" i="2"/>
  <c r="BK320" i="2"/>
  <c r="J320" i="2"/>
  <c r="BI317" i="2"/>
  <c r="BH317" i="2"/>
  <c r="BG317" i="2"/>
  <c r="BF317" i="2"/>
  <c r="T317" i="2"/>
  <c r="R317" i="2"/>
  <c r="P317" i="2"/>
  <c r="BK317" i="2"/>
  <c r="J317" i="2"/>
  <c r="BE317" i="2" s="1"/>
  <c r="BI306" i="2"/>
  <c r="BH306" i="2"/>
  <c r="BG306" i="2"/>
  <c r="BF306" i="2"/>
  <c r="BE306" i="2"/>
  <c r="T306" i="2"/>
  <c r="R306" i="2"/>
  <c r="P306" i="2"/>
  <c r="BK306" i="2"/>
  <c r="J306" i="2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BE303" i="2"/>
  <c r="T303" i="2"/>
  <c r="R303" i="2"/>
  <c r="P303" i="2"/>
  <c r="BK303" i="2"/>
  <c r="J303" i="2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BE299" i="2"/>
  <c r="T299" i="2"/>
  <c r="R299" i="2"/>
  <c r="P299" i="2"/>
  <c r="BK299" i="2"/>
  <c r="J299" i="2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BE295" i="2"/>
  <c r="T295" i="2"/>
  <c r="R295" i="2"/>
  <c r="P295" i="2"/>
  <c r="BK295" i="2"/>
  <c r="J295" i="2"/>
  <c r="BI294" i="2"/>
  <c r="BH294" i="2"/>
  <c r="BG294" i="2"/>
  <c r="BF294" i="2"/>
  <c r="T294" i="2"/>
  <c r="R294" i="2"/>
  <c r="P294" i="2"/>
  <c r="BK294" i="2"/>
  <c r="J294" i="2"/>
  <c r="BE294" i="2" s="1"/>
  <c r="BI290" i="2"/>
  <c r="BH290" i="2"/>
  <c r="BG290" i="2"/>
  <c r="BF290" i="2"/>
  <c r="BE290" i="2"/>
  <c r="T290" i="2"/>
  <c r="R290" i="2"/>
  <c r="P290" i="2"/>
  <c r="BK290" i="2"/>
  <c r="J290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BE285" i="2"/>
  <c r="T285" i="2"/>
  <c r="R285" i="2"/>
  <c r="P285" i="2"/>
  <c r="BK285" i="2"/>
  <c r="J285" i="2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BE280" i="2"/>
  <c r="T280" i="2"/>
  <c r="R280" i="2"/>
  <c r="P280" i="2"/>
  <c r="BK280" i="2"/>
  <c r="J280" i="2"/>
  <c r="BI275" i="2"/>
  <c r="BH275" i="2"/>
  <c r="BG275" i="2"/>
  <c r="BF275" i="2"/>
  <c r="T275" i="2"/>
  <c r="R275" i="2"/>
  <c r="P275" i="2"/>
  <c r="BK275" i="2"/>
  <c r="J275" i="2"/>
  <c r="BE275" i="2" s="1"/>
  <c r="BI270" i="2"/>
  <c r="BH270" i="2"/>
  <c r="BG270" i="2"/>
  <c r="BF270" i="2"/>
  <c r="BE270" i="2"/>
  <c r="T270" i="2"/>
  <c r="R270" i="2"/>
  <c r="P270" i="2"/>
  <c r="BK270" i="2"/>
  <c r="J270" i="2"/>
  <c r="BI262" i="2"/>
  <c r="BH262" i="2"/>
  <c r="BG262" i="2"/>
  <c r="BF262" i="2"/>
  <c r="T262" i="2"/>
  <c r="R262" i="2"/>
  <c r="P262" i="2"/>
  <c r="BK262" i="2"/>
  <c r="J262" i="2"/>
  <c r="BE262" i="2" s="1"/>
  <c r="BI254" i="2"/>
  <c r="BH254" i="2"/>
  <c r="BG254" i="2"/>
  <c r="BF254" i="2"/>
  <c r="BE254" i="2"/>
  <c r="T254" i="2"/>
  <c r="R254" i="2"/>
  <c r="P254" i="2"/>
  <c r="BK254" i="2"/>
  <c r="J254" i="2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BE245" i="2"/>
  <c r="T245" i="2"/>
  <c r="R245" i="2"/>
  <c r="P245" i="2"/>
  <c r="BK245" i="2"/>
  <c r="J245" i="2"/>
  <c r="BI242" i="2"/>
  <c r="BH242" i="2"/>
  <c r="BG242" i="2"/>
  <c r="BF242" i="2"/>
  <c r="T242" i="2"/>
  <c r="R242" i="2"/>
  <c r="P242" i="2"/>
  <c r="BK242" i="2"/>
  <c r="J242" i="2"/>
  <c r="BE242" i="2" s="1"/>
  <c r="BI234" i="2"/>
  <c r="BH234" i="2"/>
  <c r="BG234" i="2"/>
  <c r="BF234" i="2"/>
  <c r="BE234" i="2"/>
  <c r="T234" i="2"/>
  <c r="R234" i="2"/>
  <c r="P234" i="2"/>
  <c r="P233" i="2" s="1"/>
  <c r="BK234" i="2"/>
  <c r="BK233" i="2" s="1"/>
  <c r="J233" i="2" s="1"/>
  <c r="J60" i="2" s="1"/>
  <c r="J234" i="2"/>
  <c r="BI228" i="2"/>
  <c r="BH228" i="2"/>
  <c r="BG228" i="2"/>
  <c r="BF228" i="2"/>
  <c r="BE228" i="2"/>
  <c r="T228" i="2"/>
  <c r="R228" i="2"/>
  <c r="P228" i="2"/>
  <c r="BK228" i="2"/>
  <c r="J228" i="2"/>
  <c r="BI223" i="2"/>
  <c r="BH223" i="2"/>
  <c r="BG223" i="2"/>
  <c r="BF223" i="2"/>
  <c r="T223" i="2"/>
  <c r="R223" i="2"/>
  <c r="P223" i="2"/>
  <c r="BK223" i="2"/>
  <c r="J223" i="2"/>
  <c r="BE223" i="2" s="1"/>
  <c r="BI216" i="2"/>
  <c r="BH216" i="2"/>
  <c r="BG216" i="2"/>
  <c r="BF216" i="2"/>
  <c r="BE216" i="2"/>
  <c r="T216" i="2"/>
  <c r="R216" i="2"/>
  <c r="P216" i="2"/>
  <c r="BK216" i="2"/>
  <c r="J216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BE212" i="2"/>
  <c r="T212" i="2"/>
  <c r="R212" i="2"/>
  <c r="P212" i="2"/>
  <c r="BK212" i="2"/>
  <c r="J212" i="2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T209" i="2"/>
  <c r="R209" i="2"/>
  <c r="P209" i="2"/>
  <c r="BK209" i="2"/>
  <c r="J209" i="2"/>
  <c r="BE209" i="2" s="1"/>
  <c r="BI188" i="2"/>
  <c r="BH188" i="2"/>
  <c r="BG188" i="2"/>
  <c r="BF188" i="2"/>
  <c r="BE188" i="2"/>
  <c r="T188" i="2"/>
  <c r="R188" i="2"/>
  <c r="P188" i="2"/>
  <c r="BK188" i="2"/>
  <c r="J188" i="2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BE177" i="2"/>
  <c r="T177" i="2"/>
  <c r="R177" i="2"/>
  <c r="P177" i="2"/>
  <c r="BK177" i="2"/>
  <c r="J177" i="2"/>
  <c r="BI167" i="2"/>
  <c r="BH167" i="2"/>
  <c r="BG167" i="2"/>
  <c r="BF167" i="2"/>
  <c r="T167" i="2"/>
  <c r="R167" i="2"/>
  <c r="P167" i="2"/>
  <c r="BK167" i="2"/>
  <c r="J167" i="2"/>
  <c r="BE167" i="2" s="1"/>
  <c r="BI159" i="2"/>
  <c r="BH159" i="2"/>
  <c r="BG159" i="2"/>
  <c r="BF159" i="2"/>
  <c r="BE159" i="2"/>
  <c r="T159" i="2"/>
  <c r="R159" i="2"/>
  <c r="P159" i="2"/>
  <c r="BK159" i="2"/>
  <c r="J159" i="2"/>
  <c r="BI156" i="2"/>
  <c r="BH156" i="2"/>
  <c r="BG156" i="2"/>
  <c r="BF156" i="2"/>
  <c r="T156" i="2"/>
  <c r="R156" i="2"/>
  <c r="P156" i="2"/>
  <c r="BK156" i="2"/>
  <c r="J156" i="2"/>
  <c r="BE156" i="2" s="1"/>
  <c r="BI148" i="2"/>
  <c r="BH148" i="2"/>
  <c r="BG148" i="2"/>
  <c r="BF148" i="2"/>
  <c r="BE148" i="2"/>
  <c r="T148" i="2"/>
  <c r="T147" i="2" s="1"/>
  <c r="R148" i="2"/>
  <c r="P148" i="2"/>
  <c r="P147" i="2" s="1"/>
  <c r="BK148" i="2"/>
  <c r="BK147" i="2" s="1"/>
  <c r="J147" i="2" s="1"/>
  <c r="J59" i="2" s="1"/>
  <c r="J148" i="2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R142" i="2"/>
  <c r="P142" i="2"/>
  <c r="BK142" i="2"/>
  <c r="J142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BE139" i="2"/>
  <c r="T139" i="2"/>
  <c r="R139" i="2"/>
  <c r="P139" i="2"/>
  <c r="BK139" i="2"/>
  <c r="J139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T131" i="2"/>
  <c r="R131" i="2"/>
  <c r="P131" i="2"/>
  <c r="BK131" i="2"/>
  <c r="J131" i="2"/>
  <c r="BE131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F33" i="2" s="1"/>
  <c r="BC52" i="1" s="1"/>
  <c r="BG114" i="2"/>
  <c r="BF114" i="2"/>
  <c r="T114" i="2"/>
  <c r="R114" i="2"/>
  <c r="R112" i="2" s="1"/>
  <c r="P114" i="2"/>
  <c r="BK114" i="2"/>
  <c r="J114" i="2"/>
  <c r="BE114" i="2" s="1"/>
  <c r="BI113" i="2"/>
  <c r="BH113" i="2"/>
  <c r="BG113" i="2"/>
  <c r="BF113" i="2"/>
  <c r="BE113" i="2"/>
  <c r="T113" i="2"/>
  <c r="R113" i="2"/>
  <c r="P113" i="2"/>
  <c r="P112" i="2" s="1"/>
  <c r="BK113" i="2"/>
  <c r="BK112" i="2" s="1"/>
  <c r="J112" i="2" s="1"/>
  <c r="J58" i="2" s="1"/>
  <c r="J113" i="2"/>
  <c r="J106" i="2"/>
  <c r="F106" i="2"/>
  <c r="J104" i="2"/>
  <c r="F104" i="2"/>
  <c r="E102" i="2"/>
  <c r="F52" i="2"/>
  <c r="J51" i="2"/>
  <c r="F51" i="2"/>
  <c r="F49" i="2"/>
  <c r="E47" i="2"/>
  <c r="J18" i="2"/>
  <c r="E18" i="2"/>
  <c r="F107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P680" i="2" l="1"/>
  <c r="F30" i="2"/>
  <c r="AZ52" i="1" s="1"/>
  <c r="F34" i="2"/>
  <c r="BD52" i="1" s="1"/>
  <c r="P647" i="2"/>
  <c r="P458" i="2" s="1"/>
  <c r="P457" i="2" s="1"/>
  <c r="P111" i="2" s="1"/>
  <c r="P110" i="2" s="1"/>
  <c r="AU52" i="1" s="1"/>
  <c r="BK680" i="2"/>
  <c r="J680" i="2" s="1"/>
  <c r="J70" i="2" s="1"/>
  <c r="T715" i="2"/>
  <c r="T680" i="2" s="1"/>
  <c r="BK726" i="2"/>
  <c r="J726" i="2" s="1"/>
  <c r="J72" i="2" s="1"/>
  <c r="P821" i="2"/>
  <c r="R845" i="2"/>
  <c r="R729" i="2" s="1"/>
  <c r="P887" i="2"/>
  <c r="BK905" i="2"/>
  <c r="J905" i="2" s="1"/>
  <c r="J78" i="2" s="1"/>
  <c r="T953" i="2"/>
  <c r="R962" i="2"/>
  <c r="P996" i="2"/>
  <c r="P1143" i="2"/>
  <c r="BK1143" i="2"/>
  <c r="J1143" i="2" s="1"/>
  <c r="J84" i="2" s="1"/>
  <c r="J30" i="2"/>
  <c r="AV52" i="1" s="1"/>
  <c r="BK368" i="2"/>
  <c r="J368" i="2" s="1"/>
  <c r="J61" i="2" s="1"/>
  <c r="F33" i="3"/>
  <c r="BC53" i="1" s="1"/>
  <c r="BC51" i="1" s="1"/>
  <c r="J1349" i="2"/>
  <c r="J89" i="2" s="1"/>
  <c r="BK1348" i="2"/>
  <c r="J1348" i="2" s="1"/>
  <c r="J88" i="2" s="1"/>
  <c r="J30" i="4"/>
  <c r="AV54" i="1" s="1"/>
  <c r="F30" i="4"/>
  <c r="AZ54" i="1" s="1"/>
  <c r="E100" i="2"/>
  <c r="R233" i="2"/>
  <c r="R1089" i="2"/>
  <c r="BK1130" i="2"/>
  <c r="J1130" i="2" s="1"/>
  <c r="J83" i="2" s="1"/>
  <c r="T1143" i="2"/>
  <c r="BK1312" i="2"/>
  <c r="J1312" i="2" s="1"/>
  <c r="J85" i="2" s="1"/>
  <c r="P84" i="3"/>
  <c r="AU53" i="1" s="1"/>
  <c r="J31" i="3"/>
  <c r="AW53" i="1" s="1"/>
  <c r="R167" i="3"/>
  <c r="J31" i="4"/>
  <c r="AW54" i="1" s="1"/>
  <c r="J31" i="2"/>
  <c r="AW52" i="1" s="1"/>
  <c r="F31" i="2"/>
  <c r="BA52" i="1" s="1"/>
  <c r="R647" i="2"/>
  <c r="R458" i="2" s="1"/>
  <c r="R457" i="2" s="1"/>
  <c r="F32" i="2"/>
  <c r="BB52" i="1" s="1"/>
  <c r="T422" i="2"/>
  <c r="BK493" i="2"/>
  <c r="J493" i="2" s="1"/>
  <c r="J66" i="2" s="1"/>
  <c r="R666" i="2"/>
  <c r="J730" i="2"/>
  <c r="J74" i="2" s="1"/>
  <c r="BK729" i="2"/>
  <c r="J729" i="2" s="1"/>
  <c r="J73" i="2" s="1"/>
  <c r="T112" i="2"/>
  <c r="R147" i="2"/>
  <c r="T233" i="2"/>
  <c r="T369" i="2"/>
  <c r="T368" i="2" s="1"/>
  <c r="BK422" i="2"/>
  <c r="J422" i="2" s="1"/>
  <c r="J63" i="2" s="1"/>
  <c r="P493" i="2"/>
  <c r="BK647" i="2"/>
  <c r="T666" i="2"/>
  <c r="T647" i="2" s="1"/>
  <c r="T458" i="2" s="1"/>
  <c r="T457" i="2" s="1"/>
  <c r="R715" i="2"/>
  <c r="R680" i="2" s="1"/>
  <c r="T726" i="2"/>
  <c r="P730" i="2"/>
  <c r="P729" i="2" s="1"/>
  <c r="BK821" i="2"/>
  <c r="J821" i="2" s="1"/>
  <c r="J75" i="2" s="1"/>
  <c r="P845" i="2"/>
  <c r="BK887" i="2"/>
  <c r="J887" i="2" s="1"/>
  <c r="J77" i="2" s="1"/>
  <c r="T905" i="2"/>
  <c r="T729" i="2" s="1"/>
  <c r="R953" i="2"/>
  <c r="P962" i="2"/>
  <c r="T1089" i="2"/>
  <c r="BK89" i="3"/>
  <c r="J89" i="3" s="1"/>
  <c r="J58" i="3" s="1"/>
  <c r="P134" i="3"/>
  <c r="T134" i="3"/>
  <c r="P167" i="3"/>
  <c r="T1334" i="2"/>
  <c r="R1343" i="2"/>
  <c r="T1351" i="2"/>
  <c r="T1348" i="2" s="1"/>
  <c r="P1348" i="2"/>
  <c r="T89" i="3"/>
  <c r="T84" i="3" s="1"/>
  <c r="J82" i="4"/>
  <c r="J58" i="4" s="1"/>
  <c r="BK81" i="4"/>
  <c r="F34" i="4"/>
  <c r="BD54" i="1" s="1"/>
  <c r="T89" i="4"/>
  <c r="T81" i="4" s="1"/>
  <c r="T80" i="4" s="1"/>
  <c r="J31" i="5"/>
  <c r="AW55" i="1" s="1"/>
  <c r="E81" i="6"/>
  <c r="E45" i="6"/>
  <c r="BK92" i="6"/>
  <c r="J30" i="6"/>
  <c r="AV56" i="1" s="1"/>
  <c r="J87" i="7"/>
  <c r="J49" i="7"/>
  <c r="J30" i="3"/>
  <c r="AV53" i="1" s="1"/>
  <c r="AT53" i="1" s="1"/>
  <c r="F34" i="3"/>
  <c r="BD53" i="1" s="1"/>
  <c r="F77" i="4"/>
  <c r="P89" i="4"/>
  <c r="P81" i="4" s="1"/>
  <c r="P80" i="4" s="1"/>
  <c r="AU54" i="1" s="1"/>
  <c r="E45" i="5"/>
  <c r="BK157" i="5"/>
  <c r="J157" i="5" s="1"/>
  <c r="J65" i="5" s="1"/>
  <c r="R157" i="5"/>
  <c r="J212" i="5"/>
  <c r="J71" i="5" s="1"/>
  <c r="BK211" i="5"/>
  <c r="J211" i="5" s="1"/>
  <c r="J70" i="5" s="1"/>
  <c r="BK1089" i="2"/>
  <c r="J1089" i="2" s="1"/>
  <c r="J82" i="2" s="1"/>
  <c r="F31" i="3"/>
  <c r="BA53" i="1" s="1"/>
  <c r="R89" i="3"/>
  <c r="R84" i="3" s="1"/>
  <c r="F30" i="3"/>
  <c r="AZ53" i="1" s="1"/>
  <c r="BK84" i="3"/>
  <c r="J84" i="3" s="1"/>
  <c r="F33" i="4"/>
  <c r="BC54" i="1" s="1"/>
  <c r="R89" i="4"/>
  <c r="R81" i="4" s="1"/>
  <c r="R80" i="4" s="1"/>
  <c r="P93" i="5"/>
  <c r="P92" i="5" s="1"/>
  <c r="F32" i="5"/>
  <c r="BB55" i="1" s="1"/>
  <c r="BK93" i="5"/>
  <c r="F34" i="5"/>
  <c r="BD55" i="1" s="1"/>
  <c r="J49" i="4"/>
  <c r="P299" i="4"/>
  <c r="F31" i="5"/>
  <c r="BA55" i="1" s="1"/>
  <c r="BK112" i="5"/>
  <c r="J112" i="5" s="1"/>
  <c r="J60" i="5" s="1"/>
  <c r="BK122" i="5"/>
  <c r="P144" i="5"/>
  <c r="P121" i="5" s="1"/>
  <c r="P184" i="5"/>
  <c r="F33" i="6"/>
  <c r="BC56" i="1" s="1"/>
  <c r="BK95" i="6"/>
  <c r="J95" i="6" s="1"/>
  <c r="J59" i="6" s="1"/>
  <c r="R132" i="6"/>
  <c r="R92" i="6" s="1"/>
  <c r="R91" i="6" s="1"/>
  <c r="R211" i="6"/>
  <c r="BK332" i="6"/>
  <c r="J332" i="6" s="1"/>
  <c r="J67" i="6" s="1"/>
  <c r="R93" i="5"/>
  <c r="R92" i="5" s="1"/>
  <c r="F33" i="5"/>
  <c r="BC55" i="1" s="1"/>
  <c r="T112" i="5"/>
  <c r="T144" i="5"/>
  <c r="F31" i="6"/>
  <c r="BA56" i="1" s="1"/>
  <c r="J31" i="6"/>
  <c r="AW56" i="1" s="1"/>
  <c r="P224" i="6"/>
  <c r="F75" i="9"/>
  <c r="F52" i="9"/>
  <c r="F31" i="4"/>
  <c r="BA54" i="1" s="1"/>
  <c r="J30" i="5"/>
  <c r="AV55" i="1" s="1"/>
  <c r="AT55" i="1" s="1"/>
  <c r="F30" i="5"/>
  <c r="AZ55" i="1" s="1"/>
  <c r="T93" i="5"/>
  <c r="T92" i="5" s="1"/>
  <c r="T122" i="5"/>
  <c r="BK133" i="5"/>
  <c r="J133" i="5" s="1"/>
  <c r="J63" i="5" s="1"/>
  <c r="BK144" i="5"/>
  <c r="J144" i="5" s="1"/>
  <c r="J64" i="5" s="1"/>
  <c r="T224" i="6"/>
  <c r="T211" i="6" s="1"/>
  <c r="T92" i="6" s="1"/>
  <c r="T91" i="6" s="1"/>
  <c r="BK307" i="6"/>
  <c r="J307" i="6" s="1"/>
  <c r="J65" i="6" s="1"/>
  <c r="F32" i="7"/>
  <c r="BB57" i="1" s="1"/>
  <c r="T120" i="7"/>
  <c r="P131" i="7"/>
  <c r="P81" i="8"/>
  <c r="P80" i="8" s="1"/>
  <c r="AU58" i="1" s="1"/>
  <c r="BK81" i="8"/>
  <c r="J82" i="8"/>
  <c r="J58" i="8" s="1"/>
  <c r="R122" i="5"/>
  <c r="T157" i="5"/>
  <c r="T208" i="5"/>
  <c r="T207" i="5" s="1"/>
  <c r="F32" i="6"/>
  <c r="BB56" i="1" s="1"/>
  <c r="T132" i="6"/>
  <c r="P353" i="6"/>
  <c r="R307" i="6"/>
  <c r="J98" i="7"/>
  <c r="J60" i="7" s="1"/>
  <c r="P113" i="7"/>
  <c r="T131" i="7"/>
  <c r="P137" i="7"/>
  <c r="P163" i="7"/>
  <c r="J31" i="8"/>
  <c r="AW58" i="1" s="1"/>
  <c r="J80" i="9"/>
  <c r="J58" i="9" s="1"/>
  <c r="BK79" i="9"/>
  <c r="BK208" i="5"/>
  <c r="BK132" i="6"/>
  <c r="J132" i="6" s="1"/>
  <c r="J60" i="6" s="1"/>
  <c r="R165" i="6"/>
  <c r="BK211" i="6"/>
  <c r="J211" i="6" s="1"/>
  <c r="J62" i="6" s="1"/>
  <c r="P302" i="6"/>
  <c r="P308" i="6"/>
  <c r="J94" i="7"/>
  <c r="J57" i="7" s="1"/>
  <c r="J30" i="7"/>
  <c r="AV57" i="1" s="1"/>
  <c r="AT57" i="1" s="1"/>
  <c r="F30" i="7"/>
  <c r="AZ57" i="1" s="1"/>
  <c r="F34" i="7"/>
  <c r="BD57" i="1" s="1"/>
  <c r="BK107" i="7"/>
  <c r="J107" i="7" s="1"/>
  <c r="J64" i="7" s="1"/>
  <c r="R125" i="7"/>
  <c r="J30" i="8"/>
  <c r="AV58" i="1" s="1"/>
  <c r="AT58" i="1" s="1"/>
  <c r="F30" i="8"/>
  <c r="AZ58" i="1" s="1"/>
  <c r="T81" i="8"/>
  <c r="T80" i="8" s="1"/>
  <c r="F30" i="6"/>
  <c r="AZ56" i="1" s="1"/>
  <c r="F34" i="6"/>
  <c r="BD56" i="1" s="1"/>
  <c r="P132" i="6"/>
  <c r="P211" i="6"/>
  <c r="P92" i="6" s="1"/>
  <c r="T353" i="6"/>
  <c r="T307" i="6" s="1"/>
  <c r="F90" i="7"/>
  <c r="J31" i="7"/>
  <c r="AW57" i="1" s="1"/>
  <c r="R97" i="7"/>
  <c r="R93" i="7" s="1"/>
  <c r="T113" i="7"/>
  <c r="T137" i="7"/>
  <c r="T163" i="7"/>
  <c r="J30" i="10"/>
  <c r="AV60" i="1" s="1"/>
  <c r="AT60" i="1" s="1"/>
  <c r="F30" i="10"/>
  <c r="AZ60" i="1" s="1"/>
  <c r="T82" i="10"/>
  <c r="T79" i="10" s="1"/>
  <c r="F33" i="7"/>
  <c r="BC57" i="1" s="1"/>
  <c r="T107" i="7"/>
  <c r="T97" i="7" s="1"/>
  <c r="T93" i="7" s="1"/>
  <c r="BK113" i="7"/>
  <c r="J113" i="7" s="1"/>
  <c r="J65" i="7" s="1"/>
  <c r="T125" i="7"/>
  <c r="BK131" i="7"/>
  <c r="J131" i="7" s="1"/>
  <c r="J69" i="7" s="1"/>
  <c r="R137" i="7"/>
  <c r="F31" i="8"/>
  <c r="BA58" i="1" s="1"/>
  <c r="T80" i="9"/>
  <c r="T79" i="9" s="1"/>
  <c r="T78" i="9" s="1"/>
  <c r="F33" i="9"/>
  <c r="BC59" i="1" s="1"/>
  <c r="J49" i="10"/>
  <c r="J73" i="10"/>
  <c r="J82" i="10"/>
  <c r="J59" i="10" s="1"/>
  <c r="BK79" i="10"/>
  <c r="J79" i="10" s="1"/>
  <c r="J31" i="10"/>
  <c r="AW60" i="1" s="1"/>
  <c r="R79" i="10"/>
  <c r="F31" i="7"/>
  <c r="BA57" i="1" s="1"/>
  <c r="P97" i="7"/>
  <c r="P93" i="7" s="1"/>
  <c r="AU57" i="1" s="1"/>
  <c r="R163" i="7"/>
  <c r="BK179" i="7"/>
  <c r="J179" i="7" s="1"/>
  <c r="J72" i="7" s="1"/>
  <c r="BK198" i="7"/>
  <c r="J198" i="7" s="1"/>
  <c r="J73" i="7" s="1"/>
  <c r="R82" i="8"/>
  <c r="R81" i="8" s="1"/>
  <c r="R80" i="8" s="1"/>
  <c r="F33" i="8"/>
  <c r="BC58" i="1" s="1"/>
  <c r="P95" i="8"/>
  <c r="J31" i="9"/>
  <c r="AW59" i="1" s="1"/>
  <c r="AT59" i="1" s="1"/>
  <c r="F31" i="9"/>
  <c r="BA59" i="1" s="1"/>
  <c r="F33" i="10"/>
  <c r="BC60" i="1" s="1"/>
  <c r="F74" i="9"/>
  <c r="J74" i="9"/>
  <c r="E69" i="10"/>
  <c r="F31" i="10"/>
  <c r="BA60" i="1" s="1"/>
  <c r="R111" i="2" l="1"/>
  <c r="R110" i="2" s="1"/>
  <c r="W29" i="1"/>
  <c r="AY51" i="1"/>
  <c r="P91" i="6"/>
  <c r="AU56" i="1" s="1"/>
  <c r="J81" i="8"/>
  <c r="J57" i="8" s="1"/>
  <c r="BK80" i="8"/>
  <c r="J80" i="8" s="1"/>
  <c r="P307" i="6"/>
  <c r="P91" i="5"/>
  <c r="AU55" i="1" s="1"/>
  <c r="AU51" i="1" s="1"/>
  <c r="AT56" i="1"/>
  <c r="T111" i="2"/>
  <c r="T110" i="2" s="1"/>
  <c r="BA51" i="1"/>
  <c r="J27" i="10"/>
  <c r="J56" i="10"/>
  <c r="J208" i="5"/>
  <c r="J69" i="5" s="1"/>
  <c r="BK207" i="5"/>
  <c r="J207" i="5" s="1"/>
  <c r="J68" i="5" s="1"/>
  <c r="BB51" i="1"/>
  <c r="BD51" i="1"/>
  <c r="W30" i="1" s="1"/>
  <c r="BK92" i="5"/>
  <c r="J93" i="5"/>
  <c r="J58" i="5" s="1"/>
  <c r="J647" i="2"/>
  <c r="J67" i="2" s="1"/>
  <c r="BK458" i="2"/>
  <c r="AT54" i="1"/>
  <c r="AZ51" i="1"/>
  <c r="BK97" i="7"/>
  <c r="BK91" i="6"/>
  <c r="J91" i="6" s="1"/>
  <c r="J92" i="6"/>
  <c r="J57" i="6" s="1"/>
  <c r="AT52" i="1"/>
  <c r="J79" i="9"/>
  <c r="J57" i="9" s="1"/>
  <c r="BK78" i="9"/>
  <c r="J78" i="9" s="1"/>
  <c r="R121" i="5"/>
  <c r="R91" i="5" s="1"/>
  <c r="T121" i="5"/>
  <c r="T91" i="5" s="1"/>
  <c r="BK121" i="5"/>
  <c r="J121" i="5" s="1"/>
  <c r="J61" i="5" s="1"/>
  <c r="J122" i="5"/>
  <c r="J62" i="5" s="1"/>
  <c r="J56" i="3"/>
  <c r="J27" i="3"/>
  <c r="J81" i="4"/>
  <c r="J57" i="4" s="1"/>
  <c r="BK80" i="4"/>
  <c r="J80" i="4" s="1"/>
  <c r="W26" i="1" l="1"/>
  <c r="AV51" i="1"/>
  <c r="W28" i="1"/>
  <c r="AX51" i="1"/>
  <c r="J36" i="10"/>
  <c r="AG60" i="1"/>
  <c r="AN60" i="1" s="1"/>
  <c r="BK91" i="5"/>
  <c r="J91" i="5" s="1"/>
  <c r="J92" i="5"/>
  <c r="J57" i="5" s="1"/>
  <c r="W27" i="1"/>
  <c r="AW51" i="1"/>
  <c r="AK27" i="1" s="1"/>
  <c r="J27" i="4"/>
  <c r="J56" i="4"/>
  <c r="J27" i="9"/>
  <c r="J56" i="9"/>
  <c r="J56" i="6"/>
  <c r="J27" i="6"/>
  <c r="J458" i="2"/>
  <c r="J65" i="2" s="1"/>
  <c r="BK457" i="2"/>
  <c r="J97" i="7"/>
  <c r="J59" i="7" s="1"/>
  <c r="BK93" i="7"/>
  <c r="J93" i="7" s="1"/>
  <c r="J56" i="8"/>
  <c r="J27" i="8"/>
  <c r="AG53" i="1"/>
  <c r="AN53" i="1" s="1"/>
  <c r="J36" i="3"/>
  <c r="AG58" i="1" l="1"/>
  <c r="AN58" i="1" s="1"/>
  <c r="J36" i="8"/>
  <c r="J457" i="2"/>
  <c r="J64" i="2" s="1"/>
  <c r="BK111" i="2"/>
  <c r="AK26" i="1"/>
  <c r="AT51" i="1"/>
  <c r="AG59" i="1"/>
  <c r="AN59" i="1" s="1"/>
  <c r="J36" i="9"/>
  <c r="J56" i="7"/>
  <c r="J27" i="7"/>
  <c r="J36" i="6"/>
  <c r="AG56" i="1"/>
  <c r="AN56" i="1" s="1"/>
  <c r="J36" i="4"/>
  <c r="AG54" i="1"/>
  <c r="AN54" i="1" s="1"/>
  <c r="J56" i="5"/>
  <c r="J27" i="5"/>
  <c r="AG57" i="1" l="1"/>
  <c r="AN57" i="1" s="1"/>
  <c r="J36" i="7"/>
  <c r="AG55" i="1"/>
  <c r="AN55" i="1" s="1"/>
  <c r="J36" i="5"/>
  <c r="J111" i="2"/>
  <c r="J57" i="2" s="1"/>
  <c r="BK110" i="2"/>
  <c r="J110" i="2" s="1"/>
  <c r="J27" i="2" l="1"/>
  <c r="J56" i="2"/>
  <c r="AG52" i="1" l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<sst xmlns="http://schemas.openxmlformats.org/spreadsheetml/2006/main" count="27281" uniqueCount="4698">
  <si>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</si>
  <si>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</si>
  <si>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</si>
  <si>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</si>
  <si>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</si>
  <si>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</si>
  <si>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</si>
  <si>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{0588212e-aa1f-4ac2-b177-8d01e0691184}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</si>
  <si>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</si>
  <si>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</si>
  <si>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</si>
  <si>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</si>
  <si>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</si>
  <si>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</si>
  <si>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</si>
  <si>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</si>
  <si>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215916-2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</si>
  <si>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</si>
  <si>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</si>
  <si>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Dýšina-novostavba ŠJ</t>
  </si>
  <si>
    <t>0,1</t>
  </si>
  <si>
    <t>KSO:</t>
  </si>
  <si>
    <t/>
  </si>
  <si>
    <t>CC-CZ:</t>
  </si>
  <si>
    <t>1</t>
  </si>
  <si>
    <t>Místo:</t>
  </si>
  <si>
    <t>Dýšina</t>
  </si>
  <si>
    <t>Datum:</t>
  </si>
  <si>
    <t>31. 12. 2016</t>
  </si>
  <si>
    <t>10</t>
  </si>
  <si>
    <t>100</t>
  </si>
  <si>
    <t>Zadavatel:</t>
  </si>
  <si>
    <t>IČ:</t>
  </si>
  <si>
    <t>00257745</t>
  </si>
  <si>
    <t>Obec Dýšina</t>
  </si>
  <si>
    <t>DIČ:</t>
  </si>
  <si>
    <t>Uchazeč:</t>
  </si>
  <si>
    <t>Vyplň údaj</t>
  </si>
  <si>
    <t>Projektant:</t>
  </si>
  <si>
    <t>63505410</t>
  </si>
  <si>
    <t>BRM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</si>
  <si>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</si>
  <si>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</si>
  <si>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</si>
  <si>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</si>
  <si>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</si>
  <si>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</si>
  <si>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</si>
  <si>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</si>
  <si>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</si>
  <si>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</si>
  <si>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</si>
  <si>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</si>
  <si>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</si>
  <si>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</si>
  <si>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</si>
  <si>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</si>
  <si>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</si>
  <si>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</si>
  <si>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</si>
  <si>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</si>
  <si>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</si>
  <si>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</si>
  <si>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</si>
  <si>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</si>
  <si>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</si>
  <si>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</si>
  <si>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</si>
  <si>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</si>
  <si>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</si>
  <si>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</si>
  <si>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</si>
  <si>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</si>
  <si>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</si>
  <si>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</si>
  <si>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</si>
  <si>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</si>
  <si>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</si>
  <si>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</si>
  <si>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</si>
  <si>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</si>
  <si>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</si>
  <si>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SO.1</t>
  </si>
  <si>
    <t>Novostavba ŠJ-STAV</t>
  </si>
  <si>
    <t>STA</t>
  </si>
  <si>
    <t>{5d275265-97e6-4c03-bf73-abc3ce5a62ef}</t>
  </si>
  <si>
    <t>2</t>
  </si>
  <si>
    <t>SO.2</t>
  </si>
  <si>
    <t>Novostavba ŠJ-ZTI</t>
  </si>
  <si>
    <t>{f722b3c5-b60f-4aa7-bfeb-7dd4fe7169aa}</t>
  </si>
  <si>
    <t>SO.3</t>
  </si>
  <si>
    <t>Novostavba ŠJ-VZT</t>
  </si>
  <si>
    <t>{c5a1690a-4623-445e-a306-69c5d9b2e8e0}</t>
  </si>
  <si>
    <t>SO.4</t>
  </si>
  <si>
    <t>Novostavba ŠJ-VYT</t>
  </si>
  <si>
    <t>{3295a4ad-989e-490f-a5ac-9dec42b5ede7}</t>
  </si>
  <si>
    <t>SO.5</t>
  </si>
  <si>
    <t>Novostavba ŠJ-ELEKTRO</t>
  </si>
  <si>
    <t>{322d0870-2182-4594-8168-66f329f18260}</t>
  </si>
  <si>
    <t>SO.6</t>
  </si>
  <si>
    <t>Novostavba ŠJ-Gastro</t>
  </si>
  <si>
    <t>{f4eaa443-7cc8-4295-a6b8-079f0dbe6f97}</t>
  </si>
  <si>
    <t>SO.7</t>
  </si>
  <si>
    <t>Novostavba ŠJ-cesta</t>
  </si>
  <si>
    <t>{a01adfc4-9265-423b-bdfd-3811f7137884}</t>
  </si>
  <si>
    <t>SO.8</t>
  </si>
  <si>
    <t>Novostavba ŠJ-nábytek</t>
  </si>
  <si>
    <t>{a413a191-acf9-485b-968d-e93f89de97f3}</t>
  </si>
  <si>
    <t>SO.9</t>
  </si>
  <si>
    <t>Novostavba ŠJ-objednávkový systém</t>
  </si>
  <si>
    <t>{b05f4d7f-4fc4-4497-856d-92c1451883a2}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</si>
  <si>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</si>
  <si>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</si>
  <si>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</si>
  <si>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</si>
  <si>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</si>
  <si>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</si>
  <si>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</si>
  <si>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SO.1 - Novostavba ŠJ-STAV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</si>
  <si>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</si>
  <si>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</si>
  <si>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</si>
  <si>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</si>
  <si>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</si>
  <si>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</si>
  <si>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</si>
  <si>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</si>
  <si>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</si>
  <si>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</si>
  <si>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41 - Stropy a stropní konstrukce pozemních staveb</t>
  </si>
  <si>
    <t xml:space="preserve">    5 - Komunikace</t>
  </si>
  <si>
    <t xml:space="preserve">    6 - Úpravy povrchů, podlahy a osazování výplní</t>
  </si>
  <si>
    <t xml:space="preserve">      61 - Úprava povrchů vnitřních</t>
  </si>
  <si>
    <t xml:space="preserve">        62 - Úprava povrchů vnějších</t>
  </si>
  <si>
    <t xml:space="preserve">        63 - Podlahy a podlahové konstrukce</t>
  </si>
  <si>
    <t xml:space="preserve">    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</si>
  <si>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</si>
  <si>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</si>
  <si>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</si>
  <si>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</si>
  <si>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</si>
  <si>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</si>
  <si>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</si>
  <si>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 Konstrukce tesařské</t>
  </si>
  <si>
    <t xml:space="preserve">    763 - Konstrukce suché výstavby</t>
  </si>
  <si>
    <t xml:space="preserve">    764 -  Konstrukce klempířské</t>
  </si>
  <si>
    <t xml:space="preserve">    765 - 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</si>
  <si>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</si>
  <si>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</si>
  <si>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</si>
  <si>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</si>
  <si>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</si>
  <si>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 Dokončovací práce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</si>
  <si>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</si>
  <si>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</si>
  <si>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</si>
  <si>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</si>
  <si>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</si>
  <si>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</si>
  <si>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</si>
  <si>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</si>
  <si>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</si>
  <si>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</si>
  <si>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</si>
  <si>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</si>
  <si>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</si>
  <si>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</si>
  <si>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</si>
  <si>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</si>
  <si>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</si>
  <si>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</si>
  <si>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</si>
  <si>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</si>
  <si>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</si>
  <si>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</si>
  <si>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</si>
  <si>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</si>
  <si>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112201104</t>
  </si>
  <si>
    <t>Odstranění pařezů s jejich vykopáním, vytrháním nebo odstřelením, s přesekáním kořenů průměru přes 700 do 900 mm</t>
  </si>
  <si>
    <t>kus</t>
  </si>
  <si>
    <t>CS ÚRS 2016 01</t>
  </si>
  <si>
    <t>4</t>
  </si>
  <si>
    <t>-1981137814</t>
  </si>
  <si>
    <t>112201105</t>
  </si>
  <si>
    <t>Odstranění pařezů s jejich vykopáním, vytrháním nebo odstřelením, s přesekáním kořenů průměru přes 900 mm</t>
  </si>
  <si>
    <t>-189915198</t>
  </si>
  <si>
    <t>3</t>
  </si>
  <si>
    <t>131201103</t>
  </si>
  <si>
    <t>Hloubení nezapažených jam a zářezů s urovnáním dna do předepsaného profilu a spádu v hornině tř. 3 přes 1 000 do 5 000 m3</t>
  </si>
  <si>
    <t>m3</t>
  </si>
  <si>
    <t>600349169</t>
  </si>
  <si>
    <t>VV</t>
  </si>
  <si>
    <t>Výkop pod patkami (severní strana)</t>
  </si>
  <si>
    <t>4,0*(14,3+3,8+26,5)*2,1</t>
  </si>
  <si>
    <t>Příjezdová rampa k moštárně větší</t>
  </si>
  <si>
    <t>6,5*(0,43+1,47)/2*21,6</t>
  </si>
  <si>
    <t>Příjezdová rampa k moštárně menší</t>
  </si>
  <si>
    <t>6,5*1,8*6</t>
  </si>
  <si>
    <t>Výkop pod opěrkou</t>
  </si>
  <si>
    <t>3,8*4,0*30+2,75*4,0*3,9+1,6*4,0*13</t>
  </si>
  <si>
    <t>Výkop podél stěny ZŠ</t>
  </si>
  <si>
    <t>0,8*(1,45+0,2)/2*27,5</t>
  </si>
  <si>
    <t>Výkop v místě moštárny</t>
  </si>
  <si>
    <t>6,5*1,44*19,11+2*(2,5+1,0)/2*3,9*8</t>
  </si>
  <si>
    <t>Výkop mezi moštárnou a rýhou v místě patek</t>
  </si>
  <si>
    <t>10,3*0,68*5,12+3,7*0,68*17,5</t>
  </si>
  <si>
    <t>Součet</t>
  </si>
  <si>
    <t>131201109</t>
  </si>
  <si>
    <t>Hloubení nezapažených jam a zářezů s urovnáním dna do předepsaného profilu a spádu Příplatek k cenám za lepivost horniny tř. 3</t>
  </si>
  <si>
    <t>-787844124</t>
  </si>
  <si>
    <t>5</t>
  </si>
  <si>
    <t>133201101</t>
  </si>
  <si>
    <t>Hloubení zapažených i nezapažených šachet s případným nutným přemístěním výkopku ve výkopišti v hornině tř. 3 do 100 m3</t>
  </si>
  <si>
    <t>1912047528</t>
  </si>
  <si>
    <t>Dokopávka pod patky</t>
  </si>
  <si>
    <t>1,8*2,0*0,35+1,8*2,0*0,7+2,55*2,0*1,1+3,1*2,0*0,35</t>
  </si>
  <si>
    <t>6</t>
  </si>
  <si>
    <t>133201109</t>
  </si>
  <si>
    <t>Hloubení zapažených i nezapažených šachet s případným nutným přemístěním výkopku ve výkopišti v hornině tř. 3 Příplatek k cenám za lepivost horniny tř. 3</t>
  </si>
  <si>
    <t>-1381771505</t>
  </si>
  <si>
    <t>7</t>
  </si>
  <si>
    <t>151101101</t>
  </si>
  <si>
    <t>Zřízení pažení a rozepření stěn rýh pro podzemní vedení pro všechny šířky rýhy příložné pro jakoukoliv mezerovitost, hloubky do 2 m</t>
  </si>
  <si>
    <t>m2</t>
  </si>
  <si>
    <t>-296968925</t>
  </si>
  <si>
    <t>2*(2*4+2*1,7)</t>
  </si>
  <si>
    <t>8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</si>
  <si>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</si>
  <si>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</si>
  <si>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-124582583</t>
  </si>
  <si>
    <t>9</t>
  </si>
  <si>
    <t>167101102</t>
  </si>
  <si>
    <t>Nakládání, skládání a překládání neulehlého výkopku nebo sypaniny nakládání, množství přes 100 m3, z hornin tř. 1 až 4</t>
  </si>
  <si>
    <t>1380620632</t>
  </si>
  <si>
    <t>171201201</t>
  </si>
  <si>
    <t>Uložení sypaniny na skládky</t>
  </si>
  <si>
    <t>1350172582</t>
  </si>
  <si>
    <t>P</t>
  </si>
  <si>
    <t>Poznámka k položce:
Areál IPPE 50,- Kč/1t</t>
  </si>
  <si>
    <t>11</t>
  </si>
  <si>
    <t>171201211</t>
  </si>
  <si>
    <t>Uložení sypaniny poplatek za uložení sypaniny na skládce (skládkovné)</t>
  </si>
  <si>
    <t>t</t>
  </si>
  <si>
    <t>1090681522</t>
  </si>
  <si>
    <t>12</t>
  </si>
  <si>
    <t>181301105</t>
  </si>
  <si>
    <t>Rozprostření a urovnání ornice v rovině nebo ve svahu sklonu do 1:5 při souvislé ploše do 500 m2, tl. vrstvy přes 250 do 300 mm</t>
  </si>
  <si>
    <t>-1596303099</t>
  </si>
  <si>
    <t>13</t>
  </si>
  <si>
    <t>181411141</t>
  </si>
  <si>
    <t>Založení trávníku na půdě předem připravené plochy do 1000 m2 výsevem včetně utažení parterového v rovině nebo na svahu do 1:5</t>
  </si>
  <si>
    <t>-333200132</t>
  </si>
  <si>
    <t>14</t>
  </si>
  <si>
    <t>M</t>
  </si>
  <si>
    <t>005724200</t>
  </si>
  <si>
    <t>Osiva pícnin směsi travní balení obvykle 25 kg parková (3 kg)</t>
  </si>
  <si>
    <t>kg</t>
  </si>
  <si>
    <t>-1510651417</t>
  </si>
  <si>
    <t>600*0,015 'Přepočtené koeficientem množství</t>
  </si>
  <si>
    <t>Zakládání</t>
  </si>
  <si>
    <t>213141112</t>
  </si>
  <si>
    <t>Zřízení vrstvy z geotextilie filtrační, separační, odvodňovací, ochranné, výztužné nebo protierozní v rovině nebo ve sklonu do 1:5, šířky přes 3 do 6 m</t>
  </si>
  <si>
    <t>-1072858154</t>
  </si>
  <si>
    <t>Pod moštárnou</t>
  </si>
  <si>
    <t>( 19,11*9,66)</t>
  </si>
  <si>
    <t>Pod krčkem</t>
  </si>
  <si>
    <t>(9,8*6,1)</t>
  </si>
  <si>
    <t>Pod opěrnou stěnou</t>
  </si>
  <si>
    <t>(10,64*6,55+ 2,75*3,8)</t>
  </si>
  <si>
    <t>16</t>
  </si>
  <si>
    <t>693110220</t>
  </si>
  <si>
    <t>Geotextilie geotextilie netkané vzráběné technologií vpichování z polypropylenových vláken geoNETEX A PP 200 g/m2, šíře 650 cm</t>
  </si>
  <si>
    <t>520284478</t>
  </si>
  <si>
    <t>Poznámka k položce:
geoNETEX A PP 200, Plošná hmotnost: 200 g/m2, Pevnost v tahu (podélně/příčně): 14/16 kN/m, Statické protržení (CBR): 2200 N, Funkce: F, F+S  Šířka max.: 6,5 m, Délka nábalu: 100 m</t>
  </si>
  <si>
    <t>324,525*1,15 'Přepočtené koeficientem množství</t>
  </si>
  <si>
    <t>17</t>
  </si>
  <si>
    <t>271572211</t>
  </si>
  <si>
    <t>Podsyp pod základové konstrukce se zhutněním a urovnáním povrchu ze štěrkopísku netříděného</t>
  </si>
  <si>
    <t>-136081346</t>
  </si>
  <si>
    <t>0,15*( 19,11*9,66)</t>
  </si>
  <si>
    <t>0,34*(9,8*6,1)</t>
  </si>
  <si>
    <t>0,34*(10,64*6,55+ 2?75*3,8)</t>
  </si>
  <si>
    <t>18</t>
  </si>
  <si>
    <t>273321411</t>
  </si>
  <si>
    <t>Základy z betonu železového (bez výztuže) desky z betonu bez zvýšených nároků na prostředí tř. C 20/25</t>
  </si>
  <si>
    <t>-1042855973</t>
  </si>
  <si>
    <t>( 19,11*9,66)*0,1</t>
  </si>
  <si>
    <t>(9,8*6,1)*0,1</t>
  </si>
  <si>
    <t>(10,64*6,55+ 2,75*3,8)*0,1</t>
  </si>
  <si>
    <t>Pod podlahou 1.NP</t>
  </si>
  <si>
    <t>(9,55*13,65+6,65*16,4)*0,1</t>
  </si>
  <si>
    <t>19</t>
  </si>
  <si>
    <t>273321511</t>
  </si>
  <si>
    <t>Základy z betonu železového (bez výztuže) desky z betonu bez zvýšených nároků na prostředí tř. C 25/30</t>
  </si>
  <si>
    <t>-980042032</t>
  </si>
  <si>
    <t>(9,55*13,65+6,65*16,4)*0,15</t>
  </si>
  <si>
    <t>20</t>
  </si>
  <si>
    <t>273321611</t>
  </si>
  <si>
    <t>Základy z betonu železového (bez výztuže) desky z betonu bez zvýšených nároků na prostředí tř. C 30/37</t>
  </si>
  <si>
    <t>-933965290</t>
  </si>
  <si>
    <t>Základová deska pod jídelnou (moštárna,strojovnou VZT)</t>
  </si>
  <si>
    <t>38,178</t>
  </si>
  <si>
    <t>Základová deska pod krčkem</t>
  </si>
  <si>
    <t>13,284</t>
  </si>
  <si>
    <t>Základová deska pod opěrnou stěnou</t>
  </si>
  <si>
    <t>7,317</t>
  </si>
  <si>
    <t>273362021</t>
  </si>
  <si>
    <t>Výztuž základů desek ze svařovaných sítí z drátů typu KARI</t>
  </si>
  <si>
    <t>176765699</t>
  </si>
  <si>
    <t>Základová deska pod jídelnou tl. 300 mm (moštárna,strojovnou VZT)</t>
  </si>
  <si>
    <t>9,916</t>
  </si>
  <si>
    <t>Základová deska pod krčkem tl. 300 mm</t>
  </si>
  <si>
    <t>1,594</t>
  </si>
  <si>
    <t>Základová deska pod opěrnou stěnou tl. 300 mm</t>
  </si>
  <si>
    <t>0,732</t>
  </si>
  <si>
    <t>KARI siť 150/6-150/6 v 1 vrstvě, hmotnost 3,03 kg/m2:</t>
  </si>
  <si>
    <t>Pod moštárnou podkladní deska tl. 100 mm</t>
  </si>
  <si>
    <t>( 19,11*9,66)*1,2*3,03/1000</t>
  </si>
  <si>
    <t>Pod krčkem  podkladní deska tl. 100 mm</t>
  </si>
  <si>
    <t>(9,8*6,1)*1,2*3,03/1000</t>
  </si>
  <si>
    <t>Pod opěrnou stěnou  podkladní deska tl. 100 mm</t>
  </si>
  <si>
    <t>(10,64*6,55+ 2,75*3,8)*1,2*3,03/1000</t>
  </si>
  <si>
    <t>Pod podlahou 1.NP podkladní deska tl. 100 mm</t>
  </si>
  <si>
    <t>(9,55*13,65+6,65*16,4)*1,2*3,03/1000</t>
  </si>
  <si>
    <t>KARI siť 100/8-100/8 ve 2 vrstvách, hmotnost 2x7,9 kg/m2:</t>
  </si>
  <si>
    <t>Pod podlahou 1.NP tl. podkladní deska tl. 150 mm</t>
  </si>
  <si>
    <t>(9,55*13,65+6,65*16,4)*1,2*2*7,9/1000</t>
  </si>
  <si>
    <t>22</t>
  </si>
  <si>
    <t>274123902</t>
  </si>
  <si>
    <t>Montáž základových pasů ze železobetonu hmotnosti přes 1 do 4 t</t>
  </si>
  <si>
    <t>-122751124</t>
  </si>
  <si>
    <t>23</t>
  </si>
  <si>
    <t>593114540/R2</t>
  </si>
  <si>
    <t>základový trám plný 30x50-70x251/311 cm</t>
  </si>
  <si>
    <t>86373284</t>
  </si>
  <si>
    <t>24</t>
  </si>
  <si>
    <t>275123901</t>
  </si>
  <si>
    <t>Montáž základových patek ze železobetonu hmotnosti do 2,5 t</t>
  </si>
  <si>
    <t>-2092620109</t>
  </si>
  <si>
    <t>25</t>
  </si>
  <si>
    <t>593114540/R1</t>
  </si>
  <si>
    <t>patky základové železobetonové kalich 100x100x70 cm</t>
  </si>
  <si>
    <t>-82471246</t>
  </si>
  <si>
    <t>26</t>
  </si>
  <si>
    <t>275313511</t>
  </si>
  <si>
    <t>Základy z betonu prostého patky a bloky z betonu kamenem neprokládaného tř. C 12/15</t>
  </si>
  <si>
    <t>882690838</t>
  </si>
  <si>
    <t>Podbetonování patek</t>
  </si>
  <si>
    <t>1,8*1,8*(2*1,1+2*0,7+2*0,35)</t>
  </si>
  <si>
    <t>27</t>
  </si>
  <si>
    <t>275313711</t>
  </si>
  <si>
    <t>Základy z betonu prostého patky a bloky z betonu kamenem neprokládaného tř. C 20/25</t>
  </si>
  <si>
    <t>1829033438</t>
  </si>
  <si>
    <t>Patky pod kalichy</t>
  </si>
  <si>
    <t>9*1,0*1,8*1,8</t>
  </si>
  <si>
    <t>3*1,0*1,8*2,0</t>
  </si>
  <si>
    <t>Patky pod sloupy oc.přístřešku</t>
  </si>
  <si>
    <t>2*0,5*0,5*0,8</t>
  </si>
  <si>
    <t>28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</si>
  <si>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</si>
  <si>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</si>
  <si>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-6728834</t>
  </si>
  <si>
    <t>9*4*1,8*1,0</t>
  </si>
  <si>
    <t>3*(2*1,8+2*2)*1,0</t>
  </si>
  <si>
    <t>29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</si>
  <si>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</si>
  <si>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</si>
  <si>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-1390949104</t>
  </si>
  <si>
    <t>Svislé a kompletní konstrukce</t>
  </si>
  <si>
    <t>30</t>
  </si>
  <si>
    <t>311321611</t>
  </si>
  <si>
    <t>Nadzákladové zdi z betonu železového (bez výztuže) nosné bez zvláštních nároků na vliv prostředí (X0, XC) tř. C 30/37</t>
  </si>
  <si>
    <t>1715574412</t>
  </si>
  <si>
    <t>Základová zeď pod jídelnou (moštárna,strojovnou VZT)</t>
  </si>
  <si>
    <t>35,42</t>
  </si>
  <si>
    <t>Základová zeď pod krčkem</t>
  </si>
  <si>
    <t>11,85</t>
  </si>
  <si>
    <t>Základová zeď pod opěrnou stěnou</t>
  </si>
  <si>
    <t>15,881</t>
  </si>
  <si>
    <t>31</t>
  </si>
  <si>
    <t>311351101/R</t>
  </si>
  <si>
    <t>Bednění nadzákladových zdí nosných svislé nebo šikmé (odkloněné), půdorysně přímé nebo zalomené ve volném prostranství, ve volných nebo zapažených jamách, rýhách, šachtách, včetně případných vzpěr, jednostranné zřízení</t>
  </si>
  <si>
    <t>488512891</t>
  </si>
  <si>
    <t>Bednění podkladní mazanin a žb desky nepodsklepené části</t>
  </si>
  <si>
    <t>0,3*(13,6+26,05+13,6-7,5)</t>
  </si>
  <si>
    <t>32</t>
  </si>
  <si>
    <t>311351102/R</t>
  </si>
  <si>
    <t>Bednění nadzákladových zdí nosných svislé nebo šikmé (odkloněné), půdorysně přímé nebo zalomené ve volném prostranství, ve volných nebo zapažených jamách, rýhách, šachtách, včetně případných vzpěr, jednostranné odstranění</t>
  </si>
  <si>
    <t>1070611946</t>
  </si>
  <si>
    <t>33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</si>
  <si>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</si>
  <si>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</si>
  <si>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-1136392279</t>
  </si>
  <si>
    <t>Stěny jídelny (moštárna a strojovna VZT)</t>
  </si>
  <si>
    <t>2*(65,52+47,6)</t>
  </si>
  <si>
    <t>Stěny spojovacího krčku</t>
  </si>
  <si>
    <t>2*(25,72+21,67)</t>
  </si>
  <si>
    <t>Stěny opěrné zdi</t>
  </si>
  <si>
    <t>2*39,7</t>
  </si>
  <si>
    <t>34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</si>
  <si>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</si>
  <si>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</si>
  <si>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-2033291635</t>
  </si>
  <si>
    <t>35</t>
  </si>
  <si>
    <t>311362021</t>
  </si>
  <si>
    <t>Výztuž nadzákladových zdí nosných svislých nebo odkloněných od svislice, rovných nebo oblých ze svařovaných sítí z drátů typu KARI</t>
  </si>
  <si>
    <t>-919000933</t>
  </si>
  <si>
    <t>3,012</t>
  </si>
  <si>
    <t>1,008</t>
  </si>
  <si>
    <t>1,589</t>
  </si>
  <si>
    <t>36</t>
  </si>
  <si>
    <t>311362021/R1</t>
  </si>
  <si>
    <t>Kotevní deska sloupů Z1</t>
  </si>
  <si>
    <t>2091303894</t>
  </si>
  <si>
    <t>Z1-kotevní deska sloupů + navařená armatura</t>
  </si>
  <si>
    <t>10*(0,02*0,4*0,5)*7880</t>
  </si>
  <si>
    <t>10*3*2,48*2,47</t>
  </si>
  <si>
    <t>37</t>
  </si>
  <si>
    <t>311362021/R2</t>
  </si>
  <si>
    <t>Svařenec Z2 pozinkovaný</t>
  </si>
  <si>
    <t>1109436185</t>
  </si>
  <si>
    <t>Svařenec Z2 na styku nosné stěny moštárny a opěrné stěny z P10 + R28 tvořící čelo bednění nosné stěny moštárny</t>
  </si>
  <si>
    <t>0,01*0,4*3,08*7899</t>
  </si>
  <si>
    <t>10*1,0*4,83</t>
  </si>
  <si>
    <t>38</t>
  </si>
  <si>
    <t>317141224</t>
  </si>
  <si>
    <t>Překlady ploché prefabrikované z pórobetonu YTONG osazené do tenkého maltového lože, včetně slepení dvou překladů vedle sebe po celé délce boční plochy, šířky překladu 150 mm, pro světlost otvoru přes 1100 do 1250 mm</t>
  </si>
  <si>
    <t>746091881</t>
  </si>
  <si>
    <t>"1.PP" 1</t>
  </si>
  <si>
    <t>"1.NP" 5</t>
  </si>
  <si>
    <t>39</t>
  </si>
  <si>
    <t>317141225</t>
  </si>
  <si>
    <t>Překlady ploché prefabrikované z pórobetonu YTONG osazené do tenkého maltového lože, včetně slepení dvou překladů vedle sebe po celé délce boční plochy, šířky překladu 150 mm, pro světlost otvoru přes 1250 do 1500 mm</t>
  </si>
  <si>
    <t>-1904550356</t>
  </si>
  <si>
    <t>40</t>
  </si>
  <si>
    <t>317141226</t>
  </si>
  <si>
    <t>Překlady ploché prefabrikované z pórobetonu YTONG osazené do tenkého maltového lože, včetně slepení dvou překladů vedle sebe po celé délce boční plochy, šířky překladu 150 mm, pro světlost otvoru přes 1500 do 1750 mm</t>
  </si>
  <si>
    <t>-1202669832</t>
  </si>
  <si>
    <t>41</t>
  </si>
  <si>
    <t>317142321</t>
  </si>
  <si>
    <t>Překlady nenosné prefabrikované z pórobetonu YTONG osazené do tenkého maltového lože, v příčkách přímé, světlost otvoru do 1010 mm tl. 125 mm</t>
  </si>
  <si>
    <t>1073616245</t>
  </si>
  <si>
    <t>"1.PP" 2</t>
  </si>
  <si>
    <t>"1.NP" 2</t>
  </si>
  <si>
    <t>42</t>
  </si>
  <si>
    <t>317142322</t>
  </si>
  <si>
    <t>Překlady nenosné prefabrikované z pórobetonu YTONG osazené do tenkého maltového lože, v příčkách přímé, světlost otvoru do 1010 mm tl. 150 mm</t>
  </si>
  <si>
    <t>1215599715</t>
  </si>
  <si>
    <t>"1.NP" 12</t>
  </si>
  <si>
    <t>43</t>
  </si>
  <si>
    <t>317143612</t>
  </si>
  <si>
    <t>Překlady nosné prefabrikované z pórobetonu YTONG osazené do tenkého maltového lože, ve zdech tloušťky 300 mm, pro světlost otvoru do 900 mm</t>
  </si>
  <si>
    <t>-1110581004</t>
  </si>
  <si>
    <t>44</t>
  </si>
  <si>
    <t>317143621</t>
  </si>
  <si>
    <t>Překlady nosné prefabrikované z pórobetonu YTONG osazené do tenkého maltového lože, ve zdech tloušťky 300 mm, pro světlost otvoru přes 900 do 1100 mm</t>
  </si>
  <si>
    <t>-2131625149</t>
  </si>
  <si>
    <t>45</t>
  </si>
  <si>
    <t>317143622</t>
  </si>
  <si>
    <t>Překlady nosné prefabrikované z pórobetonu YTONG osazené do tenkého maltového lože, ve zdech tloušťky 300 mm, pro světlost otvoru přes 1100 do 1350 mm</t>
  </si>
  <si>
    <t>-5441341</t>
  </si>
  <si>
    <t>46</t>
  </si>
  <si>
    <t>317143624</t>
  </si>
  <si>
    <t>Překlady nosné prefabrikované z pórobetonu YTONG osazené do tenkého maltového lože, ve zdech tloušťky 300 mm, pro světlost otvoru přes 1350 do 1500 mm</t>
  </si>
  <si>
    <t>1226071307</t>
  </si>
  <si>
    <t>47</t>
  </si>
  <si>
    <t>317143625</t>
  </si>
  <si>
    <t>Překlady nosné prefabrikované z pórobetonu YTONG osazené do tenkého maltového lože, ve zdech tloušťky 300 mm, pro světlost otvoru přes 1500 do 1750 mm</t>
  </si>
  <si>
    <t>-872305450</t>
  </si>
  <si>
    <t>48</t>
  </si>
  <si>
    <t>317941123</t>
  </si>
  <si>
    <t>Osazování ocelových válcovaných nosníků na zdivu I nebo IE nebo U nebo UE nebo L č. 14 až 22 nebo výšky do 220 mm</t>
  </si>
  <si>
    <t>643573455</t>
  </si>
  <si>
    <t>"IPE 140" (3*2*3+4*2,75+2*2,25+1,6)*12,9/1000</t>
  </si>
  <si>
    <t>49</t>
  </si>
  <si>
    <t>130107460</t>
  </si>
  <si>
    <t>Ocel profilová v jakosti 11 375 ocel profilová I IPE h=140 mm</t>
  </si>
  <si>
    <t>1865410686</t>
  </si>
  <si>
    <t>Poznámka k položce:
Hmotnost: 13,40 kg/m</t>
  </si>
  <si>
    <t>50</t>
  </si>
  <si>
    <t>331125102</t>
  </si>
  <si>
    <t>Montáž sloupů ze železobetonu přivařených, hmotnosti přes 1,5 do 4 t</t>
  </si>
  <si>
    <t>-18336479</t>
  </si>
  <si>
    <t>51</t>
  </si>
  <si>
    <t>593114540/R3</t>
  </si>
  <si>
    <t>sloup železobetonový 40x40x373/470 cm</t>
  </si>
  <si>
    <t>-424644729</t>
  </si>
  <si>
    <t>Poznámka k položce:
délka 373 cm - 10 ks
délka 470 cm - 12 ks</t>
  </si>
  <si>
    <t>52</t>
  </si>
  <si>
    <t>341272631</t>
  </si>
  <si>
    <t>Stěny z přesných pórobetonových tvárnic YTONG nosné hladkých jakékoli pevnosti na tenké maltové lože, tloušťka stěny 300 mm, objemová hmotnost 400 kg/m3</t>
  </si>
  <si>
    <t>-615264297</t>
  </si>
  <si>
    <t>Obvod kuchyně</t>
  </si>
  <si>
    <t>3,9*2*(26,05+13,6)</t>
  </si>
  <si>
    <t>Odpočet otvorů v kuchyni</t>
  </si>
  <si>
    <t>-2,7*(3*1,1+1,25+2*1,6+2*2,35+2*0,9)</t>
  </si>
  <si>
    <t>-(1,0*0,5+1,85*2,25+2,25*2,0+3*1,5*2,5+4*1,0*0,8)</t>
  </si>
  <si>
    <t>Obvod krčku</t>
  </si>
  <si>
    <t>2*3,25*2,1+3,25*0,55+2*3,1*2,7+2*2,9*1,5+2*2,75*2,7+2*2,6*2,3</t>
  </si>
  <si>
    <t>Odpočet otvorů krčku</t>
  </si>
  <si>
    <t>-(5*0,8*1,0+2*3,14*0,7*0,7+2,35*1,1)</t>
  </si>
  <si>
    <t>53</t>
  </si>
  <si>
    <t>341321510</t>
  </si>
  <si>
    <t>Stěny a příčky z betonu železového (bez výztuže) nosné tř. C 20/25</t>
  </si>
  <si>
    <t>-86044739</t>
  </si>
  <si>
    <t>Stěny kolem moštárny a strojovny VZT</t>
  </si>
  <si>
    <t>3,15*(6,85+0,4+12,05+0,25+4,0+0,4)*0,15</t>
  </si>
  <si>
    <t>54</t>
  </si>
  <si>
    <t>341351101</t>
  </si>
  <si>
    <t>Bednění stěn a příček nosných včetně vzpěr nebo jiného zajištění svislé nebo šikmé (odkloněné), půdorysně přímé nebo zalomené jednostranné zřízení</t>
  </si>
  <si>
    <t>1092980565</t>
  </si>
  <si>
    <t>3,15*(6,85+0,4+12,05+0,25+4,0+0,4)</t>
  </si>
  <si>
    <t>55</t>
  </si>
  <si>
    <t>341351102</t>
  </si>
  <si>
    <t>Bednění stěn a příček nosných včetně vzpěr nebo jiného zajištění svislé nebo šikmé (odkloněné), půdorysně přímé nebo zalomené jednostranné odstranění</t>
  </si>
  <si>
    <t>-1158517013</t>
  </si>
  <si>
    <t>56</t>
  </si>
  <si>
    <t>341361821</t>
  </si>
  <si>
    <t>Výztuž stěn a příček nosných svislých nebo šikmých, rovných nebo oblých z betonářské oceli 10 505 (R) nebo BSt 500</t>
  </si>
  <si>
    <t>472620949</t>
  </si>
  <si>
    <t>3,15*(6,85+0,4+12,05+0,25+4,0+0,4)*1,2*3,03/1000</t>
  </si>
  <si>
    <t>57</t>
  </si>
  <si>
    <t>342125302</t>
  </si>
  <si>
    <t>Montáž dílců obvodových ze železobetonu se svařovanými spoji, hmotnosti přes 1,5 do 3 t</t>
  </si>
  <si>
    <t>1283823556</t>
  </si>
  <si>
    <t>58</t>
  </si>
  <si>
    <t>593114540/R4</t>
  </si>
  <si>
    <t>střešní železobetonové průvlaky 40x40x355-460 cm</t>
  </si>
  <si>
    <t>1565647809</t>
  </si>
  <si>
    <t>59</t>
  </si>
  <si>
    <t>342272423</t>
  </si>
  <si>
    <t>Příčky z pórobetonových přesných příčkovek (YTONG) hladkých, objemové hmotnosti 500 kg/m3 na tenké maltové lože, tloušťky příčky 125 mm</t>
  </si>
  <si>
    <t>-1493422709</t>
  </si>
  <si>
    <t>1.PP</t>
  </si>
  <si>
    <t>2,8*(4,25+2*1,85)- 2*0,7*2+2,6*3,6-1,6*2,0</t>
  </si>
  <si>
    <t>1.NP</t>
  </si>
  <si>
    <t>4*(1,3+1,925)-2*(0,7*2,0)</t>
  </si>
  <si>
    <t>Zazdění dveří z krčku do hl. budovy</t>
  </si>
  <si>
    <t>1,0*2,1+0,8*1,25</t>
  </si>
  <si>
    <t>60</t>
  </si>
  <si>
    <t>342272523</t>
  </si>
  <si>
    <t>Příčky z pórobetonových přesných příčkovek (YTONG) hladkých, objemové hmotnosti 500 kg/m3 na tenké maltové lože, tloušťky příčky 150 mm</t>
  </si>
  <si>
    <t>644700337</t>
  </si>
  <si>
    <t>2,8*(3*7,35+3*6,55)</t>
  </si>
  <si>
    <t>-(2*0,8*2,0+1,1*2,0+2*1,5*2,8+2*1,3*1,3+2*1,3*2,1)</t>
  </si>
  <si>
    <t>4*(1,85+1,7+2,7+2*0,55+2*0,85+3*3,35+2,2+2,4+2,8+3*2,1+3,1+3*1,95+2,25+2*0,9+2,7+1,85+1,351+2*2,0+4,1+7,35+6,45+2*3,5+2*3,9+6,55+3,65+0,8+1,15)</t>
  </si>
  <si>
    <t>-2*(6*0,8+3*0,7+2*0,9+1,1)</t>
  </si>
  <si>
    <t>-(2,35*(1,1+1,15+0,85+2*1,25+1,35)+6*1,17+2*1,5*1,25+1,05*1,25+1,2*1,25)</t>
  </si>
  <si>
    <t>61</t>
  </si>
  <si>
    <t>342291112</t>
  </si>
  <si>
    <t>Ukotvení příček polyuretanovou pěnou, tl. příčky přes 100 mm</t>
  </si>
  <si>
    <t>m</t>
  </si>
  <si>
    <t>-1944493321</t>
  </si>
  <si>
    <t>1.PP-125</t>
  </si>
  <si>
    <t>4,25+2*1,85+3,6</t>
  </si>
  <si>
    <t>1.NP-125</t>
  </si>
  <si>
    <t>1,3+1,925</t>
  </si>
  <si>
    <t>1.PP-150</t>
  </si>
  <si>
    <t>3*7,35+3*6,55</t>
  </si>
  <si>
    <t>-2*1,5</t>
  </si>
  <si>
    <t>1.NP-150</t>
  </si>
  <si>
    <t>1,85+1,7+2,7+2*0,55+2*0,85+3*3,35+2,2+2,4+2,8+3*2,1+3,1+3*1,95+2,25+2*0,9+2,7+1,85+1,3512*2,0+4,1+7,35+6,45+2*3,5+2*3,9+6,55+3,65+0,8+1,15</t>
  </si>
  <si>
    <t>62</t>
  </si>
  <si>
    <t>342291121</t>
  </si>
  <si>
    <t>Ukotvení příček k cihelným konstrukcím plochými kotvami</t>
  </si>
  <si>
    <t>CS ÚRS 2013 01</t>
  </si>
  <si>
    <t>750562050</t>
  </si>
  <si>
    <t>17xspojení příčky s obv. stěnou v každé 3.vrstvě na výšku 3,75 m</t>
  </si>
  <si>
    <t>17*3,75/0,75</t>
  </si>
  <si>
    <t>63</t>
  </si>
  <si>
    <t>342291131/R</t>
  </si>
  <si>
    <t>Ukotvení příček plochými kotvami, do konstrukce betonové</t>
  </si>
  <si>
    <t>-1368935102</t>
  </si>
  <si>
    <t>Kuchyň</t>
  </si>
  <si>
    <t>2*(26,05+13,6)</t>
  </si>
  <si>
    <t>64</t>
  </si>
  <si>
    <t>348273681/R</t>
  </si>
  <si>
    <t>Ploty z tvárnic betonových sloupová hlavice lepená mrazuvzdorným lepidlem, včetně spárování z tvarovek zaoblených, plochých, rozměru sloupku 400 x 200 mm přírodních</t>
  </si>
  <si>
    <t>-268106608</t>
  </si>
  <si>
    <t>Poznámka k položce:
Krytí šikmé opěrné stěny se zábradlím</t>
  </si>
  <si>
    <t>Vodorovné konstrukce</t>
  </si>
  <si>
    <t>Stropy a stropní konstrukce pozemních staveb</t>
  </si>
  <si>
    <t>65</t>
  </si>
  <si>
    <t>411321616</t>
  </si>
  <si>
    <t>Stropy z betonu železového (bez výztuže) stropů deskových, plochých střech, desek balkonových, desek hřibových stropů včetně hlavic hřibových sloupů tř. C 30/37</t>
  </si>
  <si>
    <t>752666639</t>
  </si>
  <si>
    <t>Stropní deska pod jídelnou (nad moštárnou a strojovnou VZT)</t>
  </si>
  <si>
    <t>34,811</t>
  </si>
  <si>
    <t>Stropní deska lomená ve spojovacím krčku</t>
  </si>
  <si>
    <t>7,085</t>
  </si>
  <si>
    <t>66</t>
  </si>
  <si>
    <t>411351101</t>
  </si>
  <si>
    <t>Bednění stropů, kleneb nebo skořepin bez podpěrné konstrukce stropů deskových, balkonových nebo plošných konzol plné, rovné, popř. s náběhy zřízení</t>
  </si>
  <si>
    <t>2056628728</t>
  </si>
  <si>
    <t>Stropní deska jídelny (nad moštárnou a strojovnou VZT)</t>
  </si>
  <si>
    <t>12,05*6,85+7,25*4,0</t>
  </si>
  <si>
    <t>Stropní deska spojovacího krčku</t>
  </si>
  <si>
    <t>3,6*(2,115+2*2,7+1,5+1,785)</t>
  </si>
  <si>
    <t>67</t>
  </si>
  <si>
    <t>411351102</t>
  </si>
  <si>
    <t>Bednění stropů, kleneb nebo skořepin bez podpěrné konstrukce stropů deskových, balkonových nebo plošných konzol plné, rovné, popř. s náběhy odstranění</t>
  </si>
  <si>
    <t>757909259</t>
  </si>
  <si>
    <t>68</t>
  </si>
  <si>
    <t>411354171</t>
  </si>
  <si>
    <t>Podpěrná konstrukce stropů výšky do 4 m se zesílením dna bednění na výměru m2 půdorysu pro zatížení betonovou směsí a výztuží do 5 kPa zřízení</t>
  </si>
  <si>
    <t>565047794</t>
  </si>
  <si>
    <t>69</t>
  </si>
  <si>
    <t>411354172</t>
  </si>
  <si>
    <t>Podpěrná konstrukce stropů výšky do 4 m se zesílením dna bednění na výměru m2 půdorysu pro zatížení betonovou směsí a výztuží do 5 kPa odstranění</t>
  </si>
  <si>
    <t>1566648210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</si>
  <si>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</si>
  <si>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</si>
  <si>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</si>
  <si>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383861566</t>
  </si>
  <si>
    <t>5,57</t>
  </si>
  <si>
    <t>1,276</t>
  </si>
  <si>
    <t>71</t>
  </si>
  <si>
    <t>417321414</t>
  </si>
  <si>
    <t>Ztužující pásy a věnce z betonu železového (bez výztuže) tř. C 20/25</t>
  </si>
  <si>
    <t>-771883512</t>
  </si>
  <si>
    <t>2*(26,05+13,6)*0,174*0,2</t>
  </si>
  <si>
    <t>(10,8+11,3+0,55)*0,174*0,2</t>
  </si>
  <si>
    <t>72</t>
  </si>
  <si>
    <t>417361821</t>
  </si>
  <si>
    <t>Výztuž ztužujících pásů a věnců z betonářské oceli 10 505 (R) nebo BSt 500</t>
  </si>
  <si>
    <t>1914624593</t>
  </si>
  <si>
    <t>2*(26,05+13,6)*4,6/1000</t>
  </si>
  <si>
    <t>(10,8+11,3+0,55)*4,6/1000</t>
  </si>
  <si>
    <t>73</t>
  </si>
  <si>
    <t>417352311</t>
  </si>
  <si>
    <t>Ztracené bednění věnců z pórobetonových U-profilů Ytong osazených do maltového lože, objemová hmotnost 500 kg/m3, délka dílce 599 mm, ve zdech tloušťky 300 mm</t>
  </si>
  <si>
    <t>58416872</t>
  </si>
  <si>
    <t>Krček</t>
  </si>
  <si>
    <t>10,8+11,3+0,55</t>
  </si>
  <si>
    <t>Komunikace</t>
  </si>
  <si>
    <t>74</t>
  </si>
  <si>
    <t>564251111</t>
  </si>
  <si>
    <t>Podklad nebo podsyp ze štěrkopísku ŠP s rozprostřením, vlhčením a zhutněním, po zhutnění tl. 150 mm</t>
  </si>
  <si>
    <t>CS ÚRS 2015 01</t>
  </si>
  <si>
    <t>1853849895</t>
  </si>
  <si>
    <t>Chodník kolem objektu+plocha pod obrubníky</t>
  </si>
  <si>
    <t>1,8*26,25+0,4*(3,15*4+3,75*3)</t>
  </si>
  <si>
    <t>1,9*16+0,4*(3,15*4+1,35+1,35)</t>
  </si>
  <si>
    <t>75</t>
  </si>
  <si>
    <t>564782111</t>
  </si>
  <si>
    <t>Podklad nebo kryt z vibrovaného štěrku VŠ s rozprostřením, vlhčením a zhutněním, po zhutnění tl. 300 mm</t>
  </si>
  <si>
    <t>-691899664</t>
  </si>
  <si>
    <t>Pod asfaltovou plochu</t>
  </si>
  <si>
    <t>10,3*22,5</t>
  </si>
  <si>
    <t>76</t>
  </si>
  <si>
    <t>564861111</t>
  </si>
  <si>
    <t>Podklad ze štěrkodrti ŠD s rozprostřením a zhutněním, po zhutnění tl. 200 mm</t>
  </si>
  <si>
    <t>-1633990348</t>
  </si>
  <si>
    <t>77</t>
  </si>
  <si>
    <t>571908111</t>
  </si>
  <si>
    <t>Kryt vymývaným dekoračním kamenivem (kačírkem) tl. 200 mm</t>
  </si>
  <si>
    <t>1803868482</t>
  </si>
  <si>
    <t>(13,5+0,65+0,2)*0,5+10*0,25</t>
  </si>
  <si>
    <t>78</t>
  </si>
  <si>
    <t>577133121</t>
  </si>
  <si>
    <t>Asfaltový beton vrstva obrusná ACO 8 (ABJ) s rozprostřením a se zhutněním z nemodifikovaného asfaltu v pruhu šířky přes 3 m, po zhutnění tl. 40 mm</t>
  </si>
  <si>
    <t>1929192756</t>
  </si>
  <si>
    <t>79</t>
  </si>
  <si>
    <t>577155122</t>
  </si>
  <si>
    <t>Asfaltový beton vrstva ložní ACL 16 (ABH) s rozprostřením a zhutněním z nemodifikovaného asfaltu v pruhu šířky přes 3 m, po zhutnění tl. 60 mm</t>
  </si>
  <si>
    <t>932368426</t>
  </si>
  <si>
    <t>80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</si>
  <si>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</si>
  <si>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</si>
  <si>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-670246965</t>
  </si>
  <si>
    <t>odečet varovného pásu pro ZTP</t>
  </si>
  <si>
    <t>-0,4*(5,25+2,0)</t>
  </si>
  <si>
    <t>81</t>
  </si>
  <si>
    <t>592453080/1</t>
  </si>
  <si>
    <t>Dlaždice betonové dlažba zámková (ČSN EN 1338) dlažba vibrolisovaná BEST standardní povrch (uzavřený hladký povrch) provedení: přírodní tvarově jednoduchá dlažba KLASIKO              20 x 10 x 6</t>
  </si>
  <si>
    <t>-593792491</t>
  </si>
  <si>
    <t>82</t>
  </si>
  <si>
    <t>592453090</t>
  </si>
  <si>
    <t>Dlaždice betonové dlažba zámková (ČSN EN 1338) dlažba vibrolisovaná BEST standardní povrch (uzavřený hladký povrch) provedení: přírodní tvarově jednoduchá dlažba KLASIKO pro nevidomé 20 x 10 x 6</t>
  </si>
  <si>
    <t>-248496944</t>
  </si>
  <si>
    <t>0,4*(5,25+2,0)</t>
  </si>
  <si>
    <t>83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</si>
  <si>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</si>
  <si>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</si>
  <si>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1016716164</t>
  </si>
  <si>
    <t>0,25*(1,1+3,45+21,7+10,8+22,6+1,7)</t>
  </si>
  <si>
    <t>84</t>
  </si>
  <si>
    <t>592452620</t>
  </si>
  <si>
    <t>Dlaždice betonové dlažba zámková (ČSN EN 1338) dlažba vibrolisovaná BEST tvarově jednoduchá dlažba KARO           20 x 20 x 8</t>
  </si>
  <si>
    <t>-329869421</t>
  </si>
  <si>
    <t>(1,1+3,45+21,7+10,8+22,6+1,7)*0,2</t>
  </si>
  <si>
    <t>Úpravy povrchů, podlahy a osazování výplní</t>
  </si>
  <si>
    <t>Úprava povrchů vnitřních</t>
  </si>
  <si>
    <t>85</t>
  </si>
  <si>
    <t>611111111</t>
  </si>
  <si>
    <t>Vyspravení povrchu neomítaných vnitřních ploch monolitických betonových nebo železobetonových konstrukcí rozetřením vysprávky do ztracena maltou cementovou celoplošně stropů</t>
  </si>
  <si>
    <t>1182822037</t>
  </si>
  <si>
    <t>"Strojovna VZT" 27,4</t>
  </si>
  <si>
    <t>"Skladů v krčku" 39,9</t>
  </si>
  <si>
    <t>"Moštárna" 73,6</t>
  </si>
  <si>
    <t>86</t>
  </si>
  <si>
    <t>612111111</t>
  </si>
  <si>
    <t>Vyspravení povrchu neomítaných vnitřních ploch monolitických betonových nebo železobetonových konstrukcí rozetřením vysprávky do ztracena maltou cementovou celoplošně stěn</t>
  </si>
  <si>
    <t>-2119754893</t>
  </si>
  <si>
    <t>"Stěny strojvny VZT" 58,6</t>
  </si>
  <si>
    <t>"Sklady pod krčkem" 52+39,84</t>
  </si>
  <si>
    <t>87</t>
  </si>
  <si>
    <t>611311131</t>
  </si>
  <si>
    <t>Potažení vnitřních ploch štukem tloušťky do 3 mm vodorovných konstrukcí stropů rovných</t>
  </si>
  <si>
    <t>233120873</t>
  </si>
  <si>
    <t>88</t>
  </si>
  <si>
    <t>611321121</t>
  </si>
  <si>
    <t>Omítka vápenocementová vnitřních ploch nanášená ručně jednovrstvá, tloušťky do 10 mm hladká vodorovných konstrukcí stropů rovných</t>
  </si>
  <si>
    <t>-739521176</t>
  </si>
  <si>
    <t>89</t>
  </si>
  <si>
    <t>611321191</t>
  </si>
  <si>
    <t>Omítka vápenocementová vnitřních ploch nanášená ručně Příplatek k cenám za každých dalších i započatých 5 mm tloušťky omítky přes 10 mm stropů</t>
  </si>
  <si>
    <t>1401519039</t>
  </si>
  <si>
    <t>90</t>
  </si>
  <si>
    <t>612821012</t>
  </si>
  <si>
    <t>Sanační omítka vnitřních ploch stěn pro vlhké a zasolené zdivo, prováděná ve dvou vrstvách, tl. jádrové omítky do 30 mm ručně štuková</t>
  </si>
  <si>
    <t>-1251194524</t>
  </si>
  <si>
    <t>Odsekání vlhkých omítek v hlavní budově Zš</t>
  </si>
  <si>
    <t>1,5*(8,1+6,7+7,7+2,8)</t>
  </si>
  <si>
    <t>91</t>
  </si>
  <si>
    <t>612311131</t>
  </si>
  <si>
    <t>Potažení vnitřních ploch štukem tloušťky do 3 mm svislých konstrukcí stěn</t>
  </si>
  <si>
    <t>980759415</t>
  </si>
  <si>
    <t>505</t>
  </si>
  <si>
    <t>92</t>
  </si>
  <si>
    <t>612321121</t>
  </si>
  <si>
    <t>Omítka vápenocementová vnitřních ploch nanášená ručně jednovrstvá, tloušťky do 10 mm hladká svislých konstrukcí stěn</t>
  </si>
  <si>
    <t>-675774520</t>
  </si>
  <si>
    <t>"moštárna" 26</t>
  </si>
  <si>
    <t>93</t>
  </si>
  <si>
    <t>612321191</t>
  </si>
  <si>
    <t>Omítka vápenocementová vnitřních ploch nanášená ručně Příplatek k cenám za každých dalších i započatých 5 mm tloušťky omítky přes 10 mm stěn</t>
  </si>
  <si>
    <t>-1015482691</t>
  </si>
  <si>
    <t>94</t>
  </si>
  <si>
    <t>622143003</t>
  </si>
  <si>
    <t>Montáž omítkových profilů plastových nebo pozinkovaných, upevněných vtlačením do podkladní vrstvy nebo přibitím rohových s tkaninou</t>
  </si>
  <si>
    <t>1885466347</t>
  </si>
  <si>
    <t>130</t>
  </si>
  <si>
    <t>95</t>
  </si>
  <si>
    <t>562842030</t>
  </si>
  <si>
    <t>součásti tvářené z plastů pro výrobní spotřebu ostatní profily rohové pro jádrové omítky délky 250, 275, 300 cm č. 6610 pro omítky 10 mm</t>
  </si>
  <si>
    <t>-726282628</t>
  </si>
  <si>
    <t>130*1,05 'Přepočtené koeficientem množství</t>
  </si>
  <si>
    <t>96</t>
  </si>
  <si>
    <t>622143004</t>
  </si>
  <si>
    <t>Montáž omítkových profilů plastových nebo pozinkovaných, upevněných vtlačením do podkladní vrstvy nebo přibitím začišťovacích samolepících (APU lišty)</t>
  </si>
  <si>
    <t>-2130358761</t>
  </si>
  <si>
    <t>97</t>
  </si>
  <si>
    <t>590514750</t>
  </si>
  <si>
    <t>kontaktní zateplovací systémy příslušenství kontaktních zateplovacích systémů profil okenní začišťovací s tkaninou Thermospoj 6 mm/2,4 m</t>
  </si>
  <si>
    <t>282865258</t>
  </si>
  <si>
    <t>Poznámka k položce:
délka 2,4 m, přesah tkaniny 100 mm</t>
  </si>
  <si>
    <t>90*1,05 'Přepočtené koeficientem množství</t>
  </si>
  <si>
    <t>Úprava povrchů vnějších</t>
  </si>
  <si>
    <t>98</t>
  </si>
  <si>
    <t>622211011</t>
  </si>
  <si>
    <t>Montáž kontaktního zateplení z polystyrenových desek nebo z kombinovaných desek na vnější stěny, tloušťky desek přes 40 do 80 mm</t>
  </si>
  <si>
    <t>767828506</t>
  </si>
  <si>
    <t>Severní fasáda-sokl</t>
  </si>
  <si>
    <t>0,8*(4*3,15+3*3,75-2,35-1,6-3*1,1-1,25)</t>
  </si>
  <si>
    <t>Východní fasáda-sokl</t>
  </si>
  <si>
    <t>0,8*(4*3,15-2,35-1,6)</t>
  </si>
  <si>
    <t>1,3*(2,3+0,55)+2,15*3,8+0,5*1,65*2,20+0,2*(3,0+0,9)-0,6*1,0-1,0*1,35</t>
  </si>
  <si>
    <t>Jižní fasáda-sokl</t>
  </si>
  <si>
    <t>0,8*(3*3,15+3*3,75+2,2-2*0,9)</t>
  </si>
  <si>
    <t>+3*15-1,3*1,3+3,5*6,7-1,3*1,3-2*1,3*2,1</t>
  </si>
  <si>
    <t>Parapet mezi sloupy</t>
  </si>
  <si>
    <t>0,48*21,8</t>
  </si>
  <si>
    <t>Západní fasáda-sokl</t>
  </si>
  <si>
    <t>0,9*(4*3,15)</t>
  </si>
  <si>
    <t>3,3*11,2-2,5*2,2</t>
  </si>
  <si>
    <t>zateplení za sloupy</t>
  </si>
  <si>
    <t>17*0,4*0,4</t>
  </si>
  <si>
    <t>sokl hlavní budovy po odtěžení zeminy a po stržení původního zateplení</t>
  </si>
  <si>
    <t>2,5*7+2,0*16</t>
  </si>
  <si>
    <t>99</t>
  </si>
  <si>
    <t>283760160</t>
  </si>
  <si>
    <t>Desky z lehčených plastů desky soklové fasádní Isover EPS SOKL 3000 strukturovaný povrch,  lambda 0,035 W/m K 1250 x 600 x 80 mm</t>
  </si>
  <si>
    <t>1430798318</t>
  </si>
  <si>
    <t>Poznámka k položce:
lambda=0,035 [W / m K]</t>
  </si>
  <si>
    <t>213,694*1,02 'Přepočtené koeficientem množství</t>
  </si>
  <si>
    <t>622211021</t>
  </si>
  <si>
    <t>Montáž kontaktního zateplení z polystyrenových desek nebo z kombinovaných desek na vnější stěny, tloušťky desek přes 80 do 120 mm</t>
  </si>
  <si>
    <t>-369364639</t>
  </si>
  <si>
    <t>Severní fasáda</t>
  </si>
  <si>
    <t>3,2*(4*3,15+3*3,75)-2,4*(2,35+1,6+3*1,1+1,25)-1,85*2,25-1,0*0,5</t>
  </si>
  <si>
    <t>Východní fasáda</t>
  </si>
  <si>
    <t>3,2*4*3,15-2,4*(1,6+2,35)</t>
  </si>
  <si>
    <t>3,8*2,3+3,0*5,4+2,3*3-2*0,8*1,0-3,14*0,7*0,7-1,9*1,1</t>
  </si>
  <si>
    <t>Jižní fasáda</t>
  </si>
  <si>
    <t>3,2*(2*3,15+3*3,75+2,2)-2*2,4*0,9-3*1,5*2,5</t>
  </si>
  <si>
    <t>Západní fasáda</t>
  </si>
  <si>
    <t>3,2*4*3,15-4*1,0*0,8</t>
  </si>
  <si>
    <t>3,0*11,2-4*0,8*1,0-3,14*0,7*0,7</t>
  </si>
  <si>
    <t>17*0,4*3,2</t>
  </si>
  <si>
    <t>101</t>
  </si>
  <si>
    <t>283759380</t>
  </si>
  <si>
    <t>Desky z lehčených plastů desky polystyrénové fasádní typ EPS 70 F fasádní, stabilizovaný, samozhášivý objemová hmotnost 15 až 20 kg/m3 rozměr 1000 x 500 mm, lambda 0,039 W/m K 1000 x 500 x 100 mm</t>
  </si>
  <si>
    <t>2018725766</t>
  </si>
  <si>
    <t>Poznámka k položce:
lambda=0,039 [W / m K]</t>
  </si>
  <si>
    <t>244,08*1,02 'Přepočtené koeficientem množství</t>
  </si>
  <si>
    <t>102</t>
  </si>
  <si>
    <t>622212001</t>
  </si>
  <si>
    <t>Montáž kontaktního zateplení vnějšího ostění nebo nadpraží z polystyrenových desek hloubky špalet do 200 mm, tloušťky desek do 40 mm</t>
  </si>
  <si>
    <t>-1974366663</t>
  </si>
  <si>
    <t>12*2,7+2,35+1,6+3*1,1+1,25+2*1,85+2,25+2*1,0+0,5</t>
  </si>
  <si>
    <t>4*2,7+1,6+2,35</t>
  </si>
  <si>
    <t>4*0,8+3*1,0+2*0,6+2*2,3+1,1</t>
  </si>
  <si>
    <t>4*2,7+2*0,9+6*1,5+3*2,5</t>
  </si>
  <si>
    <t>8*1,3+4*2,1</t>
  </si>
  <si>
    <t>2*3*1,3+2*2*2,1+2*1,3</t>
  </si>
  <si>
    <t>2*2,5+2,2</t>
  </si>
  <si>
    <t>Hlavní objekt ZŠ - okna v soklu</t>
  </si>
  <si>
    <t>7*1,2+2*5*0,9+2*2*0,6</t>
  </si>
  <si>
    <t>103</t>
  </si>
  <si>
    <t>283764380</t>
  </si>
  <si>
    <t>Desky z lehčených plastů desky z extrudovaného polystyrenu desky z extrudovaného polystyrenu BACHL BACHL XPS 300 G vroubkovaný povrch, rovná hrana 1265 x 600 mm (krycí plocha 0,75 m2) 30 mm</t>
  </si>
  <si>
    <t>2118931935</t>
  </si>
  <si>
    <t>Poznámka k položce:
Pro nanášení omítek a obkladů.</t>
  </si>
  <si>
    <t>132,3*0,15</t>
  </si>
  <si>
    <t>38,6*0,25</t>
  </si>
  <si>
    <t>104</t>
  </si>
  <si>
    <t>622252001</t>
  </si>
  <si>
    <t>Montáž lišt kontaktního zateplení zakládacích soklových připevněných hmoždinkami</t>
  </si>
  <si>
    <t>-38059191</t>
  </si>
  <si>
    <t>4*3,15+3*3,75-(2,35+1,6+3*1,1+1,25)</t>
  </si>
  <si>
    <t>4*3,15-1,6-2,35</t>
  </si>
  <si>
    <t>2,3+0,55+5,4+3-1,1</t>
  </si>
  <si>
    <t>2*3,15+3*3,75+2,2-2*0,9</t>
  </si>
  <si>
    <t>4*3,15</t>
  </si>
  <si>
    <t>11,2</t>
  </si>
  <si>
    <t>za sloupy</t>
  </si>
  <si>
    <t>17*0,4</t>
  </si>
  <si>
    <t>105</t>
  </si>
  <si>
    <t>590516470</t>
  </si>
  <si>
    <t>Kontaktní zateplovací systémy příslušenství kontaktních zateplovacích systémů lišty soklové  - zakládací spodní profil U - Form s okapničkou, Al, délka 200 cm U 10 cm  0,95/200</t>
  </si>
  <si>
    <t>343934725</t>
  </si>
  <si>
    <t>82,7*1,05 'Přepočtené koeficientem množství</t>
  </si>
  <si>
    <t>106</t>
  </si>
  <si>
    <t>590514360</t>
  </si>
  <si>
    <t>Kontaktní zateplovací systémy příslušenství kontaktních zateplovacích systémů hmoždinka zatloukací na zakládací lištu zápustná hlava ND 8  x 80</t>
  </si>
  <si>
    <t>178488022</t>
  </si>
  <si>
    <t>330*1,05 'Přepočtené koeficientem množství</t>
  </si>
  <si>
    <t>107</t>
  </si>
  <si>
    <t>622252002</t>
  </si>
  <si>
    <t>Montáž lišt kontaktního zateplení ostatních stěnových, dilatačních apod. lepených do tmelu</t>
  </si>
  <si>
    <t>785253368</t>
  </si>
  <si>
    <t>108</t>
  </si>
  <si>
    <t>590514840</t>
  </si>
  <si>
    <t>Kontaktní zateplovací systémy příslušenství kontaktních zateplovacích systémů lišta rohová s tkaninou - rohovník  2,5m PVC 10/10 cm</t>
  </si>
  <si>
    <t>-1519832890</t>
  </si>
  <si>
    <t>12*2,7+2*1,85+2,25+2*1,0</t>
  </si>
  <si>
    <t>4*2,7</t>
  </si>
  <si>
    <t>4*0,8+2*0,6+2*2,3+2*3,14*0,7</t>
  </si>
  <si>
    <t>4*2,7+6*1,5</t>
  </si>
  <si>
    <t>4*1,3+4*2,1</t>
  </si>
  <si>
    <t>8*1,0</t>
  </si>
  <si>
    <t>8*0,8+2*3,14*0,7</t>
  </si>
  <si>
    <t>2*2,5</t>
  </si>
  <si>
    <t>Fasáda hlavní budovy ZŠ</t>
  </si>
  <si>
    <t>5*2*0,9+2*2*0,6</t>
  </si>
  <si>
    <t>133,142*1,05 'Přepočtené koeficientem množství</t>
  </si>
  <si>
    <t>109</t>
  </si>
  <si>
    <t>590515120</t>
  </si>
  <si>
    <t>Kontaktní zateplovací systémy příslušenství kontaktních zateplovacích systémů profil okenní s nepřiznanou okapnicí - Thermospoj LPE plast 2 m</t>
  </si>
  <si>
    <t>1962632587</t>
  </si>
  <si>
    <t>2,35+1,6+3*1,1+1,25+2,25+0,5</t>
  </si>
  <si>
    <t>1,6+2,35</t>
  </si>
  <si>
    <t>2*1,0+1,0+1,35+11,1+3,14*0,7</t>
  </si>
  <si>
    <t>2*0,9+3*2,5</t>
  </si>
  <si>
    <t>2*1,3</t>
  </si>
  <si>
    <t>4*0,8</t>
  </si>
  <si>
    <t>4*1,0+3,14*0,7</t>
  </si>
  <si>
    <t>7*1,2</t>
  </si>
  <si>
    <t>62,546*1,05 'Přepočtené koeficientem množství</t>
  </si>
  <si>
    <t>110</t>
  </si>
  <si>
    <t>590515100</t>
  </si>
  <si>
    <t>Kontaktní zateplovací systémy příslušenství kontaktních zateplovacích systémů profil okenní s nepřiznanou okapnicí - Thermospoj LTU plast 2,0 m</t>
  </si>
  <si>
    <t>-942102170</t>
  </si>
  <si>
    <t>125,092*1,05 'Přepočtené koeficientem množství</t>
  </si>
  <si>
    <t>111</t>
  </si>
  <si>
    <t>622511111</t>
  </si>
  <si>
    <t>Omítka tenkovrstvá akrylátová vnějších ploch probarvená, včetně penetrace podkladu mozaiková střednězrnná stěn</t>
  </si>
  <si>
    <t>-1933160313</t>
  </si>
  <si>
    <t>0,3*(4*3,15+3*3,75-2,35-1,6-3*1,1-1,25)</t>
  </si>
  <si>
    <t>0,3*(4*3,15-2,35-1,6)</t>
  </si>
  <si>
    <t>0,8*(2,3+0,55)+1,65*3,8+0,5*1,65*2,20+0,2*(3,0+0,9)-0,6*1,0-1,0*1,35</t>
  </si>
  <si>
    <t>0,3*(3*3,15+3*3,75+2,2-2*0,9)</t>
  </si>
  <si>
    <t>0,4*(4*3,15)</t>
  </si>
  <si>
    <t>2,8*11,2-2,5*2,2</t>
  </si>
  <si>
    <t>112</t>
  </si>
  <si>
    <t>622532021</t>
  </si>
  <si>
    <t>Omítka tenkovrstvá silikonová vnějších ploch probarvená, včetně penetrace podkladu hydrofilní, s regulací vlhkosti na povrchu a se zvýšenou ochranou proti mikroorganismům zrnitá, tloušťky 2,0 mm stěn</t>
  </si>
  <si>
    <t>-1338073162</t>
  </si>
  <si>
    <t>2,5*15-1,3*1,3+3,0*6,7-1,3*1,3-2*1,3*2,1</t>
  </si>
  <si>
    <t>sokl hlavní budovy</t>
  </si>
  <si>
    <t>23*1,5</t>
  </si>
  <si>
    <t>113</t>
  </si>
  <si>
    <t>629991011</t>
  </si>
  <si>
    <t>Zakrytí vnějších ploch před znečištěním včetně pozdějšího odkrytí výplní otvorů a svislých ploch fólií přilepenou lepící páskou</t>
  </si>
  <si>
    <t>315964147</t>
  </si>
  <si>
    <t>"Okna jídelny" 160</t>
  </si>
  <si>
    <t>"Okna hl.budovy ZŠ" 5*1,2*0,9+2*1,2*0,6</t>
  </si>
  <si>
    <t>Podlahy a podlahové konstrukce</t>
  </si>
  <si>
    <t>114</t>
  </si>
  <si>
    <t>631311224</t>
  </si>
  <si>
    <t>Mazanina z betonu prostého se zvýšenými nároky na prostředí tl. přes 80 do 120 mm tř. C 25/30</t>
  </si>
  <si>
    <t>274866966</t>
  </si>
  <si>
    <t>(140,7+358,3)*0,1</t>
  </si>
  <si>
    <t>115</t>
  </si>
  <si>
    <t>631319012</t>
  </si>
  <si>
    <t>Příplatek k cenám mazanin za úpravu povrchu mazaniny přehlazením, mazanina tl. přes 80 do 120 mm</t>
  </si>
  <si>
    <t>-2143471043</t>
  </si>
  <si>
    <t>499*0,1</t>
  </si>
  <si>
    <t>116</t>
  </si>
  <si>
    <t>631319173</t>
  </si>
  <si>
    <t>Příplatek k cenám mazanin za stržení povrchu spodní vrstvy mazaniny latí před vložením výztuže nebo pletiva pro tl. obou vrstev mazaniny přes 80 do 120 mm</t>
  </si>
  <si>
    <t>1076657320</t>
  </si>
  <si>
    <t>117</t>
  </si>
  <si>
    <t>245525340/R</t>
  </si>
  <si>
    <t>Materiály chemické pro výrobu stavební a příbuzné obory přísady do malt a betonů plastifikační přísady do betonu BETPLAST            bal.  25 litrů</t>
  </si>
  <si>
    <t>litr</t>
  </si>
  <si>
    <t>-1884189182</t>
  </si>
  <si>
    <t>Poznámka k položce:
Dávkování: 1 litr na 100 kg cementu</t>
  </si>
  <si>
    <t>118</t>
  </si>
  <si>
    <t>631361821</t>
  </si>
  <si>
    <t>Výztuž mazanin 10 505 (R) nebo BSt 500</t>
  </si>
  <si>
    <t>-1129429408</t>
  </si>
  <si>
    <t>( 19,11*9,66)*3,03/1000</t>
  </si>
  <si>
    <t>(9,8*6,1)*3,03/1000</t>
  </si>
  <si>
    <t>(10,64*6,55+ 2,75*3,8)*3,03/1000</t>
  </si>
  <si>
    <t>0,983*1,1 'Přepočtené koeficientem množství</t>
  </si>
  <si>
    <t>119</t>
  </si>
  <si>
    <t>631361821/R</t>
  </si>
  <si>
    <t>-933099126</t>
  </si>
  <si>
    <t>499*1,1</t>
  </si>
  <si>
    <t>Osazování výplní otvorů</t>
  </si>
  <si>
    <t>120</t>
  </si>
  <si>
    <t>642942111</t>
  </si>
  <si>
    <t>Osazování zárubní nebo rámů kovových dveřních lisovaných nebo z úhelníků bez dveřních křídel, na cementovou maltu, o ploše otvoru do 2,5 m2</t>
  </si>
  <si>
    <t>CS ÚRS 2014 01</t>
  </si>
  <si>
    <t>-2144348533</t>
  </si>
  <si>
    <t>121</t>
  </si>
  <si>
    <t>553314130/R</t>
  </si>
  <si>
    <t>Zárubně kovové zárubně ocelové pro pórobeton - s těsněním, kapsové závěsy YH 150 DV 700 L/P</t>
  </si>
  <si>
    <t>1475605297</t>
  </si>
  <si>
    <t>122</t>
  </si>
  <si>
    <t>553314130</t>
  </si>
  <si>
    <t>-1685882385</t>
  </si>
  <si>
    <t>123</t>
  </si>
  <si>
    <t>553314140</t>
  </si>
  <si>
    <t>Zárubně kovové zárubně ocelové pro pórobeton - s těsněním, kapsové závěsy YH 150 DV 800 L/P</t>
  </si>
  <si>
    <t>1919954006</t>
  </si>
  <si>
    <t>124</t>
  </si>
  <si>
    <t>553314150</t>
  </si>
  <si>
    <t>Zárubně kovové zárubně ocelové pro pórobeton - s těsněním, kapsové závěsy YH 150 DV 900 L/P</t>
  </si>
  <si>
    <t>85264582</t>
  </si>
  <si>
    <t>125</t>
  </si>
  <si>
    <t>553314240</t>
  </si>
  <si>
    <t xml:space="preserve">Zárubně kovové zárubně ocelové pro pórobeton - s těsněním, kapsové závěsy YH 150 DV 1100 L/P, </t>
  </si>
  <si>
    <t>724862315</t>
  </si>
  <si>
    <t>126</t>
  </si>
  <si>
    <t>553314240/R</t>
  </si>
  <si>
    <t>Zárubně kovové zárubně ocelové pro pórobeton - s těsněním, kapsové závěsy YH 150 DV 1100 L/P, s PO EI 30</t>
  </si>
  <si>
    <t>1970365733</t>
  </si>
  <si>
    <t>127</t>
  </si>
  <si>
    <t>642942221</t>
  </si>
  <si>
    <t>Osazování zárubní nebo rámů kovových dveřních lisovaných nebo z úhelníků bez dveřních křídel, na cementovou maltu, o ploše otvoru přes 2,5 do 4,5 m2</t>
  </si>
  <si>
    <t>-2105222865</t>
  </si>
  <si>
    <t>128</t>
  </si>
  <si>
    <t>553314110/R</t>
  </si>
  <si>
    <t>Zárubně kovové zárubně ocelové pro pórobeton - s těsněním, kapsové závěsy YH 125 DV 1600 dvoukřídlá</t>
  </si>
  <si>
    <t>1832493179</t>
  </si>
  <si>
    <t>129</t>
  </si>
  <si>
    <t>553314270/R</t>
  </si>
  <si>
    <t>Zárubně kovové zárubně ocelové pro pórobeton - s těsněním, kapsové závěsy YH 150 DV 1600 dvoukřídlá</t>
  </si>
  <si>
    <t>-531278857</t>
  </si>
  <si>
    <t>Trubní vedení</t>
  </si>
  <si>
    <t>894215111</t>
  </si>
  <si>
    <t>Šachtice domovní kanalizační (revizní) se stěnami z betonu se základovou deskou (dnem) z betonu, s vyspravením s nerovností, obetonováním potrubí ve stěnách a nade dnem, s cementovým potěrem ve spádu k čisticí vložce, s dodáním a osazením lehkého litinového poklopu vel. 600x600 mm obestavěného prostoru do 1,30 m3</t>
  </si>
  <si>
    <t>-284945237</t>
  </si>
  <si>
    <t>Ostatní konstrukce a práce, bourání</t>
  </si>
  <si>
    <t>131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</si>
  <si>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</si>
  <si>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</si>
  <si>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-2144995438</t>
  </si>
  <si>
    <t>obrubník š. 100 mm</t>
  </si>
  <si>
    <t>26,25</t>
  </si>
  <si>
    <t>obrubník š.80 mm</t>
  </si>
  <si>
    <t>1,5+16,1+2,1</t>
  </si>
  <si>
    <t>132</t>
  </si>
  <si>
    <t>592174170</t>
  </si>
  <si>
    <t>Obrubníky betonové a železobetonové chodníkové Standard        100 x 10 x 25</t>
  </si>
  <si>
    <t>-231032510</t>
  </si>
  <si>
    <t>133</t>
  </si>
  <si>
    <t>592174110</t>
  </si>
  <si>
    <t>Obrubníky betonové a železobetonové chodníkové ABO   15-10    100 x 8 x 20</t>
  </si>
  <si>
    <t>-662600222</t>
  </si>
  <si>
    <t>134</t>
  </si>
  <si>
    <t>916331112</t>
  </si>
  <si>
    <t>Osazení zahradního obrubníku betonového s ložem tl. od 50 do 100 mm z betonu prostého tř. C 12/15 s boční opěrou z betonu prostého tř. C 12/15</t>
  </si>
  <si>
    <t>1740414270</t>
  </si>
  <si>
    <t>13,5+0,65+0,2+10</t>
  </si>
  <si>
    <t>135</t>
  </si>
  <si>
    <t>592172120</t>
  </si>
  <si>
    <t>Obrubníky betonové a železobetonové obrubníky zahradní Granitoid ABO 020-19  šedá        100 x 5 x 20</t>
  </si>
  <si>
    <t>-1547993624</t>
  </si>
  <si>
    <t>136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</si>
  <si>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</si>
  <si>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</si>
  <si>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-1798116382</t>
  </si>
  <si>
    <t>348,3+140,7</t>
  </si>
  <si>
    <t>137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</si>
  <si>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</si>
  <si>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</si>
  <si>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645837297</t>
  </si>
  <si>
    <t>138</t>
  </si>
  <si>
    <t>562306050/R</t>
  </si>
  <si>
    <t xml:space="preserve">Poklopy GAP pozink/nerez 12,5t_x000D_
Vodotěsný a plynotěsný poklop s nosností 12,5 tuny._x000D_
</t>
  </si>
  <si>
    <t>-1192443641</t>
  </si>
  <si>
    <t>139</t>
  </si>
  <si>
    <t>961044111</t>
  </si>
  <si>
    <t>Bourání základů z betonu prostého</t>
  </si>
  <si>
    <t>1118856657</t>
  </si>
  <si>
    <t>140</t>
  </si>
  <si>
    <t>962031133</t>
  </si>
  <si>
    <t>Bourání příček z cihel, tvárnic nebo příčkovek z cihel pálených, plných nebo dutých na maltu vápennou nebo vápenocementovou, tl. do 150 mm</t>
  </si>
  <si>
    <t>-1595908744</t>
  </si>
  <si>
    <t>prapet pod luxfery</t>
  </si>
  <si>
    <t>1,3*1,6</t>
  </si>
  <si>
    <t>141</t>
  </si>
  <si>
    <t>962081131</t>
  </si>
  <si>
    <t>Bourání zdiva příček nebo vybourání otvorů ze skleněných tvárnic, tl. do 100 mm</t>
  </si>
  <si>
    <t>-617207270</t>
  </si>
  <si>
    <t>Na hl.budově v místě napojení krčku</t>
  </si>
  <si>
    <t>0,6*1,5+0,8*1,6</t>
  </si>
  <si>
    <t>142</t>
  </si>
  <si>
    <t>966084018/R</t>
  </si>
  <si>
    <t xml:space="preserve">Demontáž opláštění stěn KZS </t>
  </si>
  <si>
    <t>-652092083</t>
  </si>
  <si>
    <t>Poznámka k položce:
Demontáž opláštění stěn KZS soklu hlavní budovy</t>
  </si>
  <si>
    <t>1,5*23</t>
  </si>
  <si>
    <t>143</t>
  </si>
  <si>
    <t>968072455</t>
  </si>
  <si>
    <t>Vybourání kovových rámů oken s křídly, dveřních zárubní, vrat, stěn, ostění nebo obkladů dveřních zárubní, plochy do 2 m2</t>
  </si>
  <si>
    <t>1130174563</t>
  </si>
  <si>
    <t>Dveře z krčku do hl.budovy</t>
  </si>
  <si>
    <t>0,8*2,0</t>
  </si>
  <si>
    <t>144</t>
  </si>
  <si>
    <t>978013191</t>
  </si>
  <si>
    <t>Otlučení vápenných nebo vápenocementových omítek vnitřních ploch stěn s vyškrabáním spar, s očištěním zdiva, v rozsahu přes 50 do 100 %</t>
  </si>
  <si>
    <t>2065421642</t>
  </si>
  <si>
    <t>Lešení a stavební výtahy</t>
  </si>
  <si>
    <t>145</t>
  </si>
  <si>
    <t>941311111</t>
  </si>
  <si>
    <t>Montáž lešení řadového modulového lehkého pracovního s podlahami s provozním zatížením tř. 3 do 200 kg/m2 šířky tř. SW06 přes 0,6 do 0,9 m, výšky do 10 m</t>
  </si>
  <si>
    <t>-1474194281</t>
  </si>
  <si>
    <t>146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</si>
  <si>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</si>
  <si>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</si>
  <si>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-586693482</t>
  </si>
  <si>
    <t>692*30</t>
  </si>
  <si>
    <t>147</t>
  </si>
  <si>
    <t>941311812</t>
  </si>
  <si>
    <t>Demontáž lešení řadového modulového lehkého pracovního s podlahami s provozním zatížením tř. 3 do 200 kg/m2 šířky SW06 přes 0,6 do 0,9 m, výšky přes 10 do 25 m</t>
  </si>
  <si>
    <t>1171999434</t>
  </si>
  <si>
    <t>148</t>
  </si>
  <si>
    <t>944511111</t>
  </si>
  <si>
    <t>Montáž ochranné sítě zavěšené na konstrukci lešení z textilie z umělých vláken</t>
  </si>
  <si>
    <t>428884722</t>
  </si>
  <si>
    <t>149</t>
  </si>
  <si>
    <t>944511211</t>
  </si>
  <si>
    <t>Montáž ochranné sítě Příplatek za první a každý další den použití sítě k ceně -1111</t>
  </si>
  <si>
    <t>1830415221</t>
  </si>
  <si>
    <t>150</t>
  </si>
  <si>
    <t>944511811</t>
  </si>
  <si>
    <t>Demontáž ochranné sítě zavěšené na konstrukci lešení z textilie z umělých vláken</t>
  </si>
  <si>
    <t>1224262869</t>
  </si>
  <si>
    <t>151</t>
  </si>
  <si>
    <t>949101111</t>
  </si>
  <si>
    <t>Lešení pomocné pracovní pro objekty pozemních staveb pro zatížení do 150 kg/m2, o výšce lešeňové podlahy do 1,9 m</t>
  </si>
  <si>
    <t>1110690598</t>
  </si>
  <si>
    <t>113,8+244,5</t>
  </si>
  <si>
    <t>998</t>
  </si>
  <si>
    <t>Přesun hmot</t>
  </si>
  <si>
    <t>152</t>
  </si>
  <si>
    <t>998014111</t>
  </si>
  <si>
    <t>Přesun hmot pro budovy a haly občanské výstavby, bydlení, výrobu a služby s nosnou svislou konstrukcí montovanou z dílců betonových tyčových s vyzdívaným obvodovým pláštěm vodorovná dopravní vzdálenost do 100 m, pro budovy a haly jednopodlažní</t>
  </si>
  <si>
    <t>-1208846812</t>
  </si>
  <si>
    <t>153</t>
  </si>
  <si>
    <t>998014194</t>
  </si>
  <si>
    <t>Přesun hmot pro budovy a haly občanské výstavby, bydlení, výrobu a služby s nosnou svislou konstrukcí montovanou z dílců betonových tyčových s vyzdívaným obvodovým pláštěm Příplatek k cenám do 5000 m za zvětšený přesun přes vymezenou největší dopravní vzdálenost</t>
  </si>
  <si>
    <t>-1405530871</t>
  </si>
  <si>
    <t>PSV</t>
  </si>
  <si>
    <t>Práce a dodávky PSV</t>
  </si>
  <si>
    <t>711</t>
  </si>
  <si>
    <t>Izolace proti vodě, vlhkosti a plynům</t>
  </si>
  <si>
    <t>154</t>
  </si>
  <si>
    <t>711111001</t>
  </si>
  <si>
    <t>Provedení izolace proti zemní vlhkosti natěradly a tmely za studena na ploše vodorovné V nátěrem penetračním</t>
  </si>
  <si>
    <t>-1421152760</t>
  </si>
  <si>
    <t xml:space="preserve">Podlaha 1.NP </t>
  </si>
  <si>
    <t>20,06*14,4</t>
  </si>
  <si>
    <t>155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</si>
  <si>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</si>
  <si>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</si>
  <si>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-1414932728</t>
  </si>
  <si>
    <t>Poznámka k položce:
Spotřeba 0,3-0,4kg/m2 dle povrchu, ředidlo technický benzín</t>
  </si>
  <si>
    <t>613,389*0,3/1000</t>
  </si>
  <si>
    <t>114,4*0,3/1000</t>
  </si>
  <si>
    <t>24,14*0,3/1000</t>
  </si>
  <si>
    <t>156</t>
  </si>
  <si>
    <t>711112001</t>
  </si>
  <si>
    <t>Provedení izolace proti zemní vlhkosti natěradly a tmely za studena na ploše svislé S nátěrem penetračním</t>
  </si>
  <si>
    <t>-753676141</t>
  </si>
  <si>
    <t>Svislá izolace podsklepené části</t>
  </si>
  <si>
    <t>3,2*(2*7,1+16,95+4,6)</t>
  </si>
  <si>
    <t>Krček od zpevněné plochy na v.1 m</t>
  </si>
  <si>
    <t>10,8*1,0</t>
  </si>
  <si>
    <t>Krček na východní straně</t>
  </si>
  <si>
    <t>3,2*4,6+1,6*6,2</t>
  </si>
  <si>
    <t>157</t>
  </si>
  <si>
    <t>711112053</t>
  </si>
  <si>
    <t>Provedení izolace proti zemní vlhkosti natěradly a tmely za studena na ploše svislé S dvojnásobným nátěrem krystalickou hydroizolací</t>
  </si>
  <si>
    <t>481362459</t>
  </si>
  <si>
    <t>Nátěr vnitřního rubu opěrné stěny</t>
  </si>
  <si>
    <t>3,2*(10+4)</t>
  </si>
  <si>
    <t>158</t>
  </si>
  <si>
    <t>245510520</t>
  </si>
  <si>
    <t>Materiály chemické pro výrobu stavební a příbuzné obory hydroizolace systém hydroizolační práškový na bázi krystalizace izolace betonových konstrukcí a cementových omítek WATERIZOL  bal. 20 kg</t>
  </si>
  <si>
    <t>-1029588523</t>
  </si>
  <si>
    <t>Poznámka k položce:
Spotřeba: na dvě vrstvy 1,5 kg/m2</t>
  </si>
  <si>
    <t>44.800*1,5</t>
  </si>
  <si>
    <t>159</t>
  </si>
  <si>
    <t>711113125</t>
  </si>
  <si>
    <t>Izolace proti zemní vlhkosti natěradly a tmely za studena SCHOMBURG na ploše svislé S těsnicí hmotou COMBIFLEX- C2</t>
  </si>
  <si>
    <t>732067278</t>
  </si>
  <si>
    <t>Hydroizolace stěny hl. objektu ZŠ po odkopání terénu</t>
  </si>
  <si>
    <t>7*1,5+16,6*2,5</t>
  </si>
  <si>
    <t>160</t>
  </si>
  <si>
    <t>711141559</t>
  </si>
  <si>
    <t>Provedení izolace proti zemní vlhkosti pásy přitavením NAIP na ploše vodorovné V</t>
  </si>
  <si>
    <t>1546639986</t>
  </si>
  <si>
    <t>Přetažení izolace v podlaze 1:NP o 2 m přes podsklepenou část</t>
  </si>
  <si>
    <t>2*(7,1+2+16,95)</t>
  </si>
  <si>
    <t>161</t>
  </si>
  <si>
    <t>628331590</t>
  </si>
  <si>
    <t>Pásy asfaltované těžké vložka skleněná tkanina SKLOBIT 40 MINERAL role/10m2</t>
  </si>
  <si>
    <t>-652600632</t>
  </si>
  <si>
    <t>665,489*1,15 'Přepočtené koeficientem množství</t>
  </si>
  <si>
    <t>162</t>
  </si>
  <si>
    <t>711142559</t>
  </si>
  <si>
    <t>Provedení izolace proti zemní vlhkosti pásy přitavením NAIP na ploše svislé S</t>
  </si>
  <si>
    <t>606285813</t>
  </si>
  <si>
    <t>3,2*(2*7,1+16,95)</t>
  </si>
  <si>
    <t>Svislá izolace neposklapené části</t>
  </si>
  <si>
    <t>0,5*(2*13,6+2*26,05)</t>
  </si>
  <si>
    <t>163</t>
  </si>
  <si>
    <t>628331590/1</t>
  </si>
  <si>
    <t>547673313</t>
  </si>
  <si>
    <t>174,77*1,2 'Přepočtené koeficientem množství</t>
  </si>
  <si>
    <t>164</t>
  </si>
  <si>
    <t>711161303</t>
  </si>
  <si>
    <t>Izolace proti zemní vlhkosti nopovými foliemi FONDALINE základů nebo stěn pro běžné podmínky tloušťky 0,4 mm, šířky 1,5 m</t>
  </si>
  <si>
    <t>-1739377345</t>
  </si>
  <si>
    <t>ochrana XPS zákl.stěny moštárny</t>
  </si>
  <si>
    <t>3,1*(7,25+17,1+7,85+0,7)</t>
  </si>
  <si>
    <t>ochrana nátěru svislá izolace opěrné stěny</t>
  </si>
  <si>
    <t>2,8*(10,1+3,85)</t>
  </si>
  <si>
    <t>ochrana XPS obv.stěny hlavní budovy</t>
  </si>
  <si>
    <t>ochrana XPS krčku</t>
  </si>
  <si>
    <t>10,8*1,0+3,2*4,6+1,6*6,2</t>
  </si>
  <si>
    <t>ochrana XPS soklu jídelny</t>
  </si>
  <si>
    <t>0,5*(26,05+2*14,6)</t>
  </si>
  <si>
    <t>165</t>
  </si>
  <si>
    <t>711193141/R</t>
  </si>
  <si>
    <t>Infuzní clona – tlaková injektáž Aquafinem F do vyvrtaných otvorů</t>
  </si>
  <si>
    <t>-1690509129</t>
  </si>
  <si>
    <t>Ze strany hlavního objektu obvodová zeď k jídelně (kotelna, šatny)</t>
  </si>
  <si>
    <t>0,6*(8,1+6,7+7,7+2,8)</t>
  </si>
  <si>
    <t>166</t>
  </si>
  <si>
    <t>998711101</t>
  </si>
  <si>
    <t>Přesun hmot pro izolace proti vodě, vlhkosti a plynům stanovený z hmotnosti přesunovaného materiálu vodorovná dopravní vzdálenost do 50 m v objektech výšky do 6 m</t>
  </si>
  <si>
    <t>-402293649</t>
  </si>
  <si>
    <t>167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</si>
  <si>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</si>
  <si>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</si>
  <si>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-791976313</t>
  </si>
  <si>
    <t>713</t>
  </si>
  <si>
    <t>Izolace tepelné</t>
  </si>
  <si>
    <t>168</t>
  </si>
  <si>
    <t>713121111</t>
  </si>
  <si>
    <t>Montáž tepelné izolace podlah rohožemi, pásy, deskami, dílci, bloky (izolační materiál ve specifikaci) kladenými volně jednovrstvá</t>
  </si>
  <si>
    <t>-314381709</t>
  </si>
  <si>
    <t>"1.PP" 73,6+39,8</t>
  </si>
  <si>
    <t>"1.NP" 348,3</t>
  </si>
  <si>
    <t>169</t>
  </si>
  <si>
    <t>283759270</t>
  </si>
  <si>
    <t>Desky z lehčených plastů desky z pěnového polystyrénu - samozhášivého typ EPS 200 S, objemová hmotnost 30 - 35 kg/m3 tepelně izolační desky pro izolace s extrémními požadavky na pevnost v tlaku a ohybu (extrémně zatížené podlahy, střechy apod.) rozměr 1000 x 500 mm, lambda 0,034 W/m K 120 mm</t>
  </si>
  <si>
    <t>-1758885215</t>
  </si>
  <si>
    <t>Poznámka k položce:
lambda=0,034 [W / m K]</t>
  </si>
  <si>
    <t>461,7*1,02 'Přepočtené koeficientem množství</t>
  </si>
  <si>
    <t>170</t>
  </si>
  <si>
    <t>713131145</t>
  </si>
  <si>
    <t>Montáž tepelné izolace stěn rohožemi, pásy, deskami, dílci, bloky (izolační materiál ve specifikaci) lepením bodově</t>
  </si>
  <si>
    <t>1208865614</t>
  </si>
  <si>
    <t>svislá izolace zákl.stěny moštárny</t>
  </si>
  <si>
    <t>3,1*(7,25+17,1)</t>
  </si>
  <si>
    <t>171</t>
  </si>
  <si>
    <t>283763830</t>
  </si>
  <si>
    <t>Desky z lehčených plastů desky z extrudovaného polystyrenu desky z extrudovaného polystyrenu URSA tepelně izolační desky s třídou hořlavosti "C1" - těžce hořlavý rovná hrana  - I  (G) polodrážka   - L (S) perodrážka  - FT (NF) povrch hladký nebo strukturovaný (PZ) základní rozměr desek 1250 x 600 mm URSA XPS N-V-L zvýšená odolnost v tlaku URSA XPS N-V 120 mm</t>
  </si>
  <si>
    <t>-840968818</t>
  </si>
  <si>
    <t>Poznámka k položce:
lambda=0,036 [W / m K]</t>
  </si>
  <si>
    <t>75.485</t>
  </si>
  <si>
    <t>75,485*1,02 'Přepočtené koeficientem množství</t>
  </si>
  <si>
    <t>172</t>
  </si>
  <si>
    <t>713191114</t>
  </si>
  <si>
    <t>Montáž tepelné izolace stavebních konstrukcí - doplňky a konstrukční součásti podlah, stropů vrchem nebo střech překrytím pásem asfaltovým položeném volně</t>
  </si>
  <si>
    <t>2043317989</t>
  </si>
  <si>
    <t>(27,05*14,6)*2</t>
  </si>
  <si>
    <t>173</t>
  </si>
  <si>
    <t>631521040</t>
  </si>
  <si>
    <t>Vlákno minerální a výrobky z něj (desky, skruže, pásy, rohože, vložkové pytle apod.) tepelné izolace URSA ze skelné vlny přilnavá plsť SF 35 160x1200x3500 mm</t>
  </si>
  <si>
    <t>991880702</t>
  </si>
  <si>
    <t>14,6*27,05</t>
  </si>
  <si>
    <t>394,93*1,15 'Přepočtené koeficientem množství</t>
  </si>
  <si>
    <t>174</t>
  </si>
  <si>
    <t>631521000</t>
  </si>
  <si>
    <t>Vlákno minerální a výrobky z něj (desky, skruže, pásy, rohože, vložkové pytle apod.) tepelné izolace URSA ze skelné vlny přilnavá plsť SF 35 120x1200x4800 mm</t>
  </si>
  <si>
    <t>-954151541</t>
  </si>
  <si>
    <t>175</t>
  </si>
  <si>
    <t>998713102</t>
  </si>
  <si>
    <t>Přesun hmot pro izolace tepelné stanovený z hmotnosti přesunovaného materiálu vodorovná dopravní vzdálenost do 50 m v objektech výšky přes 6 m do 12 m</t>
  </si>
  <si>
    <t>860191296</t>
  </si>
  <si>
    <t>176</t>
  </si>
  <si>
    <t>998713181</t>
  </si>
  <si>
    <t>Přesun hmot pro izolace tepelné stanovený z hmotnosti přesunovaného materiálu Příplatek k cenám za přesun prováděný bez použití mechanizace pro jakoukoliv výšku objektu</t>
  </si>
  <si>
    <t>-725955434</t>
  </si>
  <si>
    <t>762</t>
  </si>
  <si>
    <t xml:space="preserve"> Konstrukce tesařské</t>
  </si>
  <si>
    <t>177</t>
  </si>
  <si>
    <t>762342216</t>
  </si>
  <si>
    <t>Montáž laťování na střechách jednoduchých sklonu do 60° osové vzdálenosti do 600 mm</t>
  </si>
  <si>
    <t>2019135987</t>
  </si>
  <si>
    <t>178</t>
  </si>
  <si>
    <t>605141130</t>
  </si>
  <si>
    <t>střešní latě 6x4 cm impregnované</t>
  </si>
  <si>
    <t>364417395</t>
  </si>
  <si>
    <t>179</t>
  </si>
  <si>
    <t>762342216/R</t>
  </si>
  <si>
    <t>Bednění a laťování montáž laťování střech jednoduchých sklonu do 60 st. při osové vzdálenosti latí přes 360 do 600 mm</t>
  </si>
  <si>
    <t>83119570</t>
  </si>
  <si>
    <t>Laťování ocelového přístřešku</t>
  </si>
  <si>
    <t>6,82*2,62</t>
  </si>
  <si>
    <t>180</t>
  </si>
  <si>
    <t>605141010/R</t>
  </si>
  <si>
    <t>Řezivo jehličnaté drobné, neopracované (lišty a latě), (ČSN 49 1503, ČSN 49 2100) jehličnaté - latě průřez 10 - 25 cm2 latě jakost I.</t>
  </si>
  <si>
    <t>1280382101</t>
  </si>
  <si>
    <t>6,82*(2,62/0,6)*0,04*0,06</t>
  </si>
  <si>
    <t>181</t>
  </si>
  <si>
    <t>762342441</t>
  </si>
  <si>
    <t>Montáž kontralatí na střechách sklonu do 60°</t>
  </si>
  <si>
    <t>-1730316969</t>
  </si>
  <si>
    <t>182</t>
  </si>
  <si>
    <t>605141140.1</t>
  </si>
  <si>
    <t>střešní latě 8x6 cm impregnované</t>
  </si>
  <si>
    <t>1530889</t>
  </si>
  <si>
    <t>183</t>
  </si>
  <si>
    <t>762395000</t>
  </si>
  <si>
    <t>Spojovací prostředky pro montáž krovu, bednění, laťování, světlíky, klíny</t>
  </si>
  <si>
    <t>-863388547</t>
  </si>
  <si>
    <t>184</t>
  </si>
  <si>
    <t>762420011</t>
  </si>
  <si>
    <t>Obložení římsy z desek CETRIS Basic tl 12 mm na sraz šroubovaných</t>
  </si>
  <si>
    <t>1749117454</t>
  </si>
  <si>
    <t>185</t>
  </si>
  <si>
    <t>762421036</t>
  </si>
  <si>
    <t>Obložení stropů nebo střešních podhledů z dřevoštěpkových desek OSB šroubovaných na pero a drážku broušených, tloušťky desky 22 mm</t>
  </si>
  <si>
    <t>-1861556955</t>
  </si>
  <si>
    <t>"Jídelna" 25,3*13,0</t>
  </si>
  <si>
    <t>"Krček" 11,3*3,5+0,55*2,0</t>
  </si>
  <si>
    <t>186</t>
  </si>
  <si>
    <t>762429001</t>
  </si>
  <si>
    <t>Obložení stropů nebo střešních podhledů montáž deskami z dřevovláknitých hmot rošt podkladový</t>
  </si>
  <si>
    <t>1029474668</t>
  </si>
  <si>
    <t>Plocha 25,3x13 a 11,3x3,5 - latě 60/60 á 625 mm</t>
  </si>
  <si>
    <t>531,3+63,3</t>
  </si>
  <si>
    <t>Plocha 25,3x13  a 11,3x3,5 - latě 60/40 á 420 mm</t>
  </si>
  <si>
    <t>783,1+94,2</t>
  </si>
  <si>
    <t>187</t>
  </si>
  <si>
    <t>605141140</t>
  </si>
  <si>
    <t>Řezivo jehličnaté drobné, neopracované (lišty a latě), (ČSN 49 1503, ČSN 49 2100) jehličnaté - latě střešní latě jakost I - II délka 3 - 5 m latě  impregnované</t>
  </si>
  <si>
    <t>612708638</t>
  </si>
  <si>
    <t>531,3*0,06*0,06</t>
  </si>
  <si>
    <t>783,1*0,06*0,04</t>
  </si>
  <si>
    <t>3,792*1,04 'Přepočtené koeficientem množství</t>
  </si>
  <si>
    <t>188</t>
  </si>
  <si>
    <t>762429001.1</t>
  </si>
  <si>
    <t>D+M podkladový rošt</t>
  </si>
  <si>
    <t>-847552787</t>
  </si>
  <si>
    <t>189</t>
  </si>
  <si>
    <t>762431230</t>
  </si>
  <si>
    <t>Obložení stěn montáž deskami z dřevovláknitých hmot včetně tvarování a úpravy pro olištování spár tvrdými cementotřískovými nebo cementovými na sraz</t>
  </si>
  <si>
    <t>563053978</t>
  </si>
  <si>
    <t>25,3*13,0</t>
  </si>
  <si>
    <t>190</t>
  </si>
  <si>
    <t>590309110</t>
  </si>
  <si>
    <t>Systémy sádrokartonové, sádrovláknité a cementovláknité systém FERMACELL desky sádrovláknité deska univerzální (stavební, protipožární, akustická) FC 12,5  2000 x 1249 x 12,5 mm</t>
  </si>
  <si>
    <t>-624626492</t>
  </si>
  <si>
    <t>328,9*1,04 'Přepočtené koeficientem množství</t>
  </si>
  <si>
    <t>191</t>
  </si>
  <si>
    <t>762495000</t>
  </si>
  <si>
    <t>Spojovací prostředky olištování spár, obložení stropů, střešních podhledů a stěn hřebíky, vruty</t>
  </si>
  <si>
    <t>265729367</t>
  </si>
  <si>
    <t>25,3*13,0+11,3*3,5</t>
  </si>
  <si>
    <t>192</t>
  </si>
  <si>
    <t>762495000.1</t>
  </si>
  <si>
    <t>Spojovací prostředky pro montáž olištování, obložení stropů, střešních podhledů a stěn</t>
  </si>
  <si>
    <t>-362450515</t>
  </si>
  <si>
    <t>193</t>
  </si>
  <si>
    <t>762526210</t>
  </si>
  <si>
    <t>D+M pochozí lávky z fošen tl.32mm š.600 mm, včetně zábradlí</t>
  </si>
  <si>
    <t>-2067256327</t>
  </si>
  <si>
    <t>194</t>
  </si>
  <si>
    <t>998762102</t>
  </si>
  <si>
    <t>Přesun hmot tonážní pro kce tesařské v objektech v do 12 m</t>
  </si>
  <si>
    <t>1180595418</t>
  </si>
  <si>
    <t>763</t>
  </si>
  <si>
    <t>Konstrukce suché výstavby</t>
  </si>
  <si>
    <t>195</t>
  </si>
  <si>
    <t>763122411</t>
  </si>
  <si>
    <t>Stěna šachtová ze sádrokartonových desek s nosnou konstrukcí z ocelových profilů CW, UW dvojitě opláštěná deskami protipožárními DF tl. 2 x 12,5 mm, bez TI, EI 30, stěna tl. 75 mm, profil 50</t>
  </si>
  <si>
    <t>-1247570083</t>
  </si>
  <si>
    <t>Opláštění rozvaděčů elektro po straně a nad rozvaděčem</t>
  </si>
  <si>
    <t>1,0*2,7+0,7*2,0</t>
  </si>
  <si>
    <t>196</t>
  </si>
  <si>
    <t>763131451</t>
  </si>
  <si>
    <t>Podhled ze sádrokartonových desek dvouvrstvá zavěšená spodní konstrukce z ocelových profilů CD, UD jednoduše opláštěná deskou impregnovanou H2, tl. 12,5 mm, bez TI</t>
  </si>
  <si>
    <t>-1054131292</t>
  </si>
  <si>
    <t>244,5</t>
  </si>
  <si>
    <t>197</t>
  </si>
  <si>
    <t>763131751</t>
  </si>
  <si>
    <t>Podhled ze sádrokartonových desek ostatní práce a konstrukce na podhledech ze sádrokartonových desek montáž parotěsné zábrany</t>
  </si>
  <si>
    <t>-1779751616</t>
  </si>
  <si>
    <t>198</t>
  </si>
  <si>
    <t>628331580/R</t>
  </si>
  <si>
    <t>Pásy asfaltované těžké vložka skleněná tkanina GLASBIT G 200 S 40 role/7,5m2</t>
  </si>
  <si>
    <t>-20121405</t>
  </si>
  <si>
    <t>328,9*1,1 'Přepočtené koeficientem množství</t>
  </si>
  <si>
    <t>199</t>
  </si>
  <si>
    <t>763135101</t>
  </si>
  <si>
    <t>Montáž sádrokartonového podhledu kazetového demontovatelného, velikosti kazet 600x600 mm včetně zavěšené nosné konstrukce viditelné</t>
  </si>
  <si>
    <t>-853305881</t>
  </si>
  <si>
    <t>200</t>
  </si>
  <si>
    <t>590305730</t>
  </si>
  <si>
    <t>Systémy sádrokartonové, sádrovláknité a cementovláknité systémy RIGIPS podhledy kazetové 600 x 600 mm GYPTONE Line 4, hrana E15, tl. 10 mm</t>
  </si>
  <si>
    <t>-2031188351</t>
  </si>
  <si>
    <t>113,8*1,05 'Přepočtené koeficientem množství</t>
  </si>
  <si>
    <t>201</t>
  </si>
  <si>
    <t>763164131</t>
  </si>
  <si>
    <t>Obklad ze sádrokartonových desek konstrukcí dřevěných včetně ochranných úhelníků ve tvaru L rozvinuté šíře přes 0,4 do 0,8 m, opláštěný deskou standardní A, tl. 12,5 mm</t>
  </si>
  <si>
    <t>-281303886</t>
  </si>
  <si>
    <t>Opláštění potrubí VZT a kanalizace v 1.PP</t>
  </si>
  <si>
    <t>4+11,7+6,5+9,4</t>
  </si>
  <si>
    <t>202</t>
  </si>
  <si>
    <t>763732116</t>
  </si>
  <si>
    <t>D+M střešní konstrukce z příhradových vazníků konstrukční délky do 20 m</t>
  </si>
  <si>
    <t>kpl</t>
  </si>
  <si>
    <t>-1938553064</t>
  </si>
  <si>
    <t>203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</si>
  <si>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</si>
  <si>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</si>
  <si>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1844955240</t>
  </si>
  <si>
    <t>204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</si>
  <si>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</si>
  <si>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</si>
  <si>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2007408991</t>
  </si>
  <si>
    <t>764</t>
  </si>
  <si>
    <t xml:space="preserve"> Konstrukce klempířské</t>
  </si>
  <si>
    <t>205</t>
  </si>
  <si>
    <t>5934400002</t>
  </si>
  <si>
    <t>Osazení ventilační turbíny</t>
  </si>
  <si>
    <t>-542781434</t>
  </si>
  <si>
    <t>206</t>
  </si>
  <si>
    <t>553810110</t>
  </si>
  <si>
    <t>turbína ventilační LOMANCO BIB 12 hlavice, stavitelný krk a základna, průměr 305 mm</t>
  </si>
  <si>
    <t>-1949268847</t>
  </si>
  <si>
    <t>207</t>
  </si>
  <si>
    <t>5934400002.1</t>
  </si>
  <si>
    <t>Osazení prostupu odvětrání</t>
  </si>
  <si>
    <t>113574167</t>
  </si>
  <si>
    <t>208</t>
  </si>
  <si>
    <t>553501180</t>
  </si>
  <si>
    <t xml:space="preserve">krytina trapéz - odvětrávací komínek </t>
  </si>
  <si>
    <t>-511076513</t>
  </si>
  <si>
    <t>209</t>
  </si>
  <si>
    <t>5934400004</t>
  </si>
  <si>
    <t>Osazení stoupacího kompletu</t>
  </si>
  <si>
    <t>-1949582837</t>
  </si>
  <si>
    <t>210</t>
  </si>
  <si>
    <t>553553001</t>
  </si>
  <si>
    <t xml:space="preserve">střešní lávka PE 400 mm + kolébka střešní lávky + držák kolébky </t>
  </si>
  <si>
    <t>730816765</t>
  </si>
  <si>
    <t>211</t>
  </si>
  <si>
    <t>553553002</t>
  </si>
  <si>
    <t xml:space="preserve">střešní lávka PE 1020 mm + kolébka střešní lávky + držák kolébky </t>
  </si>
  <si>
    <t>-600022906</t>
  </si>
  <si>
    <t>212</t>
  </si>
  <si>
    <t>764101141</t>
  </si>
  <si>
    <t>Montáž krytiny střechy rovné z taškových tabulí sklonu do 30°</t>
  </si>
  <si>
    <t>-1908999320</t>
  </si>
  <si>
    <t>213</t>
  </si>
  <si>
    <t>553505200</t>
  </si>
  <si>
    <t>trapézový plech TR35 PE25 tl. 0,63 mm (RAL3011 červená nebo RAL8017 hnědá)</t>
  </si>
  <si>
    <t>-482501734</t>
  </si>
  <si>
    <t>214</t>
  </si>
  <si>
    <t>553509090</t>
  </si>
  <si>
    <t>Spojovací prostředky</t>
  </si>
  <si>
    <t>1182369782</t>
  </si>
  <si>
    <t>215</t>
  </si>
  <si>
    <t>592440330</t>
  </si>
  <si>
    <t>mřížka větrací</t>
  </si>
  <si>
    <t>ks</t>
  </si>
  <si>
    <t>264700191</t>
  </si>
  <si>
    <t>216</t>
  </si>
  <si>
    <t>592440350</t>
  </si>
  <si>
    <t>větrací pás okapní Al - 100 mm</t>
  </si>
  <si>
    <t>rl</t>
  </si>
  <si>
    <t>-1137323609</t>
  </si>
  <si>
    <t>217</t>
  </si>
  <si>
    <t>764101141/1</t>
  </si>
  <si>
    <t>Montáž krytiny z plechu s úpravou u okapů, prostupů a výčnělků střechy rovné z taškových tabulí, sklon střechy do 30 st.</t>
  </si>
  <si>
    <t>1509856996</t>
  </si>
  <si>
    <t>218</t>
  </si>
  <si>
    <t>154851080</t>
  </si>
  <si>
    <t>Profily ocelové tenkostěnné ohýbané široké trapézové profily SATJAM pozink, aluzink SAT35 352/207/1035 pozink tl.plechu 0,63 mm</t>
  </si>
  <si>
    <t>1754707983</t>
  </si>
  <si>
    <t>219</t>
  </si>
  <si>
    <t>7641720811</t>
  </si>
  <si>
    <t xml:space="preserve">Úprava (stříhání) krytiny </t>
  </si>
  <si>
    <t>-1868119192</t>
  </si>
  <si>
    <t>220</t>
  </si>
  <si>
    <t>553501780</t>
  </si>
  <si>
    <t xml:space="preserve">správková barva </t>
  </si>
  <si>
    <t>2097019219</t>
  </si>
  <si>
    <t>221</t>
  </si>
  <si>
    <t>764203156</t>
  </si>
  <si>
    <t xml:space="preserve">Montáž sněhového zachytávače pro krytiny průběžného </t>
  </si>
  <si>
    <t>2122481981</t>
  </si>
  <si>
    <t>222</t>
  </si>
  <si>
    <t>553446600</t>
  </si>
  <si>
    <t>držák protisněhové mříže v barvě</t>
  </si>
  <si>
    <t>-188306388</t>
  </si>
  <si>
    <t>223</t>
  </si>
  <si>
    <t>553446700</t>
  </si>
  <si>
    <t>protisněhová mříž výška 200 mm dl. 2000 mm v barvě</t>
  </si>
  <si>
    <t>1099815850</t>
  </si>
  <si>
    <t>224</t>
  </si>
  <si>
    <t>553446610</t>
  </si>
  <si>
    <t>spojka protisněhových mříží v barvě</t>
  </si>
  <si>
    <t>57450805</t>
  </si>
  <si>
    <t>225</t>
  </si>
  <si>
    <t>764211626</t>
  </si>
  <si>
    <t>Oplechování větraného hřebene s větracím pásem z Pz barveného plechu rš 500 mm</t>
  </si>
  <si>
    <t>251153539</t>
  </si>
  <si>
    <t>226</t>
  </si>
  <si>
    <t>764211656</t>
  </si>
  <si>
    <t>Oplechování větraného nároží s větracím pásem z Pz barveného plechu  rš 500 mm</t>
  </si>
  <si>
    <t>-2071439781</t>
  </si>
  <si>
    <t>227</t>
  </si>
  <si>
    <t>764212662</t>
  </si>
  <si>
    <t>Oplechování rovné okapové hrany z Pz barveného plechu  rš 200 mm</t>
  </si>
  <si>
    <t>517885982</t>
  </si>
  <si>
    <t>228</t>
  </si>
  <si>
    <t>764212663</t>
  </si>
  <si>
    <t>Oplechování rovné okapové hrany z Pz barveného plechu  rš 250 mm</t>
  </si>
  <si>
    <t>-592158994</t>
  </si>
  <si>
    <t>229</t>
  </si>
  <si>
    <t>764213657</t>
  </si>
  <si>
    <t>Sněhový rozražeč krytiny z Pz barveného plechu - nos</t>
  </si>
  <si>
    <t>1749502115</t>
  </si>
  <si>
    <t>230</t>
  </si>
  <si>
    <t>764216648</t>
  </si>
  <si>
    <t>Oplechování parapetů z pozinkovaného plechu s povrchovou úpravou rovných celoplošně lepené, bez rohů rš 700 mm</t>
  </si>
  <si>
    <t>719461125</t>
  </si>
  <si>
    <t>Parapety opěrné stěny mezi sloupy na jižní straně</t>
  </si>
  <si>
    <t>2*3,15+3*3,75+2,2</t>
  </si>
  <si>
    <t>231</t>
  </si>
  <si>
    <t>764227402</t>
  </si>
  <si>
    <t>Oplechování parapetů z hliníkového plechu oblých nebo ze segmentů, včetně rohů mechanicky kotvené rš 200 mm</t>
  </si>
  <si>
    <t>1514230709</t>
  </si>
  <si>
    <t>"Kruhové okno" 2*2</t>
  </si>
  <si>
    <t>232</t>
  </si>
  <si>
    <t>764227402/R</t>
  </si>
  <si>
    <t>Montáž parapetů oblých nebo ze segmentů mechanicky kotvené z Al plechu taženého š 200 mm</t>
  </si>
  <si>
    <t>348334290</t>
  </si>
  <si>
    <t>0,5+4*0,8+0,8+1,0+5*1,0+1,0+2,0*1,3+2,25+3*2,5+2*0,9+2*1,6+2*2,35</t>
  </si>
  <si>
    <t>233</t>
  </si>
  <si>
    <t>2110212020/R1</t>
  </si>
  <si>
    <t>Venkovní tažené hliníkové parapety, vnější s clonou 25mm, šířka 200 mm, barva hnědá</t>
  </si>
  <si>
    <t>bm</t>
  </si>
  <si>
    <t>-1018684583</t>
  </si>
  <si>
    <t>234</t>
  </si>
  <si>
    <t>764311604</t>
  </si>
  <si>
    <t>Lemování zdí z pozinkovaného plechu s povrchovou úpravou boční nebo horní rovné, střech s krytinou prejzovou nebo vlnitou rš 330 mm</t>
  </si>
  <si>
    <t>1960175208</t>
  </si>
  <si>
    <t>6,82+2,6</t>
  </si>
  <si>
    <t>235</t>
  </si>
  <si>
    <t>764311604.1</t>
  </si>
  <si>
    <t>Lemování rovných zdí střech z Pz barveného plechu rš 330 mm</t>
  </si>
  <si>
    <t>697466437</t>
  </si>
  <si>
    <t>236</t>
  </si>
  <si>
    <t>764316625</t>
  </si>
  <si>
    <t>Lemování ventilačních nástavců z Pz barev plechu na skládané krytině průměru do 300 mm</t>
  </si>
  <si>
    <t>1814701968</t>
  </si>
  <si>
    <t>237</t>
  </si>
  <si>
    <t>764508133</t>
  </si>
  <si>
    <t>Odbočka kruhového svodu barvený Pz D 100 mm</t>
  </si>
  <si>
    <t>-2073808446</t>
  </si>
  <si>
    <t>238</t>
  </si>
  <si>
    <t>764508134</t>
  </si>
  <si>
    <t>S koleno barvený Pz D 100 mm</t>
  </si>
  <si>
    <t>277532195</t>
  </si>
  <si>
    <t>239</t>
  </si>
  <si>
    <t>764508135</t>
  </si>
  <si>
    <t>V koleno barvený Pz D 100 mm</t>
  </si>
  <si>
    <t>-732497898</t>
  </si>
  <si>
    <t>240</t>
  </si>
  <si>
    <t>764511602</t>
  </si>
  <si>
    <t xml:space="preserve">Žlab podokapní půlkruhový z Pz barveného plechu rš 330 mm vč.háků, čel </t>
  </si>
  <si>
    <t>-719374390</t>
  </si>
  <si>
    <t>241</t>
  </si>
  <si>
    <t>764511622</t>
  </si>
  <si>
    <t>Roh nebo kout půlkruhového podokapního žlabu z Pz barveného plechu rš 330 mm</t>
  </si>
  <si>
    <t>1863308059</t>
  </si>
  <si>
    <t>242</t>
  </si>
  <si>
    <t>764511642</t>
  </si>
  <si>
    <t>Kotlík oválný (trychtýřový) pro podokapní žlaby z Pz barveného plechu 330/100 mm</t>
  </si>
  <si>
    <t>1290064133</t>
  </si>
  <si>
    <t>243</t>
  </si>
  <si>
    <t>764518622</t>
  </si>
  <si>
    <t>Svody kruhové včetně objímek z Pz barveného plechu průměru 100 mm</t>
  </si>
  <si>
    <t>1129038676</t>
  </si>
  <si>
    <t>244</t>
  </si>
  <si>
    <t>998764102</t>
  </si>
  <si>
    <t>Přesun hmot tonážní pro konstrukce klempířské v objektech v do 12 m</t>
  </si>
  <si>
    <t>715063831</t>
  </si>
  <si>
    <t>765</t>
  </si>
  <si>
    <t xml:space="preserve"> Konstrukce pokrývačské</t>
  </si>
  <si>
    <t>245</t>
  </si>
  <si>
    <t>765115421</t>
  </si>
  <si>
    <t>Montáž bezpečnostního háku do krytiny</t>
  </si>
  <si>
    <t>1847830314</t>
  </si>
  <si>
    <t>246</t>
  </si>
  <si>
    <t>592440520</t>
  </si>
  <si>
    <t>sada bezpečnostního háku</t>
  </si>
  <si>
    <t>774634248</t>
  </si>
  <si>
    <t>247</t>
  </si>
  <si>
    <t>765191011</t>
  </si>
  <si>
    <t>Montáž pojistné hydroizolační fólie kladené ve sklonu do 30° volně na krokve</t>
  </si>
  <si>
    <t>947342936</t>
  </si>
  <si>
    <t>248</t>
  </si>
  <si>
    <t>596602270</t>
  </si>
  <si>
    <t>fólie difúzní DELTA MAXX PLUS /50 x 1,5=75m2/</t>
  </si>
  <si>
    <t>-113903230</t>
  </si>
  <si>
    <t>9*1,1 'Přepočtené koeficientem množství</t>
  </si>
  <si>
    <t>249</t>
  </si>
  <si>
    <t>596602310</t>
  </si>
  <si>
    <t>těsnící páska pod kontralatě š.50 mm</t>
  </si>
  <si>
    <t>196940375</t>
  </si>
  <si>
    <t>27*1,1 'Přepočtené koeficientem množství</t>
  </si>
  <si>
    <t>250</t>
  </si>
  <si>
    <t>998765102</t>
  </si>
  <si>
    <t>Přesun hmot tonážní pro krytiny skládané v objektech v do 12 m</t>
  </si>
  <si>
    <t>1065951667</t>
  </si>
  <si>
    <t>766</t>
  </si>
  <si>
    <t>Konstrukce truhlářské</t>
  </si>
  <si>
    <t>251</t>
  </si>
  <si>
    <t>766231113</t>
  </si>
  <si>
    <t>Montáž sklápěcich schodů na půdu s vyřezáním otvoru a kompletizací</t>
  </si>
  <si>
    <t>-1455119911</t>
  </si>
  <si>
    <t>252</t>
  </si>
  <si>
    <t>612331720</t>
  </si>
  <si>
    <t>Schody dřevěné a prvky dřevěné schodišťové schody půdní stahovací min. rozměr - dl.   70 x š. 50 cm max. rozměr -dl. 1100 x š. 100 cm víko -  plech s vnitřní protipožární,protihlukovou a zateplovací  vložkou LUSSO PP</t>
  </si>
  <si>
    <t>-2090684515</t>
  </si>
  <si>
    <t>253</t>
  </si>
  <si>
    <t>766660001</t>
  </si>
  <si>
    <t>Montáž dveřních křídel dřevěných nebo plastových otevíravých do ocelové zárubně povrchově upravených jednokřídlových, šířky do 800 mm</t>
  </si>
  <si>
    <t>701413882</t>
  </si>
  <si>
    <t>254</t>
  </si>
  <si>
    <t>611629320/R</t>
  </si>
  <si>
    <t>Dveře dřevěné vnitřní dýhované a fóliované dveře vnitřní hladké fóliované bez vrchního kování, zámek obyčejný laminované HPL (vysokotlakylaký laminát) zámek obyčejný plné jednokřídlové 70 x 197 cm</t>
  </si>
  <si>
    <t>-275247449</t>
  </si>
  <si>
    <t>255</t>
  </si>
  <si>
    <t>611629340/R</t>
  </si>
  <si>
    <t>Dveře dřevěné vnitřní dýhované a fóliované dveře vnitřní hladké fóliované bez vrchního kování, zámek obyčejný laminované HPL (vysokolaký laminát) zámek obyčejný plné jednokřídlové 80 x 197 cm</t>
  </si>
  <si>
    <t>938856805</t>
  </si>
  <si>
    <t>256</t>
  </si>
  <si>
    <t>766660002</t>
  </si>
  <si>
    <t>Montáž dveřních křídel dřevěných nebo plastových otevíravých do ocelové zárubně povrchově upravených jednokřídlových, šířky přes 800 mm</t>
  </si>
  <si>
    <t>-1282000352</t>
  </si>
  <si>
    <t>257</t>
  </si>
  <si>
    <t>611629360</t>
  </si>
  <si>
    <t>Dveře dřevěné vnitřní dýhované a fóliované dveře vnitřní hladké fóliované bez vrchního kování, zámek obyčejný laminované HPL (vsokotlaký laminát) zámek obyčejný plné jednokřídlové 90 x 197 cm</t>
  </si>
  <si>
    <t>1708774688</t>
  </si>
  <si>
    <t>258</t>
  </si>
  <si>
    <t>611656170/R</t>
  </si>
  <si>
    <t>Dveře dřevěné vnitřní profilované dveře 2/3 sklo dřevěné požárně bezpečnostní tř.2 , El (EW)30 D3 DPB 2 HPL fólie jednokřídlové 110 x 197 cm</t>
  </si>
  <si>
    <t>-1014701854</t>
  </si>
  <si>
    <t>259</t>
  </si>
  <si>
    <t>611629360/R3</t>
  </si>
  <si>
    <t>Dveře dřevěné vnitřní dýhované a fóliované dveře vnitřní hladké fóliované bez vrchního kování, zámek obyčejný laminované CPL (střednětlaký laminát) zámek obyčejný plné jednokřídlové 90 x 197 cm</t>
  </si>
  <si>
    <t>-860140474</t>
  </si>
  <si>
    <t>260</t>
  </si>
  <si>
    <t>611629360/R2</t>
  </si>
  <si>
    <t>Dveře dřevěné vnitřní dýhované a fóliované dveře vnitřní hladké fóliované bez vrchního kování, zámek obyčejný laminované CPL (střednětlaký laminát) zámek obyčejný plné jednokřídlové 110 x 197 cm</t>
  </si>
  <si>
    <t>-530029288</t>
  </si>
  <si>
    <t>261</t>
  </si>
  <si>
    <t>766660012</t>
  </si>
  <si>
    <t>Montáž dveřních křídel dřevěných nebo plastových otevíravých do ocelové zárubně povrchově upravených dvoukřídlových, šířky přes 1450 mm</t>
  </si>
  <si>
    <t>1949916289</t>
  </si>
  <si>
    <t>262</t>
  </si>
  <si>
    <t>611629660/R</t>
  </si>
  <si>
    <t>Dveře dřevěné vnitřní dýhované a fóliované dveře vnitřní hladké fóliované bez vrchního kování, zámek obyčejný laminované CPL (střednětlaký laminát) zámek obyčejný zasklené ze 2/3 dvoukřídlové 185 x 197 cm</t>
  </si>
  <si>
    <t>-165931406</t>
  </si>
  <si>
    <t>263</t>
  </si>
  <si>
    <t>611629420/R</t>
  </si>
  <si>
    <t>Dveře dřevěné vnitřní HPL bílé dveře vnitřní hladké fóliované bez vrchního kování, zámek obyčejný laminované CPL (střednětlaký laminát) zámek obyčejný plné dvoukřídlové 160 x 197 cm</t>
  </si>
  <si>
    <t>1082783464</t>
  </si>
  <si>
    <t>264</t>
  </si>
  <si>
    <t>766660722</t>
  </si>
  <si>
    <t>Montáž dveřních křídel dřevěných nebo plastových ostatní práce dveřního kování zámku</t>
  </si>
  <si>
    <t>-1406877139</t>
  </si>
  <si>
    <t>265</t>
  </si>
  <si>
    <t>549250150</t>
  </si>
  <si>
    <t>Zámky stavební zadlabací dozické hloubka zádlabu 60 mm bez protiplechu typ 02-03   L,P    Zn</t>
  </si>
  <si>
    <t>-1513494911</t>
  </si>
  <si>
    <t>266</t>
  </si>
  <si>
    <t>766660727/R</t>
  </si>
  <si>
    <t>Montáž přechodové prahové lišty nerez délky 80 cm</t>
  </si>
  <si>
    <t>-2131956250</t>
  </si>
  <si>
    <t>267</t>
  </si>
  <si>
    <t>549152120/R1</t>
  </si>
  <si>
    <t>lišta podlahová nerez 800 x 50 x 0.6 mm</t>
  </si>
  <si>
    <t>1111511355</t>
  </si>
  <si>
    <t>268</t>
  </si>
  <si>
    <t>549152140/R</t>
  </si>
  <si>
    <t>lišta podlahová nerez 1000 x 50 x 0.6 mm</t>
  </si>
  <si>
    <t>-523327452</t>
  </si>
  <si>
    <t>269</t>
  </si>
  <si>
    <t>766660727/R2</t>
  </si>
  <si>
    <t>Montáž dveřní zarážky podlahové, stěnové</t>
  </si>
  <si>
    <t>-554058730</t>
  </si>
  <si>
    <t>270</t>
  </si>
  <si>
    <t>549163620/R1</t>
  </si>
  <si>
    <t>dveřní zarážka podlahová, průměr: 31mm, výška: 40mm, nerez</t>
  </si>
  <si>
    <t>876711232</t>
  </si>
  <si>
    <t>271</t>
  </si>
  <si>
    <t>549163620/R2</t>
  </si>
  <si>
    <t>dveřní zarážka podlahová, průměr: 25mm, délka: 40mm, nerez</t>
  </si>
  <si>
    <t>182471469</t>
  </si>
  <si>
    <t>272</t>
  </si>
  <si>
    <t>766660741/R</t>
  </si>
  <si>
    <t>Montáž dveřních křídel dřevěných nebo plastových ostatní práce držadla kyvných dveří, madla</t>
  </si>
  <si>
    <t>-446773488</t>
  </si>
  <si>
    <t>273</t>
  </si>
  <si>
    <t>551470530/R</t>
  </si>
  <si>
    <t>Příslušenství pro hygienické a zdravotnické zařízení invalidní program madla rovná nerez 60 cm</t>
  </si>
  <si>
    <t>-852520675</t>
  </si>
  <si>
    <t>274</t>
  </si>
  <si>
    <t>766691914</t>
  </si>
  <si>
    <t>Ostatní práce vyvěšení nebo zavěšení křídel s případným uložením a opětovným zavěšením po provedení stavebních změn dřevěných dveřních, plochy do 2 m2</t>
  </si>
  <si>
    <t>1530500925</t>
  </si>
  <si>
    <t>275</t>
  </si>
  <si>
    <t>766691915</t>
  </si>
  <si>
    <t>Ostatní práce vyvěšení nebo zavěšení křídel s případným uložením a opětovným zavěšením po provedení stavebních změn dřevěných dveřních, plochy přes 2 m2</t>
  </si>
  <si>
    <t>-999971584</t>
  </si>
  <si>
    <t>276</t>
  </si>
  <si>
    <t>766694111</t>
  </si>
  <si>
    <t>Montáž ostatních truhlářských konstrukcí parapetních desek dřevěných nebo plastových šířky do 300 mm, délky do 1000 mm</t>
  </si>
  <si>
    <t>842848389</t>
  </si>
  <si>
    <t>0,5+2*1,0+5*1,0+0,6</t>
  </si>
  <si>
    <t>277</t>
  </si>
  <si>
    <t>611444000</t>
  </si>
  <si>
    <t>Okna a dveře balkónové z plastů parapety plastové vnitřní - Deceuninck komůrkové š x tl. x l (šířka x tloušťka x délka) 18 x 2 x 100 cm</t>
  </si>
  <si>
    <t>1750173428</t>
  </si>
  <si>
    <t>278</t>
  </si>
  <si>
    <t>766694113</t>
  </si>
  <si>
    <t>Montáž ostatních truhlářských konstrukcí parapetních desek dřevěných nebo plastových šířky do 300 mm, délky přes 1600 do 2600 mm</t>
  </si>
  <si>
    <t>-288777113</t>
  </si>
  <si>
    <t>2,25</t>
  </si>
  <si>
    <t>279</t>
  </si>
  <si>
    <t>611444000/R1</t>
  </si>
  <si>
    <t>-2100474195</t>
  </si>
  <si>
    <t>280</t>
  </si>
  <si>
    <t>998766101</t>
  </si>
  <si>
    <t>Přesun hmot pro konstrukce truhlářské stanovený z hmotnosti přesunovaného materiálu vodorovná dopravní vzdálenost do 50 m v objektech výšky do 6 m</t>
  </si>
  <si>
    <t>-261057813</t>
  </si>
  <si>
    <t>281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</si>
  <si>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</si>
  <si>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</si>
  <si>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-770928845</t>
  </si>
  <si>
    <t>767</t>
  </si>
  <si>
    <t>Konstrukce zámečnické</t>
  </si>
  <si>
    <t>282</t>
  </si>
  <si>
    <t>767161229</t>
  </si>
  <si>
    <t>Montáž zábradlí rovného z profilové oceli na ocelovou konstrukci, hmotnosti 1 m zábradlí přes 20 do 30 kg</t>
  </si>
  <si>
    <t>-504082128</t>
  </si>
  <si>
    <t>"Pole1" 0,82</t>
  </si>
  <si>
    <t>"Pole2" 1,19</t>
  </si>
  <si>
    <t>"Pole3" 1,19</t>
  </si>
  <si>
    <t>"Pole4" 2*0,82</t>
  </si>
  <si>
    <t>"Pole5" 3*1,09</t>
  </si>
  <si>
    <t>283</t>
  </si>
  <si>
    <t>130101500/R1</t>
  </si>
  <si>
    <t>Ocel profilová v jakosti 11 375 ocel profilová čtvercová konstrukční ocel válcovaná za tepla 8 mm</t>
  </si>
  <si>
    <t>-1001960700</t>
  </si>
  <si>
    <t>Poznámka k položce:
Hmotnost: 0,50 kg/m</t>
  </si>
  <si>
    <t>"na 1 bm 14 kg" 8,11*14/1000</t>
  </si>
  <si>
    <t>284</t>
  </si>
  <si>
    <t>145502280</t>
  </si>
  <si>
    <t>Profily ocelové tenkostěnné uzavřené svařované profily čtvercové,  jakost 11 375, délka 6m 30x30x3 mm</t>
  </si>
  <si>
    <t>-635346042</t>
  </si>
  <si>
    <t>Poznámka k položce:
Hmotnost: 2,5kg/m</t>
  </si>
  <si>
    <t>"sloupky" 11*1,0*2,39/1000</t>
  </si>
  <si>
    <t>285</t>
  </si>
  <si>
    <t>145501300</t>
  </si>
  <si>
    <t>Profily ocelové tenkostěnné uzavřené svařované profily obdélníkové, jakost 11 375, délka 6m 40x30x3 mm</t>
  </si>
  <si>
    <t>-1041356042</t>
  </si>
  <si>
    <t>Poznámka k položce:
Hmotnost: 3,24kg/m</t>
  </si>
  <si>
    <t>"Madlo zábradlí" (0,93+2,84+2,08+0,14+3,08)*2,39/1000</t>
  </si>
  <si>
    <t>286</t>
  </si>
  <si>
    <t>130101500/R2</t>
  </si>
  <si>
    <t>405774422</t>
  </si>
  <si>
    <t>"na 1 bm 8 kg" 8,11*8/1000</t>
  </si>
  <si>
    <t>287</t>
  </si>
  <si>
    <t>767165111</t>
  </si>
  <si>
    <t>Montáž zábradlí rovného madel z trubek nebo tenkostěnných profilů šroubováním</t>
  </si>
  <si>
    <t>-336642162</t>
  </si>
  <si>
    <t>"Z11" 2*(0,151+2,7+0,169)</t>
  </si>
  <si>
    <t>"Z12" 2*(0,151+2,7+0,169)</t>
  </si>
  <si>
    <t>"Z13" 2*(0,169+2,7+0,151)</t>
  </si>
  <si>
    <t>"Z14" 2*(0,169+2,7+0,201+0,6)</t>
  </si>
  <si>
    <t>"Z15" 2*4*(0,169+2,7+0,151)+2*4*1,1</t>
  </si>
  <si>
    <t>288</t>
  </si>
  <si>
    <t>953946121/R</t>
  </si>
  <si>
    <t xml:space="preserve">Výroba ocelové konstrukce zábradlí včetně žárového zinkovaní </t>
  </si>
  <si>
    <t>699047735</t>
  </si>
  <si>
    <t xml:space="preserve">Poznámka k položce:
Tato položka není v ceníku materiálů systému KROS 4 obsažena, proto je v rozpočtu uvedena jako R-položka. Cena uvedeného výrobku byla převzata z katalogů a ceníků jednotlivých výrobců. Jedná se o obvyklou cenu montáže s materiálem. </t>
  </si>
  <si>
    <t>114+26+22+65</t>
  </si>
  <si>
    <t>289</t>
  </si>
  <si>
    <t>767165111/M1</t>
  </si>
  <si>
    <t>nerezová trubka švová leštěná D42,4x2mm, Tolerance T3/D3, materiál AISI 304 lesk - L3000mm.</t>
  </si>
  <si>
    <t>1597270825</t>
  </si>
  <si>
    <t>290</t>
  </si>
  <si>
    <t>767165111/M2</t>
  </si>
  <si>
    <t xml:space="preserve">drobný a kotevní materiál - rozety, ozdobné koule, kotvící příruby, ukončení madla, držák madla, cena za díly zprůměrovaná </t>
  </si>
  <si>
    <t>-619029193</t>
  </si>
  <si>
    <t>291</t>
  </si>
  <si>
    <t>767620125</t>
  </si>
  <si>
    <t>Montáž oken zdvojených z hliníkových nebo ocelových profilů otevíravých nebo výklopných do zdiva, plochy do 0,6 m2</t>
  </si>
  <si>
    <t>1378349850</t>
  </si>
  <si>
    <t>0,5+0,6</t>
  </si>
  <si>
    <t>292</t>
  </si>
  <si>
    <t>553417430/R1</t>
  </si>
  <si>
    <t>materiály ostatní: okno hliníkové otevíravě sklopné jednokřídlové  500 x 1000 mm včetně sítě proti hmyzu v pevném rámu</t>
  </si>
  <si>
    <t>-1597536395</t>
  </si>
  <si>
    <t>293</t>
  </si>
  <si>
    <t>553417430/R2</t>
  </si>
  <si>
    <t>materiály ostatní: okno hliníkové otevíravě sklopné jednokřídlové 1000 x 600 mm</t>
  </si>
  <si>
    <t>851550762</t>
  </si>
  <si>
    <t>294</t>
  </si>
  <si>
    <t>767620126</t>
  </si>
  <si>
    <t>Montáž oken zdvojených z hliníkových nebo ocelových profilů otevíravých nebo výklopných do zdiva, plochy přes 0,6 do 1,5 m2</t>
  </si>
  <si>
    <t>1319236505</t>
  </si>
  <si>
    <t>4*0,8+5*0,8+0,8+0,7</t>
  </si>
  <si>
    <t>295</t>
  </si>
  <si>
    <t>553417430/R3</t>
  </si>
  <si>
    <t>materiály ostatní: okno hliníkové otevíravě sklopné jednokřídlové 800 x 1000 mm včetně sítě proti hmyzu v pevném rámu</t>
  </si>
  <si>
    <t>-182366349</t>
  </si>
  <si>
    <t>296</t>
  </si>
  <si>
    <t>553417430/R4</t>
  </si>
  <si>
    <t>materiály ostatní: okno hliníkové bílé otevíravě sklopné jednokřídlové 1000 x 800 mm</t>
  </si>
  <si>
    <t>358620770</t>
  </si>
  <si>
    <t>297</t>
  </si>
  <si>
    <t>553417430/R5</t>
  </si>
  <si>
    <t>materiály ostatní: okno hliníkové bílé podávací výsuvné jednokřídlové 600 x 1170 mm včetně žaluzie lemalové horizontální</t>
  </si>
  <si>
    <t>2110810129</t>
  </si>
  <si>
    <t>298</t>
  </si>
  <si>
    <t>767620127</t>
  </si>
  <si>
    <t>Montáž oken zdvojených z hliníkových nebo ocelových profilů otevíravých nebo výklopných do zdiva, plochy přes 1,5 do 2,5 m2</t>
  </si>
  <si>
    <t>-912706994</t>
  </si>
  <si>
    <t>1,54+2*1,69+2*2,43</t>
  </si>
  <si>
    <t>299</t>
  </si>
  <si>
    <t>553415220/R1</t>
  </si>
  <si>
    <t>materiály ostatní: okno hliníkové bílé s fixním zasklením kruhové pr. 1400 mm</t>
  </si>
  <si>
    <t>-397696095</t>
  </si>
  <si>
    <t>300</t>
  </si>
  <si>
    <t>553417610/R1</t>
  </si>
  <si>
    <t>materiály ostatní: okno hliníkové bílé otevíravě sklopné dvoukřídlové 1300 x 1300 mm včetně sítě proti hmyzu v pevném rámu</t>
  </si>
  <si>
    <t>1746075462</t>
  </si>
  <si>
    <t>301</t>
  </si>
  <si>
    <t>553417430/R6</t>
  </si>
  <si>
    <t>materiály ostatní: okno hliníkové bílé otevíravě sklopné jednokřídlové s nadsvětlíkem 900 x 2700 mm, nadsvětlík sklopný pomocí pákového převodu včetně sítě proti hmyzu v pevném rámu a lamelových žaluzií</t>
  </si>
  <si>
    <t>574092427</t>
  </si>
  <si>
    <t>302</t>
  </si>
  <si>
    <t>767620128</t>
  </si>
  <si>
    <t>Montáž oken zdvojených z hliníkových nebo ocelových profilů otevíravých nebo výklopných do zdiva, plochy přes 2,5 m2</t>
  </si>
  <si>
    <t>-290631538</t>
  </si>
  <si>
    <t>4,6+3*3,75+2*4,32+2*6,34</t>
  </si>
  <si>
    <t>303</t>
  </si>
  <si>
    <t>553417610/R5</t>
  </si>
  <si>
    <t>materiály ostatní:okno hliníkové bílé otevíravě sklopné šestikřídlovékřídlové 2350 x 2700 mm včetně sítě proti hmyzu v pevném rámu - 2 křídla</t>
  </si>
  <si>
    <t>-1024039429</t>
  </si>
  <si>
    <t>304</t>
  </si>
  <si>
    <t>553417610/R2</t>
  </si>
  <si>
    <t xml:space="preserve">materiály ostatní: okno hliníkové bílé otevíravě sklopné šestikřídlové 2250 x 1850 mm, v levé dolní části křídlo pro prodej stravenek, včetně sítě proti hmyzu v pevném rámu a lemelových žaluzií </t>
  </si>
  <si>
    <t>-1859011723</t>
  </si>
  <si>
    <t>305</t>
  </si>
  <si>
    <t>553417610/R3</t>
  </si>
  <si>
    <t>materiály ostatní: okno hliníkové bílé otevíravě sklopné čtyřkřídlové 2500 x 1500 mm včetně sítě proti hmyzu v pevném rámu</t>
  </si>
  <si>
    <t>344938649</t>
  </si>
  <si>
    <t>306</t>
  </si>
  <si>
    <t>553417610/R4</t>
  </si>
  <si>
    <t>materiály ostatní: okno hliníkové bílé otevíravě sklopné šestikřídlové 1600 x2700 mm, skla v dolní části pevná včetně sítě proti hmyzu v pevném rámu</t>
  </si>
  <si>
    <t xml:space="preserve">kus </t>
  </si>
  <si>
    <t>-239859074</t>
  </si>
  <si>
    <t>307</t>
  </si>
  <si>
    <t>767640111</t>
  </si>
  <si>
    <t>Montáž dveří ocelových vchodových jednokřídlových bez nadsvětlíku</t>
  </si>
  <si>
    <t>130289986</t>
  </si>
  <si>
    <t>308</t>
  </si>
  <si>
    <t>553412460/R1</t>
  </si>
  <si>
    <t>materiály ostatní: dveře hliníkové bílé vchodové jednokřídlové 900 x 2000 mm, 2/3 sklo - U=1,1, zámek FAB, klika-koule, příčné madlo z obou stran,</t>
  </si>
  <si>
    <t>-940322965</t>
  </si>
  <si>
    <t>309</t>
  </si>
  <si>
    <t>553412460/R2</t>
  </si>
  <si>
    <t xml:space="preserve">materiály ostatní: dveře hliníkové bílé vchodové jednokřídlové 1100 x 2000 mm, 2/3 sklo - U=1,1, zámek FAB, klika-koule, příčné madlo z obou stran, </t>
  </si>
  <si>
    <t>-269766073</t>
  </si>
  <si>
    <t>Poznámka k položce:
1 ks levé, 1 ks pravé</t>
  </si>
  <si>
    <t>310</t>
  </si>
  <si>
    <t>767640112</t>
  </si>
  <si>
    <t>Montáž dveří ocelových vchodových jednokřídlových s nadsvětlíkem</t>
  </si>
  <si>
    <t>2007997702</t>
  </si>
  <si>
    <t>311</t>
  </si>
  <si>
    <t>553412460/R3</t>
  </si>
  <si>
    <t xml:space="preserve">materiály ostatní: dveře hliníkové bílé vchodové jednokřídlové s nadsvětlíkem 1100 x 2700 mm, dveře plné zateplené, nadsvětlík prosklený sklápěcí, sklo U=1,1, </t>
  </si>
  <si>
    <t>-1499218431</t>
  </si>
  <si>
    <t>312</t>
  </si>
  <si>
    <t>553412460/R4</t>
  </si>
  <si>
    <t>materiály ostatní:materiály ostatní: dveře hliníkové bílé vchodové jednokřídlové s nadsvětlíkem 1100 x 2700 mm, dveře 2/3 sklo, nadsvětlík prosklený sklápěcí, sklo U=1,1, zámek FAB, klika- koule 1 ks, klika - klika 1 ks, příčné madlo oboustranné</t>
  </si>
  <si>
    <t>-1672231283</t>
  </si>
  <si>
    <t>313</t>
  </si>
  <si>
    <t>553412460/R5</t>
  </si>
  <si>
    <t>materiály ostatní: dveře hliníkové bílé vchodové jednokřídlové s nadsvětlíkem 1250 x 2700 mm, dveře plné zateplené, nadsvětlík prosklený sklápěcí, sklo U=1,1, zámek FAB, klika - koule</t>
  </si>
  <si>
    <t>2112758578</t>
  </si>
  <si>
    <t>314</t>
  </si>
  <si>
    <t>767640221</t>
  </si>
  <si>
    <t>Montáž dveří ocelových vchodových dvoukřídlové bez nadsvětlíku</t>
  </si>
  <si>
    <t>-1736078270</t>
  </si>
  <si>
    <t>315</t>
  </si>
  <si>
    <t>553413110/R</t>
  </si>
  <si>
    <t>materiály ostatní:dveře hliníkové bílé vchodové dvoukřídlové 2000 x 2400 mm, zámek FAB, klika-koule</t>
  </si>
  <si>
    <t>-952019953</t>
  </si>
  <si>
    <t>316</t>
  </si>
  <si>
    <t>767896110/R</t>
  </si>
  <si>
    <t>Montáž lišt a okopových plechů z hliníkových a jiných slitin lišt šroubováním/lepením</t>
  </si>
  <si>
    <t>448367488</t>
  </si>
  <si>
    <t>"Z18" 29*1,25</t>
  </si>
  <si>
    <t>"Z189" 12*1,25</t>
  </si>
  <si>
    <t>317</t>
  </si>
  <si>
    <t>767896110/M1</t>
  </si>
  <si>
    <t>Ochrana rohů 50x50 mm, třikrát hraněná, nerez kartáčovaná, délka 1,25 m</t>
  </si>
  <si>
    <t>-1328121508</t>
  </si>
  <si>
    <t>318</t>
  </si>
  <si>
    <t>767896110/M2</t>
  </si>
  <si>
    <t>Ochrana rohů 100x100 mm, třikrát hraněná, nerez kartáčovaná, délka 1,25 m</t>
  </si>
  <si>
    <t>-489150702</t>
  </si>
  <si>
    <t>319</t>
  </si>
  <si>
    <t>767995114/R</t>
  </si>
  <si>
    <t>Montáž ostatních atypických zámečnických konstrukcí hmotnosti přes 20 do 50 kg</t>
  </si>
  <si>
    <t>810740704</t>
  </si>
  <si>
    <t>320</t>
  </si>
  <si>
    <t>130104200/R</t>
  </si>
  <si>
    <t>úhelník ocelový rovnostranný, v jakosti DIN 1028, 50 x 50 x 5 mm</t>
  </si>
  <si>
    <t>2030893275</t>
  </si>
  <si>
    <t>Poznámka k položce:
Hmotnost: 4,03 kg/m</t>
  </si>
  <si>
    <t>321</t>
  </si>
  <si>
    <t>136113020/R</t>
  </si>
  <si>
    <t>plech nerez  AISI  304-17240, 2mm /1x2 m/</t>
  </si>
  <si>
    <t>-1369529763</t>
  </si>
  <si>
    <t>0,4*0,8*32</t>
  </si>
  <si>
    <t>322</t>
  </si>
  <si>
    <t>767995114/R1</t>
  </si>
  <si>
    <t>-689973055</t>
  </si>
  <si>
    <t>Poznámka k položce:
Montáž předokenní rolety 105x125 cm, el.ovládání ve výdeji jídla</t>
  </si>
  <si>
    <t>4*20</t>
  </si>
  <si>
    <t>323</t>
  </si>
  <si>
    <t>767995114/M1</t>
  </si>
  <si>
    <t>Předokenní roleta 105x125 cm, el. pohon, ovládání tlačítkem</t>
  </si>
  <si>
    <t>-731674879</t>
  </si>
  <si>
    <t>324</t>
  </si>
  <si>
    <t>767995114/M2</t>
  </si>
  <si>
    <t>1129176147</t>
  </si>
  <si>
    <t>325</t>
  </si>
  <si>
    <t>767995114/M3</t>
  </si>
  <si>
    <t>Předokenní roleta 150x125 cm, el. pohon, ovládání tlačítkem</t>
  </si>
  <si>
    <t>-44184921</t>
  </si>
  <si>
    <t>326</t>
  </si>
  <si>
    <t>767995117</t>
  </si>
  <si>
    <t>Montáž ostatních atypických zámečnických konstrukcí hmotnosti přes 250 do 500 kg</t>
  </si>
  <si>
    <t>97827279</t>
  </si>
  <si>
    <t>Ocelový přístřešek</t>
  </si>
  <si>
    <t>"sloupy jekl 100/100/5" (3*2,44)*14,4</t>
  </si>
  <si>
    <t>"vaznice jekl 100/100/5" (2*6,82)*14,4</t>
  </si>
  <si>
    <t>"Krokve jekl 40/80/3" 8*2,6*5,37</t>
  </si>
  <si>
    <t>327</t>
  </si>
  <si>
    <t>767995117/R</t>
  </si>
  <si>
    <t>200621979</t>
  </si>
  <si>
    <t>328</t>
  </si>
  <si>
    <t>998767101</t>
  </si>
  <si>
    <t>Přesun hmot pro zámečnické konstrukce stanovený z hmotnosti přesunovaného materiálu vodorovná dopravní vzdálenost do 50 m v objektech výšky do 6 m</t>
  </si>
  <si>
    <t>-1897572124</t>
  </si>
  <si>
    <t>329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</si>
  <si>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</si>
  <si>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</si>
  <si>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1876711575</t>
  </si>
  <si>
    <t>771</t>
  </si>
  <si>
    <t>Podlahy z dlaždic</t>
  </si>
  <si>
    <t>330</t>
  </si>
  <si>
    <t>771413112</t>
  </si>
  <si>
    <t>Montáž soklíků pórovinových lepených standardním lepidlem rovných výšky přes 65 do 90 mm</t>
  </si>
  <si>
    <t>709944877</t>
  </si>
  <si>
    <t>331</t>
  </si>
  <si>
    <t>597614010/R2</t>
  </si>
  <si>
    <t>Slinuté neglazované obkladové prvky TAURUS granit  61-TUNIS  sokl 20 x 9 cm</t>
  </si>
  <si>
    <t>-945875699</t>
  </si>
  <si>
    <t>26,5*1,1 'Přepočtené koeficientem množství</t>
  </si>
  <si>
    <t>332</t>
  </si>
  <si>
    <t>771574116</t>
  </si>
  <si>
    <t>Montáž podlah z dlaždic keramických lepených flexibilním lepidlem režných nebo glazovaných hladkých přes 22 do 25 ks/ m2</t>
  </si>
  <si>
    <t>1341016833</t>
  </si>
  <si>
    <t>"1.PP" 69</t>
  </si>
  <si>
    <t>"1.NP" 1</t>
  </si>
  <si>
    <t>333</t>
  </si>
  <si>
    <t>597614010/R</t>
  </si>
  <si>
    <t xml:space="preserve">dlaždice keramické slinuté neglazované mrazuvzdorné TAURUS granit  61-TUNIS 20 x 20 x 0,9 cm </t>
  </si>
  <si>
    <t>1041950115</t>
  </si>
  <si>
    <t>70*1,1 'Přepočtené koeficientem množství</t>
  </si>
  <si>
    <t>334</t>
  </si>
  <si>
    <t>771574131</t>
  </si>
  <si>
    <t>Montáž podlah z dlaždic keramických lepených flexibilním lepidlem režných nebo glazovaných protiskluzných nebo reliefovaných do 50 ks/ m2</t>
  </si>
  <si>
    <t>1667670931</t>
  </si>
  <si>
    <t>"1.PP" 75</t>
  </si>
  <si>
    <t>"1.NP" 194,5</t>
  </si>
  <si>
    <t>335</t>
  </si>
  <si>
    <t>597614010/R1</t>
  </si>
  <si>
    <t>dlaždice keramické slinuté neglazované mrazuvzdorné Taurus Industrial, protiskluznost R13/C/V8, barva  61-TUNIS</t>
  </si>
  <si>
    <t>1416892409</t>
  </si>
  <si>
    <t>269,5*1,1 'Přepočtené koeficientem množství</t>
  </si>
  <si>
    <t>336</t>
  </si>
  <si>
    <t>771591111</t>
  </si>
  <si>
    <t>Podlahy - ostatní práce penetrace podkladu</t>
  </si>
  <si>
    <t>-1822224305</t>
  </si>
  <si>
    <t>"1.PP" 69+75</t>
  </si>
  <si>
    <t>"1.NP" 1+194,5</t>
  </si>
  <si>
    <t>337</t>
  </si>
  <si>
    <t>585821050</t>
  </si>
  <si>
    <t>tmely obkladové a spárovací hmoty lepící lepení obkladů a dlažeb 035 GRES mrazuvzdorné                   bal. 25 kg</t>
  </si>
  <si>
    <t>37931384</t>
  </si>
  <si>
    <t>Poznámka k položce:
Spotřeba: 4,2 kg/m2  hl.8 mm</t>
  </si>
  <si>
    <t>339,5*4,2/1000</t>
  </si>
  <si>
    <t>338</t>
  </si>
  <si>
    <t>585825500</t>
  </si>
  <si>
    <t>malta spárovací Keracolor FF bal. 5 kg</t>
  </si>
  <si>
    <t>734884742</t>
  </si>
  <si>
    <t>339,5*1,08</t>
  </si>
  <si>
    <t>339</t>
  </si>
  <si>
    <t>771591115</t>
  </si>
  <si>
    <t>Podlahy - ostatní práce spárování silikonem</t>
  </si>
  <si>
    <t>-1664403311</t>
  </si>
  <si>
    <t>340</t>
  </si>
  <si>
    <t>231534210</t>
  </si>
  <si>
    <t xml:space="preserve">tmely tmely silikonové CS 25 Silikon sanitár  280 ml </t>
  </si>
  <si>
    <t>-189172797</t>
  </si>
  <si>
    <t>341</t>
  </si>
  <si>
    <t>771591161</t>
  </si>
  <si>
    <t>Podlahy - ostatní práce montáž profilu dilatační spáry v rovině dlažby</t>
  </si>
  <si>
    <t>557618775</t>
  </si>
  <si>
    <t>"1.PP" 14,3</t>
  </si>
  <si>
    <t>"1.NP" 35,8</t>
  </si>
  <si>
    <t>342</t>
  </si>
  <si>
    <t>590541620</t>
  </si>
  <si>
    <t>Systémy podlahové a stěnové systém Schlüter - dilatační a odlehčovací spáry Schlüter-DILEX-BWB profil dilatační s bočními díly, materiál: PVC/CPE, L= 2,5 m typ (*barva)          výška x délka BWB 60 …*         6 x 2500 mm</t>
  </si>
  <si>
    <t>-1843066925</t>
  </si>
  <si>
    <t>Poznámka k položce:
Dilatační profil s bočními díly z tvrdého PVC-regenerátu. Horní dilatační zóna je z měkké plastické hmoty a tvoří 10 mm širokou pohledovou plochu.</t>
  </si>
  <si>
    <t>50,1*1,1 'Přepočtené koeficientem množství</t>
  </si>
  <si>
    <t>343</t>
  </si>
  <si>
    <t>771591185</t>
  </si>
  <si>
    <t>Podlahy - ostatní práce řezání dlaždic keramických rovné</t>
  </si>
  <si>
    <t>-1634972230</t>
  </si>
  <si>
    <t>344</t>
  </si>
  <si>
    <t>771990112</t>
  </si>
  <si>
    <t>Vyrovnání podkladní vrstvy samonivelační stěrkou tl. 4 mm, min. pevnosti 30 MPa</t>
  </si>
  <si>
    <t>933256546</t>
  </si>
  <si>
    <t>345</t>
  </si>
  <si>
    <t>998771101</t>
  </si>
  <si>
    <t>Přesun hmot pro podlahy z dlaždic stanovený z hmotnosti přesunovaného materiálu vodorovná dopravní vzdálenost do 50 m v objektech výšky do 6 m</t>
  </si>
  <si>
    <t>-2109445625</t>
  </si>
  <si>
    <t>346</t>
  </si>
  <si>
    <t>998771181</t>
  </si>
  <si>
    <t>Přesun hmot pro podlahy z dlaždic stanovený z hmotnosti přesunovaného materiálu Příplatek k ceně za přesun prováděný bez použití mechanizace pro jakoukoliv výšku objektu</t>
  </si>
  <si>
    <t>1023565060</t>
  </si>
  <si>
    <t>776</t>
  </si>
  <si>
    <t>Podlahy povlakové</t>
  </si>
  <si>
    <t>347</t>
  </si>
  <si>
    <t>776111112</t>
  </si>
  <si>
    <t>Příprava podkladu broušení podlah nového podkladu betonového</t>
  </si>
  <si>
    <t>1040428808</t>
  </si>
  <si>
    <t>348</t>
  </si>
  <si>
    <t>776111311</t>
  </si>
  <si>
    <t>Příprava podkladu vysátí podlah</t>
  </si>
  <si>
    <t>-128520286</t>
  </si>
  <si>
    <t>349</t>
  </si>
  <si>
    <t>776111411</t>
  </si>
  <si>
    <t>Příprava podkladu montáž dilatační pásky podlah</t>
  </si>
  <si>
    <t>975126470</t>
  </si>
  <si>
    <t>32,2000</t>
  </si>
  <si>
    <t>350</t>
  </si>
  <si>
    <t>286181560</t>
  </si>
  <si>
    <t>Trubky z vysoko zesíťovaného polyetylénu podlahové vytápění UNIVERSA pěnový polyuretan OKJ I tl 10 mm páska dilatační</t>
  </si>
  <si>
    <t>1587062631</t>
  </si>
  <si>
    <t>32,2*1,02 'Přepočtené koeficientem množství</t>
  </si>
  <si>
    <t>351</t>
  </si>
  <si>
    <t>776121111</t>
  </si>
  <si>
    <t>Příprava podkladu penetrace vodou ředitelná na savý podklad (válečkováním) ředěná v poměru 1:3 podlah</t>
  </si>
  <si>
    <t>1243193408</t>
  </si>
  <si>
    <t>352</t>
  </si>
  <si>
    <t>776141113</t>
  </si>
  <si>
    <t>Příprava podkladu vyrovnání samonivelační stěrkou podlah min.pevnosti 20 MPa, tloušťky přes 5 do 8 mm</t>
  </si>
  <si>
    <t>341935286</t>
  </si>
  <si>
    <t>353</t>
  </si>
  <si>
    <t>776231111/R</t>
  </si>
  <si>
    <t>Montáž podlahovin z vinylu lepením lamel nebo čtverců standardním lepidlem</t>
  </si>
  <si>
    <t>-103347754</t>
  </si>
  <si>
    <t>354</t>
  </si>
  <si>
    <t>284110800/R</t>
  </si>
  <si>
    <t>Podlahoviny z polyvinylchloridu bez podkladu heterogenní podlahová krytina podlahy povlakové v pásech protiskluzný vinyl Safety - Surestep Original, tl. 2,00 mm, Třída zatížení 34/43</t>
  </si>
  <si>
    <t>-109637973</t>
  </si>
  <si>
    <t>355</t>
  </si>
  <si>
    <t>998776101</t>
  </si>
  <si>
    <t>Přesun hmot pro podlahy povlakové stanovený z hmotnosti přesunovaného materiálu vodorovná dopravní vzdálenost do 50 m v objektech výšky do 6 m</t>
  </si>
  <si>
    <t>1000129527</t>
  </si>
  <si>
    <t>356</t>
  </si>
  <si>
    <t>998776181</t>
  </si>
  <si>
    <t>Přesun hmot pro podlahy povlakové stanovený z hmotnosti přesunovaného materiálu Příplatek k cenám za přesun prováděný bez použití mechanizace pro jakoukoliv výšku objektu</t>
  </si>
  <si>
    <t>1647143615</t>
  </si>
  <si>
    <t>781</t>
  </si>
  <si>
    <t>Dokončovací práce - obklady</t>
  </si>
  <si>
    <t>357</t>
  </si>
  <si>
    <t>781474117</t>
  </si>
  <si>
    <t>Montáž obkladů vnitřních stěn z dlaždic keramických lepených flexibilním lepidlem režných nebo glazovaných hladkých přes 35 do 45 ks/m2</t>
  </si>
  <si>
    <t>-1868401699</t>
  </si>
  <si>
    <t>"001" 23,3+0,5</t>
  </si>
  <si>
    <t>"002" 38,5+0,7</t>
  </si>
  <si>
    <t>"003" 0,9</t>
  </si>
  <si>
    <t>"004" 8,5+0,2</t>
  </si>
  <si>
    <t>"005" 9,0+0,2</t>
  </si>
  <si>
    <t>"006" 11,2+0,2</t>
  </si>
  <si>
    <t>"007" 21,5+0,5</t>
  </si>
  <si>
    <t>"101" 21,1</t>
  </si>
  <si>
    <t>"103,104,106" 127,5+2,0</t>
  </si>
  <si>
    <t>"105" 22,1+0,5</t>
  </si>
  <si>
    <t>"107" 24,1+0,5</t>
  </si>
  <si>
    <t>"108" 9,2</t>
  </si>
  <si>
    <t>"109" 23,2+0,5</t>
  </si>
  <si>
    <t>"110" 11,1+0,2</t>
  </si>
  <si>
    <t>"111" 20,6+0,5</t>
  </si>
  <si>
    <t>"112" 11,9+0,3</t>
  </si>
  <si>
    <t>"115" 2,8</t>
  </si>
  <si>
    <t>"116" 18,1+0,4</t>
  </si>
  <si>
    <t>"117" 6,9+0,1</t>
  </si>
  <si>
    <t>"118" 6,9+0,1</t>
  </si>
  <si>
    <t>"119" 18,8+0,4</t>
  </si>
  <si>
    <t>"120" 11,7+0,3</t>
  </si>
  <si>
    <t>358</t>
  </si>
  <si>
    <t>597612550/R1</t>
  </si>
  <si>
    <t xml:space="preserve">Obkládačky a dlaždice keramické kuchyně - RAKO obkládačky formát 15 x 15 x  0,6 cm  (bílá lesk) CLASSIC I.j. </t>
  </si>
  <si>
    <t>-162076366</t>
  </si>
  <si>
    <t>"001" 23,3</t>
  </si>
  <si>
    <t>"002" 38,5</t>
  </si>
  <si>
    <t>"004" 8,5</t>
  </si>
  <si>
    <t>"005" 9,0</t>
  </si>
  <si>
    <t>"006" 11,2</t>
  </si>
  <si>
    <t>"007" 21,5</t>
  </si>
  <si>
    <t>"103,104,106" 127,5</t>
  </si>
  <si>
    <t>"105" 22,1</t>
  </si>
  <si>
    <t>"107" 24,1</t>
  </si>
  <si>
    <t>"109" 23,2</t>
  </si>
  <si>
    <t>"110" 11,1</t>
  </si>
  <si>
    <t>"111" 20,6</t>
  </si>
  <si>
    <t>"112" 11,9</t>
  </si>
  <si>
    <t>"116" 18,1</t>
  </si>
  <si>
    <t>"117" 6,9</t>
  </si>
  <si>
    <t>"118" 6,9</t>
  </si>
  <si>
    <t>"119" 18,8</t>
  </si>
  <si>
    <t>"120" 11,7</t>
  </si>
  <si>
    <t>448,9*1,1 'Přepočtené koeficientem množství</t>
  </si>
  <si>
    <t>359</t>
  </si>
  <si>
    <t>597612550/R2</t>
  </si>
  <si>
    <t xml:space="preserve">Obkládačky a dlaždice keramické kuchyně - RAKO  obkládačky formát 15 x 15 x  0,6 cm  (barevné mat - zelená, červená, modrá) I.j. </t>
  </si>
  <si>
    <t>1698845655</t>
  </si>
  <si>
    <t>"001" 0,5</t>
  </si>
  <si>
    <t>"002" 0,7</t>
  </si>
  <si>
    <t xml:space="preserve">"003" </t>
  </si>
  <si>
    <t>"004" 0,2</t>
  </si>
  <si>
    <t>"005" 0,2</t>
  </si>
  <si>
    <t>"006" 0,2</t>
  </si>
  <si>
    <t>"007" 0,5</t>
  </si>
  <si>
    <t xml:space="preserve">"101" </t>
  </si>
  <si>
    <t>"103,104,106" 2,0</t>
  </si>
  <si>
    <t>"105" 0,5</t>
  </si>
  <si>
    <t>"107" 0,5</t>
  </si>
  <si>
    <t xml:space="preserve">"108" </t>
  </si>
  <si>
    <t>"109" 0,5</t>
  </si>
  <si>
    <t>"110" 0,2</t>
  </si>
  <si>
    <t>"111" 0,5</t>
  </si>
  <si>
    <t>"112" 0,3</t>
  </si>
  <si>
    <t xml:space="preserve">"115" </t>
  </si>
  <si>
    <t>"116" 0,4</t>
  </si>
  <si>
    <t>"117" 0,1</t>
  </si>
  <si>
    <t>"118" 0,1</t>
  </si>
  <si>
    <t>"119" 0,4</t>
  </si>
  <si>
    <t>"120" 0,3</t>
  </si>
  <si>
    <t>8,1*1,1 'Přepočtené koeficientem množství</t>
  </si>
  <si>
    <t>360</t>
  </si>
  <si>
    <t>781479191</t>
  </si>
  <si>
    <t>Montáž obkladů vnitřních stěn z dlaždic keramických Příplatek k cenám za plochu do 10 m2 jednotlivě</t>
  </si>
  <si>
    <t>1468898778</t>
  </si>
  <si>
    <t>"115" 2,8+0,9</t>
  </si>
  <si>
    <t>"117" 6,9+1,8+0,1</t>
  </si>
  <si>
    <t>"118" 6,9++1,8+0,1</t>
  </si>
  <si>
    <t>361</t>
  </si>
  <si>
    <t>781484115</t>
  </si>
  <si>
    <t>Montáž obkladů vnitřních stěn z mozaikových lepenců keramických nebo skleněných lepených flexibilním lepidlem dílce vel. 200 x 200 mm</t>
  </si>
  <si>
    <t>567692450</t>
  </si>
  <si>
    <t>"001" 4,9</t>
  </si>
  <si>
    <t>"002" 7,6</t>
  </si>
  <si>
    <t>"004" 2,5</t>
  </si>
  <si>
    <t>"005" 2,5</t>
  </si>
  <si>
    <t>"006" 2,6</t>
  </si>
  <si>
    <t>"007" 4,7</t>
  </si>
  <si>
    <t>"101" 5,4</t>
  </si>
  <si>
    <t>"103,104,106" 27,0</t>
  </si>
  <si>
    <t>"105" 3,3</t>
  </si>
  <si>
    <t>"107" 4,3</t>
  </si>
  <si>
    <t>"108" 1,9</t>
  </si>
  <si>
    <t>"109" 5,2</t>
  </si>
  <si>
    <t>"110" 2,4</t>
  </si>
  <si>
    <t>"111" 4,5</t>
  </si>
  <si>
    <t>"112" 2,6</t>
  </si>
  <si>
    <t>"115" 0,9</t>
  </si>
  <si>
    <t>"116" 4,1</t>
  </si>
  <si>
    <t>"117" 1,8</t>
  </si>
  <si>
    <t>"118" 1,8</t>
  </si>
  <si>
    <t>"119" 4,5</t>
  </si>
  <si>
    <t>"120" 2,5</t>
  </si>
  <si>
    <t>362</t>
  </si>
  <si>
    <t>597612550/R3</t>
  </si>
  <si>
    <t>obkladačky color Two - RAL 0607050-GDM05150 - oranžová mat 5 x 5 x 0,6 cm I. j. (cen.skup. 68)</t>
  </si>
  <si>
    <t>-710962165</t>
  </si>
  <si>
    <t>2,5+3,3+2,6+3,7+2,5</t>
  </si>
  <si>
    <t>1,4+1,3+1,8+1,3+1,3</t>
  </si>
  <si>
    <t>2.NP</t>
  </si>
  <si>
    <t>2,7+5,1+3,0+4,8</t>
  </si>
  <si>
    <t>3.NP</t>
  </si>
  <si>
    <t>2,6+3,6+2,7+5,1</t>
  </si>
  <si>
    <t>363</t>
  </si>
  <si>
    <t>781491011</t>
  </si>
  <si>
    <t>Montáž zrcadel lepených silikonovým tmelem na podkladní omítku, plochy do 1 m2</t>
  </si>
  <si>
    <t>-8511152</t>
  </si>
  <si>
    <t>"004" 0,4*0,8</t>
  </si>
  <si>
    <t>"115" 0,4*0,65</t>
  </si>
  <si>
    <t>"116" 0,4*0,8</t>
  </si>
  <si>
    <t>364</t>
  </si>
  <si>
    <t>174101101</t>
  </si>
  <si>
    <t>Zásyp sypaninou z jakékoliv horniny s uložením výkopku ve vrstvách se zhutněním jam, šachet, rýh nebo kolem objektů v těchto vykopávkách</t>
  </si>
  <si>
    <t>-1863060743</t>
  </si>
  <si>
    <t>zásyp kolem stěn moštárny pod podlahu 1.NP</t>
  </si>
  <si>
    <t>2,5*1,5*(5,5+10,6+6,6+17,2)</t>
  </si>
  <si>
    <t xml:space="preserve">zásyp kolem výkopů podél patek (zvenku i zevnitř) </t>
  </si>
  <si>
    <t>1,5*1,5*2*(2*14,6+26,05)</t>
  </si>
  <si>
    <t>zásyp zvenku opěrné stěny a stěny moštárny zvenku</t>
  </si>
  <si>
    <t>1,5*0,5*21,75</t>
  </si>
  <si>
    <t>365</t>
  </si>
  <si>
    <t>634651240</t>
  </si>
  <si>
    <t>Zrcadla nemontovaná čirá, max rozměr tabule 3210 x 2250 mm tl.  4 mm</t>
  </si>
  <si>
    <t>-1042864817</t>
  </si>
  <si>
    <t>0,9*1,1 'Přepočtené koeficientem množství</t>
  </si>
  <si>
    <t>366</t>
  </si>
  <si>
    <t>781494111</t>
  </si>
  <si>
    <t>Ostatní prvky plastové profily ukončovací a dilatační lepené flexibilním lepidlem rohové, světle šedé</t>
  </si>
  <si>
    <t>-1888772732</t>
  </si>
  <si>
    <t>"001" 8,8</t>
  </si>
  <si>
    <t>"002" 9,5</t>
  </si>
  <si>
    <t>"005" 1,1</t>
  </si>
  <si>
    <t>"101" 14,2</t>
  </si>
  <si>
    <t>"103,104,106" 92</t>
  </si>
  <si>
    <t>"105" 8,8</t>
  </si>
  <si>
    <t>"109" 8,8</t>
  </si>
  <si>
    <t>"111" 4,7</t>
  </si>
  <si>
    <t>"116" 9,1</t>
  </si>
  <si>
    <t>"117" 0,9</t>
  </si>
  <si>
    <t>"118" 0,9</t>
  </si>
  <si>
    <t>"119" 4,4</t>
  </si>
  <si>
    <t>"120" 1,5</t>
  </si>
  <si>
    <t>367</t>
  </si>
  <si>
    <t>781495111</t>
  </si>
  <si>
    <t>Ostatní prvky ostatní práce penetrace podkladu</t>
  </si>
  <si>
    <t>533309303</t>
  </si>
  <si>
    <t>457+97</t>
  </si>
  <si>
    <t>368</t>
  </si>
  <si>
    <t>585825500.1</t>
  </si>
  <si>
    <t>tmely obkladové a spárovací hmoty spárovací MAPEI - malta spárovací Keracolor FF  do 6 mm bílý, šedý, manhattan   bal.  5 kg</t>
  </si>
  <si>
    <t>-452633309</t>
  </si>
  <si>
    <t>554/1,5</t>
  </si>
  <si>
    <t>369</t>
  </si>
  <si>
    <t>781495141</t>
  </si>
  <si>
    <t>Ostatní prvky průnik obkladem kruhový, bez izolace do 30 DN</t>
  </si>
  <si>
    <t>-1094296536</t>
  </si>
  <si>
    <t>"1.PP" 8</t>
  </si>
  <si>
    <t>"1.NP" 29</t>
  </si>
  <si>
    <t>370</t>
  </si>
  <si>
    <t>781495142</t>
  </si>
  <si>
    <t>Ostatní prvky průnik obkladem kruhový, bez izolace přes 30 do 90 DN</t>
  </si>
  <si>
    <t>846510459</t>
  </si>
  <si>
    <t>"1.PP" 15</t>
  </si>
  <si>
    <t>"1.NP" 45</t>
  </si>
  <si>
    <t>371</t>
  </si>
  <si>
    <t>998781102</t>
  </si>
  <si>
    <t>Přesun hmot pro obklady keramické stanovený z hmotnosti přesunovaného materiálu vodorovná dopravní vzdálenost do 50 m v objektech výšky přes 6 do 12 m</t>
  </si>
  <si>
    <t>-83048216</t>
  </si>
  <si>
    <t>783</t>
  </si>
  <si>
    <t xml:space="preserve"> Dokončovací práce</t>
  </si>
  <si>
    <t>372</t>
  </si>
  <si>
    <t>783314101</t>
  </si>
  <si>
    <t>Základní nátěr zámečnických konstrukcí jednonásobný syntetický</t>
  </si>
  <si>
    <t>2084236391</t>
  </si>
  <si>
    <t>7*(0,2*(2*2+0,7))</t>
  </si>
  <si>
    <t>8*(0,2*(2*2+0,8))</t>
  </si>
  <si>
    <t>2*(0,2*(2*2+0,9))</t>
  </si>
  <si>
    <t>3*(0,2*(2*2+1,1))</t>
  </si>
  <si>
    <t>1*(0,2*(2*2+1,))</t>
  </si>
  <si>
    <t>1*(0,2*(2*2+1,85))</t>
  </si>
  <si>
    <t>373</t>
  </si>
  <si>
    <t>783317101</t>
  </si>
  <si>
    <t>Krycí nátěr (email) zámečnických konstrukcí jednonásobný syntetický standardní, RAL 6027, jedná se o nátěr dvojnásobný, plocha uvedena 2x</t>
  </si>
  <si>
    <t>-1035026784</t>
  </si>
  <si>
    <t>374</t>
  </si>
  <si>
    <t>783795212</t>
  </si>
  <si>
    <t>Nátěry vodou ředitelné tesařských konstrukcí barva dražší 1x základní a 1x lak</t>
  </si>
  <si>
    <t>1504834600</t>
  </si>
  <si>
    <t>375</t>
  </si>
  <si>
    <t>783823121</t>
  </si>
  <si>
    <t>Penetrační nátěr omítek hladkých povrchů z desek na bázi dřeva (dřevovláknitých, dřevoštěpkových, cementotřískových apod.) akrylátový</t>
  </si>
  <si>
    <t>950945714</t>
  </si>
  <si>
    <t>římsa z cementotřískových desek</t>
  </si>
  <si>
    <t>91,4</t>
  </si>
  <si>
    <t>376</t>
  </si>
  <si>
    <t>783827401</t>
  </si>
  <si>
    <t>Krycí (ochranný ) nátěr omítek dvojnásobný hladkých betonových povrchů nebo povrchů z desek na bázi dřeva (dřevovláknitých apod.) akrylátový</t>
  </si>
  <si>
    <t>-1139816884</t>
  </si>
  <si>
    <t>784</t>
  </si>
  <si>
    <t>Dokončovací práce - malby a tapety</t>
  </si>
  <si>
    <t>377</t>
  </si>
  <si>
    <t>784211101</t>
  </si>
  <si>
    <t>Malby z malířských směsí otěruvzdorných za mokra dvojnásobné, bílé za mokra otěruvzdorné výborně v místnostech výšky do 3,80 m</t>
  </si>
  <si>
    <t>1374297133</t>
  </si>
  <si>
    <t>"stropy 1.PP" 140,9</t>
  </si>
  <si>
    <t>"stěny 1.PP" 26,1+150,44</t>
  </si>
  <si>
    <t>"stěny 1.NP omítnuté" 505</t>
  </si>
  <si>
    <t>378</t>
  </si>
  <si>
    <t>784321031</t>
  </si>
  <si>
    <t>Malby silikátové dvojnásobné, bílé v místnostech výšky do 3,80 m</t>
  </si>
  <si>
    <t>-587343649</t>
  </si>
  <si>
    <t>"Nátěr sanační omítky" 37,95</t>
  </si>
  <si>
    <t>787</t>
  </si>
  <si>
    <t>Dokončovací práce - zasklívání</t>
  </si>
  <si>
    <t>379</t>
  </si>
  <si>
    <t>787192520</t>
  </si>
  <si>
    <t>Zasklívání stěn a příček, balkónového zábradlí deskami ostatními sklem bezpečnostním do profilového těsnění, tl. do 6 mm</t>
  </si>
  <si>
    <t>461088899</t>
  </si>
  <si>
    <t>2*1,2*0,94</t>
  </si>
  <si>
    <t>380</t>
  </si>
  <si>
    <t>998787101</t>
  </si>
  <si>
    <t>Přesun hmot pro zasklívání stanovený z hmotnosti přesunovaného materiálu vodorovná dopravní vzdálenost do 50 m v objektech výšky do 6 m</t>
  </si>
  <si>
    <t>188758765</t>
  </si>
  <si>
    <t>381</t>
  </si>
  <si>
    <t>998787181</t>
  </si>
  <si>
    <t>Přesun hmot pro zasklívání stanovený z hmotnosti přesunovaného materiálu Příplatek k cenám za přesun prováděný bez použití mechanizace pro jakoukoliv výšku objektu</t>
  </si>
  <si>
    <t>-107573856</t>
  </si>
  <si>
    <t>VRN</t>
  </si>
  <si>
    <t>Vedlejší rozpočtové náklady</t>
  </si>
  <si>
    <t>VRN1</t>
  </si>
  <si>
    <t>Průzkumné, geodetické a projektové práce</t>
  </si>
  <si>
    <t>382</t>
  </si>
  <si>
    <t>012203000</t>
  </si>
  <si>
    <t>Vytýčení konstrukcí při provádění stavby</t>
  </si>
  <si>
    <t>1024</t>
  </si>
  <si>
    <t>-2068284311</t>
  </si>
  <si>
    <t>VRN3</t>
  </si>
  <si>
    <t>Zařízení staveniště</t>
  </si>
  <si>
    <t>383</t>
  </si>
  <si>
    <t>032903000</t>
  </si>
  <si>
    <t>Zařízení staveniště vybavení staveniště náklady na provoz a údržbu vybavení staveniště</t>
  </si>
  <si>
    <t>měsíc</t>
  </si>
  <si>
    <t>-1594414326</t>
  </si>
  <si>
    <t>384</t>
  </si>
  <si>
    <t>034203000</t>
  </si>
  <si>
    <t>Zařízení staveniště zabezpečení staveniště oplocení staveniště</t>
  </si>
  <si>
    <t>-16622337</t>
  </si>
  <si>
    <t>SO.2 - Novostavba ŠJ-ZTI</t>
  </si>
  <si>
    <t xml:space="preserve"> </t>
  </si>
  <si>
    <t>713 - Izolace tepelné</t>
  </si>
  <si>
    <t>721 - Vnitřní kanalizace</t>
  </si>
  <si>
    <t>722 - Vnitřní vodovod</t>
  </si>
  <si>
    <t>725 - Zařizovací předměty</t>
  </si>
  <si>
    <t>713411123R00</t>
  </si>
  <si>
    <t>Izolace tepelná potrubí pásy a drátem, 3vrstvá</t>
  </si>
  <si>
    <t>RTS II / 2013</t>
  </si>
  <si>
    <t>713571111R00</t>
  </si>
  <si>
    <t>Požárně ochranná manžeta hl. 60 mm, EI 90, D 50 mm</t>
  </si>
  <si>
    <t>713571115R00</t>
  </si>
  <si>
    <t>Požárně ochranná manžeta hl. 60mm, EI 90, D 110 mm</t>
  </si>
  <si>
    <t>721</t>
  </si>
  <si>
    <t>Vnitřní kanalizace</t>
  </si>
  <si>
    <t>721100911R00</t>
  </si>
  <si>
    <t>Oprava - zazátkování hrdla kanalizačního potrubí</t>
  </si>
  <si>
    <t>721110207R00</t>
  </si>
  <si>
    <t>Potrubí z kamen.trub těsněných gum.kroužky DN 150</t>
  </si>
  <si>
    <t>721110209R00</t>
  </si>
  <si>
    <t>Potrubí z kamen.trub těsněných gum.kroužky DN 250</t>
  </si>
  <si>
    <t>721110909R00</t>
  </si>
  <si>
    <t>Oprava potrubí kamenin., vsazení odbočky DN 250</t>
  </si>
  <si>
    <t>721110916R00</t>
  </si>
  <si>
    <t>Oprava - propojení dosavadního potrubí DN 125</t>
  </si>
  <si>
    <t>721176101R00</t>
  </si>
  <si>
    <t>Potrubí HT připojovací DN 32 x 1,8 mm</t>
  </si>
  <si>
    <t>721176103R00</t>
  </si>
  <si>
    <t>Potrubí HT připojovací DN 50 x 1,8 mm</t>
  </si>
  <si>
    <t>721176113R00</t>
  </si>
  <si>
    <t>Potrubí HT odpadní svislé DN 50 x 1,8 mm</t>
  </si>
  <si>
    <t>721176115R00</t>
  </si>
  <si>
    <t>Potrubí HT odpadní svislé DN 100 x 2,7 mm</t>
  </si>
  <si>
    <t>721176116R00</t>
  </si>
  <si>
    <t>Potrubí HT odpadní svislé DN 125 x 3,1 mm</t>
  </si>
  <si>
    <t>721176222R00</t>
  </si>
  <si>
    <t>Potrubí KG svodné (ležaté) v zemi DN 100 x 3,2 mm</t>
  </si>
  <si>
    <t>721176223R00</t>
  </si>
  <si>
    <t>Potrubí KG svodné (ležaté) v zemi DN 125 x 3,2 mm</t>
  </si>
  <si>
    <t>721176224R00</t>
  </si>
  <si>
    <t>Potrubí KG svodné (ležaté) v zemi DN 150 x 4,0 mm</t>
  </si>
  <si>
    <t>721194105R00</t>
  </si>
  <si>
    <t>Vyvedení odpadních výpustek D 50 x 1,8</t>
  </si>
  <si>
    <t>721194109R00</t>
  </si>
  <si>
    <t>Vyvedení odpadních výpustek D 110 x 2,3</t>
  </si>
  <si>
    <t>721211520RT2</t>
  </si>
  <si>
    <t>Vpusť dvorní , klapka, lapač, lit.mříž a rám DN 160</t>
  </si>
  <si>
    <t>721213216R00</t>
  </si>
  <si>
    <t>Žlab odtokový ke zdi,pro dlažbu, dl.1000mm</t>
  </si>
  <si>
    <t>721242110R00</t>
  </si>
  <si>
    <t>Lapač střešních splavenin PP DN 100, kloub</t>
  </si>
  <si>
    <t>721273200RT3</t>
  </si>
  <si>
    <t>Souprava ventilační střešní DN 100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</si>
  <si>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</si>
  <si>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</si>
  <si>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</si>
  <si>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</si>
  <si>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</si>
  <si>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</si>
  <si>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721152215R00</t>
  </si>
  <si>
    <t>Objímky s pryžovou vložkou</t>
  </si>
  <si>
    <t>721152218R00</t>
  </si>
  <si>
    <t>Podomítková záp.uzávěrka pračková , DN 40/50</t>
  </si>
  <si>
    <t>721152304R00</t>
  </si>
  <si>
    <t>Plastová revizní šachta DN 425/160</t>
  </si>
  <si>
    <t>soubor</t>
  </si>
  <si>
    <t>721152305R00</t>
  </si>
  <si>
    <t>Zřízení revizní šachty žel.bet.prefabrikované prof.1000</t>
  </si>
  <si>
    <t>721152306R00</t>
  </si>
  <si>
    <t>Šachtové dno TBZ-Q 1000/500</t>
  </si>
  <si>
    <t>721152307R00</t>
  </si>
  <si>
    <t>Konusová skruž TBR-Q 1000/600/120</t>
  </si>
  <si>
    <t>721152309R00</t>
  </si>
  <si>
    <t>Vyrovnávací prstenec TBW-Q 600/100/120</t>
  </si>
  <si>
    <t>721152312R00</t>
  </si>
  <si>
    <t>Skruž rovná TBS-Q 100/500/120</t>
  </si>
  <si>
    <t>721152325R00</t>
  </si>
  <si>
    <t>Poklop třídy D, litinový bez odvětrání TBN-Q D400</t>
  </si>
  <si>
    <t>721152336R00</t>
  </si>
  <si>
    <t>Přivzdušňovací ventil-podomítková verze DN 50/75</t>
  </si>
  <si>
    <t>721153203R00</t>
  </si>
  <si>
    <t>Zemní práce na kanalizaci</t>
  </si>
  <si>
    <t>721153204R00</t>
  </si>
  <si>
    <t>Pískový podsyp a obsyp potrubí</t>
  </si>
  <si>
    <t>721153205R00</t>
  </si>
  <si>
    <t>Výstražná fólie na kanalizaci</t>
  </si>
  <si>
    <t>721153206R00</t>
  </si>
  <si>
    <t>Zednické výpomoci u vnitřní kanalizace</t>
  </si>
  <si>
    <t>hod</t>
  </si>
  <si>
    <t>721153209R00</t>
  </si>
  <si>
    <t>Obetonování a podbetonování potrubí</t>
  </si>
  <si>
    <t>721176102R00</t>
  </si>
  <si>
    <t>Lapák tuků plastový s nástavcem 65 cm - 2 l/s</t>
  </si>
  <si>
    <t>721211591R00</t>
  </si>
  <si>
    <t>čistící tvarovka s hladkým koncem DN 110 na plastovém potrubí</t>
  </si>
  <si>
    <t>721223420R00</t>
  </si>
  <si>
    <t>Vpusť podlahová nerezová se zápach.uzávěr. DN 100</t>
  </si>
  <si>
    <t>721223420RT1</t>
  </si>
  <si>
    <t>Vana s roštem 60/60 + vpusť podlahová nerezová DN 100</t>
  </si>
  <si>
    <t>721223420RT2</t>
  </si>
  <si>
    <t>Ocelový odvodňovací žlab š.230, dl.2000, ocel.mřížka</t>
  </si>
  <si>
    <t>721223422R00</t>
  </si>
  <si>
    <t>Žlab odvodňovací s roštem a vpustí, dl.8 m</t>
  </si>
  <si>
    <t>721223422RT1</t>
  </si>
  <si>
    <t>Žlab odvodňovací s roštem a vpustí, dl. 5,5 m</t>
  </si>
  <si>
    <t>722</t>
  </si>
  <si>
    <t>Vnitřní vodovod</t>
  </si>
  <si>
    <t>722130233R00</t>
  </si>
  <si>
    <t>Potrubí z trub.závit.pozink.svařovan. 11343,DN 25</t>
  </si>
  <si>
    <t>722130234R00</t>
  </si>
  <si>
    <t>Potrubí z trub.závit.pozink.svařovan. 11343,DN 32</t>
  </si>
  <si>
    <t>722131916R00</t>
  </si>
  <si>
    <t>Oprava-potrubí závitové,vsazení odbočky DN 50</t>
  </si>
  <si>
    <t>722172332R00</t>
  </si>
  <si>
    <t>Potrubí z PPR , teplá, D 25/4,2 mm</t>
  </si>
  <si>
    <t>722172333R00</t>
  </si>
  <si>
    <t>Potrubí z PPR, teplá, D 32/5,4 mm</t>
  </si>
  <si>
    <t>722172334R00</t>
  </si>
  <si>
    <t>Potrubí z PPR, teplá, D 40/6,7 mm</t>
  </si>
  <si>
    <t>722172335R00</t>
  </si>
  <si>
    <t>Potrubí z PPR, teplá, D 50/8,3 mm</t>
  </si>
  <si>
    <t>722172914R00</t>
  </si>
  <si>
    <t>Propojení plastového potrubí polyf. D 32 mm</t>
  </si>
  <si>
    <t>722172916R00</t>
  </si>
  <si>
    <t>Propojení plastového potrubí polyf. D 50 mm</t>
  </si>
  <si>
    <t>722181214RT8</t>
  </si>
  <si>
    <t>Izolace návleková tl. stěny 20 mm, prům.25</t>
  </si>
  <si>
    <t>722181214RU1</t>
  </si>
  <si>
    <t>Izolace návleková tl. stěny 20 mm, prům.32</t>
  </si>
  <si>
    <t>722181214RV9</t>
  </si>
  <si>
    <t>Izolace návleková tl. stěny 20 mm, prům.40</t>
  </si>
  <si>
    <t>722181214RW6</t>
  </si>
  <si>
    <t>Izolace návleková tl. stěny 20 mm, prům.50</t>
  </si>
  <si>
    <t>722181211RT8</t>
  </si>
  <si>
    <t>Izolace návleková tl. stěny 6 mm, prům.25</t>
  </si>
  <si>
    <t>722181211RU1</t>
  </si>
  <si>
    <t>Izolace návleková tl. stěny 6 mm, prům.32</t>
  </si>
  <si>
    <t>722212440R00</t>
  </si>
  <si>
    <t>Štítky orientační na zeď</t>
  </si>
  <si>
    <t>722220111R00</t>
  </si>
  <si>
    <t>Nástěnka K 247, pro výtokový ventil G 1/2</t>
  </si>
  <si>
    <t>722220121R00</t>
  </si>
  <si>
    <t>Nástěnka K 247, pro baterii G 1/2</t>
  </si>
  <si>
    <t>pár</t>
  </si>
  <si>
    <t>722235141R00</t>
  </si>
  <si>
    <t>Kohout kulový s odvodn. vnitř.-vnitř.z. DN 15</t>
  </si>
  <si>
    <t>722235142R00</t>
  </si>
  <si>
    <t>Kohout kulový s odvodn. vnitř.-vnitř.z. DN 20</t>
  </si>
  <si>
    <t>722235143R00</t>
  </si>
  <si>
    <t>Kohout kulový s odvodn. vnitř.-vnitř.z. DN 25</t>
  </si>
  <si>
    <t>722235144R00</t>
  </si>
  <si>
    <t>Kohout kulový s odvodn. vnitř.-vnitř.z. DN 32</t>
  </si>
  <si>
    <t>722235654R00</t>
  </si>
  <si>
    <t>Ventil zpětný DN 32</t>
  </si>
  <si>
    <t>722254211RT2</t>
  </si>
  <si>
    <t>Hydrantový systém, box s plnými dveřmi + HP</t>
  </si>
  <si>
    <t>722264111R00</t>
  </si>
  <si>
    <t>Vodoměr bytový SV, DN 15x80 mm, Qn 1,5</t>
  </si>
  <si>
    <t>722264115R00</t>
  </si>
  <si>
    <t>Vodoměr bytový TV, DN 15x80 mm, Qn 1,5</t>
  </si>
  <si>
    <t>722290226R00</t>
  </si>
  <si>
    <t>Zkouška tlaku potrubí závitového DN 50</t>
  </si>
  <si>
    <t>722290234R00</t>
  </si>
  <si>
    <t>Proplach a dezinfekce vodovod.potrubí DN 80</t>
  </si>
  <si>
    <t>722110917R00</t>
  </si>
  <si>
    <t>Zednické výpomoci na vodovodu</t>
  </si>
  <si>
    <t>722181245RZ2</t>
  </si>
  <si>
    <t>Objímka s pryžovou vložkou pro potrubí</t>
  </si>
  <si>
    <t>722181245RZ4</t>
  </si>
  <si>
    <t>Ocelová konzola 80 cm</t>
  </si>
  <si>
    <t>722181245RZ6</t>
  </si>
  <si>
    <t>Elektrikářský žebřík 54/450</t>
  </si>
  <si>
    <t>725</t>
  </si>
  <si>
    <t>Zařizovací předměty</t>
  </si>
  <si>
    <t>725014171R00</t>
  </si>
  <si>
    <t>Klozet závěsný + sedátko, bílý</t>
  </si>
  <si>
    <t>725017182R00</t>
  </si>
  <si>
    <t>Umyvadlo na šrouby 60 x 47 cm, bílé</t>
  </si>
  <si>
    <t>725017187R00</t>
  </si>
  <si>
    <t>Kryt sifonu umyvadel, bílý</t>
  </si>
  <si>
    <t>725017371R00</t>
  </si>
  <si>
    <t>Umývátko na šrouby 45 x 36 cm, bílé</t>
  </si>
  <si>
    <t>725019103R00</t>
  </si>
  <si>
    <t>Výlevka závěsná s plastovou mžížkou</t>
  </si>
  <si>
    <t>725111264R00</t>
  </si>
  <si>
    <t>Nádrž splachovací vestavěná ovlád.zepředu</t>
  </si>
  <si>
    <t>725314290R00</t>
  </si>
  <si>
    <t>Příslušenství k dřezu v kuchyňské sestavě</t>
  </si>
  <si>
    <t>725810402R00</t>
  </si>
  <si>
    <t>Ventil rohový bez přípoj. trubičky TE 66 G 1/2</t>
  </si>
  <si>
    <t>725823121RT2</t>
  </si>
  <si>
    <t>Baterie umyvadlová stoján. ruční, vč. otvír.odpadu</t>
  </si>
  <si>
    <t>725823134RT1</t>
  </si>
  <si>
    <t>Baterie dřezová stojánková ruční s výsuv. sprchou</t>
  </si>
  <si>
    <t>725825114RT2</t>
  </si>
  <si>
    <t>Baterie dřezová nástěnná ruční</t>
  </si>
  <si>
    <t>725835113RT1</t>
  </si>
  <si>
    <t>Baterie vanová nástěnná ruční, vč. příslušenstvím</t>
  </si>
  <si>
    <t>725845111RT2</t>
  </si>
  <si>
    <t>Baterie sprchová nástěnná ruční, bez příslušenství</t>
  </si>
  <si>
    <t>725860109R00</t>
  </si>
  <si>
    <t>Uzávěrka zápachová umyvadlová ,D 40</t>
  </si>
  <si>
    <t>725860202R00</t>
  </si>
  <si>
    <t>Sifon dřezový , DN 40, 50, 6/4"</t>
  </si>
  <si>
    <t>725860251R00</t>
  </si>
  <si>
    <t>Sifon umyvadlový chromovaný</t>
  </si>
  <si>
    <t>725980122R00</t>
  </si>
  <si>
    <t>Dvířka z plastu, 200 x 300 mm</t>
  </si>
  <si>
    <t>725012121R00</t>
  </si>
  <si>
    <t>Pračkový kohout kulový se zpětnou klapkou</t>
  </si>
  <si>
    <t>725012121RT1</t>
  </si>
  <si>
    <t>Zahradní kohout s automat.vypouštěním , DN 15</t>
  </si>
  <si>
    <t>725012123R00</t>
  </si>
  <si>
    <t>Dřez nerezový s odpkapovou plochou</t>
  </si>
  <si>
    <t>725012125RT1</t>
  </si>
  <si>
    <t>Zednické výpomoci</t>
  </si>
  <si>
    <t>725121611R00</t>
  </si>
  <si>
    <t>Předstěnový systém do sádrokartonu pro splach.nádrže</t>
  </si>
  <si>
    <t>725845811RT1</t>
  </si>
  <si>
    <t>Příslušenství ke sprše-držák se sprchou</t>
  </si>
  <si>
    <t>998713102R00</t>
  </si>
  <si>
    <t>Přesun hmot pro izolace tepelné, výšky do 12 m</t>
  </si>
  <si>
    <t>998721102R00</t>
  </si>
  <si>
    <t>Přesun hmot pro vnitřní kanalizaci, výšky do 12 m</t>
  </si>
  <si>
    <t>998722102R00</t>
  </si>
  <si>
    <t>Přesun hmot pro vnitřní vodovod, výšky do 12 m</t>
  </si>
  <si>
    <t>998725102R00</t>
  </si>
  <si>
    <t>Přesun hmot pro zařizovací předměty, výšky do 12 m</t>
  </si>
  <si>
    <t>SO.3 - Novostavba ŠJ-VZT</t>
  </si>
  <si>
    <t xml:space="preserve">    751 - Vzduchotechnika</t>
  </si>
  <si>
    <t>HZS - Hodinové zúčtovací sazby</t>
  </si>
  <si>
    <t>713411121</t>
  </si>
  <si>
    <t>Montáž izolace tepelné potrubí a ohybů pásy nebo rohožemi s povrchovou úpravou hliníkovou fólií připevněnými ocelovým drátem potrubí jednovrstvá</t>
  </si>
  <si>
    <t>-249976347</t>
  </si>
  <si>
    <t>Poznámka k položce:
min. PO EI 15</t>
  </si>
  <si>
    <t>631541160</t>
  </si>
  <si>
    <t>Vlákno minerální a výrobky z něj (desky, skruže, pásy, rohože, vložkové pytle apod.) výrobky ROCKWOOL z minerální vlny ROCKWOOL - technické izolace - rohože LAROCK  40 ALS-skružitelná lamelová rohož kašírovaná Al folií, šířka 1000 mm, objemová hmotnost 40 kg/m3 max. provozní teplota 250 °C tl.  60 mm</t>
  </si>
  <si>
    <t>-1420633921</t>
  </si>
  <si>
    <t>11*1,1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</si>
  <si>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</si>
  <si>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</si>
  <si>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72895066</t>
  </si>
  <si>
    <t>-682496648</t>
  </si>
  <si>
    <t>751</t>
  </si>
  <si>
    <t>Vzduchotechnika</t>
  </si>
  <si>
    <t>751111131</t>
  </si>
  <si>
    <t>Montáž ventilátoru axiálního nízkotlakého potrubního základního, průměru do 200 mm</t>
  </si>
  <si>
    <t>505907610</t>
  </si>
  <si>
    <t>429141400</t>
  </si>
  <si>
    <t>Ventilátory  jednoúčelové ventilátory malé axiální IP44 pro krátké vzduchovody  ztrátou nebo k odvětrání přímo přes stěnu k montáži na stěnu, skříň z plastu DECOR 100 CRZ</t>
  </si>
  <si>
    <t>-1758810837</t>
  </si>
  <si>
    <t>Poznámka k položce:
R – nastavitelný doběh 2–20 minut</t>
  </si>
  <si>
    <t>751133012</t>
  </si>
  <si>
    <t>Montáž ventilátoru diagonálního nízkotlakého potrubního nevýbušného, průměru přes 100 do 200 mm</t>
  </si>
  <si>
    <t>1052052184</t>
  </si>
  <si>
    <t>10.041.009</t>
  </si>
  <si>
    <t>Elektrické spotřebiče, topení a ohřev vody Pohony, čerpadla, ventilátory Ventilátory pro instalaci do potrubí Ventilátor TD  160/100 N SILENT</t>
  </si>
  <si>
    <t>KS</t>
  </si>
  <si>
    <t>-2116573135</t>
  </si>
  <si>
    <t>1142524</t>
  </si>
  <si>
    <t>Ventilátory bytové Ventilátory bytové VENTILATOR SILENT TD 500/150-160 TICHY</t>
  </si>
  <si>
    <t>979759817</t>
  </si>
  <si>
    <t>1212391</t>
  </si>
  <si>
    <t>Ventilátory bytové Ventilátory bytové VENTILATOR TD 500/160</t>
  </si>
  <si>
    <t>-1352919257</t>
  </si>
  <si>
    <t>1215195</t>
  </si>
  <si>
    <t>Ventilátory Ventilátory bytové Ventilátory bytové VENTILATOR MIXVENT TD 800/200 N</t>
  </si>
  <si>
    <t>-2652917</t>
  </si>
  <si>
    <t>751311092</t>
  </si>
  <si>
    <t>Montáž vyústí čtyřhranné do čtyřhranného potrubí, průřezu přes 0,040 do 0,080 m2</t>
  </si>
  <si>
    <t>-1208999621</t>
  </si>
  <si>
    <t>1244913/R1</t>
  </si>
  <si>
    <t>VYUSTKA ODVODNI 300X150 - R1</t>
  </si>
  <si>
    <t>1159767769</t>
  </si>
  <si>
    <t>1244913/R2</t>
  </si>
  <si>
    <t>VYUSTKA ODVODNI 300x200-R1</t>
  </si>
  <si>
    <t>-607942910</t>
  </si>
  <si>
    <t>1244913/R3</t>
  </si>
  <si>
    <t>VYUSTKA PRIVODNI 300x200-R1</t>
  </si>
  <si>
    <t>1526054505</t>
  </si>
  <si>
    <t>751311111</t>
  </si>
  <si>
    <t>Montáž vyústí čtyřhranné do kruhového potrubí, průřezu do 0,040 m2</t>
  </si>
  <si>
    <t>68654686</t>
  </si>
  <si>
    <t>1221649/R</t>
  </si>
  <si>
    <t>Ventilátory bytové Příslušenství VYUSTKA STENOVA BEZ REG. VSA1-400X200</t>
  </si>
  <si>
    <t>360488602</t>
  </si>
  <si>
    <t>751311141</t>
  </si>
  <si>
    <t>Montáž vyústí velkoplošné výšky do 1 m stěnové, do kruhového potrubí, průměru do 200 mm</t>
  </si>
  <si>
    <t>-1083376468</t>
  </si>
  <si>
    <t>1256443/R</t>
  </si>
  <si>
    <t>Protidestova zaluzie PZ AL 200x400-S</t>
  </si>
  <si>
    <t>1731206320</t>
  </si>
  <si>
    <t>751322011</t>
  </si>
  <si>
    <t>Montáž talířových ventilů, anemostatů, dýz talířového ventilu, průměru do 100 mm</t>
  </si>
  <si>
    <t>-162145848</t>
  </si>
  <si>
    <t>1004805</t>
  </si>
  <si>
    <t>Ventilátory Ventilátory bytové Příslušenství TALIR.VENTIL IT 100</t>
  </si>
  <si>
    <t>1388092697</t>
  </si>
  <si>
    <t>751322012</t>
  </si>
  <si>
    <t>Montáž talířových ventilů, anemostatů, dýz talířového ventilu, průměru přes 100 do 200 mm</t>
  </si>
  <si>
    <t>1525721113</t>
  </si>
  <si>
    <t>1004805/R</t>
  </si>
  <si>
    <t>Ventilátory bytové Příslušenství TALIR.VENTIL IT 160</t>
  </si>
  <si>
    <t>-414444615</t>
  </si>
  <si>
    <t>751344121</t>
  </si>
  <si>
    <t>Montáž tlumičů hluku pro čtyřhranné potrubí, průřezu do 0,150 m2</t>
  </si>
  <si>
    <t>1206030305</t>
  </si>
  <si>
    <t>751344121/M1</t>
  </si>
  <si>
    <t>Tlumič hluku JTH 250x400x1000</t>
  </si>
  <si>
    <t>31379108</t>
  </si>
  <si>
    <t>751344121/M2</t>
  </si>
  <si>
    <t>Tlumič hluku JTH 250x300x1500</t>
  </si>
  <si>
    <t>-1712471479</t>
  </si>
  <si>
    <t>751344121/M3</t>
  </si>
  <si>
    <t>Tlumič hluku JTH 250x300x2000</t>
  </si>
  <si>
    <t>1221182613</t>
  </si>
  <si>
    <t>751398041</t>
  </si>
  <si>
    <t>Montáž ostatních zařízení protidešťové žaluzie nebo žaluziové klapky na kruhové potrubí, průměru do 300 mm</t>
  </si>
  <si>
    <t>-1967332545</t>
  </si>
  <si>
    <t>1256405/R1</t>
  </si>
  <si>
    <t>ZALUZIOVA KLAPKA pr. 100</t>
  </si>
  <si>
    <t>412905904</t>
  </si>
  <si>
    <t>1256405/R2</t>
  </si>
  <si>
    <t>ZALUZIOVA KLAPKA pr. 160</t>
  </si>
  <si>
    <t>460166221</t>
  </si>
  <si>
    <t>1256405/R3</t>
  </si>
  <si>
    <t>ZALUZIOVA KLAPKA pr. 200</t>
  </si>
  <si>
    <t>1182888966</t>
  </si>
  <si>
    <t>751398056</t>
  </si>
  <si>
    <t>Montáž ostatních zařízení protidešťové žaluzie nebo žaluziové klapky na čtyřhranné potrubí, průřezu přes 0,750 m2</t>
  </si>
  <si>
    <t>-284479053</t>
  </si>
  <si>
    <t>1219402/R</t>
  </si>
  <si>
    <t>Ventilátory bytové Příslušenství PROTIDESTOVA ZALUZIE WFK-55-02 SV.SEDA</t>
  </si>
  <si>
    <t>-1093506031</t>
  </si>
  <si>
    <t>751510041</t>
  </si>
  <si>
    <t>Vzduchotechnické potrubí z pozinkovaného plechu kruhové, trouba spirálně vinutá bez příruby, průměru do 100 mm</t>
  </si>
  <si>
    <t>-581199204</t>
  </si>
  <si>
    <t>751510042</t>
  </si>
  <si>
    <t>Vzduchotechnické potrubí z pozinkovaného plechu kruhové, trouba spirálně vinutá bez příruby, průměru přes 100 do 200 mm</t>
  </si>
  <si>
    <t>-1685623545</t>
  </si>
  <si>
    <t>"DN160" 3+15</t>
  </si>
  <si>
    <t>"DN200" 17</t>
  </si>
  <si>
    <t>751510043</t>
  </si>
  <si>
    <t>Vzduchotechnické potrubí z pozinkovaného plechu kruhové, trouba spirálně vinutá bez příruby, průměru přes 200 do 300 mm</t>
  </si>
  <si>
    <t>699897676</t>
  </si>
  <si>
    <t>751510044</t>
  </si>
  <si>
    <t>Vzduchotechnické potrubí z pozinkovaného plechu kruhové, trouba spirálně vinutá bez příruby, průměru přes 300 do 400 mm</t>
  </si>
  <si>
    <t>1852192307</t>
  </si>
  <si>
    <t>"DN 315" 13+4</t>
  </si>
  <si>
    <t>"DN 355" 7+1</t>
  </si>
  <si>
    <t>751510045</t>
  </si>
  <si>
    <t>Vzduchotechnické potrubí z pozinkovaného plechu kruhové, trouba spirálně vinutá bez příruby, průměru přes 400 do 500 mm</t>
  </si>
  <si>
    <t>-637414455</t>
  </si>
  <si>
    <t>"DN450" 0,6</t>
  </si>
  <si>
    <t>"DN500" 0,6+3</t>
  </si>
  <si>
    <t>751511003</t>
  </si>
  <si>
    <t>Montáž potrubí plechového skupiny I čtyřhranného s přírubou tloušťky plechu 0,6 mm, průřezu přes 0,03 do 0,07 m2</t>
  </si>
  <si>
    <t>175865363</t>
  </si>
  <si>
    <t>"45" 0,4</t>
  </si>
  <si>
    <t>"49" 3</t>
  </si>
  <si>
    <t>"51" 4</t>
  </si>
  <si>
    <t>"56" 4</t>
  </si>
  <si>
    <t>429821040</t>
  </si>
  <si>
    <t>Části vzduchotechnického potrubí čtyřhranné trouby a tvarovky čtyřhranné potrubí čtyřhranné pozinkované tl. plechu 0,7 mm průřez do 0,07 m2</t>
  </si>
  <si>
    <t>-465265563</t>
  </si>
  <si>
    <t>751511004</t>
  </si>
  <si>
    <t>Montáž potrubí plechového skupiny I čtyřhranného s přírubou tloušťky plechu 0,6 mm, průřezu přes 0,07 do 0,13 m2</t>
  </si>
  <si>
    <t>-1065280352</t>
  </si>
  <si>
    <t>"46" 0,4</t>
  </si>
  <si>
    <t>"50" 9</t>
  </si>
  <si>
    <t>"52" 1</t>
  </si>
  <si>
    <t>"54" 3</t>
  </si>
  <si>
    <t>"57" 4</t>
  </si>
  <si>
    <t>429821060/1</t>
  </si>
  <si>
    <t>Části vzduchotechnického potrubí čtyřhranné trouby a tvarovky čtyřhranné potrubí čtyřhranné pozinkované tl. plechu 0,7 mm průřez do 0,13 m2</t>
  </si>
  <si>
    <t>-1731385564</t>
  </si>
  <si>
    <t>751511021</t>
  </si>
  <si>
    <t>Montáž potrubí plechového skupiny I čtyřhranného s přírubou tloušťky plechu 0,8 mm, průřezu do 0,13 m2</t>
  </si>
  <si>
    <t>-1790037966</t>
  </si>
  <si>
    <t>"34" 4</t>
  </si>
  <si>
    <t>429821060</t>
  </si>
  <si>
    <t>-1682893494</t>
  </si>
  <si>
    <t>751511022</t>
  </si>
  <si>
    <t>Montáž potrubí plechového skupiny I čtyřhranného s přírubou tloušťky plechu 0,8 mm, průřezu přes 0,13 do 0,28 m2</t>
  </si>
  <si>
    <t>1261562544</t>
  </si>
  <si>
    <t>"32" 5</t>
  </si>
  <si>
    <t>"33" 11</t>
  </si>
  <si>
    <t>"47" 3*0,4</t>
  </si>
  <si>
    <t>"48" 2*0,4</t>
  </si>
  <si>
    <t>"53" 6</t>
  </si>
  <si>
    <t>"55" 3</t>
  </si>
  <si>
    <t>"58" 3</t>
  </si>
  <si>
    <t>429821080</t>
  </si>
  <si>
    <t>Části vzduchotechnického potrubí čtyřhranné trouby a tvarovky čtyřhranné potrubí čtyřhranné pozinkované tl. plechu 0,7 mm průřez do 0,28 m2</t>
  </si>
  <si>
    <t>1826543068</t>
  </si>
  <si>
    <t>751511023</t>
  </si>
  <si>
    <t>Montáž potrubí plechového skupiny I čtyřhranného s přírubou tloušťky plechu 0,8 mm, průřezu přes 0,28 do 0,50 m2</t>
  </si>
  <si>
    <t>-692430557</t>
  </si>
  <si>
    <t>"29" 7</t>
  </si>
  <si>
    <t>"30" 10</t>
  </si>
  <si>
    <t>"31" 6</t>
  </si>
  <si>
    <t>"59" 4</t>
  </si>
  <si>
    <t>"60" 10</t>
  </si>
  <si>
    <t>"61" 18</t>
  </si>
  <si>
    <t>"63" 3</t>
  </si>
  <si>
    <t>429821100</t>
  </si>
  <si>
    <t>Části vzduchotechnického potrubí čtyřhranné trouby a tvarovky čtyřhranné potrubí čtyřhranné pozinkované tl. plechu 0,7 mm průřez do 0,5 m2</t>
  </si>
  <si>
    <t>174506297</t>
  </si>
  <si>
    <t>751511024</t>
  </si>
  <si>
    <t>Montáž potrubí plechového skupiny I čtyřhranného s přírubou tloušťky plechu 0,8 mm, průřezu přes 0,50 do 0,79 m2</t>
  </si>
  <si>
    <t>550392975</t>
  </si>
  <si>
    <t>"26" 6</t>
  </si>
  <si>
    <t>"28" 6</t>
  </si>
  <si>
    <t>"62" 5</t>
  </si>
  <si>
    <t>429821160</t>
  </si>
  <si>
    <t>Části vzduchotechnického potrubí čtyřhranné trouby a tvarovky čtyřhranné potrubí čtyřhranné pozinkované tl. plechu 0,9 mm průřez do 0,79 m2</t>
  </si>
  <si>
    <t>-1245518451</t>
  </si>
  <si>
    <t>751511025</t>
  </si>
  <si>
    <t>Montáž potrubí plechového skupiny I čtyřhranného s přírubou tloušťky plechu 0,8 mm, průřezu přes 0,79 do 1,13 m2</t>
  </si>
  <si>
    <t>-1813478317</t>
  </si>
  <si>
    <t>"25" 3</t>
  </si>
  <si>
    <t>429821180</t>
  </si>
  <si>
    <t>Části vzduchotechnického potrubí čtyřhranné trouby a tvarovky čtyřhranné potrubí čtyřhranné pozinkované tl. plechu 0,9 mm průřez do 1,13 m2</t>
  </si>
  <si>
    <t>-1844517288</t>
  </si>
  <si>
    <t>751511027</t>
  </si>
  <si>
    <t>Montáž potrubí plechového skupiny I čtyřhranného s přírubou tloušťky plechu 0,8 mm, průřezu přes 1,54 do 2,01 m2</t>
  </si>
  <si>
    <t>744071322</t>
  </si>
  <si>
    <t>"27" 2</t>
  </si>
  <si>
    <t>429821220</t>
  </si>
  <si>
    <t>Části vzduchotechnického potrubí čtyřhranné trouby a tvarovky čtyřhranné potrubí čtyřhranné pozinkované tl. plechu 0,9 mm průřez do 2,01 m2</t>
  </si>
  <si>
    <t>-237215361</t>
  </si>
  <si>
    <t>751514177</t>
  </si>
  <si>
    <t>Montáž oblouku do plechového potrubí kruhového bez příruby, průměru do 100 mm</t>
  </si>
  <si>
    <t>-642748298</t>
  </si>
  <si>
    <t>1144532/R</t>
  </si>
  <si>
    <t>Ventilátory bytové Příslušenství OBLOUK OS90 150</t>
  </si>
  <si>
    <t>-1899090160</t>
  </si>
  <si>
    <t>751514178</t>
  </si>
  <si>
    <t>Montáž oblouku do plechového potrubí kruhového bez příruby, průměru přes 100 do 200 mm</t>
  </si>
  <si>
    <t>409573673</t>
  </si>
  <si>
    <t>1144532/R1</t>
  </si>
  <si>
    <t>OBLOUK OS 30 160</t>
  </si>
  <si>
    <t>395825114</t>
  </si>
  <si>
    <t>1144532/R2</t>
  </si>
  <si>
    <t>1648791865</t>
  </si>
  <si>
    <t>1228658</t>
  </si>
  <si>
    <t>Ventilátory bytové Příslušenství OBLOUK OS90 200</t>
  </si>
  <si>
    <t>1535718807</t>
  </si>
  <si>
    <t>1228657/R</t>
  </si>
  <si>
    <t>Ventilátory bytové Příslušenství OBLOUK OS45 200</t>
  </si>
  <si>
    <t>-1547978212</t>
  </si>
  <si>
    <t>751514179</t>
  </si>
  <si>
    <t>Montáž oblouku do plechového potrubí kruhového bez příruby, průměru přes 200 do 300 mm</t>
  </si>
  <si>
    <t>-719065728</t>
  </si>
  <si>
    <t>1228658/R5</t>
  </si>
  <si>
    <t>Ventilátory bytové Příslušenství OBLOUK OS90 250</t>
  </si>
  <si>
    <t>698764512</t>
  </si>
  <si>
    <t>751514180</t>
  </si>
  <si>
    <t>Montáž oblouku do plechového potrubí kruhového bez příruby, průměru přes 300 do 400 mm</t>
  </si>
  <si>
    <t>1640426655</t>
  </si>
  <si>
    <t>1228658/R2</t>
  </si>
  <si>
    <t>Ventilátory bytové Příslušenství OBLOUK OS90 355</t>
  </si>
  <si>
    <t>-1783075596</t>
  </si>
  <si>
    <t>1228658/R3</t>
  </si>
  <si>
    <t>Ventilátory bytové Příslušenství OBLOUK OS90 315</t>
  </si>
  <si>
    <t>-1579118421</t>
  </si>
  <si>
    <t>1228657/R1</t>
  </si>
  <si>
    <t>Ventilátory bytové Příslušenství OBLOUK OS 30 315</t>
  </si>
  <si>
    <t>665377366</t>
  </si>
  <si>
    <t>751514182</t>
  </si>
  <si>
    <t>Montáž oblouku do plechového potrubí kruhového bez příruby, průměru přes 500 do 600 mm</t>
  </si>
  <si>
    <t>85316527</t>
  </si>
  <si>
    <t>1228658/R1</t>
  </si>
  <si>
    <t>Ventilátory bytové Příslušenství OBLOUK OS90 500</t>
  </si>
  <si>
    <t>1181174873</t>
  </si>
  <si>
    <t>751514287</t>
  </si>
  <si>
    <t>Montáž kalhotového kusu nebo odbočky jednostranné do plechového potrubí kruhového bez příruby, průměru do 100 mm</t>
  </si>
  <si>
    <t>1773240882</t>
  </si>
  <si>
    <t>1241034</t>
  </si>
  <si>
    <t>Ventilátory bytové Příslušenství ODBOCKA PRO KRUH.POTRUBI UK-OBJP-100 T</t>
  </si>
  <si>
    <t>-160633131</t>
  </si>
  <si>
    <t>751514288</t>
  </si>
  <si>
    <t>Montáž kalhotového kusu nebo odbočky jednostranné do plechového potrubí kruhového bez příruby, průměru přes 100 do 200 mm</t>
  </si>
  <si>
    <t>-1578698311</t>
  </si>
  <si>
    <t>1212113</t>
  </si>
  <si>
    <t>Ventilátory bytové Příslušenství ODBOCKA JEDNODUCHA OBJ 90 160/100</t>
  </si>
  <si>
    <t>-2146494256</t>
  </si>
  <si>
    <t>1238912/R</t>
  </si>
  <si>
    <t>ODBOCKA JEDNODUCHA OBJ 30 200/160</t>
  </si>
  <si>
    <t>-517091234</t>
  </si>
  <si>
    <t>751514290</t>
  </si>
  <si>
    <t>Montáž kalhotového kusu nebo odbočky jednostranné do plechového potrubí kruhového bez příruby, průměru přes 300 do 400 mm</t>
  </si>
  <si>
    <t>-1627086893</t>
  </si>
  <si>
    <t>1225991/R2</t>
  </si>
  <si>
    <t>Ventilátory bytové Příslušenství ODBOCKA JEDNODUCHA OBJ 45 355/315</t>
  </si>
  <si>
    <t>-1873065169</t>
  </si>
  <si>
    <t>1225991/R3</t>
  </si>
  <si>
    <t>Ventilátory bytové Příslušenství ODBOCKA JEDNODUCHA OBJ 60 355/315</t>
  </si>
  <si>
    <t>-1390308241</t>
  </si>
  <si>
    <t>1225991</t>
  </si>
  <si>
    <t>Ventilátory bytové Příslušenství ODBOCKA JEDNODUCHA OBJ 60 355/250</t>
  </si>
  <si>
    <t>-887372352</t>
  </si>
  <si>
    <t>1225991/R4</t>
  </si>
  <si>
    <t>Ventilátory bytové Příslušenství ODBOCKA JEDNODUCHA OBJ 30 355/315</t>
  </si>
  <si>
    <t>1752405552</t>
  </si>
  <si>
    <t>751514291</t>
  </si>
  <si>
    <t>Montáž kalhotového kusu nebo odbočky jednostranné do plechového potrubí kruhového bez příruby, průměru přes 400 do 500 mm</t>
  </si>
  <si>
    <t>1650428355</t>
  </si>
  <si>
    <t>1225991/R1</t>
  </si>
  <si>
    <t>Ventilátory bytové Příslušenství ODBOCKA JEDNODUCHA OBJ 90 315/315</t>
  </si>
  <si>
    <t>516723861</t>
  </si>
  <si>
    <t>751514377</t>
  </si>
  <si>
    <t>Montáž odbočky oboustranné do plechového potrubí kruhového bez příruby, průměru přes 100 do 200 mm</t>
  </si>
  <si>
    <t>-1323168348</t>
  </si>
  <si>
    <t>1207644</t>
  </si>
  <si>
    <t>Ventilátory bytové Příslušenství DVOJITA ODBOCKA OBD 90 150/150</t>
  </si>
  <si>
    <t>-1255157958</t>
  </si>
  <si>
    <t>751514478</t>
  </si>
  <si>
    <t>Montáž přechodu osového nebo pravoúhlého do plechového potrubí kruhového bez příruby, průměru přes 100 do 200 mm</t>
  </si>
  <si>
    <t>171854645</t>
  </si>
  <si>
    <t>1002364</t>
  </si>
  <si>
    <t>Ventilátory bytové Příslušenství KONCOVY KRYT DRL 200</t>
  </si>
  <si>
    <t>914792756</t>
  </si>
  <si>
    <t>1219381</t>
  </si>
  <si>
    <t>Ventilátory bytové Příslušenství PRECHOD OSOVY PRO160/100</t>
  </si>
  <si>
    <t>-390909597</t>
  </si>
  <si>
    <t>751514480</t>
  </si>
  <si>
    <t>Montáž přechodu osového nebo pravoúhlého do plechového potrubí kruhového bez příruby, průměru přes 300 do 400 mm</t>
  </si>
  <si>
    <t>1659744279</t>
  </si>
  <si>
    <t>1230760/R2</t>
  </si>
  <si>
    <t>Ventilátory bytové Příslušenství PRECHOD OSOVY PRO 355/315</t>
  </si>
  <si>
    <t>-961468481</t>
  </si>
  <si>
    <t>1230760/R3</t>
  </si>
  <si>
    <t>Ventilátory bytové Příslušenství PRECHOD OSOVY PRO 355/250</t>
  </si>
  <si>
    <t>1695569317</t>
  </si>
  <si>
    <t>751514481</t>
  </si>
  <si>
    <t>Montáž přechodu osového nebo pravoúhlého do plechového potrubí kruhového bez příruby, průměru přes 400 do 500 mm</t>
  </si>
  <si>
    <t>1165375939</t>
  </si>
  <si>
    <t>1230760/R1</t>
  </si>
  <si>
    <t>Ventilátory bytové Příslušenství PRECHOD OSOVY PRO 450/355</t>
  </si>
  <si>
    <t>-1297426404</t>
  </si>
  <si>
    <t>751514614</t>
  </si>
  <si>
    <t>Montáž škrtící klapky nebo zpětné klapky do plechového potrubí čtyřhranné s přírubou, průřezu přes 0,140 do 0,210 m2</t>
  </si>
  <si>
    <t>-406111596</t>
  </si>
  <si>
    <t>429717030/R</t>
  </si>
  <si>
    <t>Části rozvodu vzduchu, části regulační a uzavírací rozvodu vzduchu klapky regulační těsné, výška x šířka velikost  500 x  315 mm - S</t>
  </si>
  <si>
    <t>545939877</t>
  </si>
  <si>
    <t>Poznámka k položce:
včetně servopohonu LM 230A</t>
  </si>
  <si>
    <t>751514615</t>
  </si>
  <si>
    <t>Montáž škrtící klapky nebo zpětné klapky do plechového potrubí čtyřhranné s přírubou, průřezu přes 0,210 do 0,280 m2</t>
  </si>
  <si>
    <t>-1417754587</t>
  </si>
  <si>
    <t>429717040/R</t>
  </si>
  <si>
    <t>Části rozvodu vzduchu, části regulační a uzavírací rozvodu vzduchu klapky regulační těsné, výška x šířka velikost  500 x 500 mm - S</t>
  </si>
  <si>
    <t>1460572763</t>
  </si>
  <si>
    <t>Poznámka k položce:
servopohon LM 230A</t>
  </si>
  <si>
    <t>751514679</t>
  </si>
  <si>
    <t>Montáž škrtící klapky nebo zpětné klapky do plechového potrubí kruhové bez příruby, průměru přes 100 do 200 mm</t>
  </si>
  <si>
    <t>-1239262996</t>
  </si>
  <si>
    <t>429731100/R</t>
  </si>
  <si>
    <t>mřížka NOVA-L-1-1-200x100-0-H-4-20</t>
  </si>
  <si>
    <t>-795068573</t>
  </si>
  <si>
    <t>1210931/R1</t>
  </si>
  <si>
    <t>PRETLAKOVA KLAPKA 100</t>
  </si>
  <si>
    <t>-2113650417</t>
  </si>
  <si>
    <t>1210931/R2</t>
  </si>
  <si>
    <t>PRETLAKOVA KLAPKA 160</t>
  </si>
  <si>
    <t>-1112156865</t>
  </si>
  <si>
    <t>1210931/R3</t>
  </si>
  <si>
    <t>PRETLAKOVA KLAPKA 200</t>
  </si>
  <si>
    <t>-1614497047</t>
  </si>
  <si>
    <t>751514680</t>
  </si>
  <si>
    <t>Montáž škrtící klapky nebo zpětné klapky do plechového potrubí kruhové bez příruby, průměru přes 200 do 300 mm</t>
  </si>
  <si>
    <t>-831542026</t>
  </si>
  <si>
    <t>429813180/M</t>
  </si>
  <si>
    <t>Části vzduchotechnického potrubí kruhové trouby kruhové spirálně vinuté pozinkované klapka regulační KR.d1 d1=250 mm, Tune-R-250-H</t>
  </si>
  <si>
    <t>129371413</t>
  </si>
  <si>
    <t>751514682</t>
  </si>
  <si>
    <t>Montáž škrtící klapky nebo zpětné klapky do plechového potrubí kruhové bez příruby, průměru přes 400 do 500 mm</t>
  </si>
  <si>
    <t>1929392402</t>
  </si>
  <si>
    <t>429813220/R</t>
  </si>
  <si>
    <t>Části vzduchotechnického potrubí kruhové trouby kruhové spirálně vinuté pozinkované klapka regulační KR.d1 d1=450 mm Tune-R-450-A1-M0</t>
  </si>
  <si>
    <t>-1160393090</t>
  </si>
  <si>
    <t>429813240</t>
  </si>
  <si>
    <t>klapka regulační KR. d1=500 mm + servopohon</t>
  </si>
  <si>
    <t>-1639667057</t>
  </si>
  <si>
    <t>751526614/R</t>
  </si>
  <si>
    <t>Mtž podtlakové klapky ORV T-200x400-10</t>
  </si>
  <si>
    <t>1033194182</t>
  </si>
  <si>
    <t>751526614/M</t>
  </si>
  <si>
    <t>Podtlaková klapka ORV T-200x400-10</t>
  </si>
  <si>
    <t>17635776</t>
  </si>
  <si>
    <t>751537012</t>
  </si>
  <si>
    <t>Montáž kruhového potrubí ohebného neizolovaného z Al laminátové hadice, průměru přes 100 do 200 mm</t>
  </si>
  <si>
    <t>259697656</t>
  </si>
  <si>
    <t>1204179</t>
  </si>
  <si>
    <t>Ventilátory bytové Příslušenství ALUFLEX MO 102 AL PROFI HADICE</t>
  </si>
  <si>
    <t>-188549461</t>
  </si>
  <si>
    <t>1211952/R</t>
  </si>
  <si>
    <t>Ventilátory bytové Příslušenství ALUFLEX MO 160 AL PROFI HADICE</t>
  </si>
  <si>
    <t>599214602</t>
  </si>
  <si>
    <t>751537014</t>
  </si>
  <si>
    <t>Montáž kruhového potrubí ohebného neizolovaného z Al laminátové hadice, průměru přes 300 do 400 mm</t>
  </si>
  <si>
    <t>169935559</t>
  </si>
  <si>
    <t>1000625/R</t>
  </si>
  <si>
    <t>AL PROFIL HADICE ALUFLEX MI 315</t>
  </si>
  <si>
    <t>-1807176266</t>
  </si>
  <si>
    <t>751751001/R</t>
  </si>
  <si>
    <t>Montáž kouřového spouštěcího zařízení VDK-10 vč. trafa CTE 12/15W DC</t>
  </si>
  <si>
    <t>-1942613688</t>
  </si>
  <si>
    <t>751751001/M</t>
  </si>
  <si>
    <t>Kouřové spouštěcí zařízení VDK-10 vč. trafa CTE 12/15W DC</t>
  </si>
  <si>
    <t>-708614953</t>
  </si>
  <si>
    <t>751751002/R</t>
  </si>
  <si>
    <t>Rekuperační VZT jednotka: Q = 10800 m3/h, p = 400 Pa vč. M+R,    vyspecifikovaná v TZ</t>
  </si>
  <si>
    <t>-544486391</t>
  </si>
  <si>
    <t>751751002/M</t>
  </si>
  <si>
    <t>-843998602</t>
  </si>
  <si>
    <t>751751003/R</t>
  </si>
  <si>
    <t xml:space="preserve">Digestoř Variant-S 2800x2250 (Qpř. = 2x 2400 m3/h, Qod = 4800 m3/h)     </t>
  </si>
  <si>
    <t>1612103973</t>
  </si>
  <si>
    <t>751751003/M</t>
  </si>
  <si>
    <t>Digestoř Variant-S 2800x2250 (Qpř. = 2x 2400 m3/h, Qod = 4800 m3/h)</t>
  </si>
  <si>
    <t>767541559</t>
  </si>
  <si>
    <t>751751004/R</t>
  </si>
  <si>
    <t>Digestoř Standart-N 1600x1200 (Q = 1900 m3/h)</t>
  </si>
  <si>
    <t>-2114655918</t>
  </si>
  <si>
    <t>751751004/M</t>
  </si>
  <si>
    <t>-2011867540</t>
  </si>
  <si>
    <t>751751005/R</t>
  </si>
  <si>
    <t>Montáž digestoře Standart-N 1200x1200 (Q = 900 m3/h)</t>
  </si>
  <si>
    <t>-648480913</t>
  </si>
  <si>
    <t>751751005/M</t>
  </si>
  <si>
    <t>Digestoř Standart-N 1200x1200 (Q = 900 m3/h)</t>
  </si>
  <si>
    <t>-917936970</t>
  </si>
  <si>
    <t>751751006/R</t>
  </si>
  <si>
    <t>Montáž odlučovače tuku OTH-N 400x140</t>
  </si>
  <si>
    <t>846513608</t>
  </si>
  <si>
    <t>751751006/M1</t>
  </si>
  <si>
    <t>Odlučovač tuku OTH-N 400x140</t>
  </si>
  <si>
    <t>1208386720</t>
  </si>
  <si>
    <t>751751006/M2</t>
  </si>
  <si>
    <t>Odlučovač tuku OTH-N 630x315</t>
  </si>
  <si>
    <t>1502281840</t>
  </si>
  <si>
    <t>751751007/R</t>
  </si>
  <si>
    <t>Montáž přivodního anemostatu VVKR-A-R-800x72</t>
  </si>
  <si>
    <t>153627491</t>
  </si>
  <si>
    <t>751751007/M</t>
  </si>
  <si>
    <t>Přivodní anemostat VVKR-A-R-800x72</t>
  </si>
  <si>
    <t>-560147284</t>
  </si>
  <si>
    <t>751751008/R</t>
  </si>
  <si>
    <t>Montáž Plenum box PB-VVK-R-800-S-H-D1</t>
  </si>
  <si>
    <t>756505093</t>
  </si>
  <si>
    <t>751751008/M</t>
  </si>
  <si>
    <t>Plenum box PB-VVK-R-800-S-H-D1</t>
  </si>
  <si>
    <t>-713522687</t>
  </si>
  <si>
    <t>998751101</t>
  </si>
  <si>
    <t>Přesun hmot pro vzduchotechniku stanovený z hmotnosti přesunovaného materiálu vodorovná dopravní vzdálenost do 100 m v objektech výšky do 12 m</t>
  </si>
  <si>
    <t>512</t>
  </si>
  <si>
    <t>35268265</t>
  </si>
  <si>
    <t>998751181</t>
  </si>
  <si>
    <t>Přesun hmot pro vzduchotechniku stanovený z hmotnosti přesunovaného materiálu Příplatek k cenám za přesun prováděný bez použití mechanizace pro jakoukoliv výšku objektu</t>
  </si>
  <si>
    <t>-2143367464</t>
  </si>
  <si>
    <t>HZS</t>
  </si>
  <si>
    <t>Hodinové zúčtovací sazby</t>
  </si>
  <si>
    <t>HZS2492</t>
  </si>
  <si>
    <t>Hodinové zúčtovací sazby profesí PSV zednické výpomoci a pomocné práce PSV pomocný dělník PSV</t>
  </si>
  <si>
    <t>-1677373823</t>
  </si>
  <si>
    <t>HZS3232</t>
  </si>
  <si>
    <t>Hodinové zúčtovací sazby montáží technologických zařízení na stavebních objektech montér měřících zařízení odborný</t>
  </si>
  <si>
    <t>-1111142636</t>
  </si>
  <si>
    <t>SO.4 - Novostavba ŠJ-VYT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</si>
  <si>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</si>
  <si>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</si>
  <si>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</si>
  <si>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</si>
  <si>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</si>
  <si>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M - Práce a dodávky M</t>
  </si>
  <si>
    <t xml:space="preserve">    36-M - Montáž prov.,měř. a regul. zařízení</t>
  </si>
  <si>
    <t xml:space="preserve">    VRN4 - Inženýrská činnost</t>
  </si>
  <si>
    <t>122201101</t>
  </si>
  <si>
    <t>Odkopávky a prokopávky nezapažené s přehozením výkopku na vzdálenost do 3 m nebo s naložením na dopravní prostředek v hornině tř. 3 do 100 m3</t>
  </si>
  <si>
    <t>1052672163</t>
  </si>
  <si>
    <t>1,3*0,9*25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</si>
  <si>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</si>
  <si>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</si>
  <si>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-1911903871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</si>
  <si>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</si>
  <si>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</si>
  <si>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-1051688523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</si>
  <si>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</si>
  <si>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</si>
  <si>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-682073690</t>
  </si>
  <si>
    <t>29.250*10</t>
  </si>
  <si>
    <t>167101101</t>
  </si>
  <si>
    <t>Nakládání, skládání a překládání neulehlého výkopku nebo sypaniny nakládání, množství do 100 m3, z hornin tř. 1 až 4</t>
  </si>
  <si>
    <t>435990095</t>
  </si>
  <si>
    <t>1811874031</t>
  </si>
  <si>
    <t>90328911</t>
  </si>
  <si>
    <t>-1650473755</t>
  </si>
  <si>
    <t>0,5*0,9*25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</si>
  <si>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</si>
  <si>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</si>
  <si>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1923092947</t>
  </si>
  <si>
    <t>(0,36*0,9-2*3,14*0,08*0,08)*25</t>
  </si>
  <si>
    <t>583313460</t>
  </si>
  <si>
    <t>Kamenivo přírodní těžené pro stavební účely  PTK  (drobné, hrubé, štěrkopísky) kamenivo těžené drobné D&lt;=2 mm (ČSN EN 13043 ) D&lt;=4 mm (ČSN EN 12620, ČSN EN 13139 ) d=0 mm, D&lt;=6,3 mm (ČSN EN 13242) frakce  0-4  pískovna Božice</t>
  </si>
  <si>
    <t>1129988502</t>
  </si>
  <si>
    <t>7.095*1,8</t>
  </si>
  <si>
    <t>451573111</t>
  </si>
  <si>
    <t>Lože pod potrubí, stoky a drobné objekty v otevřeném výkopu z písku a štěrkopísku do 63 mm</t>
  </si>
  <si>
    <t>-1614820471</t>
  </si>
  <si>
    <t>0,1*0,9*50</t>
  </si>
  <si>
    <t>866231005</t>
  </si>
  <si>
    <t>Montáž potrubí z trub ocelových předizolovaných DN 65, vnějšího průměru D 160 mm</t>
  </si>
  <si>
    <t>370430457</t>
  </si>
  <si>
    <t>552711160</t>
  </si>
  <si>
    <t>Potrubí ocelová tepelně předizolovaná potrubí předizolovaná PIP 130 kompaktní systém, provedení "A",  "B", "C", délka 6 m trubka ocel, izolace PUR, chránička HD-PE DN 65/160   tl. izol. 39 mm "B"</t>
  </si>
  <si>
    <t>1101358685</t>
  </si>
  <si>
    <t>866361100/R</t>
  </si>
  <si>
    <t>Montáž oblouku ohýbaný 90st.  potrubí ocelového DN 65/160</t>
  </si>
  <si>
    <t>118116452</t>
  </si>
  <si>
    <t>866361100/M</t>
  </si>
  <si>
    <t>oblouk ohýbaný 90 st.potrubí ocelového DN 65/160</t>
  </si>
  <si>
    <t>-409018192</t>
  </si>
  <si>
    <t>867231005</t>
  </si>
  <si>
    <t>Spojky předizolovaného potrubí DN 65, vnějšího průměru D 160 mm</t>
  </si>
  <si>
    <t>475263649</t>
  </si>
  <si>
    <t>552715040</t>
  </si>
  <si>
    <t>spojka  předizolovaného potrubí Wexpo D 160</t>
  </si>
  <si>
    <t>-1568363295</t>
  </si>
  <si>
    <t>892241111</t>
  </si>
  <si>
    <t>Tlakové zkoušky vodou na potrubí DN do 80</t>
  </si>
  <si>
    <t>1241808612</t>
  </si>
  <si>
    <t>899722111</t>
  </si>
  <si>
    <t>Krytí potrubí z plastů výstražnou fólií z PVC šířky 20 cm</t>
  </si>
  <si>
    <t>-3598785</t>
  </si>
  <si>
    <t>713411141</t>
  </si>
  <si>
    <t>Montáž izolace tepelné potrubí a ohybů pásy nebo rohožemi s povrchovou úpravou hliníkovou fólií připevněnými samolepící hliníkovou páskou potrubí jednovrstvá</t>
  </si>
  <si>
    <t>-189306007</t>
  </si>
  <si>
    <t>-826689062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</si>
  <si>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</si>
  <si>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</si>
  <si>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1132037899</t>
  </si>
  <si>
    <t>16+22+52+30+135</t>
  </si>
  <si>
    <t>283770600</t>
  </si>
  <si>
    <t>Tvarovky z lehčených plastů izolace potrubí Mirelon® PRO vnitřní průměr x tl. izolace [mm], délka  2 m 40 x  25</t>
  </si>
  <si>
    <t>-1716873891</t>
  </si>
  <si>
    <t>283770560</t>
  </si>
  <si>
    <t>Tvarovky z lehčených plastů izolace potrubí Mirelon® PRO vnitřní průměr x tl. izolace [mm], délka  2 m 35 x  25</t>
  </si>
  <si>
    <t>1983149060</t>
  </si>
  <si>
    <t>283770480</t>
  </si>
  <si>
    <t>Tvarovky z lehčených plastů izolace potrubí  vnitřní průměr x tl. izolace [mm], délka  2 m 28 x 20</t>
  </si>
  <si>
    <t>741954309</t>
  </si>
  <si>
    <t>283770450</t>
  </si>
  <si>
    <t>Tvarovky z lehčených plastů izolace potrubí Mirelon® PRO vnitřní průměr x tl. izolace [mm], délka  2 m 22 x 20</t>
  </si>
  <si>
    <t>139318310</t>
  </si>
  <si>
    <t>283771060</t>
  </si>
  <si>
    <t>Tvarovky z lehčených plastů izolace potrubí Mirelon® PRO vnitřní průměr x tl. izolace [mm], délka  2 m 18 x 20</t>
  </si>
  <si>
    <t>971284433</t>
  </si>
  <si>
    <t>283770950</t>
  </si>
  <si>
    <t>Tvarovky z lehčených plastů izolace potrubí Mirelon® PRO vnitřní průměr x tl. izolace [mm], délka  2 m 15 x 13</t>
  </si>
  <si>
    <t>-83380832</t>
  </si>
  <si>
    <t>732</t>
  </si>
  <si>
    <t>Ústřední vytápění - strojovny</t>
  </si>
  <si>
    <t>732111125</t>
  </si>
  <si>
    <t>Rozdělovače a sběrače tělesa rozdělovačů a sběračů z ocelových trub bezešvých DN 80</t>
  </si>
  <si>
    <t>224013856</t>
  </si>
  <si>
    <t>732111312</t>
  </si>
  <si>
    <t>Rozdělovače a sběrače trubková hrdla rozdělovačů a sběračů bez přírub DN 20</t>
  </si>
  <si>
    <t>-1028225276</t>
  </si>
  <si>
    <t>732111314</t>
  </si>
  <si>
    <t>Rozdělovače a sběrače trubková hrdla rozdělovačů a sběračů bez přírub DN 25</t>
  </si>
  <si>
    <t>1799066023</t>
  </si>
  <si>
    <t>732111315</t>
  </si>
  <si>
    <t>Rozdělovače a sběrače trubková hrdla rozdělovačů a sběračů bez přírub DN 32</t>
  </si>
  <si>
    <t>619322873</t>
  </si>
  <si>
    <t>732111316</t>
  </si>
  <si>
    <t>Rozdělovače a sběrače trubková hrdla rozdělovačů a sběračů bez přírub DN 40</t>
  </si>
  <si>
    <t>-924999079</t>
  </si>
  <si>
    <t>732199100</t>
  </si>
  <si>
    <t>Montáž štítků orientačních</t>
  </si>
  <si>
    <t>1823745076</t>
  </si>
  <si>
    <t>732421402</t>
  </si>
  <si>
    <t>Čerpadla teplovodní závitová mokroběžná oběhová pro teplovodní vytápění (elektronicky řízená) PN 10, do 110 st.C (Grundfos, Wilo) DN přípojky/dopravní výška H (m) - čerpací výkon Q (m3/h) DN 25 / do 4,0 m / 2,2 m3/h (ALPHA2 25-40)</t>
  </si>
  <si>
    <t>1590299244</t>
  </si>
  <si>
    <t>732421453</t>
  </si>
  <si>
    <t>Čerpadla teplovodní závitová mokroběžná oběhová pro teplovodní vytápění (elektronicky řízená) PN 10, do 110 st.C (Grundfos, Wilo) DN přípojky/dopravní výška H (m) - čerpací výkon Q (m3/h) DN 32 / do 6,0 m / 4,5 m3/h (ALPHA2 32-60)</t>
  </si>
  <si>
    <t>1612327301</t>
  </si>
  <si>
    <t>998732101</t>
  </si>
  <si>
    <t>Přesun hmot pro strojovny stanovený z hmotnosti přesunovaného materiálu vodorovná dopravní vzdálenost do 50 m v objektech výšky do 6 m</t>
  </si>
  <si>
    <t>-1126328434</t>
  </si>
  <si>
    <t>998732181</t>
  </si>
  <si>
    <t>Přesun hmot pro strojovny stanovený z hmotnosti přesunovaného materiálu Příplatek k cenám za přesun prováděný bez použití mechanizace pro jakoukoliv výšku objektu</t>
  </si>
  <si>
    <t>-549811469</t>
  </si>
  <si>
    <t>733</t>
  </si>
  <si>
    <t>Ústřední vytápění - rozvodné potrubí</t>
  </si>
  <si>
    <t>733223102</t>
  </si>
  <si>
    <t>Potrubí z trubek měděných tvrdých spojovaných měkkým pájením D 15/1</t>
  </si>
  <si>
    <t>-58269842</t>
  </si>
  <si>
    <t>733223103</t>
  </si>
  <si>
    <t>Potrubí z trubek měděných tvrdých spojovaných měkkým pájením D 18/1</t>
  </si>
  <si>
    <t>-970760768</t>
  </si>
  <si>
    <t>733223104</t>
  </si>
  <si>
    <t>Potrubí z trubek měděných tvrdých spojovaných měkkým pájením D 22/1</t>
  </si>
  <si>
    <t>2132460848</t>
  </si>
  <si>
    <t>733223105</t>
  </si>
  <si>
    <t>Potrubí z trubek měděných tvrdých spojovaných měkkým pájením D 28/1,5</t>
  </si>
  <si>
    <t>476781455</t>
  </si>
  <si>
    <t>733223106</t>
  </si>
  <si>
    <t>Potrubí z trubek měděných tvrdých spojovaných měkkým pájením D 35/1,5</t>
  </si>
  <si>
    <t>-595742865</t>
  </si>
  <si>
    <t>733223107</t>
  </si>
  <si>
    <t>Potrubí z trubek měděných tvrdých spojovaných měkkým pájením D 42/1,5</t>
  </si>
  <si>
    <t>1777074876</t>
  </si>
  <si>
    <t>733291101</t>
  </si>
  <si>
    <t>Zkoušky těsnosti potrubí z trubek měděných D do 35/1,5</t>
  </si>
  <si>
    <t>-1659594818</t>
  </si>
  <si>
    <t>733291102</t>
  </si>
  <si>
    <t>Zkoušky těsnosti potrubí z trubek měděných D přes 35/1,5 do 64/2,0</t>
  </si>
  <si>
    <t>-1571191266</t>
  </si>
  <si>
    <t>733391101</t>
  </si>
  <si>
    <t>Zkoušky těsnosti potrubí z trubek plastových D do 32/3,0</t>
  </si>
  <si>
    <t>2048408046</t>
  </si>
  <si>
    <t>998733101</t>
  </si>
  <si>
    <t>Přesun hmot pro rozvody potrubí stanovený z hmotnosti přesunovaného materiálu vodorovná dopravní vzdálenost do 50 m v objektech výšky do 6 m</t>
  </si>
  <si>
    <t>-938142840</t>
  </si>
  <si>
    <t>998733181</t>
  </si>
  <si>
    <t>Přesun hmot pro rozvody potrubí stanovený z hmotnosti přesunovaného materiálu Příplatek k cenám za přesun prováděný bez použití mechanizace pro jakoukoliv výšku objektu</t>
  </si>
  <si>
    <t>856698851</t>
  </si>
  <si>
    <t>734</t>
  </si>
  <si>
    <t>Ústřední vytápění - armatury</t>
  </si>
  <si>
    <t>734163422</t>
  </si>
  <si>
    <t>Filtry z uhlíkové oceli s vypouštěcí přírubou PN 16 do 300 st.C DN 20</t>
  </si>
  <si>
    <t>1838156882</t>
  </si>
  <si>
    <t>734163423</t>
  </si>
  <si>
    <t>Filtry z uhlíkové oceli s vypouštěcí přírubou PN 16 do 300 st.C DN 25</t>
  </si>
  <si>
    <t>-1408479014</t>
  </si>
  <si>
    <t>734163424</t>
  </si>
  <si>
    <t>Filtry z uhlíkové oceli s vypouštěcí přírubou PN 16 do 300 st.C DN 32</t>
  </si>
  <si>
    <t>734163425</t>
  </si>
  <si>
    <t>Filtry z uhlíkové oceli s vypouštěcí přírubou PN 16 do 300 st.C DN 40</t>
  </si>
  <si>
    <t>439046567</t>
  </si>
  <si>
    <t>734211127</t>
  </si>
  <si>
    <t>Ventily odvzdušňovací závitové automatické se zpětnou klapkou PN 14 do 120 st.C (R 99/I Giacomini) G 1/2</t>
  </si>
  <si>
    <t>410637034</t>
  </si>
  <si>
    <t>734220101</t>
  </si>
  <si>
    <t>Ventily regulační závitové vyvažovací přímé PN 20 do 100 st.C (CIM 727) G 3/4</t>
  </si>
  <si>
    <t>-1011862544</t>
  </si>
  <si>
    <t>Poznámka k položce:
Integrovaná armatura HM s termostatickou hlavicí</t>
  </si>
  <si>
    <t>734221532</t>
  </si>
  <si>
    <t>Ventily regulační závitové termostatické, bez hlavice ovládání PN 16 do 110 st.C rohové jednoregulační (R 401 Giacomini) G 1/2</t>
  </si>
  <si>
    <t>1750461325</t>
  </si>
  <si>
    <t>734221682</t>
  </si>
  <si>
    <t>Ventily regulační závitové hlavice termostatické, pro ovládání ventilů PN 10 do 110 st.C kapalinové otopných těles VK (R 470H)</t>
  </si>
  <si>
    <t>-1514007784</t>
  </si>
  <si>
    <t>734242413</t>
  </si>
  <si>
    <t>Ventily zpětné závitové PN 16 do 110 st.C (R60 Giacomini) přímé G 3/4</t>
  </si>
  <si>
    <t>-452062550</t>
  </si>
  <si>
    <t>734242414</t>
  </si>
  <si>
    <t>Ventily zpětné závitové PN 16 do 110 st.C (R60 Giacomini) přímé G 1</t>
  </si>
  <si>
    <t>-1063188865</t>
  </si>
  <si>
    <t>734242415</t>
  </si>
  <si>
    <t>Ventily zpětné závitové PN 16 do 110 st.C (R60 Giacomini) přímé G 5/4</t>
  </si>
  <si>
    <t>818748139</t>
  </si>
  <si>
    <t>734242416</t>
  </si>
  <si>
    <t>Ventily zpětné závitové PN 16 do 110 st.C (R60 Giacomini) přímé G 6/4</t>
  </si>
  <si>
    <t>-251897462</t>
  </si>
  <si>
    <t>734291123</t>
  </si>
  <si>
    <t>Ostatní armatury kohouty plnicí a vypouštěcí PN 10 do 110 st.C (R 608 Giacomini) G 1/2</t>
  </si>
  <si>
    <t>1929926208</t>
  </si>
  <si>
    <t>734292713</t>
  </si>
  <si>
    <t>Ostatní armatury kulové kohouty PN 42 do 185 st.C přímé vnitřní závit (R 250 D Giacomini) G 1/2</t>
  </si>
  <si>
    <t>-2031354400</t>
  </si>
  <si>
    <t>734292714</t>
  </si>
  <si>
    <t>Ostatní armatury kulové kohouty PN 42 do 185 st.C přímé vnitřní závit (R 250 D Giacomini) G 3/4</t>
  </si>
  <si>
    <t>999553372</t>
  </si>
  <si>
    <t>734292715</t>
  </si>
  <si>
    <t>Ostatní armatury kulové kohouty PN 42 do 185 st.C přímé vnitřní závit (R 250 D Giacomini) G 1</t>
  </si>
  <si>
    <t>-1668413637</t>
  </si>
  <si>
    <t>734292716</t>
  </si>
  <si>
    <t>Ostatní armatury kulové kohouty PN 42 do 185 st.C přímé vnitřní závit (R 250 D Giacomini) G 1 1/4</t>
  </si>
  <si>
    <t>2084813780</t>
  </si>
  <si>
    <t>734292717</t>
  </si>
  <si>
    <t>Ostatní armatury kulové kohouty PN 42 do 185 st.C přímé vnitřní závit (R 250 D Giacomini) G 1 1/2</t>
  </si>
  <si>
    <t>192856222</t>
  </si>
  <si>
    <t>734295021</t>
  </si>
  <si>
    <t>Směšovací armatury závitové trojcestné se servomotorem DN 20, 230V, Kvs=2,5 (podl.topení)</t>
  </si>
  <si>
    <t>544069977</t>
  </si>
  <si>
    <t>734295023</t>
  </si>
  <si>
    <t>Směšovací armatury závitové trojcestné se servomotorem DN 32, 230V, Kvs=6,3 (VZT)</t>
  </si>
  <si>
    <t>-1333227998</t>
  </si>
  <si>
    <t>734295024</t>
  </si>
  <si>
    <t>Směšovací armatury závitové trojcestné se servomotorem DN 40, 230 V, Kvs=1,5 (út)</t>
  </si>
  <si>
    <t>-439160156</t>
  </si>
  <si>
    <t>734419111</t>
  </si>
  <si>
    <t>Teploměry technické montáž teploměrů s ochranným pouzdrem nebo s pevným stonkem a jímkou</t>
  </si>
  <si>
    <t>-913355743</t>
  </si>
  <si>
    <t>388327130</t>
  </si>
  <si>
    <t>Teploměry dvojkovové teploměry technické plast. hlavice, stonky mosazné chromované typ DTR, Cr měřicí rozsah 0 °C až 200 °C délka stonku    160 mm</t>
  </si>
  <si>
    <t>666133069</t>
  </si>
  <si>
    <t>998734101</t>
  </si>
  <si>
    <t>Přesun hmot pro armatury stanovený z hmotnosti přesunovaného materiálu vodorovná dopravní vzdálenost do 50 m v objektech výšky do 6 m</t>
  </si>
  <si>
    <t>-1350432089</t>
  </si>
  <si>
    <t>998734181</t>
  </si>
  <si>
    <t>Přesun hmot pro armatury stanovený z hmotnosti přesunovaného materiálu Příplatek k cenám za přesun prováděný bez použití mechanizace pro jakoukoliv výšku objektu</t>
  </si>
  <si>
    <t>462169284</t>
  </si>
  <si>
    <t>735</t>
  </si>
  <si>
    <t>Ústřední vytápění - otopná tělesa</t>
  </si>
  <si>
    <t>735152471</t>
  </si>
  <si>
    <t>Otopná tělesa panelová VK KORADO Radik Ventil Kompakt, typ 21 výšky tělesa 600 mm, délky 400 mm</t>
  </si>
  <si>
    <t>1715258143</t>
  </si>
  <si>
    <t>735152473</t>
  </si>
  <si>
    <t>Otopná tělesa panelová VK KORADO Radik Ventil Kompakt, typ 21 výšky tělesa 600 mm, délky 600 mm</t>
  </si>
  <si>
    <t>-2103246942</t>
  </si>
  <si>
    <t>735152476</t>
  </si>
  <si>
    <t>Otopná tělesa panelová VK KORADO Radik Ventil Kompakt, typ 21 výšky tělesa 600 mm, délky 900 mm</t>
  </si>
  <si>
    <t>883982479</t>
  </si>
  <si>
    <t>735152571</t>
  </si>
  <si>
    <t>Otopná tělesa panelová VK KORADO Radik Ventil Kompakt, typ 22 výšky tělesa 600 mm, délky 400 mm</t>
  </si>
  <si>
    <t>-421270176</t>
  </si>
  <si>
    <t>735152577</t>
  </si>
  <si>
    <t>Otopná tělesa panelová VK KORADO Radik Ventil Kompakt, typ 22 výšky tělesa 600 mm, délky 1000 mm</t>
  </si>
  <si>
    <t>233879579</t>
  </si>
  <si>
    <t>735152671</t>
  </si>
  <si>
    <t>Otopná tělesa panelová VK KORADO Radik Ventil Kompakt, typ 33 výšky tělesa 600 mm, délky 400 mm</t>
  </si>
  <si>
    <t>1573191016</t>
  </si>
  <si>
    <t>735152679</t>
  </si>
  <si>
    <t>Otopná tělesa panelová VK KORADO Radik Ventil Kompakt, typ 33 výšky tělesa 600 mm, délky 1200 mm</t>
  </si>
  <si>
    <t>-136322541</t>
  </si>
  <si>
    <t>735152692</t>
  </si>
  <si>
    <t>Otopná tělesa panelová VK KORADO Radik Ventil Kompakt, typ 33 výšky tělesa 900 mm, délky 500 mm</t>
  </si>
  <si>
    <t>2130427403</t>
  </si>
  <si>
    <t>735164522</t>
  </si>
  <si>
    <t>Otopná tělesa trubková KORADO montáž těles na stěnu Koralux Linear MAX, Koralux Linear Classic, Koralux Linear MAX - E, Koralux Linear Classic - E výšky tělesa přes 1340 mm</t>
  </si>
  <si>
    <t>-1863593469</t>
  </si>
  <si>
    <t>541530720</t>
  </si>
  <si>
    <t>Tělesa otopná elektrická trubková tělesa přímotopná s elektrickou topnou tyčí a náplní KORALUX LINEAR MAX - E výška x délka ,  příkon 1810 x 600 mm, 700 W</t>
  </si>
  <si>
    <t>-158894629</t>
  </si>
  <si>
    <t>735511008</t>
  </si>
  <si>
    <t>Trubkové teplovodní podlahové vytápění REHAU systémová deska Varionova 30-2</t>
  </si>
  <si>
    <t>1735601237</t>
  </si>
  <si>
    <t>735511010</t>
  </si>
  <si>
    <t>Trubkové teplovodní podlahové vytápění REHAU rozvodné potrubí Rautherm S 17x2 mm, systémová deska REHAU rozteč potrubí 150 mm</t>
  </si>
  <si>
    <t>366959778</t>
  </si>
  <si>
    <t>735511062</t>
  </si>
  <si>
    <t>Trubkové teplovodní podlahové vytápění REHAU ostatní prvky okrajový izolační pruh</t>
  </si>
  <si>
    <t>-501265158</t>
  </si>
  <si>
    <t>735511063</t>
  </si>
  <si>
    <t>Trubkové teplovodní podlahové vytápění REHAU ostatní prvky průchod dilatační spárou</t>
  </si>
  <si>
    <t>-223002806</t>
  </si>
  <si>
    <t>735511086</t>
  </si>
  <si>
    <t>Trubkové teplovodní podlahové vytápění REHAU ostatní prvky rozdělovače typ HKV 7</t>
  </si>
  <si>
    <t>6579919</t>
  </si>
  <si>
    <t>735511107</t>
  </si>
  <si>
    <t>Trubkové teplovodní podlahové vytápění REHAU ostatní prvky skříně rozdělovače pod omítku U.P.7</t>
  </si>
  <si>
    <t>-1336003343</t>
  </si>
  <si>
    <t>735511142</t>
  </si>
  <si>
    <t>Trubkové teplovodní podlahové vytápění REHAU ostatní prvky regulační zařízení termostat CM 51</t>
  </si>
  <si>
    <t>-2147183686</t>
  </si>
  <si>
    <t>735999999/R</t>
  </si>
  <si>
    <t>Zednické výpomoci při út</t>
  </si>
  <si>
    <t>-217249409</t>
  </si>
  <si>
    <t>998735101</t>
  </si>
  <si>
    <t>Přesun hmot pro otopná tělesa stanovený z hmotnosti přesunovaného materiálu vodorovná dopravní vzdálenost do 50 m v objektech výšky do 6 m</t>
  </si>
  <si>
    <t>-1658551079</t>
  </si>
  <si>
    <t>998735181</t>
  </si>
  <si>
    <t>Přesun hmot pro otopná tělesa stanovený z hmotnosti přesunovaného materiálu Příplatek k cenám za přesun prováděný bez použití mechanizace pro jakoukoliv výšku objektu</t>
  </si>
  <si>
    <t>200894299</t>
  </si>
  <si>
    <t>Dokončovací práce - nátěry</t>
  </si>
  <si>
    <t>783617631</t>
  </si>
  <si>
    <t>Krycí nátěr (email) armatur a kovových potrubí potrubí přes DN 50 do DN 100 mm dvojnásobný syntetický standardní</t>
  </si>
  <si>
    <t>1271354788</t>
  </si>
  <si>
    <t>Práce a dodávky M</t>
  </si>
  <si>
    <t>36-M</t>
  </si>
  <si>
    <t>Montáž prov.,měř. a regul. zařízení</t>
  </si>
  <si>
    <t>360420102/R</t>
  </si>
  <si>
    <t>Montáž ekvitermní regulace dvou topných okruhů s mísícími klapkami</t>
  </si>
  <si>
    <t>-740123325</t>
  </si>
  <si>
    <t>405411100/R</t>
  </si>
  <si>
    <t>Ekvitermní regulace dvou topných okruhů s mísícími klapkami</t>
  </si>
  <si>
    <t>234779763</t>
  </si>
  <si>
    <t>VRN4</t>
  </si>
  <si>
    <t>Inženýrská činnost</t>
  </si>
  <si>
    <t>043194000</t>
  </si>
  <si>
    <t>Inženýrská činnost zkoušky a ostatní měření zkoušky ostatní zkoušky</t>
  </si>
  <si>
    <t>1941139990</t>
  </si>
  <si>
    <t>SO.5 - Novostavba ŠJ-ELEKTRO</t>
  </si>
  <si>
    <t xml:space="preserve">    740 - Elektromontáže - zkoušky a revize</t>
  </si>
  <si>
    <t xml:space="preserve">    743 - Elektromontáže - hrubá montáž</t>
  </si>
  <si>
    <t xml:space="preserve">    743-02 - Elektromontáže - hromosvod</t>
  </si>
  <si>
    <t xml:space="preserve">    747 - Elektromontáže - kompletace rozvodů</t>
  </si>
  <si>
    <t xml:space="preserve">    748 - Elektromontáže - osvětlovací zařízení a svítidla</t>
  </si>
  <si>
    <t xml:space="preserve">      21-M - Elektromontáže</t>
  </si>
  <si>
    <t xml:space="preserve">    749 - Elektromontáže - ostatní práce a konstrukce</t>
  </si>
  <si>
    <t xml:space="preserve">    22-M - Montáže technologických zařízení EZS</t>
  </si>
  <si>
    <t xml:space="preserve">    23-M - Sdělovací rozvody - Domácí telefon</t>
  </si>
  <si>
    <t xml:space="preserve">    24-M - Sdělovací rozvody - Telefon a počítačová síť ST+P</t>
  </si>
  <si>
    <t xml:space="preserve">    25-M - Sdělovací rozvody - televize</t>
  </si>
  <si>
    <t xml:space="preserve">    46-M - Zemní práce při extr.mont.pracích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</si>
  <si>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</si>
  <si>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</si>
  <si>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</si>
  <si>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</si>
  <si>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1548040639</t>
  </si>
  <si>
    <t>743</t>
  </si>
  <si>
    <t>Elektromontáže - hrubá montáž</t>
  </si>
  <si>
    <t>743112315/1</t>
  </si>
  <si>
    <t>Montáž trubek elektroinstalačních s nasunutím nebo našroubováním do krabic plastových ohebných, typ 14.., 23.., FFKuL, uložených pod omítku, D 23 mm</t>
  </si>
  <si>
    <t>1790564436</t>
  </si>
  <si>
    <t>345710650</t>
  </si>
  <si>
    <t>Materiál úložný elektroinstalační trubky elektroinstalační ohebné LPFLEX 125N PVC -(ČSN) velmi nízká mechanická odolnost typ        počet m ve svazku 2336    50</t>
  </si>
  <si>
    <t>2049729048</t>
  </si>
  <si>
    <t>Poznámka k položce:
EAN 8595057600386</t>
  </si>
  <si>
    <t>743131115</t>
  </si>
  <si>
    <t>Montáž trubek ochranných s nasunutím nebo našroubováním do krabic plastových tuhých, uložených pevně, vnitřního D do 63 mm</t>
  </si>
  <si>
    <t>-980274803</t>
  </si>
  <si>
    <t>345713520</t>
  </si>
  <si>
    <t>Materiál úložný elektroinstalační trubky elektroinstalační ohebné, KOPOFLEX, dvouplášťové HDPE+LDPE svitek 50 m se zatahovacím drátem a spojkou ČSN EN 50086-2-4 KF 09063   63 mm</t>
  </si>
  <si>
    <t>556586237</t>
  </si>
  <si>
    <t>Poznámka k položce:
EAN 8595057698208</t>
  </si>
  <si>
    <t>743131221</t>
  </si>
  <si>
    <t>Montáž trubek ochranných s nasunutím nebo našroubováním do krabic plastových tuhých, uložených volně, vnitřního D do 152 mm</t>
  </si>
  <si>
    <t>1348681868</t>
  </si>
  <si>
    <t>345713580</t>
  </si>
  <si>
    <t>Materiál úložný elektroinstalační trubky elektroinstalační ohebné, KOPOFLEX, dvouplášťové HDPE+LDPE svitek 50 m se zatahovacím drátem a spojkou ČSN EN 50086-2-4 KF 09160   160 mm</t>
  </si>
  <si>
    <t>1870392009</t>
  </si>
  <si>
    <t>Poznámka k položce:
EAN 8595057698369</t>
  </si>
  <si>
    <t>743133126</t>
  </si>
  <si>
    <t>Montáž trubek ochranných s nasunutím nebo našroubováním do krabic ocelových závitových, uložených volně, DN 40 mm</t>
  </si>
  <si>
    <t>2061499738</t>
  </si>
  <si>
    <t xml:space="preserve"> 10.065.602</t>
  </si>
  <si>
    <t>Trubka pevná 6029 ZN PG 29 panc.se záv.</t>
  </si>
  <si>
    <t>-589510213</t>
  </si>
  <si>
    <t>743411121</t>
  </si>
  <si>
    <t>Montáž krabic elektroinstalačních bez napojení na trubky a lišty, demontáže a montáže víčka a přístroje protahovacích nebo odbočných zapuštěných plastových čtyřhranných, typ KO100, KO125</t>
  </si>
  <si>
    <t>-1446701946</t>
  </si>
  <si>
    <t>345715240</t>
  </si>
  <si>
    <t>Materiál úložný elektroinstalační krabice odbočná s víčkem z plastické hmoty KO 125 E  500 V, 134 x 72mm</t>
  </si>
  <si>
    <t>-1073957405</t>
  </si>
  <si>
    <t>Poznámka k položce:
EAN 8595057600140</t>
  </si>
  <si>
    <t>743414122</t>
  </si>
  <si>
    <t>Montáž krabic elektroinstalačních bez napojení na trubky a lišty, demontáže a montáže víčka a přístroje rozvodek se zapojením vodičů na svorkovnici zapuštěných plastových čtyřhranných, typ KT250 bez svorkovnic</t>
  </si>
  <si>
    <t>-1206009680</t>
  </si>
  <si>
    <t>357131310/R</t>
  </si>
  <si>
    <t xml:space="preserve">skříň KT 250_x000D_
</t>
  </si>
  <si>
    <t>-1874274976</t>
  </si>
  <si>
    <t>743414321/R</t>
  </si>
  <si>
    <t>Montáž krabic elektroinstalačních bez napojení na trubky a lišty, demontáže a montáže víčka a přístroje rozvodek se zapojením vodičů na svorkovnici nástěnných plastových čtyřhranných ACIDUR pro vodiče D do 4 mm2</t>
  </si>
  <si>
    <t>-185591287</t>
  </si>
  <si>
    <t>743414321/M1</t>
  </si>
  <si>
    <t>krabicová rozvodka 6456-12</t>
  </si>
  <si>
    <t>-861295973</t>
  </si>
  <si>
    <t>743552124</t>
  </si>
  <si>
    <t>Montáž žlabů bez stojiny a výložníků kovových, typ Mars, ZPA s podpěrkami a příslušenstvím bez víka, šířky do 250 mm</t>
  </si>
  <si>
    <t>139087012</t>
  </si>
  <si>
    <t>3-2100-20010040</t>
  </si>
  <si>
    <t>Žlab drátěný 200x100</t>
  </si>
  <si>
    <t>996579633</t>
  </si>
  <si>
    <t>Poznámka k položce:
3 m, ŽZ</t>
  </si>
  <si>
    <t>743552125</t>
  </si>
  <si>
    <t>Montáž žlabů bez stojiny a výložníků kovových, typ Mars, ZPA s podpěrkami a příslušenstvím bez víka, šířky do 500 mm</t>
  </si>
  <si>
    <t>1204283412</t>
  </si>
  <si>
    <t>"DZ 300/100" 10</t>
  </si>
  <si>
    <t>"DZ 400/100" 30</t>
  </si>
  <si>
    <t>3-2100-30010040</t>
  </si>
  <si>
    <t>Žlab drátěný 300x100</t>
  </si>
  <si>
    <t>-1838228035</t>
  </si>
  <si>
    <t>3-2100-40010040</t>
  </si>
  <si>
    <t>Žlab drátěný 400x100</t>
  </si>
  <si>
    <t>1642121303</t>
  </si>
  <si>
    <t>4-2101-00000000</t>
  </si>
  <si>
    <t>spojka žlabu drátěného</t>
  </si>
  <si>
    <t>77536364</t>
  </si>
  <si>
    <t>Poznámka k položce:
10 ks, N</t>
  </si>
  <si>
    <t>743591211</t>
  </si>
  <si>
    <t>Montáž ostatních nosných prvků příchytek kovových, typ Sonap pro kabel D do 40 mm</t>
  </si>
  <si>
    <t>2025433845</t>
  </si>
  <si>
    <t>354325410</t>
  </si>
  <si>
    <t>Svorky a armatury pro rozvodny vn a vvn příchytka kabelová Sonap SONAP 28 C  rozsah upnutí 14-28 mm</t>
  </si>
  <si>
    <t>1869451936</t>
  </si>
  <si>
    <t>Poznámka k položce:
povrch: 	standard – galvanicky zinkováno</t>
  </si>
  <si>
    <t>743622320</t>
  </si>
  <si>
    <t>Montáž hromosvodného vedení svorek na potrubí typ "Bernard" se zhotovením pásku</t>
  </si>
  <si>
    <t>-1709825040</t>
  </si>
  <si>
    <t>354420430</t>
  </si>
  <si>
    <t>Součásti pro hromosvody a uzemňování svorky nerez ST nerez na vodovodní potrubí a okap.roury</t>
  </si>
  <si>
    <t>-379067536</t>
  </si>
  <si>
    <t>743-02</t>
  </si>
  <si>
    <t>Elektromontáže - hromosvod</t>
  </si>
  <si>
    <t>743612111</t>
  </si>
  <si>
    <t>Montáž uzemňovacího vedení s upevněním, propojením a připojením pomocí svorek v zemi s izolací spojů vodičů FeZn pásku průřezu do 120 mm2 v městské zástavbě</t>
  </si>
  <si>
    <t>-169423701</t>
  </si>
  <si>
    <t>354420620</t>
  </si>
  <si>
    <t>Součásti pro hromosvody a uzemňování zemniče pásy zemnící 30 x 4 mm FeZn</t>
  </si>
  <si>
    <t>-755623362</t>
  </si>
  <si>
    <t>Poznámka k položce:
 1m = 1.05 kg</t>
  </si>
  <si>
    <t>90*1,05</t>
  </si>
  <si>
    <t>210220303</t>
  </si>
  <si>
    <t>Montáž hromosvodného vedení svorek na okapové žlaby, typ S0</t>
  </si>
  <si>
    <t>-2041758069</t>
  </si>
  <si>
    <t>354419050</t>
  </si>
  <si>
    <t>Součásti pro hromosvody a uzemňování svorky FeZn připojovací, ČSN  35 7633 SO c   k připojení okapových žlabů</t>
  </si>
  <si>
    <t>-1045240975</t>
  </si>
  <si>
    <t>210220401</t>
  </si>
  <si>
    <t>Montáž vedení hromosvodné - štítků orientační ŠO 01 k označení svodů</t>
  </si>
  <si>
    <t>1040248948</t>
  </si>
  <si>
    <t>735345100</t>
  </si>
  <si>
    <t>Tiskoviny pro propagaci, obchodně technickou dokumentaci, informaci a výstavnictví tabulky bezpečnostní s tiskem, 2 barvy plastové A4  210 x 297 mm</t>
  </si>
  <si>
    <t>2067952954</t>
  </si>
  <si>
    <t>743621210</t>
  </si>
  <si>
    <t>Montáž hromosvodného vedení svodových drátů nebo lan bez podpěr, D do 10 mm</t>
  </si>
  <si>
    <t>-114084772</t>
  </si>
  <si>
    <t>10.608.291</t>
  </si>
  <si>
    <t>Ochrana před bleskem a přepětím Ochrana před bleskem a přepětím Dráty zemnící pro hromosvod Drát uzem. AL pr.8 AlMgSi měkký</t>
  </si>
  <si>
    <t>KG</t>
  </si>
  <si>
    <t>-1933693456</t>
  </si>
  <si>
    <t>Poznámka k položce:
0,135 kg/m</t>
  </si>
  <si>
    <t>160*0,135</t>
  </si>
  <si>
    <t>10.577.455</t>
  </si>
  <si>
    <t>Ochrana před bleskem a přepětím Ochrana před bleskem a přepětím Dráty zemnící pro hromosvod Drát uzem. FeZn pozink. pr. 8</t>
  </si>
  <si>
    <t>-1343817662</t>
  </si>
  <si>
    <t>Poznámka k položce:
0,4 kg/bm</t>
  </si>
  <si>
    <t>10*0,4</t>
  </si>
  <si>
    <t>10.577.458</t>
  </si>
  <si>
    <t>Ochrana před bleskem a přepětím Ochrana před bleskem a přepětím Dráty zemnící pro hromosvod Drát uzem. FeZn pozink. pr.10</t>
  </si>
  <si>
    <t>-1710081042</t>
  </si>
  <si>
    <t>Poznámka k položce:
0,62 kg/bm</t>
  </si>
  <si>
    <t>50*0,62</t>
  </si>
  <si>
    <t>743622100</t>
  </si>
  <si>
    <t>Montáž hromosvodného vedení svorek se 2 šrouby, typ SS, SR 03</t>
  </si>
  <si>
    <t>-527995602</t>
  </si>
  <si>
    <t>55+25</t>
  </si>
  <si>
    <t>354418850</t>
  </si>
  <si>
    <t>Součásti pro hromosvody a uzemňování svorky FeZn spojovací, ČSN  35 7633 SS    pro lano     D 8-10 mm</t>
  </si>
  <si>
    <t>-2134697776</t>
  </si>
  <si>
    <t>743622200</t>
  </si>
  <si>
    <t>Montáž hromosvodného vedení svorek se 3 a více šrouby, typ ST, SJ, SK, SZ, SR 01 a 02</t>
  </si>
  <si>
    <t>1551660887</t>
  </si>
  <si>
    <t>354414150</t>
  </si>
  <si>
    <t>Součásti pro hromosvody a uzemňování podpěry vedení FeZn PV 1b 15 do zdiva 150 mm</t>
  </si>
  <si>
    <t>-843804004</t>
  </si>
  <si>
    <t>354414700</t>
  </si>
  <si>
    <t>Součásti pro hromosvody a uzemňování podpěry vedení FeZn PV 11 pod taškovou krytinu  100 mm</t>
  </si>
  <si>
    <t>713559868</t>
  </si>
  <si>
    <t>354414900</t>
  </si>
  <si>
    <t>Součásti pro hromosvody a uzemňování podpěry vedení FeZn PV 15a  na hřebenáče      120</t>
  </si>
  <si>
    <t>1020375649</t>
  </si>
  <si>
    <t>354418750</t>
  </si>
  <si>
    <t>Součásti pro hromosvody a uzemňování svorky FeZn křížová, ČSN  35 7632 SK    pro vodič    D 6-10 mm</t>
  </si>
  <si>
    <t>1563270889</t>
  </si>
  <si>
    <t>354419250</t>
  </si>
  <si>
    <t>Součásti pro hromosvody a uzemňování svorky FeZn zkušební, ČSN  35 7634 SZ   pro lano      D 6-12 mm</t>
  </si>
  <si>
    <t>-28251043</t>
  </si>
  <si>
    <t>354418360/R</t>
  </si>
  <si>
    <t>Součásti pro hromosvody a uzemňování držáky ochranných úhelníků držák ochranného úhelníku do zdiva DUz FeZn</t>
  </si>
  <si>
    <t>1023549706</t>
  </si>
  <si>
    <t>743624300/R</t>
  </si>
  <si>
    <t xml:space="preserve">Montáž hromosvodného vedení ochranných prvků tvarování prvků_x000D_
 </t>
  </si>
  <si>
    <t>1623819697</t>
  </si>
  <si>
    <t>354411130</t>
  </si>
  <si>
    <t>Součásti pro hromosvody a uzemňování tyče jímací jímací tyč s rovným koncem Cu JR 3,0 Cu</t>
  </si>
  <si>
    <t>78205646</t>
  </si>
  <si>
    <t>743624300/R1</t>
  </si>
  <si>
    <t>PAS vodič 22 kV</t>
  </si>
  <si>
    <t>1404696930</t>
  </si>
  <si>
    <t>Poznámka k položce:
ELKAVN0423218</t>
  </si>
  <si>
    <t>747</t>
  </si>
  <si>
    <t>Elektromontáže - kompletace rozvodů</t>
  </si>
  <si>
    <t>747111111</t>
  </si>
  <si>
    <t>Montáž spínačů jedno nebo dvoupólových nástěnných se zapojením vodičů, pro prostředí obyčejné nebo vlhké vypínačů, řazení 1-jednopólových</t>
  </si>
  <si>
    <t>1920196893</t>
  </si>
  <si>
    <t>747111111/M1</t>
  </si>
  <si>
    <t>tlačítko typ Gewiss GW 42 201, 230V, 10A, IP55, kontakty 1/0</t>
  </si>
  <si>
    <t>-1584942124</t>
  </si>
  <si>
    <t>747111111/M3</t>
  </si>
  <si>
    <t>přepínač střídavý IP44 3558-06600</t>
  </si>
  <si>
    <t>-976584494</t>
  </si>
  <si>
    <t>747112461</t>
  </si>
  <si>
    <t>Montáž spínačů jedno nebo dvoupólových polozapuštěných nebo zapuštěných se zapojením vodičů šroubové připojení přepínačů, řazení 6-střídavých</t>
  </si>
  <si>
    <t>1823981413</t>
  </si>
  <si>
    <t>345354080/R</t>
  </si>
  <si>
    <t xml:space="preserve">Spínače 10 A přístroj spínače 3558 přístroj přepínače střídavého, řazení 6, 3559-A25342 bezšroubový_x000D_
</t>
  </si>
  <si>
    <t>-1266629046</t>
  </si>
  <si>
    <t>345364900</t>
  </si>
  <si>
    <t>Příslušenství spínačů kryty spínačů jednopáčkový jednoduchý, pro spínače řazení 1,2,6,7,1/0 TANGO 3558A-A651 B</t>
  </si>
  <si>
    <t>377306348</t>
  </si>
  <si>
    <t>747112471</t>
  </si>
  <si>
    <t>Montáž spínačů jedno nebo dvoupólových polozapuštěných nebo zapuštěných se zapojením vodičů šroubové připojení přepínačů, řazení 7-křížových</t>
  </si>
  <si>
    <t>1987826633</t>
  </si>
  <si>
    <t>345354070</t>
  </si>
  <si>
    <t>Spínače 10 A přístroj spínače 3558 přístroj přepínače křížového, řazení 7, 7So 3558-A07340</t>
  </si>
  <si>
    <t>-1107201878</t>
  </si>
  <si>
    <t>345364900/R</t>
  </si>
  <si>
    <t xml:space="preserve">Příslušenství spínačů kryty spínačů jednopáčkový jednoduchý, pro spínače řazení 1,2,6,7,1/0 TANGO 3558A-A651 B_x000D_
</t>
  </si>
  <si>
    <t>2074365871</t>
  </si>
  <si>
    <t>747112111</t>
  </si>
  <si>
    <t>Montáž spínačů jedno nebo dvoupólových polozapuštěných nebo zapuštěných se zapojením vodičů šroubové připojení vypínačů, řazení 1-jednopólových</t>
  </si>
  <si>
    <t>-591263734</t>
  </si>
  <si>
    <t>345354000</t>
  </si>
  <si>
    <t>Spínače 10 A přístroj spínače 3558 přístroj spínače jednopólového, řazení 1, 1So 3558-A01340</t>
  </si>
  <si>
    <t>947825692</t>
  </si>
  <si>
    <t>345364900/R1</t>
  </si>
  <si>
    <t>72679389</t>
  </si>
  <si>
    <t>345354000/R</t>
  </si>
  <si>
    <t xml:space="preserve">přístroj spínače jednopólového 10A 3558-A01600_x000D_
</t>
  </si>
  <si>
    <t>-710671104</t>
  </si>
  <si>
    <t>747121110/R</t>
  </si>
  <si>
    <t>Montáž spínačů tří nebo čtyřpólových nástěnných se zapojením vodičů, pro prostředí obyčejné nebo vlhké do 16 A</t>
  </si>
  <si>
    <t>-777534392</t>
  </si>
  <si>
    <t>345362200</t>
  </si>
  <si>
    <t>spínač páčkový, nástěnný, 3425A-03340, 400 V AC, IP30 (N a PE)</t>
  </si>
  <si>
    <t>-378090781</t>
  </si>
  <si>
    <t>747123211/R</t>
  </si>
  <si>
    <t xml:space="preserve">Montáž spínačů tří nebo čtyřpólových v krytu se zapojením vodičů vačkových typ S 25 A, VP, VL, 01 až 02_x000D_
</t>
  </si>
  <si>
    <t>-296330750</t>
  </si>
  <si>
    <t>358121000/M1</t>
  </si>
  <si>
    <t>vačkový spínač v krytu Katko, 400V, 40A, IP65, typ KEM 340</t>
  </si>
  <si>
    <t>-1121199980</t>
  </si>
  <si>
    <t>358121000/M2</t>
  </si>
  <si>
    <t>vačkový spínač v krytu Katko, 400V, 63A, IP65, typ KEM 363</t>
  </si>
  <si>
    <t>823774145</t>
  </si>
  <si>
    <t>358121000/M3</t>
  </si>
  <si>
    <t>vačkový spínač v krytu Katko, 400V, 80A, IP65, typ KEM 380</t>
  </si>
  <si>
    <t>1108028893</t>
  </si>
  <si>
    <t>747131200/R</t>
  </si>
  <si>
    <t xml:space="preserve">Montáž spínač automatický se snímačem pohybu se zapojením vodičů_x000D_
</t>
  </si>
  <si>
    <t>2035002602</t>
  </si>
  <si>
    <t>345359000/R</t>
  </si>
  <si>
    <t xml:space="preserve">spínač automatický se snímačem pohybu 3299A-A22180,_x000D_
úhel pokrytí 180 st., dosah 10x12 m, 750W, 230V, zpoždění vypnutí 5s-10 min./3 vodič,_x000D_
</t>
  </si>
  <si>
    <t>-349076838</t>
  </si>
  <si>
    <t>747131520</t>
  </si>
  <si>
    <t>Montáž spínačů speciálních se zapojením vodičů koncových, typ KS6-F-FK-FKR (0/1;1/0)</t>
  </si>
  <si>
    <t>-1807910530</t>
  </si>
  <si>
    <t>345354350/R</t>
  </si>
  <si>
    <t>přístroj tlačítkového ovládače zapínacího 10A TANGO 3558-A88340</t>
  </si>
  <si>
    <t>-1535269774</t>
  </si>
  <si>
    <t>345522400/R1</t>
  </si>
  <si>
    <t xml:space="preserve">Příslušenství zásuvkových spojů kryty pro kompletní spodky zásuvek s ochranným kolíkem, s ochran.clonkami, TANGO 5518A-A2351 jednonásobné_x000D_
</t>
  </si>
  <si>
    <t>867958609</t>
  </si>
  <si>
    <t>Poznámka k položce:
Výrobní označení: ND5518A-A2351B</t>
  </si>
  <si>
    <t>345364900/R2</t>
  </si>
  <si>
    <t>-1303628111</t>
  </si>
  <si>
    <t>747161230</t>
  </si>
  <si>
    <t>Montáž zásuvek domovních se zapojením vodičů šroubové připojení polozapuštěných nebo zapuštěných 10/16 A, provedení 2P + PE</t>
  </si>
  <si>
    <t>-667656992</t>
  </si>
  <si>
    <t>345522400/R</t>
  </si>
  <si>
    <t>2116006542</t>
  </si>
  <si>
    <t xml:space="preserve">Poznámka k položce:
Výrobní označení: ND5518A-A2351B
</t>
  </si>
  <si>
    <t>747161240</t>
  </si>
  <si>
    <t>Montáž zásuvek domovních se zapojením vodičů šroubové připojení polozapuštěných nebo zapuštěných 10/16 A, provedení 2P + PE dvojí zapojení pro průběžnou montáž</t>
  </si>
  <si>
    <t>-556977569</t>
  </si>
  <si>
    <t>S0310.079.563</t>
  </si>
  <si>
    <t>Domovní spínače a zásuvky Domovní spínače a zásuvky Zásuvky Zásuvka TANGO 5518A-A2349 C</t>
  </si>
  <si>
    <t>608576216</t>
  </si>
  <si>
    <t>345367000</t>
  </si>
  <si>
    <t>Příslušenství spínačů rámečky pro spínače a zásuvky TANGO barevné provedení krytů spínačů a rámečků TANGO: bílá, bordó, tmavomodrá, černá 3901A-B10 jednonásobný</t>
  </si>
  <si>
    <t>2050478205</t>
  </si>
  <si>
    <t>747161340</t>
  </si>
  <si>
    <t>Montáž zásuvek domovních se zapojením vodičů šroubové připojení nástěnných do 25 A, provedení 3P + PE</t>
  </si>
  <si>
    <t>-717647783</t>
  </si>
  <si>
    <t>747161340/M1</t>
  </si>
  <si>
    <t>zásuvka 230V,10/16A IP44 5518-26690</t>
  </si>
  <si>
    <t>763595174</t>
  </si>
  <si>
    <t>747161340/M2</t>
  </si>
  <si>
    <t>zásuvka 400V, 32A, CZG 3253H</t>
  </si>
  <si>
    <t>-1508710705</t>
  </si>
  <si>
    <t>747233150/R1</t>
  </si>
  <si>
    <t>dozbrojení rozvaděče ozn. PRIS /dodávka ČEZ a.s./</t>
  </si>
  <si>
    <t>1546582794</t>
  </si>
  <si>
    <t>Poznámka k položce:
dozbrojení 6ks pojistková patrona PHN2/200A</t>
  </si>
  <si>
    <t>747233150/R2</t>
  </si>
  <si>
    <t>Montáž a dodávka rozvaděče RE</t>
  </si>
  <si>
    <t>-401065580</t>
  </si>
  <si>
    <t>Poznámka k položce:
typ NR212/NKD7D /DCK Holoubkov/, včetně kompaktního pilíře, výkres č.E30 
poznámka:
před objednáním skříně nechat odsouhlasit typ a výzbroj od příslušného pracovníka PDS
/ev. číslo technického vyjádření 4121245751/ 
předběžná výzbroj:
1ks jistič NZMN3-VED250-UT, 400V, 250A, char.B
1ks zkušební svorkovnice ZS schváleného typu
1ks pojistkový odpínač napěťového obvodu OPV 10/3P 2A
3ks MTP 250/5 0,5S, 10VA, cejch</t>
  </si>
  <si>
    <t>747233150/R3</t>
  </si>
  <si>
    <t>Montáž a dodávka rozvaděče R1</t>
  </si>
  <si>
    <t>-975718637</t>
  </si>
  <si>
    <t xml:space="preserve">Poznámka k položce:
typ: 
Moeller, skříňový, XVTL, 3x skříň 600x2000x500mm /š x v x hl/ + mezipole, In = 400A, IP40/20,
přívod spodem, vývody nahoru 
výzbroj:
- 1ks vypínač LN3-400-I, 400V, 400A
- 1ks vypínač LN3-400-I, 400V, 400A + vypínací cívka NZM2/3-XA208 250AC/DC
- 1ks odečtový elektroměr KWZ-3PHD-63-D
- 1ks pojistkový odpínač LTS-160/00/3 + 3x pojistková patrona PHN00/125A
- 1ks přepěťová ochrana SPB-12/280/4 /B+C/
- 1ks spínací hodiny digitální Z-SDM/1K-WO
- 1ks relé Z-R230/S
- 1ks relé Z-R12/SS
- 1ks stykač Z-SCH-230/25-40
- 1ks trafo bezpečnostní, oddělovací JS-30-120/DIN, 230/12VAC, 2,2A
- 4ks proudový chránič PF7-25/4/0,03
- 8ks proudový chránič PF7-40/4/0,03
- 1ks proudový chránič PF7-63/4/0,03
- 38ks proudový chránič s nadproudovou ochranou PFL7-16/1N/B/0,03
- 6ks jistič PL7-C1/1
- 1ks jistič PL7-C2/2 DC
- 8ks jistič PL7-B6/1
- 12ks jistič PL7-C10/1
- 18ks jistič PL7-B16/1
- 2ks jistič PL7-B6/3
- 2ks jistič PL7-B16/3
- 1ks jistič PL7-B20/3
- 4ks jistič PL7-B32/3
- 1ks jistič PL7-C32/3
- 4ks jistič PL7-B40/3
- 1ks jistič PL7-B63/3
</t>
  </si>
  <si>
    <t>747233150/R4</t>
  </si>
  <si>
    <t>Montáž a dodávka rozvaděče R2</t>
  </si>
  <si>
    <t>-808938804</t>
  </si>
  <si>
    <t xml:space="preserve">Poznámka k položce:
typ: 
OCEP, nástěnný , 600x900x200mm /š x v x hl/, In = 63A, IP40/20, přívod a vývody nahoru 
výzbroj:
- 1ks vypínač LN1-63-I, 400V, 63A + vypínací cívka NZM1-XA208 250AC/DC
- 1ks přepěťová ochrana SPB-12/280/4 /B+C/
- 1ks relé Z-R230/S
- 1ks relé Z-R12/SS
- 1ks trafo bezpečnostní, oddělovací JS-30-120/DIN, 230/12VAC, 2,2A
- 1ks proudový chránič PF7-63/4/0,03
- 1ks jistič PL7-C1/1
- 1ks jistič PL7-C2/2 DC
- 3ks jistič PL7-B6/1
- 2ks jistič PL7-C10/1
- 10ks jistič PL7-B16/1
- 3ks jistič PL7-C16/3
- 3ks jistič PL7-C32/3
</t>
  </si>
  <si>
    <t>747413120</t>
  </si>
  <si>
    <t>Montáž ovladačů tlačítkových ve skříni se zapojením vodičů typ T6 2 tlačítkových</t>
  </si>
  <si>
    <t>1407095344</t>
  </si>
  <si>
    <t>747413120/M</t>
  </si>
  <si>
    <t>SCHNEIDER ELECTRIC / TELEMECANIQUE  XALD222  Řídící Stanice, DPST-NO, 2 Cest.</t>
  </si>
  <si>
    <t>1366709767</t>
  </si>
  <si>
    <t>748</t>
  </si>
  <si>
    <t>Elektromontáže - osvětlovací zařízení a svítidla</t>
  </si>
  <si>
    <t>748123115</t>
  </si>
  <si>
    <t>Montáž svítidel LED se zapojením vodičů bytových nebo společenských místností přisazených nástěnných bez pohybového čidla</t>
  </si>
  <si>
    <t>-1485162588</t>
  </si>
  <si>
    <t>1000539/M2</t>
  </si>
  <si>
    <t>Svítidla klasická Interiérová klasická SVITIDLO LEDS TOILET 14W G5 IP44</t>
  </si>
  <si>
    <t>-1081244748</t>
  </si>
  <si>
    <t>748123115/R</t>
  </si>
  <si>
    <t>Montáž svítidel LED se zapojením vodičů bytových nebo společenských místností přisazených nástěnných _x000D_
bez pohybového čidla</t>
  </si>
  <si>
    <t>-1954733877</t>
  </si>
  <si>
    <t>1000539/M3</t>
  </si>
  <si>
    <t>274862827</t>
  </si>
  <si>
    <t>748123125</t>
  </si>
  <si>
    <t>Montáž svítidel LED se zapojením vodičů bytových nebo společenských místností přisazených stropních _x000D_
bez pohybového čidla</t>
  </si>
  <si>
    <t>1520153296</t>
  </si>
  <si>
    <t>1000539/M1</t>
  </si>
  <si>
    <t>-125796141</t>
  </si>
  <si>
    <t>748123125/R</t>
  </si>
  <si>
    <t>Montáž svítidel LED se zapojením vodičů bytových nebo společenských místností přisazených stropních reflektorových bez pohybového čidla</t>
  </si>
  <si>
    <t>-1390546382</t>
  </si>
  <si>
    <t>1245201/M</t>
  </si>
  <si>
    <t xml:space="preserve"> Modus LLL3000 SS4KV, přisazené, 25W, 2600 lm</t>
  </si>
  <si>
    <t>-1314997683</t>
  </si>
  <si>
    <t>748123126</t>
  </si>
  <si>
    <t>Montáž svítidel LED se zapojením vodičů bytových nebo společenských místností přisazených stropních  s pohybovým čidlem</t>
  </si>
  <si>
    <t>1141410542</t>
  </si>
  <si>
    <t>10.915.405/M</t>
  </si>
  <si>
    <t xml:space="preserve">Svítidlo LED 16/22W IP65 </t>
  </si>
  <si>
    <t>-837339909</t>
  </si>
  <si>
    <t>748123129/R</t>
  </si>
  <si>
    <t>Montáž svítidel LED se zapojením vodičů bytových nebo společenských místností přisazených stropních panelových, obsahu přes 0,09 do 0,36 m2</t>
  </si>
  <si>
    <t>1624203858</t>
  </si>
  <si>
    <t>1253651/M</t>
  </si>
  <si>
    <t>Svítidla klasická Nouzová klasická SVITIDLO MODULAY LED 600x600</t>
  </si>
  <si>
    <t>239131123</t>
  </si>
  <si>
    <t>21-M</t>
  </si>
  <si>
    <t>Elektromontáže</t>
  </si>
  <si>
    <t>210010301</t>
  </si>
  <si>
    <t>Montáž krabic elektroinstalačních bez napojení na trubky a lišty, demontáže a montáže víčka a přístroje přístrojových bez zapojení zapuštěných plastových kruhových, typ KU 68/1, KU68-1301, KP 67, KP68/2</t>
  </si>
  <si>
    <t>1459448483</t>
  </si>
  <si>
    <t>345715110/R</t>
  </si>
  <si>
    <t xml:space="preserve">Materiál úložný elektroinstalační krabice přístrojové instalační z plastické hmoty KP 68/2  500 V,  D69 x 30mm,_x000D_
</t>
  </si>
  <si>
    <t>-1412841387</t>
  </si>
  <si>
    <t xml:space="preserve">Poznámka k položce:
EAN 8595057600089
</t>
  </si>
  <si>
    <t>210010321/R</t>
  </si>
  <si>
    <t xml:space="preserve">Montáž krabic elektroinstalačních rozvodek se zapojením vodičů na svorkovnici zapuštěných plastových kruhových, typ/víčko KU68-1903/KO 68, KR 97/KO 97 V_x000D_
</t>
  </si>
  <si>
    <t>-598367259</t>
  </si>
  <si>
    <t>345715210</t>
  </si>
  <si>
    <t>Materiál úložný elektroinstalační univerzální krabice z plastické hmoty s víčkem KO 68 a svorkovnicí S-66, KU 68-1903</t>
  </si>
  <si>
    <t>179983261</t>
  </si>
  <si>
    <t>Poznámka k položce:
EAN 8595057600287</t>
  </si>
  <si>
    <t>210010351/R</t>
  </si>
  <si>
    <t xml:space="preserve">Montáž krabic elektroinstalačních rozvodek nástěnných plastových se zapojením vodičů na svorkovnici čtyřhranných pro vodiče průřezu do 4 mm2_x000D_
</t>
  </si>
  <si>
    <t>2029726804</t>
  </si>
  <si>
    <t>345715120/R</t>
  </si>
  <si>
    <t xml:space="preserve">krabicová rozvodka 6456-12,70x70x40 mm_x000D_
</t>
  </si>
  <si>
    <t>590763474</t>
  </si>
  <si>
    <t xml:space="preserve">Poznámka k položce:
EAN 8585007314814
</t>
  </si>
  <si>
    <t>210220303/R</t>
  </si>
  <si>
    <t xml:space="preserve">Montáž svorek pro vyrovnání ekvipotenciálů GEYER 107K_x000D_
</t>
  </si>
  <si>
    <t>-945491105</t>
  </si>
  <si>
    <t>354419050/R</t>
  </si>
  <si>
    <t xml:space="preserve">Součásti pro hromosvody a uzemňování svorky FeZn připojovací, ČSN  35 7633 SO c   k připojení okapových žlabů_x000D_
</t>
  </si>
  <si>
    <t>-1762164979</t>
  </si>
  <si>
    <t>210800101</t>
  </si>
  <si>
    <t>Montáž izolovaných kabelů měděných do 1 kV uložených pod omítku ve stěně CYKY, CYBY, CYMY, NYM, CYKYLS, CYKYLo, počtu a průřezu žil 2 x 1,5 mm2</t>
  </si>
  <si>
    <t>-904176862</t>
  </si>
  <si>
    <t>341110050</t>
  </si>
  <si>
    <t>kabely silové s měděným jádrem pro jmenovité napětí 750 V CYKY   TP-KK-134/01 průřez   Cu číslo  bázová cena mm2       kg/m      Kč/m 2 x 1,5     0,029      8,89</t>
  </si>
  <si>
    <t>-502185871</t>
  </si>
  <si>
    <t>210800105</t>
  </si>
  <si>
    <t>Montáž izolovaných kabelů měděných do 1 kV uložených pod omítku ve stěně CYKY, CYBY, CYMY, NYM, CYKYLS, CYKYLo, počtu a průřezu žil 3 x 1,5 mm2</t>
  </si>
  <si>
    <t>1571810828</t>
  </si>
  <si>
    <t>210+1350</t>
  </si>
  <si>
    <t>341110300</t>
  </si>
  <si>
    <t>kabely silové s měděným jádrem pro jmenovité napětí 750 V CYKY   TP-KK-134/01 průřez   Cu číslo  bázová cena mm2       kg/m      Kč/m 3 x 1,5     0,044     11,25</t>
  </si>
  <si>
    <t>843386096</t>
  </si>
  <si>
    <t>341110300/R</t>
  </si>
  <si>
    <t xml:space="preserve">Kabely silové s měděným jádrem pro jmenovité napětí 750 V CYKY   PN-KV-061-00 3 x 1,5_x000D_
</t>
  </si>
  <si>
    <t>1283159585</t>
  </si>
  <si>
    <t xml:space="preserve">Poznámka k položce:
obsah kovu [kg/m], Cu =0,044, Al =0
</t>
  </si>
  <si>
    <t>210800106</t>
  </si>
  <si>
    <t>Montáž izolovaných kabelů měděných do 1 kV uložených pod omítku ve stěně CYKY, CYBY, CYMY, NYM, CYKYLS, CYKYLo, počtu a průřezu žil 3 x 2,5 mm2</t>
  </si>
  <si>
    <t>1482999193</t>
  </si>
  <si>
    <t>341110360</t>
  </si>
  <si>
    <t>kabely silové s měděným jádrem pro jmenovité napětí 750 V CYKY   TP-KK-134/01 průřez   Cu číslo  bázová cena mm2       kg/m      Kč/m 3 x 2,5     0,074     17,65</t>
  </si>
  <si>
    <t>463452194</t>
  </si>
  <si>
    <t>210800109</t>
  </si>
  <si>
    <t>Montáž izolovaných kabelů měděných do 1 kV uložených pod omítku ve stěně CYKY, CYBY, CYMY, NYM, CYKYLS, CYKYLo, počtu a průřezu žil 4 x 1,5 mm2</t>
  </si>
  <si>
    <t>432012913</t>
  </si>
  <si>
    <t>341110600</t>
  </si>
  <si>
    <t>Kabely silové s měděným jádrem pro jmenovité napětí 750 V CYKY   PN-KV-061-00 4 x  1,5</t>
  </si>
  <si>
    <t>884015141</t>
  </si>
  <si>
    <t>Poznámka k položce:
obsah kovu [kg/m], Cu =0,059, Al =0</t>
  </si>
  <si>
    <t>210800114</t>
  </si>
  <si>
    <t>Montáž izolovaných kabelů měděných do 1 kV uložených pod omítku ve stěně CYKY, CYBY, CYMY, NYM, CYKYLS, CYKYLo, počtu a průřezu žil 4 x 16 mm2</t>
  </si>
  <si>
    <t>625077823</t>
  </si>
  <si>
    <t>341110800</t>
  </si>
  <si>
    <t>Kabely silové s měděným jádrem pro jmenovité napětí 750 V CYKY   PN-KV-061-00 4 x 16 RE  TP-KK-134/01</t>
  </si>
  <si>
    <t>417593508</t>
  </si>
  <si>
    <t>Poznámka k položce:
obsah kovu [kg/m], Cu =0,627, Al =0</t>
  </si>
  <si>
    <t>210800115</t>
  </si>
  <si>
    <t>Montáž izolovaných kabelů měděných do 1 kV uložených pod omítku ve stěně CYKY, CYBY, CYMY, NYM, CYKYLS, CYKYLo, počtu a průřezu žil 5 x 1,5 mm2</t>
  </si>
  <si>
    <t>-1964958520</t>
  </si>
  <si>
    <t>341110900</t>
  </si>
  <si>
    <t>Kabely silové s měděným jádrem pro jmenovité napětí 750 V CYKY   PN-KV-061-00 5 x  1,5</t>
  </si>
  <si>
    <t>1806943098</t>
  </si>
  <si>
    <t>Poznámka k položce:
obsah kovu [kg/m], Cu =0,074, Al =0</t>
  </si>
  <si>
    <t>210800115/R</t>
  </si>
  <si>
    <t>1259621280</t>
  </si>
  <si>
    <t>341111100</t>
  </si>
  <si>
    <t>Kabely silové s měděným jádrem pro jmenovité napětí 750 V CYKY   PN-KV-061-00 7 x  1,5</t>
  </si>
  <si>
    <t>1080551361</t>
  </si>
  <si>
    <t>Poznámka k položce:
obsah kovu [kg/m], Cu =0,103, Al =0</t>
  </si>
  <si>
    <t>210800116</t>
  </si>
  <si>
    <t>Montáž izolovaných kabelů měděných do 1 kV uložených pod omítku ve stěně CYKY, CYBY, CYMY, NYM, CYKYLS, CYKYLo, počtu a průřezu žil 5 x 2,5 mm2</t>
  </si>
  <si>
    <t>-1620221392</t>
  </si>
  <si>
    <t>341110940</t>
  </si>
  <si>
    <t>Kabely silové s měděným jádrem pro jmenovité napětí 750 V CYKY   PN-KV-061-00 5 x  2,5</t>
  </si>
  <si>
    <t>687813093</t>
  </si>
  <si>
    <t>Poznámka k položce:
obsah kovu [kg/m], Cu =0,123, Al =0</t>
  </si>
  <si>
    <t>210800117</t>
  </si>
  <si>
    <t>Montáž izolovaných kabelů měděných do 1 kV uložených pod omítku ve stěně CYKY, CYBY, CYMY, NYM, CYKYLS, CYKYLo, počtu a průřezu žil 5 x 4 mm2</t>
  </si>
  <si>
    <t>1617449751</t>
  </si>
  <si>
    <t>341110980</t>
  </si>
  <si>
    <t>Kabely silové s měděným jádrem pro jmenovité napětí 750 V CYKY   PN-KV-061-00 5 x  4</t>
  </si>
  <si>
    <t>1376579163</t>
  </si>
  <si>
    <t>Poznámka k položce:
obsah kovu [kg/m], Cu =0,196, Al =0</t>
  </si>
  <si>
    <t>210800137/R1</t>
  </si>
  <si>
    <t xml:space="preserve">Montáž izolovaných kabelů měděných do 1 kV uložených pod omítku ve stropě CYKY, CYBY, CYMY, NYM, CYKYLS, CYKYLo, počtu a průřezu žil 5 x 4 mm2_x000D_
</t>
  </si>
  <si>
    <t>1768904069</t>
  </si>
  <si>
    <t>341111000</t>
  </si>
  <si>
    <t>Kabely silové s měděným jádrem pro jmenovité napětí 750 V CYKY   PN-KV-061-00 5 x  6</t>
  </si>
  <si>
    <t>-50776087</t>
  </si>
  <si>
    <t>Poznámka k položce:
obsah kovu [kg/m], Cu =0,294, Al =0</t>
  </si>
  <si>
    <t>210800137/R2</t>
  </si>
  <si>
    <t>1757440257</t>
  </si>
  <si>
    <t>341111000/R</t>
  </si>
  <si>
    <t xml:space="preserve">Kabely silové s měděným jádrem pro jmenovité napětí 750 V CYKY   PN-KV-061-00 5 x  6_x000D_
</t>
  </si>
  <si>
    <t>-1769697612</t>
  </si>
  <si>
    <t xml:space="preserve">Poznámka k položce:
obsah kovu [kg/m], Cu =0,294, Al =0
</t>
  </si>
  <si>
    <t>210800525</t>
  </si>
  <si>
    <t>Montáž izolovaných vodičů měděných do 1 kV uložených volně CY, HO5V, HO7V, NYY, YY, průřezu žíly 2,5 mm2</t>
  </si>
  <si>
    <t>307485480</t>
  </si>
  <si>
    <t>341408240</t>
  </si>
  <si>
    <t>Vodiče izolované s měděným jádrem silové vodiče do 1 kV pro pevné uložení, izolace PVC CY, H07 V-U, pro 450/750 V - jádro plné H07V-U 2,5</t>
  </si>
  <si>
    <t>665972410</t>
  </si>
  <si>
    <t>Poznámka k položce:
obsah kovu [kg/m], Cu =0,025, Al =0</t>
  </si>
  <si>
    <t>210800526</t>
  </si>
  <si>
    <t>Montáž izolovaných vodičů měděných do 1 kV uložených volně CY, HO5V, HO7V, NYY, YY, průřezu žíly 4 mm2</t>
  </si>
  <si>
    <t>-1806757160</t>
  </si>
  <si>
    <t>341408250</t>
  </si>
  <si>
    <t>Vodiče izolované s měděným jádrem silové vodiče do 1 kV pro pevné uložení, izolace PVC CY, H07 V-U, pro 450/750 V - jádro plné H07V-U 4,0</t>
  </si>
  <si>
    <t>-1641851925</t>
  </si>
  <si>
    <t>Poznámka k položce:
obsah kovu [kg/m], Cu =0,039, Al =0</t>
  </si>
  <si>
    <t>210800527</t>
  </si>
  <si>
    <t>Montáž izolovaných vodičů měděných do 1 kV uložených volně CY, HO5V, HO7V, NYY, YY, průřezu žíly 6 mm2</t>
  </si>
  <si>
    <t>-1845336528</t>
  </si>
  <si>
    <t>341408260</t>
  </si>
  <si>
    <t>Vodiče izolované s měděným jádrem silové vodiče do 1 kV pro pevné uložení, izolace PVC CY, H07 V-U, pro 450/750 V - jádro plné H07V-U 6,0</t>
  </si>
  <si>
    <t>-514200614</t>
  </si>
  <si>
    <t>210800528</t>
  </si>
  <si>
    <t>Montáž izolovaných vodičů měděných do 1 kV uložených volně CY, HO5V, HO7V, NYY, YY, průřezu žíly 10 mm2</t>
  </si>
  <si>
    <t>-1142274651</t>
  </si>
  <si>
    <t>341408270</t>
  </si>
  <si>
    <t>Vodiče izolované s měděným jádrem silové vodiče do 1 kV pro pevné uložení, izolace PVC CY, H07 V-U, pro 450/750 V - jádro plné H07V-U 10</t>
  </si>
  <si>
    <t>725526237</t>
  </si>
  <si>
    <t>Poznámka k položce:
obsah kovu [kg/m], Cu =0,098, Al =0</t>
  </si>
  <si>
    <t>210800529</t>
  </si>
  <si>
    <t>Montáž izolovaných vodičů měděných do 1 kV uložených volně CY, HO5V, HO7V, NYY, YY, průřezu žíly 16 mm2</t>
  </si>
  <si>
    <t>635511327</t>
  </si>
  <si>
    <t>341408280</t>
  </si>
  <si>
    <t>Vodiče izolované s měděným jádrem silové vodiče do 1 kV pro pevné uložení, izolace PVC CY, H07 V-R, pro 450/750 V jádro lanové H07V-R 16</t>
  </si>
  <si>
    <t>828272900</t>
  </si>
  <si>
    <t>Poznámka k položce:
obsah kovu [kg/m], Cu =0,157, Al =0</t>
  </si>
  <si>
    <t>210800530</t>
  </si>
  <si>
    <t>Montáž izolovaných vodičů měděných do 1 kV uložených volně CY, HO5V, HO7V, NYY, YY, průřezu žíly 25 mm2</t>
  </si>
  <si>
    <t>-313425332</t>
  </si>
  <si>
    <t>341408500/R</t>
  </si>
  <si>
    <t>Vodiče izolované s měděným jádrem silové vodiče do 1 kV pro pevné uložení, izolace PVC CY, H07 V-R, pro 450/750 V jádro lanové H07V-R 25</t>
  </si>
  <si>
    <t>181586411</t>
  </si>
  <si>
    <t>Poznámka k položce:
obsah kovu [kg/m], Cu =0,245, Al =0</t>
  </si>
  <si>
    <t>210802428</t>
  </si>
  <si>
    <t>Montáž izolovaných kabelů měděných bez ukončení do 1 kV uložených volně CGSG, CGLG, CGSU, do 1 kV, počtu a průřezu žil 5 x 2,50 mm2</t>
  </si>
  <si>
    <t>948231630</t>
  </si>
  <si>
    <t>341450240/R1</t>
  </si>
  <si>
    <t xml:space="preserve">šňůra lehká s Cu jádrem CGSG 5Cx4 mm2_x000D_
</t>
  </si>
  <si>
    <t>-1662137099</t>
  </si>
  <si>
    <t>210802468</t>
  </si>
  <si>
    <t>Montáž izolovaných kabelů měděných bez ukončení do 1 kV uložených pevně CGSG, CGLG, CGSU, do 1 kV, počtu a průřezu žil 5 x 2,50 mm2</t>
  </si>
  <si>
    <t>-154220531</t>
  </si>
  <si>
    <t>341103120/R</t>
  </si>
  <si>
    <t>Kabely silové s měděným jádrem pro jmenovité napětí 750 V CYKYDY - TP-KK-133/01 5 x 2,5</t>
  </si>
  <si>
    <t>1544596094</t>
  </si>
  <si>
    <t>210802469</t>
  </si>
  <si>
    <t>Montáž izolovaných kabelů měděných bez ukončení do 1 kV uložených pevně CGSG, CGLG, CGSU, do 1 kV, počtu a průřezu žil 5 x 4 mm2</t>
  </si>
  <si>
    <t>113293989</t>
  </si>
  <si>
    <t>103120/R1</t>
  </si>
  <si>
    <t>kabel silový s Cu jádrem CSGS 5x4 mm2</t>
  </si>
  <si>
    <t>-14028458</t>
  </si>
  <si>
    <t>210802471</t>
  </si>
  <si>
    <t>Montáž izolovaných kabelů měděných bez ukončení do 1 kV uložených pevně CGSG, CGLG, CGSU, do 1 kV, počtu a průřezu žil 5 x 10 mm2</t>
  </si>
  <si>
    <t>631404093</t>
  </si>
  <si>
    <t>103120/R2</t>
  </si>
  <si>
    <t>kabel silový s Cu jádrem CSGS 5x10 mm2</t>
  </si>
  <si>
    <t>-1594247234</t>
  </si>
  <si>
    <t>210810089</t>
  </si>
  <si>
    <t>Montáž izolovaných kabelů měděných bez ukončení do 1 kV uložených volně CYKY, NYM, NYY, YSLY, 1 kV, počtu a průřezu žil 4 x 25 mm2</t>
  </si>
  <si>
    <t>-162042249</t>
  </si>
  <si>
    <t>341116100</t>
  </si>
  <si>
    <t>Kabely silové s měděným jádrem pro jmenovité napětí 1 kV 1-CYKY 4 x  25 RMV</t>
  </si>
  <si>
    <t>-416409254</t>
  </si>
  <si>
    <t>Poznámka k položce:
obsah kovu [kg/m], Cu =0,98, Al =0</t>
  </si>
  <si>
    <t>210810094/R</t>
  </si>
  <si>
    <t>Montáž izolovaných kabelů měděných bez ukončení do 1 kV uložených volně CYKY, NYM, NYY, YSLY, 1 kV, počtu a průřezu žil 3 x 120+50 mm2</t>
  </si>
  <si>
    <t>1017249541</t>
  </si>
  <si>
    <t>341116550</t>
  </si>
  <si>
    <t>Kabely silové s měděným jádrem pro jmenovité napětí 1 kV 1-CYKY 3 x 120 + 70 SM</t>
  </si>
  <si>
    <t>-590469561</t>
  </si>
  <si>
    <t>Poznámka k položce:
obsah kovu [kg/m], Cu =4,214, Al =0</t>
  </si>
  <si>
    <t>998733201/R</t>
  </si>
  <si>
    <t xml:space="preserve">Přesun hmot pro rozvody elektoinstalace stanovený procentní sazbou z ceny vodorovná dopravní vzdálenost do 50 m v objektech výšky od 6 m do 12 m_x000D_
_x000D_
</t>
  </si>
  <si>
    <t>%</t>
  </si>
  <si>
    <t>-356385797</t>
  </si>
  <si>
    <t>749</t>
  </si>
  <si>
    <t>Elektromontáže - ostatní práce a konstrukce</t>
  </si>
  <si>
    <t>749111210/R</t>
  </si>
  <si>
    <t>Montáž kovových nosných a doplňkových konstrukcí se zhotovením pro upevnění přístrojů a zařízení celkové hmotnosti do 5 kg</t>
  </si>
  <si>
    <t>1315574059</t>
  </si>
  <si>
    <t>Poznámka k položce:
Tyč závitová ZT8, 
matka M8, 
podložka M8, 
závěs Dzz/8 (34,50)
kotva do betonu zarážecí ocelová, závit M8 (19,-)</t>
  </si>
  <si>
    <t>749913110</t>
  </si>
  <si>
    <t>Ostatní doplňkové práce elektromontážní montáž tabulek pro rozvodny a elektrická zařízení výstražné a označovací</t>
  </si>
  <si>
    <t>369167119</t>
  </si>
  <si>
    <t>1145017</t>
  </si>
  <si>
    <t>Rozvaděče a rozvodnice Příslušenství TABULKA HLAVNI VYPINAC TYP 6131A 9x3,2 /</t>
  </si>
  <si>
    <t>-33238147</t>
  </si>
  <si>
    <t>22-M</t>
  </si>
  <si>
    <t>Montáže technologických zařízení EZS</t>
  </si>
  <si>
    <t>743112315</t>
  </si>
  <si>
    <t>26944380</t>
  </si>
  <si>
    <t>345710630</t>
  </si>
  <si>
    <t>Materiál úložný elektroinstalační trubky elektroinstalační ohebné LPFLEX 125N PVC -(ČSN) velmi nízká mechanická odolnost typ        počet m ve svazku 2323   100</t>
  </si>
  <si>
    <t>1369544039</t>
  </si>
  <si>
    <t>Poznámka k položce:
EAN 8595057600355</t>
  </si>
  <si>
    <t>210010311</t>
  </si>
  <si>
    <t>Montáž krabic elektroinstalačních bez napojení na trubky a lišty, demontáže a montáže víčka a přístroje protahovacích nebo odbočných bez zapojení zapuštěných plastových kruhových, typ/víčko KU 68-1902/ KO 68, KO 97/KO 97 V</t>
  </si>
  <si>
    <t>1573168698</t>
  </si>
  <si>
    <t>345715230/1</t>
  </si>
  <si>
    <t>Materiál úložný elektroinstalační krabice odbočná s víčkem z plastické hmoty KO 97/5  500 V, D103 x 50mm</t>
  </si>
  <si>
    <t>1809712704</t>
  </si>
  <si>
    <t>Poznámka k položce:
EAN 8595057600164</t>
  </si>
  <si>
    <t>220280221/R</t>
  </si>
  <si>
    <t xml:space="preserve">Montáž kabelu uloženého v trubkách nebo v lištách včetně odvinutí kabelu z bubnu, natáhnutí, odříznutí, zaizolování a zatažení do trubek nebo lišt, pročištění trubky, prozvonění a označení kabelu SYKFY 3 x 2 x 0,5 mm_x000D_
</t>
  </si>
  <si>
    <t>-1419793881</t>
  </si>
  <si>
    <t>341210440/R</t>
  </si>
  <si>
    <t xml:space="preserve">kabely sdělovací s měděným jádrem v celoplastovém provedení SYKFY, podle ČSN  34 7822 průměr         Cu číslo   bázová cena mm            kg/m       Kč/m 3 x 2 x 0,5    0,010    1,73_x000D_
</t>
  </si>
  <si>
    <t>-1619430859</t>
  </si>
  <si>
    <t xml:space="preserve">Poznámka k položce:
obsah kovu [kg/m], Cu =0,01, Al =0
</t>
  </si>
  <si>
    <t>220322001</t>
  </si>
  <si>
    <t>Montáž zabezpečovací ústředny EZS</t>
  </si>
  <si>
    <t>416045304</t>
  </si>
  <si>
    <t>406EZS/R01</t>
  </si>
  <si>
    <t xml:space="preserve">Ústředna EZS včetně zdroje a kovového krytu, typ DSC POWER pro 16 smyček_x000D_
</t>
  </si>
  <si>
    <t>-2113494530</t>
  </si>
  <si>
    <t>220322003</t>
  </si>
  <si>
    <t>Montáž součástí EZS klávesnice nebo tabla</t>
  </si>
  <si>
    <t>-1499742996</t>
  </si>
  <si>
    <t>406EZS/R02</t>
  </si>
  <si>
    <t>Přídavná LED klávesnice PC 5516 Z pro ovládání ústředny</t>
  </si>
  <si>
    <t>-117723537</t>
  </si>
  <si>
    <t>406EZS/R03</t>
  </si>
  <si>
    <t xml:space="preserve">AKU 12V/17 Ah pro ústřednu_x000D_
_x000D_
</t>
  </si>
  <si>
    <t>-1775323917</t>
  </si>
  <si>
    <t>406EZS/R04</t>
  </si>
  <si>
    <t xml:space="preserve">Vnější zálohovaná siréna typ SD 3000 a bezúdržbový akumulátor Aku 1,2 Ah_x000D_
</t>
  </si>
  <si>
    <t>400086161</t>
  </si>
  <si>
    <t>406EZS/R05</t>
  </si>
  <si>
    <t xml:space="preserve">GSM brána s GSM modulem_x000D_
</t>
  </si>
  <si>
    <t>111880368</t>
  </si>
  <si>
    <t>406EZS/R06</t>
  </si>
  <si>
    <t xml:space="preserve">Aktivace SIM,_x000D_
</t>
  </si>
  <si>
    <t>-1970228389</t>
  </si>
  <si>
    <t>406EZS/R07</t>
  </si>
  <si>
    <t xml:space="preserve">Vyvažovací rezistor 10k_x000D_
_x000D_
</t>
  </si>
  <si>
    <t>-1069985956</t>
  </si>
  <si>
    <t>406EZS/R09</t>
  </si>
  <si>
    <t xml:space="preserve">Mg.kontakt povrchový_x000D_
</t>
  </si>
  <si>
    <t>983674911</t>
  </si>
  <si>
    <t>220322002</t>
  </si>
  <si>
    <t>Montáž součástí EZS čidla, snímače nebo sirény</t>
  </si>
  <si>
    <t>-154952694</t>
  </si>
  <si>
    <t>406EZS/R10</t>
  </si>
  <si>
    <t xml:space="preserve">Prostorový detektor-snímač pohybu NEXT, dosah 12 m_x000D_
</t>
  </si>
  <si>
    <t>1381835196</t>
  </si>
  <si>
    <t>220322004</t>
  </si>
  <si>
    <t>Montáž součástí EZS rozvodné kompaktní krabice</t>
  </si>
  <si>
    <t>-1194133277</t>
  </si>
  <si>
    <t>220322009</t>
  </si>
  <si>
    <t>Uvedení do provozu systém pro EZS oživení a nastavení</t>
  </si>
  <si>
    <t>-1819523064</t>
  </si>
  <si>
    <t>23-M</t>
  </si>
  <si>
    <t>Sdělovací rozvody - Domácí telefon</t>
  </si>
  <si>
    <t>356614955</t>
  </si>
  <si>
    <t>53476751</t>
  </si>
  <si>
    <t>-1726675204</t>
  </si>
  <si>
    <t>-2003676088</t>
  </si>
  <si>
    <t>210802402</t>
  </si>
  <si>
    <t>Montáž izolovaných kabelů měděných bez ukončení do 1 kV uložených volně CGSG, CGLG, CGSU, do 1 kV, počtu a průřezu žil 2 x 1 mm2</t>
  </si>
  <si>
    <t>-594035458</t>
  </si>
  <si>
    <t>341216220</t>
  </si>
  <si>
    <t>kabel CGSG 2x1</t>
  </si>
  <si>
    <t>-705219720</t>
  </si>
  <si>
    <t>Poznámka k položce:
obsah kovu [kg/m], Cu =0,034, Al =0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</si>
  <si>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</si>
  <si>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</si>
  <si>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169440678</t>
  </si>
  <si>
    <t>341210500</t>
  </si>
  <si>
    <t>Kabely sdělovací s měděným jádrem instalační kabely vyráběné dle TP 31.30.13-KD-02/97 SYKFY, podle ČSN  34 7822 5 x 2 x 0,5</t>
  </si>
  <si>
    <t>1358425518</t>
  </si>
  <si>
    <t>Poznámka k položce:
obsah kovu [kg/m], Cu =0,022, Al =0</t>
  </si>
  <si>
    <t>220280222</t>
  </si>
  <si>
    <t>Montáž kabelu uloženého v trubkách nebo v lištách včetně odvinutí kabelu z bubnu, natáhnutí, odříznutí, zaizolování a zatažení do trubek nebo lišt, pročištění trubky, prozvonění a označení kabelu SYKFY 10 x 2 x 0,5 mm</t>
  </si>
  <si>
    <t>831415420</t>
  </si>
  <si>
    <t>341210560</t>
  </si>
  <si>
    <t>Kabely sdělovací s měděným jádrem instalační kabely vyráběné dle TP 31.30.13-KD-02/97 SYKFY, podle ČSN  34 7822 10 x 2 x 0,5</t>
  </si>
  <si>
    <t>-2054537907</t>
  </si>
  <si>
    <t>Poznámka k položce:
obsah kovu [kg/m], Cu =0,044, Al =0</t>
  </si>
  <si>
    <t>747512150</t>
  </si>
  <si>
    <t>Montáž signálních přístrojů se zapojením vodičů akustických elektrických zvonku vodotěsného domácího telefonu</t>
  </si>
  <si>
    <t>1064141743</t>
  </si>
  <si>
    <t>382270400</t>
  </si>
  <si>
    <t>Přístroje telefonní zvláštní napáječe síťové síťové napětí 230V,50Hz jmenovité napětí: střídavé 8V, 1A 4FP 672 57 (24V/0,25A DC a 8V/0,7A AC pro EZ)</t>
  </si>
  <si>
    <t>-34963178</t>
  </si>
  <si>
    <t>747512172</t>
  </si>
  <si>
    <t>Montáž signálních přístrojů se zapojením vodičů akustických elektrických domácího vrátného ovládání zámku</t>
  </si>
  <si>
    <t>-1096910647</t>
  </si>
  <si>
    <t>382290300</t>
  </si>
  <si>
    <t>Přístroje telefonní zvláštní elektrické zámky provozní napětí 5-8V ss,stř.,24x250x31 mm 4FN 877 03 úzký pravý zámek</t>
  </si>
  <si>
    <t>1439578644</t>
  </si>
  <si>
    <t>382261020</t>
  </si>
  <si>
    <t>Přístroje telefonní zvláštní tlačítková tabla tlačítková tabla GUARD 2-BUS s přímou volbou s elektrickým vrátným rámeček pod omítku RPO 6 tl.</t>
  </si>
  <si>
    <t>200779747</t>
  </si>
  <si>
    <t>24-M</t>
  </si>
  <si>
    <t>Sdělovací rozvody - Telefon a počítačová síť ST+P</t>
  </si>
  <si>
    <t>743112315/24-M</t>
  </si>
  <si>
    <t>236861845</t>
  </si>
  <si>
    <t>345710630/24-M</t>
  </si>
  <si>
    <t>2128478625</t>
  </si>
  <si>
    <t>-200287908</t>
  </si>
  <si>
    <t>-1078868010</t>
  </si>
  <si>
    <t>220301012</t>
  </si>
  <si>
    <t>Montáž lišty včetně odřezání, provrtání, uchycení elektroinstační vkládací typu LV</t>
  </si>
  <si>
    <t>594225917</t>
  </si>
  <si>
    <t>345718350</t>
  </si>
  <si>
    <t>materiál úložný elektroinstalační lišty elektroinstalační plastové vkládací LV bílé LV 24 x 22</t>
  </si>
  <si>
    <t>1670205127</t>
  </si>
  <si>
    <t>210111012</t>
  </si>
  <si>
    <t>Montáž zásuvek domovních se zapojením vodičů šroubové připojení polozapuštěných nebo zapuštěných 10A, 16 A, provedení 2P+PE dvojí zapojení pro průběžnou montáž</t>
  </si>
  <si>
    <t>288257535</t>
  </si>
  <si>
    <t>345514100/R</t>
  </si>
  <si>
    <t>zásuvka dvoukonektorová pro napojení počítače a telefonu_x000D_
ELGADOHON CAT 6</t>
  </si>
  <si>
    <t>-803817351</t>
  </si>
  <si>
    <t>220280221/R1</t>
  </si>
  <si>
    <t>-1706329894</t>
  </si>
  <si>
    <t>341210500/R1</t>
  </si>
  <si>
    <t>kabel datový optický DROP FTTX, 4 optická vlákna, 9/125, G.657A</t>
  </si>
  <si>
    <t>558780938</t>
  </si>
  <si>
    <t>341210500/R2</t>
  </si>
  <si>
    <t>kabel datový Nexans UTP CAT6, 4x2x0,5, stíněný</t>
  </si>
  <si>
    <t>1833035947</t>
  </si>
  <si>
    <t>24-M1</t>
  </si>
  <si>
    <t>Dodání a montáž 1 ks servru ozn. S2, skříň Triton 19“,15U, výzbroj dle dodavatele</t>
  </si>
  <si>
    <t>-321747946</t>
  </si>
  <si>
    <t>25-M</t>
  </si>
  <si>
    <t>Sdělovací rozvody - televize</t>
  </si>
  <si>
    <t>743112313/25-M</t>
  </si>
  <si>
    <t>Montáž trubek elektroinstalačních s nasunutím nebo našroubováním do krabic plastových ohebných, typ 14.., 23.., FFKuL, uložených pod omítku, D 16 mm</t>
  </si>
  <si>
    <t>-13726800</t>
  </si>
  <si>
    <t>345710620/25-M</t>
  </si>
  <si>
    <t>Materiál úložný elektroinstalační trubky elektroinstalační ohebné LPFLEX 125N PVC -(ČSN) velmi nízká mechanická odolnost typ        počet m ve svazku 2316   100</t>
  </si>
  <si>
    <t>-1736948461</t>
  </si>
  <si>
    <t>Poznámka k položce:
EAN 8595057600331</t>
  </si>
  <si>
    <t>-1751887328</t>
  </si>
  <si>
    <t>-1942336560</t>
  </si>
  <si>
    <t>210010311/25-M</t>
  </si>
  <si>
    <t>1748364171</t>
  </si>
  <si>
    <t>345715190/25-M</t>
  </si>
  <si>
    <t>Materiál úložný elektroinstalační univerzální krabice z plastické hmoty D 69 x 42 mm, 500 V KU 68-1902 s víčkem KO 68</t>
  </si>
  <si>
    <t>-543157710</t>
  </si>
  <si>
    <t>Poznámka k položce:
EAN 8595057600195</t>
  </si>
  <si>
    <t>-417681723</t>
  </si>
  <si>
    <t>220280221/25-M</t>
  </si>
  <si>
    <t>1308300791</t>
  </si>
  <si>
    <t>341210500/25-M</t>
  </si>
  <si>
    <t>kabel koaxiální pro příjem TV+ R signálu</t>
  </si>
  <si>
    <t>247891327</t>
  </si>
  <si>
    <t>25-M1</t>
  </si>
  <si>
    <t xml:space="preserve">Montáž a dodání:_x000D_
kabelu koaxiálního 150 m, _x000D_
1 ks antény UHF,_x000D_
1 ks paraboly s držákem,_x000D_
1 ks stožáru anténního včetně kotvení,_x000D_
1 ks rozvaděče s ozn. RT/SAT_x000D_
</t>
  </si>
  <si>
    <t>1284960691</t>
  </si>
  <si>
    <t>345514100/R1</t>
  </si>
  <si>
    <t xml:space="preserve">zásuvka TV/R/SAT koncová EU 3303 + kryt 5011A-A201/rámeček 3901A-B10,_x000D_
</t>
  </si>
  <si>
    <t>1671593331</t>
  </si>
  <si>
    <t>Poznámka k položce:
- Tato položka není v ceníku materiálů systému KROS 4 obsažena, proto je v rozpočtu uvedena jako R-položka. Cena uvedeného výrobku byla převzata z katalogů a ceníků jednotlivých výrobců. Jedná se o obvyklou cenu montáže s materiálem.</t>
  </si>
  <si>
    <t>345715150/R</t>
  </si>
  <si>
    <t xml:space="preserve">Materiál úložný elektroinstalační krabice přístrojové instalační z plastické hmoty KP 67/2L 400 V, 142x71x45mm_x000D_
</t>
  </si>
  <si>
    <t>-390810069</t>
  </si>
  <si>
    <t xml:space="preserve">Poznámka k položce:
EAN 8595057600058
</t>
  </si>
  <si>
    <t>1209095</t>
  </si>
  <si>
    <t>Modulové přístroje Ostatní, přísluš. ANTENA DCF TOP 2 RC /9070410/</t>
  </si>
  <si>
    <t>1112962859</t>
  </si>
  <si>
    <t>1379228</t>
  </si>
  <si>
    <t>ANTENA parabola včetně držáku</t>
  </si>
  <si>
    <t>-946804121</t>
  </si>
  <si>
    <t>1212848</t>
  </si>
  <si>
    <t>ANTENNI  STOZAR NEREZ VČETNĚ KOTVENÍ (SVORKY)</t>
  </si>
  <si>
    <t>-819203616</t>
  </si>
  <si>
    <t>25-M/M1</t>
  </si>
  <si>
    <t>Rozvaděč ozn. RT/SAT</t>
  </si>
  <si>
    <t>-1863061390</t>
  </si>
  <si>
    <t>46-M</t>
  </si>
  <si>
    <t>Zemní práce při extr.mont.pracích</t>
  </si>
  <si>
    <t>460490013</t>
  </si>
  <si>
    <t>Krytí kabelů, spojek, koncovek a odbočnic kabelů výstražnou fólií z PVC včetně vyrovnání povrchu rýhy, rozvinutí a uložení fólie do rýhy, fólie šířky do 34cm</t>
  </si>
  <si>
    <t>-1226272805</t>
  </si>
  <si>
    <t>1048282536</t>
  </si>
  <si>
    <t>SO.6 - Novostavba ŠJ-Gastro</t>
  </si>
  <si>
    <t>PSV - PSV</t>
  </si>
  <si>
    <t xml:space="preserve">    96016 - Montáž vybavení kuchyně</t>
  </si>
  <si>
    <t>Ostatní - Ostatní</t>
  </si>
  <si>
    <t xml:space="preserve">    96001 - Sklad odpadu</t>
  </si>
  <si>
    <t xml:space="preserve">    96002 - Sklad potravin 1</t>
  </si>
  <si>
    <t xml:space="preserve">    96003 - Sklad brambor</t>
  </si>
  <si>
    <t xml:space="preserve">    96004 - Sklad potravin 2</t>
  </si>
  <si>
    <t xml:space="preserve">    96005 - Hrubá přípravna zeleniny</t>
  </si>
  <si>
    <t xml:space="preserve">    96006 - Chodba</t>
  </si>
  <si>
    <t xml:space="preserve">    96007 - Úklidová komora, sklad chemie</t>
  </si>
  <si>
    <t xml:space="preserve">    96008 - Vývoz/expedice</t>
  </si>
  <si>
    <t xml:space="preserve">    96009 - Umývárna thermoportů</t>
  </si>
  <si>
    <t xml:space="preserve">    96010 - Umývárna kuchyňského nádobí</t>
  </si>
  <si>
    <t xml:space="preserve">    96011 - Varna</t>
  </si>
  <si>
    <t xml:space="preserve">    96012 - Umývárna stolního nádobí</t>
  </si>
  <si>
    <t xml:space="preserve">    96013 - Výdej hlavních jídel</t>
  </si>
  <si>
    <t xml:space="preserve">    96014 - Ostatní vybavení</t>
  </si>
  <si>
    <t>96016</t>
  </si>
  <si>
    <t>Montáž vybavení kuchyně</t>
  </si>
  <si>
    <t>9601601</t>
  </si>
  <si>
    <t>Montáž všech zařízení kuchyně včetně dopravy</t>
  </si>
  <si>
    <t>komplet</t>
  </si>
  <si>
    <t>878208856</t>
  </si>
  <si>
    <t>Ostatní</t>
  </si>
  <si>
    <t>96001</t>
  </si>
  <si>
    <t>Sklad odpadu</t>
  </si>
  <si>
    <t>9600101</t>
  </si>
  <si>
    <t xml:space="preserve">chladnice plné vnitřní objem 400l, 1x plné dveře_x000D_
kovové vnitřní provedení, 60x65x180 cm, 0,4 kW_x000D_
</t>
  </si>
  <si>
    <t>-742926209</t>
  </si>
  <si>
    <t xml:space="preserve">Poznámka k položce:
</t>
  </si>
  <si>
    <t>96002</t>
  </si>
  <si>
    <t>Sklad potravin 1</t>
  </si>
  <si>
    <t>9600201</t>
  </si>
  <si>
    <t>regál skladový, 6 polic, kovové provedení s možností snadné povrchové údržby, nosnost police min. 50 kg, 10x50x200 cm</t>
  </si>
  <si>
    <t>720988201</t>
  </si>
  <si>
    <t>96003</t>
  </si>
  <si>
    <t>Sklad brambor</t>
  </si>
  <si>
    <t>9600301</t>
  </si>
  <si>
    <t>regál skladový, 6 polic, kovové provedení s možností snadné povrchové údržby, nosnost police min. 50 kg, 100x40x200 cm</t>
  </si>
  <si>
    <t>-1639274992</t>
  </si>
  <si>
    <t>96004</t>
  </si>
  <si>
    <t>Sklad potravin 2</t>
  </si>
  <si>
    <t>9600401</t>
  </si>
  <si>
    <t>regál skladový, 6 polic, kovové provedení s možností snadné povrchové údržby, nosnost police min. 50 kg, 100x50x200 cm</t>
  </si>
  <si>
    <t>1147391716</t>
  </si>
  <si>
    <t>96005</t>
  </si>
  <si>
    <t>Hrubá přípravna zeleniny</t>
  </si>
  <si>
    <t>9600501</t>
  </si>
  <si>
    <t>škrabka brambor, hmotnost náplně 12 kg, _x000D_
celonerezové provedení, spotřeba vody 2,5 l na 1 kg,_x000D_
70x70x95 cm</t>
  </si>
  <si>
    <t>1952206531</t>
  </si>
  <si>
    <t>9600503</t>
  </si>
  <si>
    <t>stůl pracovní s dřezem, 150x70x90 cm</t>
  </si>
  <si>
    <t>-847677302</t>
  </si>
  <si>
    <t>9600504</t>
  </si>
  <si>
    <t>police nástěnná dvoupatrová, 150x35 cm</t>
  </si>
  <si>
    <t>-1930839567</t>
  </si>
  <si>
    <t>9600505</t>
  </si>
  <si>
    <t>chladnice plné vnitřní objem 600l, 1x plné dveře_x000D_
kovové vnitřní provedení, nastavitelné police, 78x73x189 cm, 0,4 kW</t>
  </si>
  <si>
    <t>-306963444</t>
  </si>
  <si>
    <t>9600506</t>
  </si>
  <si>
    <t>mrazák vnitřní objem 600l, 1x plné dveře_x000D_
kovové vnitřní provedení, integrované mražené police, _x000D_
78x73x189 cm</t>
  </si>
  <si>
    <t>351827342</t>
  </si>
  <si>
    <t>96006</t>
  </si>
  <si>
    <t>Chodba</t>
  </si>
  <si>
    <t>9600601</t>
  </si>
  <si>
    <t>příjmová váha, nerezová plošina + digitální displej,_x000D_
nástěnný držák displeje, 60x40x40 cm, 0,1 kW</t>
  </si>
  <si>
    <t>-1737861036</t>
  </si>
  <si>
    <t>9690602</t>
  </si>
  <si>
    <t>nerezový podstavec pro přepravky na pečivo_x000D_
1x plná police, nosnost min 100 kg,_x000D_
150x50x20 cm</t>
  </si>
  <si>
    <t>-224204545</t>
  </si>
  <si>
    <t>9600603</t>
  </si>
  <si>
    <t>chladnice plné vnitřní objem 600l, 1x plné dveře_x000D_
kovové vnitřní provedení, nastavitelné police,_x000D_
78x73x170, 0,4 kW</t>
  </si>
  <si>
    <t>1829119902</t>
  </si>
  <si>
    <t>9600604</t>
  </si>
  <si>
    <t>mrazák vnitřní objem 600l, 1x plné dveře_x000D_
kovové vnitřní provedení, integrované mražené police,_x000D_
78x73x170, 0,4 kW</t>
  </si>
  <si>
    <t>-1662451679</t>
  </si>
  <si>
    <t>96007</t>
  </si>
  <si>
    <t>Úklidová komora, sklad chemie</t>
  </si>
  <si>
    <t>9600701</t>
  </si>
  <si>
    <t>regál skladový, 6 polic, kovové provedení s možností snadné povrchové údržby, nosnost police min. 50 kg,_x000D_
100x50x200 cm</t>
  </si>
  <si>
    <t>1698607854</t>
  </si>
  <si>
    <t>96008</t>
  </si>
  <si>
    <t>Vývoz/expedice</t>
  </si>
  <si>
    <t>9600801</t>
  </si>
  <si>
    <t>vodní lázeň s ohřevem velikost na 4x GN 1/1, _x000D_
spodní police, pojízdné provedení, 153x69x90 cm, 3,2 kW</t>
  </si>
  <si>
    <t>-1147843971</t>
  </si>
  <si>
    <t>9600802</t>
  </si>
  <si>
    <t>stůl pracovní s policí, 100x50x90 cm</t>
  </si>
  <si>
    <t>-521828830</t>
  </si>
  <si>
    <t>9600803</t>
  </si>
  <si>
    <t>police nástěnná, dvoupatrová, 100x25 cm</t>
  </si>
  <si>
    <t>207917054</t>
  </si>
  <si>
    <t>9600804</t>
  </si>
  <si>
    <t>regál nerezový, 5 polic, nosnost police min. 50 kg, 100x50x180 cm</t>
  </si>
  <si>
    <t>-516698127</t>
  </si>
  <si>
    <t>96009</t>
  </si>
  <si>
    <t>Umývárna thermoportů</t>
  </si>
  <si>
    <t>9600901</t>
  </si>
  <si>
    <t>stůl pracovní s policí, 70x70x90 cm</t>
  </si>
  <si>
    <t>1445552168</t>
  </si>
  <si>
    <t>9600902</t>
  </si>
  <si>
    <t>police nástěnná, jednopatrová, 70x35 cm</t>
  </si>
  <si>
    <t>-1520216526</t>
  </si>
  <si>
    <t>9600903</t>
  </si>
  <si>
    <t>stůl mycí s jedním dřezem 90x60 cm, příprava pro stojánkovou baterii se sprchou, 100x70x90 cm</t>
  </si>
  <si>
    <t>-413452999</t>
  </si>
  <si>
    <t>9600904</t>
  </si>
  <si>
    <t>tlaková předmývací sprcha, stojánkové provedení</t>
  </si>
  <si>
    <t>660197212</t>
  </si>
  <si>
    <t>9600905</t>
  </si>
  <si>
    <t>regál nerezový, 5 polic, nosnost police min. 50 kg, 160x60x180 cm</t>
  </si>
  <si>
    <t>-2061981517</t>
  </si>
  <si>
    <t>96010</t>
  </si>
  <si>
    <t>Umývárna kuchyňského nádobí</t>
  </si>
  <si>
    <t>9601001</t>
  </si>
  <si>
    <t>regál nerezový, 5 polic, nosnost police min. 50 kg, 220x60x180 cm</t>
  </si>
  <si>
    <t>1567902902</t>
  </si>
  <si>
    <t>9601002</t>
  </si>
  <si>
    <t>stůl pracovní s policí, 80x70x90 cm</t>
  </si>
  <si>
    <t>-1635421962</t>
  </si>
  <si>
    <t>9601003</t>
  </si>
  <si>
    <t>police nástěnná, jednopatrová, 80x35 cm</t>
  </si>
  <si>
    <t>691858138</t>
  </si>
  <si>
    <t>9601004</t>
  </si>
  <si>
    <t>-1275999559</t>
  </si>
  <si>
    <t>9601005</t>
  </si>
  <si>
    <t>-259278982</t>
  </si>
  <si>
    <t>96011</t>
  </si>
  <si>
    <t>Varna</t>
  </si>
  <si>
    <t>9601101</t>
  </si>
  <si>
    <t>chladnice plné vnitřní objem 400l, 1x plné dveře_x000D_
kovové vnitřní provedení, nastavitelné police, 60x65x180 cm, 0,4 kW</t>
  </si>
  <si>
    <t>372120930</t>
  </si>
  <si>
    <t>9601102</t>
  </si>
  <si>
    <t>stůl pracovní s dřezem a policí, 120x70x90 cm</t>
  </si>
  <si>
    <t>-220164216</t>
  </si>
  <si>
    <t>9601103</t>
  </si>
  <si>
    <t>police nástěnná, dvoupatrová, 120x35 cm</t>
  </si>
  <si>
    <t>-16853104</t>
  </si>
  <si>
    <t>9601104</t>
  </si>
  <si>
    <t>stůl s nyerolinovou pracovní deskou,_x000D_
spodní provedení s policí, 110x70x90 cm</t>
  </si>
  <si>
    <t>-2021623568</t>
  </si>
  <si>
    <t>9601105</t>
  </si>
  <si>
    <t>police nástěnná, dvoupatrová, 110x35 cm</t>
  </si>
  <si>
    <t>972872813</t>
  </si>
  <si>
    <t>9601106</t>
  </si>
  <si>
    <t>chladicí stůl, 3xdveře, 3 sekce, 180x70x90 cm</t>
  </si>
  <si>
    <t>20039592</t>
  </si>
  <si>
    <t>9601107</t>
  </si>
  <si>
    <t>police nástěnná, dvoupatrová, 180x35 cm</t>
  </si>
  <si>
    <t>1907123498</t>
  </si>
  <si>
    <t>9601108</t>
  </si>
  <si>
    <t>stůl pracovní s policí a zásuvkovým blokem, 180x94x85 cm_x000D_
hloubku upravit dle varného zařízení</t>
  </si>
  <si>
    <t>-633053500</t>
  </si>
  <si>
    <t>9601109</t>
  </si>
  <si>
    <t>sporák 4 plotny bez podnoží, el. Ohřev, 80x93x25, 16 kW/400V</t>
  </si>
  <si>
    <t>-1383427429</t>
  </si>
  <si>
    <t>9601110</t>
  </si>
  <si>
    <t>podstavec pod sporák, 80x80x60 cm</t>
  </si>
  <si>
    <t>1008710097</t>
  </si>
  <si>
    <t>9601111</t>
  </si>
  <si>
    <t>sporák 2 plotny bez podnoží, el. Ohřev, 40x93x25 cm, 8 kW/400 V</t>
  </si>
  <si>
    <t>2078817365</t>
  </si>
  <si>
    <t>9601112</t>
  </si>
  <si>
    <t>neutrální pracovní plocha, 40x93x24 cm</t>
  </si>
  <si>
    <t>375569645</t>
  </si>
  <si>
    <t>9601113</t>
  </si>
  <si>
    <t>podstavec pod sporák a neutrální plochu, 80x80x60 cm</t>
  </si>
  <si>
    <t>1167371483</t>
  </si>
  <si>
    <t>9601114</t>
  </si>
  <si>
    <t>kotel varný s duplikátorem, vnitřní objem 100-150 _x000D_
el. Ohřev, 80x93x85, 21,5 kW/400v</t>
  </si>
  <si>
    <t>-1274427383</t>
  </si>
  <si>
    <t>9601115</t>
  </si>
  <si>
    <t>stůl pracovní s policí a zásuvkovým blokem, 186x70x85 cm,_x000D_
délku upravit dle varného zařízení</t>
  </si>
  <si>
    <t>-563771336</t>
  </si>
  <si>
    <t>9601116</t>
  </si>
  <si>
    <t xml:space="preserve">pánev smažící, vnitřní hrubý objem 80 l _x000D_
manuální sklápění, speciální nerezová vana DUOMAT_x000D_
elektrický ohřev, 80x93x85 cm, 13 kW/400V_x000D_
</t>
  </si>
  <si>
    <t>1188657951</t>
  </si>
  <si>
    <t>9601117</t>
  </si>
  <si>
    <t>stůl pracovní s policí, 70x93x85 cm,_x000D_
hloubku upravit dle varného zařízení</t>
  </si>
  <si>
    <t>-143631422</t>
  </si>
  <si>
    <t>9601118</t>
  </si>
  <si>
    <t>univerzální kuchyňský robot vč. příslušenství:_x000D_
- kotlík 30l, 60l vč. háku, metly a míchače_x000D_
- nástavba na krouhání zeleniny vč. sady kotoučů_x000D_
- nástavba na maso vč. sady kotoučů_x000D_
72x72x130 cm, 2,3 kW/400V</t>
  </si>
  <si>
    <t>1615359275</t>
  </si>
  <si>
    <t>9601121</t>
  </si>
  <si>
    <t>stůl pracovní s dřezem, baterií, policí a zásuvkovým blokem, 180x70x90 cm</t>
  </si>
  <si>
    <t>272901329</t>
  </si>
  <si>
    <t>9601122</t>
  </si>
  <si>
    <t>dřevěný řeznický špalek, 70x70x90 cm</t>
  </si>
  <si>
    <t>2099319639</t>
  </si>
  <si>
    <t>9601123</t>
  </si>
  <si>
    <t>stůl pracovní s policí, 100X70x90 cm</t>
  </si>
  <si>
    <t>-1978911828</t>
  </si>
  <si>
    <t>9601124</t>
  </si>
  <si>
    <t>změkčovač vody, automatické provedení, 0,1 kW</t>
  </si>
  <si>
    <t>-159433422</t>
  </si>
  <si>
    <t>9601125</t>
  </si>
  <si>
    <t>konvektomat na 10x GN 1/1, integrovaný bojler páry_x000D_
5 režimů vaření, 94x86x105, 17,6 kW/400V</t>
  </si>
  <si>
    <t>-2011807953</t>
  </si>
  <si>
    <t>9601126</t>
  </si>
  <si>
    <t xml:space="preserve">podstavec pod konvektomat vč. zásuvů na GN, </t>
  </si>
  <si>
    <t>1908815244</t>
  </si>
  <si>
    <t>96012</t>
  </si>
  <si>
    <t>Umývárna stolního nádobí</t>
  </si>
  <si>
    <t>9601201</t>
  </si>
  <si>
    <t>stůl výstupní s policí 2x zadní lem, 120x70x90 cm</t>
  </si>
  <si>
    <t>-857979684</t>
  </si>
  <si>
    <t>9601202</t>
  </si>
  <si>
    <t>police nástěnná, jednopatrová, 100x25 cm</t>
  </si>
  <si>
    <t>385752622</t>
  </si>
  <si>
    <t>9601203</t>
  </si>
  <si>
    <t>mycí stroj s výkonem 40 a 80 košů / hod._x000D_
integrovaný dávkovač mycího i oplachového prostředku,_x000D_
75x75x160 cm, 13 kW/400V</t>
  </si>
  <si>
    <t>1469998177</t>
  </si>
  <si>
    <t>9601203a</t>
  </si>
  <si>
    <t>sada náhradních košů k mycímu stroji 6ks.</t>
  </si>
  <si>
    <t>set</t>
  </si>
  <si>
    <t>1669472177</t>
  </si>
  <si>
    <t>9601204</t>
  </si>
  <si>
    <t>stůl mycí s jedním dřezem 45x45cm, příprava pro tlakovou sprchu 2x zadní lem, 150x70x90 cm</t>
  </si>
  <si>
    <t>1432663285</t>
  </si>
  <si>
    <t>9601205</t>
  </si>
  <si>
    <t>538260919</t>
  </si>
  <si>
    <t>9601206</t>
  </si>
  <si>
    <t>-587823244</t>
  </si>
  <si>
    <t>9601207</t>
  </si>
  <si>
    <t>1358935518</t>
  </si>
  <si>
    <t>9601209</t>
  </si>
  <si>
    <t>regál nerezový, 5 polic, nosnost police min. 50 kg, 150x50x180 cm</t>
  </si>
  <si>
    <t>1630260725</t>
  </si>
  <si>
    <t>9601210</t>
  </si>
  <si>
    <t>regál nerezový, 5 polic, nosnost police min. 50 kg, 120x50x180 cm</t>
  </si>
  <si>
    <t>-2144054143</t>
  </si>
  <si>
    <t>9601211</t>
  </si>
  <si>
    <t>stůl pracovní, 170x60x90 cm</t>
  </si>
  <si>
    <t>-976406613</t>
  </si>
  <si>
    <t>9601212</t>
  </si>
  <si>
    <t>parapet, nerezové provedení, 120x20x4 cm</t>
  </si>
  <si>
    <t>-123488885</t>
  </si>
  <si>
    <t>9601213</t>
  </si>
  <si>
    <t>nádoba na odpad, nerezové pojízdné provedení s víkem, 20x20x45 cm</t>
  </si>
  <si>
    <t>-19511309</t>
  </si>
  <si>
    <t>9601214</t>
  </si>
  <si>
    <t>pojezdová dráha, nerezové trubkové provedení, _x000D_
zkosené rohy, 310x40x4 cm</t>
  </si>
  <si>
    <t>1331963913</t>
  </si>
  <si>
    <t>9601215</t>
  </si>
  <si>
    <t>nerezové zábradlí, se sloupky v 90 cm, kotvení do podlahy</t>
  </si>
  <si>
    <t>-31937714</t>
  </si>
  <si>
    <t>96013</t>
  </si>
  <si>
    <t>Výdej hlavních jídel</t>
  </si>
  <si>
    <t>9601301</t>
  </si>
  <si>
    <t>904083927</t>
  </si>
  <si>
    <t>9601302</t>
  </si>
  <si>
    <t>stůl pracovní s dřezem, policí a dvířky, 180x70x90 cm</t>
  </si>
  <si>
    <t>-368507130</t>
  </si>
  <si>
    <t>9601303</t>
  </si>
  <si>
    <t>-290483416</t>
  </si>
  <si>
    <t>9601304</t>
  </si>
  <si>
    <t>stůl pracovní s policí, 140x70x90 cm</t>
  </si>
  <si>
    <t>414896159</t>
  </si>
  <si>
    <t>9601305</t>
  </si>
  <si>
    <t>výrobník čaje s průtokovým ohřevem, B 10W L/R_x000D_
výkon 10l / cyklus 10 min._x000D_
- filtrační nástavec pro čaj, + sada filtrů_x000D_
- 1 thermos 10l_x000D_
- odkapní mřížka pro 2 termosy (provedení viz. výkres)_x000D_
66x57x78 cm, 6,1 kW/400V</t>
  </si>
  <si>
    <t>-161711775</t>
  </si>
  <si>
    <t>9601306</t>
  </si>
  <si>
    <t>thermos s výpustným ventilem,_x000D_
objem 20l, celonerezové provedení</t>
  </si>
  <si>
    <t>-850318693</t>
  </si>
  <si>
    <t>9601307</t>
  </si>
  <si>
    <t>regál na sklenice, nerezové provedení vč. skleněných polic, šíři přizpůsobit dodaným podnosům, 40x60x50 cm</t>
  </si>
  <si>
    <t>-316188757</t>
  </si>
  <si>
    <t>9601308</t>
  </si>
  <si>
    <t>vodní lázeň na 4x GN 1/1, pevné provedení s napojení na vodu a odpad, spodní police, 150x70x90 cm, 3,6 kW/230W</t>
  </si>
  <si>
    <t>1076461220</t>
  </si>
  <si>
    <t>9601309</t>
  </si>
  <si>
    <t>Výdejní nástavba s hygienický zákrytem_x000D_
1x nerez police, 1x přední rovné sklo_x000D_
sklo odskočit 15 cm od výdejního parapetu pro možný výdej nejmenším strávníkům,_x000D_
150x70x90 cm</t>
  </si>
  <si>
    <t>884340785</t>
  </si>
  <si>
    <t>9601310</t>
  </si>
  <si>
    <t>zásobník na talíře s vyhříváním, kapacita 2x 60 tal. , _x000D_
pojízdné provedení, 87x43x90 cm, 1 kW/230W</t>
  </si>
  <si>
    <t>1818210352</t>
  </si>
  <si>
    <t>9601311</t>
  </si>
  <si>
    <t>zásobník na polévkové misky, v koších 50x50 cm_x000D_
pojízdné provedení, vyhřívaný, 72x90x102 cm, 1,5 kW/230V</t>
  </si>
  <si>
    <t>1507439674</t>
  </si>
  <si>
    <t>9601311a</t>
  </si>
  <si>
    <t xml:space="preserve">sada mycích košů na misky / sklo k vozíku poz. 13.11,_x000D_
</t>
  </si>
  <si>
    <t>-34933885</t>
  </si>
  <si>
    <t>9601312</t>
  </si>
  <si>
    <t>pojezdová dráha, nerezové trubkové provedení, _x000D_
zkosené rohy, 570x30x4 cm</t>
  </si>
  <si>
    <t>-1549550222</t>
  </si>
  <si>
    <t>9601313</t>
  </si>
  <si>
    <t>parapet, nerezové provedení, 100x20x4 cm</t>
  </si>
  <si>
    <t>-1408127128</t>
  </si>
  <si>
    <t>9601314</t>
  </si>
  <si>
    <t>parapet, nerezové provedení, 150x20x4 cm</t>
  </si>
  <si>
    <t>-2024174578</t>
  </si>
  <si>
    <t>9601315</t>
  </si>
  <si>
    <t>zásobník na příbory a podnosy, 75x63x120 cm</t>
  </si>
  <si>
    <t>1263632551</t>
  </si>
  <si>
    <t>9601316</t>
  </si>
  <si>
    <t>nerezové zábradlí se sloupky, celková výška 90 cm, kotvení do podlahy</t>
  </si>
  <si>
    <t>-91160690</t>
  </si>
  <si>
    <t>96014</t>
  </si>
  <si>
    <t>Ostatní vybavení</t>
  </si>
  <si>
    <t>9601401</t>
  </si>
  <si>
    <t>manipulační vozík, 2 plošiny, celonerezové proveden, 100x50x90 cm</t>
  </si>
  <si>
    <t>-195777729</t>
  </si>
  <si>
    <t>9601402</t>
  </si>
  <si>
    <t>manipulační vozík, 1 plošina, zásobovací, 100x60x90 cm</t>
  </si>
  <si>
    <t>590762009</t>
  </si>
  <si>
    <t>SO.7 - Novostavba ŠJ-cesta</t>
  </si>
  <si>
    <t>113151111</t>
  </si>
  <si>
    <t>Rozebírání zpevněných ploch s přemístěním na skládku na vzdálenost do 20 m nebo s naložením na dopravní prostředek ze silničních panelů</t>
  </si>
  <si>
    <t>-1339331449</t>
  </si>
  <si>
    <t>113152112</t>
  </si>
  <si>
    <t>Odstranění podkladů zpevněných ploch s přemístěním na skládku na vzdálenost do 20 m nebo s naložením na dopravní prostředek z kameniva drceného</t>
  </si>
  <si>
    <t>-570394753</t>
  </si>
  <si>
    <t>71*4,5*0,2+71*0,4*2*0,15</t>
  </si>
  <si>
    <t>113311121</t>
  </si>
  <si>
    <t>Odstranění geosyntetik s uložením na vzdálenost do 20 m nebo naložením na dopravní prostředek geomříže geotextilie</t>
  </si>
  <si>
    <t>783607984</t>
  </si>
  <si>
    <t>121101101</t>
  </si>
  <si>
    <t>Sejmutí ornice nebo lesní půdy s vodorovným přemístěním na hromady v místě upotřebení nebo na dočasné či trvalé skládky se složením, na vzdálenost do 50 m</t>
  </si>
  <si>
    <t>-131266387</t>
  </si>
  <si>
    <t>71*5,5*0,3</t>
  </si>
  <si>
    <t>413350056</t>
  </si>
  <si>
    <t>71*5,5</t>
  </si>
  <si>
    <t>181951102</t>
  </si>
  <si>
    <t>Úprava pláně vyrovnáním výškových rozdílů v hornině tř. 1 až 4 se zhutněním</t>
  </si>
  <si>
    <t>1001496214</t>
  </si>
  <si>
    <t>2080569248</t>
  </si>
  <si>
    <t>693110020</t>
  </si>
  <si>
    <t>Geotextilie geotextilie tkané PK-TEX PP (polypropylen) vyztužování, separace a filtrace PK-TEX PP  25   110 g/m2</t>
  </si>
  <si>
    <t>1001200129</t>
  </si>
  <si>
    <t>390,5*1,15 'Přepočtené koeficientem množství</t>
  </si>
  <si>
    <t>291111114</t>
  </si>
  <si>
    <t>Podklad pro zpevněné plochy s rozprostřením a s hutněním z betonového recyklátu</t>
  </si>
  <si>
    <t>251630665</t>
  </si>
  <si>
    <t>291211111</t>
  </si>
  <si>
    <t>Zřízení zpevněné plochy ze silničních panelů osazených do lože tl. 50 mm z kameniva</t>
  </si>
  <si>
    <t>1262532921</t>
  </si>
  <si>
    <t>71*3</t>
  </si>
  <si>
    <t>593810850</t>
  </si>
  <si>
    <t>Prefabrikáty silniční betonové a železobetonové panely silniční 3000-1200-150     300 x 120 x 15 (60t a 30t)</t>
  </si>
  <si>
    <t>903176000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</si>
  <si>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</si>
  <si>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</si>
  <si>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-794517380</t>
  </si>
  <si>
    <t>998226094</t>
  </si>
  <si>
    <t>Přesun hmot pro pozemní komunikace a letiště s krytem montovaným ze silničních dílců ze železového nebo předpjatého betonu Příplatek k ceně za zvětšený přesun přes vymezenou největší dopravní vzdálenost do 5000 m</t>
  </si>
  <si>
    <t>-118851445</t>
  </si>
  <si>
    <t>SO.8 - Novostavba ŠJ-nábytek</t>
  </si>
  <si>
    <t xml:space="preserve">    959 - Vybavení interiéru nábytkem a zařízením</t>
  </si>
  <si>
    <t>959</t>
  </si>
  <si>
    <t>Vybavení interiéru nábytkem a zařízením</t>
  </si>
  <si>
    <t>959001</t>
  </si>
  <si>
    <t>Kancelářská židle pojízdná s područkami_x000D_
Nosnost 150 kg, výškově stavitelná, opěrák s pevnou výztuží -polohovatelný, možnost posunu od sedáku, područky s bočním polohováním</t>
  </si>
  <si>
    <t>-2063470971</t>
  </si>
  <si>
    <t>Poznámka k položce:
Typ židle, čalounění a barevnost bude určena autorským dozorem a investorem dle předložených vzorníků dodavatele</t>
  </si>
  <si>
    <t>959002</t>
  </si>
  <si>
    <t>Kancelářská židle jednací pevná bez područek_x000D_
do setu k židli kancelářské pojízdné, nosnost 150 kg, podnož kovová - nohy ukončeny koncovkami, které nebarví protiskluzové PVC</t>
  </si>
  <si>
    <t>2029154263</t>
  </si>
  <si>
    <t>959003</t>
  </si>
  <si>
    <t>Židle pevná bez područek_x000D_
sedák plast, podnož kovová - nohy ukončeny koncovkami, které nebarví protiskluzové PVC, nosnost 150 kg, stohovatelná</t>
  </si>
  <si>
    <t>1136434528</t>
  </si>
  <si>
    <t>959004</t>
  </si>
  <si>
    <t>Stůl do školní jídelny 750x1200 mm (např. fa Petona)_x000D_
výškově stavitelný (pro děti ve škole i ve školce, stavitelné výšky 59-64-71 cm, podnož kovová - nohy ukončeny koncovkami, které nebarví protiskluzové PVC, deska stolu barevná/buk</t>
  </si>
  <si>
    <t>-2099789747</t>
  </si>
  <si>
    <t>Poznámka k položce:
Rozměr bude koordinován s velikostí židlí, typ stolu, plastu a barevnost bude určen autorským dozorem a investorem dle předložených vzorníků dodavatele</t>
  </si>
  <si>
    <t>959005</t>
  </si>
  <si>
    <t>Židle pevná bez područek pro školní jídelnu, stohovatelná_x000D_
pro děti - školka - snížený sedák, rozměr - možnost zasunout dvě židle pod stůl, podnož kovová - nohy ukončeny koncovkami, které nebarví protiskluzové PVC, nosnost 110 kg</t>
  </si>
  <si>
    <t>-1998595731</t>
  </si>
  <si>
    <t>Poznámka k položce:
Rozměr bude koordinován s roztečí podnoží stolů,
typ židle, plastu a barevnost bude určen autorským dozorem a investorem dle předložených vzorníků dodavatele</t>
  </si>
  <si>
    <t>959006</t>
  </si>
  <si>
    <t xml:space="preserve">Židle pevná bez područek pro školní jídelnu, stohovatelná,_x000D_
pro děti - základní škola, rozměr - možnost zasunout 2 židle pod pod stůl, sedák plast, podnož kovová - nohy ukončeny koncovkami, které nebarví protiskluzové PVC, nosnost 110 kg_x000D_
</t>
  </si>
  <si>
    <t>1235874546</t>
  </si>
  <si>
    <t>Poznámka k položce:
Rozměr bude koordinován s roztečí podnoží stolů, typ židle, plastu a barevnost bude určen autorským dozorem a investorem dle předložených vzorníků dodavatele</t>
  </si>
  <si>
    <t>959007</t>
  </si>
  <si>
    <t>Stůl v zázemí moštárny 600x600 mm_x000D_
deska design buk, podnož kovová</t>
  </si>
  <si>
    <t>-1577991314</t>
  </si>
  <si>
    <t xml:space="preserve">Poznámka k položce:
Typ a barevnost bude určena autorským dozorem a investorem dle předložených vzorníků dodavatele
</t>
  </si>
  <si>
    <t>959008</t>
  </si>
  <si>
    <t>Stůl do šatny v zázemí kuchyně, 750x750 mm_x000D_
deska design buk, podnož kovová</t>
  </si>
  <si>
    <t>-1446625123</t>
  </si>
  <si>
    <t>959009</t>
  </si>
  <si>
    <t>Stůl do šatny v moštárně, 750x750 mm, deska design buk, podnož kovová</t>
  </si>
  <si>
    <t>2044974995</t>
  </si>
  <si>
    <t>959010</t>
  </si>
  <si>
    <t>Skříňka šatnová dvojitá do zázemí kuchyně 600x500x1800 mm, design buk, uzamykatelná FAB</t>
  </si>
  <si>
    <t>2146527069</t>
  </si>
  <si>
    <t>959011</t>
  </si>
  <si>
    <t>Šatní skříňka šatnová do zázemí moštárny, 300x500x1800 mm,_x000D_
design buk, uzamykatelná FAB</t>
  </si>
  <si>
    <t>2049499911</t>
  </si>
  <si>
    <t>959012</t>
  </si>
  <si>
    <t>Skříň policová na ukládání čistého prádla 900x500x2100 mm, do zázemí kuchyně, design buk, uzamykatelná</t>
  </si>
  <si>
    <t>1420558030</t>
  </si>
  <si>
    <t>959013</t>
  </si>
  <si>
    <t>Skříňová sestava se zabudovaným trezorem,_x000D_
do kanceláře vedoucí kuchyně, viz detail i13,, design světlé dřevo jako stolová sestava, uzamykatelná FAB, vestavěný trezor - 2 police</t>
  </si>
  <si>
    <t>sestava</t>
  </si>
  <si>
    <t>-569883803</t>
  </si>
  <si>
    <t xml:space="preserve">Poznámka k položce:
Typ skříněk a trezoru a barevnost bude určena autorským dozorem a investorem dle předložených vzorníků dodavatele
</t>
  </si>
  <si>
    <t>959014</t>
  </si>
  <si>
    <t xml:space="preserve">Stolová sestava s pojízdnými kontejnery, do místnosti kanceláře vedoucí č. 102, rozměry dle popisu i14, 2 stoly, design světlé dřevo stejné se skříňovou sestavou, kovová podnož, kontejner sanostatný, pojízdný, 4 zásuvky, uzamykatelný, kontejner na počítač - pojízdný </t>
  </si>
  <si>
    <t>2100833770</t>
  </si>
  <si>
    <t>959015</t>
  </si>
  <si>
    <t>Skříňová a stolová sestava s pojízdnými kontejnery, do místnosti č. 106 - administrativa šéfkuchaře, design světlé dřevo,_x000D_
skříň 600x450x2100 mm, stůl 750x1200 mm, kontejner samostatný, pojízdný, 4 zásuvky, uzamykatelný, kontejner na počítač pojízdný</t>
  </si>
  <si>
    <t>-95967176</t>
  </si>
  <si>
    <t>959016</t>
  </si>
  <si>
    <t>Minikuchyně do zázemí moštárny š. 900 mm, design buk, pracovní deska nerez s dřezem</t>
  </si>
  <si>
    <t>765175536</t>
  </si>
  <si>
    <t>959017</t>
  </si>
  <si>
    <t>Umývací centrum v moštárně, materiál nerez, provedení stejné s dodávkou zařízení kuchyně dle nákresu i17</t>
  </si>
  <si>
    <t>1854585856</t>
  </si>
  <si>
    <t xml:space="preserve">Poznámka k položce:
Dodávka stavby samostatně, mimo dodávku zařízení kuchyně v 1.NP
Typ bude schválen autorským dozorem a investorem dle předložených vzorníků dodavatele
</t>
  </si>
  <si>
    <t>959018</t>
  </si>
  <si>
    <t>Regál skladový 6 polic, 1000x500x2000 mm, kovové provedení s možností snadné povrchové údržby, nosnost police 50 kg,</t>
  </si>
  <si>
    <t>1506125008</t>
  </si>
  <si>
    <t xml:space="preserve">Poznámka k položce:
Dodávka stavby samostatně, mimo dodávku zařízení kuchyně, typ bude schválen autorským dozorem a investorem dle předložených vzorníků dodavatele
</t>
  </si>
  <si>
    <t>959019</t>
  </si>
  <si>
    <t>Pračka a sušička-set nad sebou, v zázemí kuchyně, pro praní a sušení provozních textílií, mezikus s výsuvnou policí, 600x600 mm</t>
  </si>
  <si>
    <t>-270155752</t>
  </si>
  <si>
    <t>959020</t>
  </si>
  <si>
    <t>Závěsný projektor v jídelně - není předmětem dodávky stavby</t>
  </si>
  <si>
    <t>-719281814</t>
  </si>
  <si>
    <t>959021</t>
  </si>
  <si>
    <t>Objednávkový systém na obědy-viz samostatný oddíl</t>
  </si>
  <si>
    <t>979122719</t>
  </si>
  <si>
    <t>959022</t>
  </si>
  <si>
    <t>Nástěnka korková v Al rámu 900x600 mm, nástěnka s povrchem z přírodního drceného korku, sendvičová konstrukce - tabule se nekroutí, rám z eleoxovaného hliníku, plastové rohy, ze zasní strany hliníková výztuha, příslušenství pro montáž na stěnu</t>
  </si>
  <si>
    <t>-1331065858</t>
  </si>
  <si>
    <t>959023</t>
  </si>
  <si>
    <t>Nástěnka korková v Al rámu 1000x1500 mm, nástěnka s povrchem z přírodního drceného korku, sendvičová konstrukce - tabule se nekroutí, rám z eleoxovaného hliníku, plastové rohy, ze zasní strany hliníková výztuha, příslušenství pro montáž na stěnu</t>
  </si>
  <si>
    <t>1348871732</t>
  </si>
  <si>
    <t>959024</t>
  </si>
  <si>
    <t>Věšák na kabáty stojanový, materiál kov, s úpravou do vlhkého prostředí, výška cca 1800 mm</t>
  </si>
  <si>
    <t>-2074310590</t>
  </si>
  <si>
    <t>959025</t>
  </si>
  <si>
    <t>Věšák na kabáty dvojitý na stěnu, materiál kov, s úpravou do vlhkého prostředí</t>
  </si>
  <si>
    <t>-316924391</t>
  </si>
  <si>
    <t>959026</t>
  </si>
  <si>
    <t>Zásobník toaletního papíru bubnový, materiál nerez mat</t>
  </si>
  <si>
    <t>793930369</t>
  </si>
  <si>
    <t xml:space="preserve">Poznámka k položce:
Typ bude určen autorským dozorem a investorem dle předložených vzorníků dodavatele
</t>
  </si>
  <si>
    <t>959027</t>
  </si>
  <si>
    <t>WC štětka</t>
  </si>
  <si>
    <t>-1305835876</t>
  </si>
  <si>
    <t>959028</t>
  </si>
  <si>
    <t>Odpadkový koš s víkem, materiál nerez mat</t>
  </si>
  <si>
    <t>1093584205</t>
  </si>
  <si>
    <t>959029</t>
  </si>
  <si>
    <t>Tyč nerezová, l=1,2 m na závěs sprchy včetně rozet kotvených na svislou stěnu, závěs do sprchy látkový, pratelný, 1800x2000 mm s kroužky</t>
  </si>
  <si>
    <t>917172881</t>
  </si>
  <si>
    <t>SO.9 - Novostavba ŠJ-objednávkový systém</t>
  </si>
  <si>
    <t>HSV - HSV</t>
  </si>
  <si>
    <t xml:space="preserve">    100 - Evidence strávníků-doplnění stávajícího systému</t>
  </si>
  <si>
    <t>Evidence strávníků-doplnění stávajícího systému</t>
  </si>
  <si>
    <t>1001</t>
  </si>
  <si>
    <t>Rozšiřovací sw modul pro objednávání a odhlašování stravy</t>
  </si>
  <si>
    <t>-1230540050</t>
  </si>
  <si>
    <t>1002</t>
  </si>
  <si>
    <t xml:space="preserve">objednávací terminál terminálu s barevnou dotykovou obrazovkou pro objednávání a odhlašování stravy /zobrazení stavu konta, alergenů, přehled objednávek, možnost omezení skupin  strávníků, akceptace ID médií 13,56MHz/ </t>
  </si>
  <si>
    <t>343578982</t>
  </si>
  <si>
    <t>1003</t>
  </si>
  <si>
    <t>Napájecí záložní zdroj</t>
  </si>
  <si>
    <t>954822327</t>
  </si>
  <si>
    <t>1004</t>
  </si>
  <si>
    <t>Výdejní terminál s převodníkem a záložním zdrojem /přehled o vydaných porcích, upozornění na opakovaný výdej stravy, vyhodnocení nároku na výdej stravy, akceptace ID médií 13,56MHz/</t>
  </si>
  <si>
    <t>-1085276037</t>
  </si>
  <si>
    <t>1005</t>
  </si>
  <si>
    <t xml:space="preserve">USB identifikátor pro pohodlné přidělování čipů strávníkům / akceptace ID médií 13,56MHz/ </t>
  </si>
  <si>
    <t>540563002</t>
  </si>
  <si>
    <t>1006</t>
  </si>
  <si>
    <t>Instalace a nastavení sw, školení, instalace HW na připravenou kabeláž</t>
  </si>
  <si>
    <t>-846861371</t>
  </si>
  <si>
    <t>1007</t>
  </si>
  <si>
    <t xml:space="preserve">Vzdálená servisní podpora pro zahájení provozu </t>
  </si>
  <si>
    <t>-614284639</t>
  </si>
  <si>
    <t>1008</t>
  </si>
  <si>
    <t>1569962525</t>
  </si>
  <si>
    <t xml:space="preserve">Poznámka k položce:
Obecné požadavky: 
- Rozšíření stávajícího stravovacího systému o hw s možností objednávání a odhlašování stravy. 
- Dodávka nového hw pro výdej stravy.
Vzhledem k již realizovaným investicím do aktualizací sw /Skladové hospodářství, rejstřík strávníků, evidence plateb, objednávání internetem na strava.cz, mobilní aplikace objednávání stravy, legislativa atd/  nastavení sw, školení a legislativním upgradům požadujeme při nové dodávce zajištění kompatibility se stávajícím systémem tak, aby nedocházelo ke zbytečnému zmaření již vynaložených prostředků.
Systém evidence skladu a normování jídel bude umožňovat následující funkce 
• založení, oprava, rušení skladové karty a karty se surovinami 
• vytvoření příjemky zboží na sklad 
• sestavení jídelníčku z receptur 
• zadání počtu porcí, případně import z programu s evidencí strávníků 
• nanormování jídel (vytvoření, úprava, zaokrouhlení, tisk) žádanky 
• vytvoření výdejky zboží ručním zadáním či přenosem ze žádanky 
• automatický výpočet finanční bilance 
• výpočet spotřebního koše 
• tisk uzávěrkových sestav včetně inventury 
Systém evidence výdeje a objednávání stravy (SW Stravné) bude umožňovat následující funkce 
•vytvoření záznamu strávníka, přidělení identifikačního čipu či karty, výměna čipu či karty, zablokování čipu či karty
• přihlášení strávníka ke stravování, evidence plateb 
• výdejních terminálů 
• zjištění počtu objednaných porcí na libovolný den, či období na počítači v pokladně 
• každodenní automatickou uzávěrku příjmu objednávek na objednacím místě (ve stanovenou dobu) 
• samostatné objednání (přihláška, odhláška, změna druhu) jídla strávníky na stanovené období na objednacím místě na období 
• automatickou i ruční aktualizaci údajů ve výdejních i objednacích terminálech z počítače v pokladně 
• vytvoření vazebního souboru pro bezhotovostní styk s bankovním ústavem, načtení výpisů z banky 
• tisk uzávěrkových sestav na počítači v pokladně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</si>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</sst>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1" fillId="0" borderId="5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Border="1" applyAlignment="1" applyProtection="1"/>
    <xf numFmtId="0" fontId="11" fillId="0" borderId="5" xfId="0" applyFont="1" applyBorder="1" applyAlignment="1"/>
    <xf numFmtId="0" fontId="11" fillId="0" borderId="18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9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41" fillId="0" borderId="2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65" t="s">
        <v>16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29"/>
      <c r="AQ5" s="31"/>
      <c r="BE5" s="36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7" t="s">
        <v>19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29"/>
      <c r="AQ6" s="31"/>
      <c r="BE6" s="364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64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64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64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33</v>
      </c>
      <c r="AO10" s="29"/>
      <c r="AP10" s="29"/>
      <c r="AQ10" s="31"/>
      <c r="BE10" s="364"/>
      <c r="BS10" s="24" t="s">
        <v>20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22</v>
      </c>
      <c r="AO11" s="29"/>
      <c r="AP11" s="29"/>
      <c r="AQ11" s="31"/>
      <c r="BE11" s="364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64"/>
      <c r="BS12" s="24" t="s">
        <v>20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37</v>
      </c>
      <c r="AO13" s="29"/>
      <c r="AP13" s="29"/>
      <c r="AQ13" s="31"/>
      <c r="BE13" s="364"/>
      <c r="BS13" s="24" t="s">
        <v>20</v>
      </c>
    </row>
    <row r="14" spans="1:74">
      <c r="B14" s="28"/>
      <c r="C14" s="29"/>
      <c r="D14" s="29"/>
      <c r="E14" s="368" t="s">
        <v>37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" t="s">
        <v>35</v>
      </c>
      <c r="AL14" s="29"/>
      <c r="AM14" s="29"/>
      <c r="AN14" s="39" t="s">
        <v>37</v>
      </c>
      <c r="AO14" s="29"/>
      <c r="AP14" s="29"/>
      <c r="AQ14" s="31"/>
      <c r="BE14" s="364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64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39</v>
      </c>
      <c r="AO16" s="29"/>
      <c r="AP16" s="29"/>
      <c r="AQ16" s="31"/>
      <c r="BE16" s="364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22</v>
      </c>
      <c r="AO17" s="29"/>
      <c r="AP17" s="29"/>
      <c r="AQ17" s="31"/>
      <c r="BE17" s="364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64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64"/>
      <c r="BS19" s="24" t="s">
        <v>8</v>
      </c>
    </row>
    <row r="20" spans="2:71" ht="22.5" customHeight="1">
      <c r="B20" s="28"/>
      <c r="C20" s="29"/>
      <c r="D20" s="29"/>
      <c r="E20" s="370" t="s">
        <v>22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9"/>
      <c r="AP20" s="29"/>
      <c r="AQ20" s="31"/>
      <c r="BE20" s="36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6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64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1">
        <f>ROUND(AG51,2)</f>
        <v>0</v>
      </c>
      <c r="AL23" s="372"/>
      <c r="AM23" s="372"/>
      <c r="AN23" s="372"/>
      <c r="AO23" s="372"/>
      <c r="AP23" s="42"/>
      <c r="AQ23" s="45"/>
      <c r="BE23" s="36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6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3" t="s">
        <v>44</v>
      </c>
      <c r="M25" s="373"/>
      <c r="N25" s="373"/>
      <c r="O25" s="373"/>
      <c r="P25" s="42"/>
      <c r="Q25" s="42"/>
      <c r="R25" s="42"/>
      <c r="S25" s="42"/>
      <c r="T25" s="42"/>
      <c r="U25" s="42"/>
      <c r="V25" s="42"/>
      <c r="W25" s="373" t="s">
        <v>45</v>
      </c>
      <c r="X25" s="373"/>
      <c r="Y25" s="373"/>
      <c r="Z25" s="373"/>
      <c r="AA25" s="373"/>
      <c r="AB25" s="373"/>
      <c r="AC25" s="373"/>
      <c r="AD25" s="373"/>
      <c r="AE25" s="373"/>
      <c r="AF25" s="42"/>
      <c r="AG25" s="42"/>
      <c r="AH25" s="42"/>
      <c r="AI25" s="42"/>
      <c r="AJ25" s="42"/>
      <c r="AK25" s="373" t="s">
        <v>46</v>
      </c>
      <c r="AL25" s="373"/>
      <c r="AM25" s="373"/>
      <c r="AN25" s="373"/>
      <c r="AO25" s="373"/>
      <c r="AP25" s="42"/>
      <c r="AQ25" s="45"/>
      <c r="BE25" s="364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374">
        <v>0.21</v>
      </c>
      <c r="M26" s="375"/>
      <c r="N26" s="375"/>
      <c r="O26" s="375"/>
      <c r="P26" s="48"/>
      <c r="Q26" s="48"/>
      <c r="R26" s="48"/>
      <c r="S26" s="48"/>
      <c r="T26" s="48"/>
      <c r="U26" s="48"/>
      <c r="V26" s="48"/>
      <c r="W26" s="376">
        <f>ROUND(AZ51,2)</f>
        <v>0</v>
      </c>
      <c r="X26" s="375"/>
      <c r="Y26" s="375"/>
      <c r="Z26" s="375"/>
      <c r="AA26" s="375"/>
      <c r="AB26" s="375"/>
      <c r="AC26" s="375"/>
      <c r="AD26" s="375"/>
      <c r="AE26" s="375"/>
      <c r="AF26" s="48"/>
      <c r="AG26" s="48"/>
      <c r="AH26" s="48"/>
      <c r="AI26" s="48"/>
      <c r="AJ26" s="48"/>
      <c r="AK26" s="376">
        <f>ROUND(AV51,2)</f>
        <v>0</v>
      </c>
      <c r="AL26" s="375"/>
      <c r="AM26" s="375"/>
      <c r="AN26" s="375"/>
      <c r="AO26" s="375"/>
      <c r="AP26" s="48"/>
      <c r="AQ26" s="50"/>
      <c r="BE26" s="364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374">
        <v>0.15</v>
      </c>
      <c r="M27" s="375"/>
      <c r="N27" s="375"/>
      <c r="O27" s="375"/>
      <c r="P27" s="48"/>
      <c r="Q27" s="48"/>
      <c r="R27" s="48"/>
      <c r="S27" s="48"/>
      <c r="T27" s="48"/>
      <c r="U27" s="48"/>
      <c r="V27" s="48"/>
      <c r="W27" s="376">
        <f>ROUND(BA51,2)</f>
        <v>0</v>
      </c>
      <c r="X27" s="375"/>
      <c r="Y27" s="375"/>
      <c r="Z27" s="375"/>
      <c r="AA27" s="375"/>
      <c r="AB27" s="375"/>
      <c r="AC27" s="375"/>
      <c r="AD27" s="375"/>
      <c r="AE27" s="375"/>
      <c r="AF27" s="48"/>
      <c r="AG27" s="48"/>
      <c r="AH27" s="48"/>
      <c r="AI27" s="48"/>
      <c r="AJ27" s="48"/>
      <c r="AK27" s="376">
        <f>ROUND(AW51,2)</f>
        <v>0</v>
      </c>
      <c r="AL27" s="375"/>
      <c r="AM27" s="375"/>
      <c r="AN27" s="375"/>
      <c r="AO27" s="375"/>
      <c r="AP27" s="48"/>
      <c r="AQ27" s="50"/>
      <c r="BE27" s="364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374">
        <v>0.21</v>
      </c>
      <c r="M28" s="375"/>
      <c r="N28" s="375"/>
      <c r="O28" s="375"/>
      <c r="P28" s="48"/>
      <c r="Q28" s="48"/>
      <c r="R28" s="48"/>
      <c r="S28" s="48"/>
      <c r="T28" s="48"/>
      <c r="U28" s="48"/>
      <c r="V28" s="48"/>
      <c r="W28" s="376">
        <f>ROUND(BB51,2)</f>
        <v>0</v>
      </c>
      <c r="X28" s="375"/>
      <c r="Y28" s="375"/>
      <c r="Z28" s="375"/>
      <c r="AA28" s="375"/>
      <c r="AB28" s="375"/>
      <c r="AC28" s="375"/>
      <c r="AD28" s="375"/>
      <c r="AE28" s="375"/>
      <c r="AF28" s="48"/>
      <c r="AG28" s="48"/>
      <c r="AH28" s="48"/>
      <c r="AI28" s="48"/>
      <c r="AJ28" s="48"/>
      <c r="AK28" s="376">
        <v>0</v>
      </c>
      <c r="AL28" s="375"/>
      <c r="AM28" s="375"/>
      <c r="AN28" s="375"/>
      <c r="AO28" s="375"/>
      <c r="AP28" s="48"/>
      <c r="AQ28" s="50"/>
      <c r="BE28" s="364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374">
        <v>0.15</v>
      </c>
      <c r="M29" s="375"/>
      <c r="N29" s="375"/>
      <c r="O29" s="375"/>
      <c r="P29" s="48"/>
      <c r="Q29" s="48"/>
      <c r="R29" s="48"/>
      <c r="S29" s="48"/>
      <c r="T29" s="48"/>
      <c r="U29" s="48"/>
      <c r="V29" s="48"/>
      <c r="W29" s="376">
        <f>ROUND(BC51,2)</f>
        <v>0</v>
      </c>
      <c r="X29" s="375"/>
      <c r="Y29" s="375"/>
      <c r="Z29" s="375"/>
      <c r="AA29" s="375"/>
      <c r="AB29" s="375"/>
      <c r="AC29" s="375"/>
      <c r="AD29" s="375"/>
      <c r="AE29" s="375"/>
      <c r="AF29" s="48"/>
      <c r="AG29" s="48"/>
      <c r="AH29" s="48"/>
      <c r="AI29" s="48"/>
      <c r="AJ29" s="48"/>
      <c r="AK29" s="376">
        <v>0</v>
      </c>
      <c r="AL29" s="375"/>
      <c r="AM29" s="375"/>
      <c r="AN29" s="375"/>
      <c r="AO29" s="375"/>
      <c r="AP29" s="48"/>
      <c r="AQ29" s="50"/>
      <c r="BE29" s="364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374">
        <v>0</v>
      </c>
      <c r="M30" s="375"/>
      <c r="N30" s="375"/>
      <c r="O30" s="375"/>
      <c r="P30" s="48"/>
      <c r="Q30" s="48"/>
      <c r="R30" s="48"/>
      <c r="S30" s="48"/>
      <c r="T30" s="48"/>
      <c r="U30" s="48"/>
      <c r="V30" s="48"/>
      <c r="W30" s="376">
        <f>ROUND(BD51,2)</f>
        <v>0</v>
      </c>
      <c r="X30" s="375"/>
      <c r="Y30" s="375"/>
      <c r="Z30" s="375"/>
      <c r="AA30" s="375"/>
      <c r="AB30" s="375"/>
      <c r="AC30" s="375"/>
      <c r="AD30" s="375"/>
      <c r="AE30" s="375"/>
      <c r="AF30" s="48"/>
      <c r="AG30" s="48"/>
      <c r="AH30" s="48"/>
      <c r="AI30" s="48"/>
      <c r="AJ30" s="48"/>
      <c r="AK30" s="376">
        <v>0</v>
      </c>
      <c r="AL30" s="375"/>
      <c r="AM30" s="375"/>
      <c r="AN30" s="375"/>
      <c r="AO30" s="375"/>
      <c r="AP30" s="48"/>
      <c r="AQ30" s="50"/>
      <c r="BE30" s="36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64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377" t="s">
        <v>55</v>
      </c>
      <c r="Y32" s="378"/>
      <c r="Z32" s="378"/>
      <c r="AA32" s="378"/>
      <c r="AB32" s="378"/>
      <c r="AC32" s="53"/>
      <c r="AD32" s="53"/>
      <c r="AE32" s="53"/>
      <c r="AF32" s="53"/>
      <c r="AG32" s="53"/>
      <c r="AH32" s="53"/>
      <c r="AI32" s="53"/>
      <c r="AJ32" s="53"/>
      <c r="AK32" s="379">
        <f>SUM(AK23:AK30)</f>
        <v>0</v>
      </c>
      <c r="AL32" s="378"/>
      <c r="AM32" s="378"/>
      <c r="AN32" s="378"/>
      <c r="AO32" s="380"/>
      <c r="AP32" s="51"/>
      <c r="AQ32" s="55"/>
      <c r="BE32" s="36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215916-2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81" t="str">
        <f>K6</f>
        <v>Dýšina-novostavba ŠJ</v>
      </c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  <c r="AO42" s="38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Dýšina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83" t="str">
        <f>IF(AN8= "","",AN8)</f>
        <v>31. 12. 2016</v>
      </c>
      <c r="AN44" s="38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Obec Dýšina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84" t="str">
        <f>IF(E17="","",E17)</f>
        <v>BRM s.r.o.</v>
      </c>
      <c r="AN46" s="384"/>
      <c r="AO46" s="384"/>
      <c r="AP46" s="384"/>
      <c r="AQ46" s="63"/>
      <c r="AR46" s="61"/>
      <c r="AS46" s="385" t="s">
        <v>57</v>
      </c>
      <c r="AT46" s="38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7"/>
      <c r="AT47" s="38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9"/>
      <c r="AT48" s="39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91" t="s">
        <v>58</v>
      </c>
      <c r="D49" s="392"/>
      <c r="E49" s="392"/>
      <c r="F49" s="392"/>
      <c r="G49" s="392"/>
      <c r="H49" s="79"/>
      <c r="I49" s="393" t="s">
        <v>59</v>
      </c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4" t="s">
        <v>60</v>
      </c>
      <c r="AH49" s="392"/>
      <c r="AI49" s="392"/>
      <c r="AJ49" s="392"/>
      <c r="AK49" s="392"/>
      <c r="AL49" s="392"/>
      <c r="AM49" s="392"/>
      <c r="AN49" s="393" t="s">
        <v>61</v>
      </c>
      <c r="AO49" s="392"/>
      <c r="AP49" s="392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8">
        <f>ROUND(SUM(AG52:AG60),2)</f>
        <v>0</v>
      </c>
      <c r="AH51" s="398"/>
      <c r="AI51" s="398"/>
      <c r="AJ51" s="398"/>
      <c r="AK51" s="398"/>
      <c r="AL51" s="398"/>
      <c r="AM51" s="398"/>
      <c r="AN51" s="399">
        <f t="shared" ref="AN51:AN60" si="0">SUM(AG51,AT51)</f>
        <v>0</v>
      </c>
      <c r="AO51" s="399"/>
      <c r="AP51" s="399"/>
      <c r="AQ51" s="89" t="s">
        <v>22</v>
      </c>
      <c r="AR51" s="71"/>
      <c r="AS51" s="90">
        <f>ROUND(SUM(AS52:AS60),2)</f>
        <v>0</v>
      </c>
      <c r="AT51" s="91">
        <f t="shared" ref="AT51:AT60" si="1">ROUND(SUM(AV51:AW51),2)</f>
        <v>0</v>
      </c>
      <c r="AU51" s="92">
        <f>ROUND(SUM(AU52:AU60),5)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ROUND(SUM(AZ52:AZ60),2)</f>
        <v>0</v>
      </c>
      <c r="BA51" s="91">
        <f>ROUND(SUM(BA52:BA60),2)</f>
        <v>0</v>
      </c>
      <c r="BB51" s="91">
        <f>ROUND(SUM(BB52:BB60),2)</f>
        <v>0</v>
      </c>
      <c r="BC51" s="91">
        <f>ROUND(SUM(BC52:BC60),2)</f>
        <v>0</v>
      </c>
      <c r="BD51" s="93">
        <f>ROUND(SUM(BD52:BD60),2)</f>
        <v>0</v>
      </c>
      <c r="BS51" s="94" t="s">
        <v>76</v>
      </c>
      <c r="BT51" s="94" t="s">
        <v>77</v>
      </c>
      <c r="BU51" s="95" t="s">
        <v>78</v>
      </c>
      <c r="BV51" s="94" t="s">
        <v>79</v>
      </c>
      <c r="BW51" s="94" t="s">
        <v>7</v>
      </c>
      <c r="BX51" s="94" t="s">
        <v>80</v>
      </c>
      <c r="CL51" s="94" t="s">
        <v>22</v>
      </c>
    </row>
    <row r="52" spans="1:91" s="5" customFormat="1" ht="22.5" customHeight="1">
      <c r="A52" s="96" t="s">
        <v>81</v>
      </c>
      <c r="B52" s="97"/>
      <c r="C52" s="98"/>
      <c r="D52" s="397" t="s">
        <v>82</v>
      </c>
      <c r="E52" s="397"/>
      <c r="F52" s="397"/>
      <c r="G52" s="397"/>
      <c r="H52" s="397"/>
      <c r="I52" s="99"/>
      <c r="J52" s="397" t="s">
        <v>83</v>
      </c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5">
        <f>'SO.1 - Novostavba ŠJ-STAV'!J27</f>
        <v>0</v>
      </c>
      <c r="AH52" s="396"/>
      <c r="AI52" s="396"/>
      <c r="AJ52" s="396"/>
      <c r="AK52" s="396"/>
      <c r="AL52" s="396"/>
      <c r="AM52" s="396"/>
      <c r="AN52" s="395">
        <f t="shared" si="0"/>
        <v>0</v>
      </c>
      <c r="AO52" s="396"/>
      <c r="AP52" s="396"/>
      <c r="AQ52" s="100" t="s">
        <v>84</v>
      </c>
      <c r="AR52" s="101"/>
      <c r="AS52" s="102">
        <v>0</v>
      </c>
      <c r="AT52" s="103">
        <f t="shared" si="1"/>
        <v>0</v>
      </c>
      <c r="AU52" s="104">
        <f>'SO.1 - Novostavba ŠJ-STAV'!P110</f>
        <v>0</v>
      </c>
      <c r="AV52" s="103">
        <f>'SO.1 - Novostavba ŠJ-STAV'!J30</f>
        <v>0</v>
      </c>
      <c r="AW52" s="103">
        <f>'SO.1 - Novostavba ŠJ-STAV'!J31</f>
        <v>0</v>
      </c>
      <c r="AX52" s="103">
        <f>'SO.1 - Novostavba ŠJ-STAV'!J32</f>
        <v>0</v>
      </c>
      <c r="AY52" s="103">
        <f>'SO.1 - Novostavba ŠJ-STAV'!J33</f>
        <v>0</v>
      </c>
      <c r="AZ52" s="103">
        <f>'SO.1 - Novostavba ŠJ-STAV'!F30</f>
        <v>0</v>
      </c>
      <c r="BA52" s="103">
        <f>'SO.1 - Novostavba ŠJ-STAV'!F31</f>
        <v>0</v>
      </c>
      <c r="BB52" s="103">
        <f>'SO.1 - Novostavba ŠJ-STAV'!F32</f>
        <v>0</v>
      </c>
      <c r="BC52" s="103">
        <f>'SO.1 - Novostavba ŠJ-STAV'!F33</f>
        <v>0</v>
      </c>
      <c r="BD52" s="105">
        <f>'SO.1 - Novostavba ŠJ-STAV'!F34</f>
        <v>0</v>
      </c>
      <c r="BT52" s="106" t="s">
        <v>24</v>
      </c>
      <c r="BV52" s="106" t="s">
        <v>79</v>
      </c>
      <c r="BW52" s="106" t="s">
        <v>85</v>
      </c>
      <c r="BX52" s="106" t="s">
        <v>7</v>
      </c>
      <c r="CL52" s="106" t="s">
        <v>22</v>
      </c>
      <c r="CM52" s="106" t="s">
        <v>86</v>
      </c>
    </row>
    <row r="53" spans="1:91" s="5" customFormat="1" ht="22.5" customHeight="1">
      <c r="A53" s="96" t="s">
        <v>81</v>
      </c>
      <c r="B53" s="97"/>
      <c r="C53" s="98"/>
      <c r="D53" s="397" t="s">
        <v>87</v>
      </c>
      <c r="E53" s="397"/>
      <c r="F53" s="397"/>
      <c r="G53" s="397"/>
      <c r="H53" s="397"/>
      <c r="I53" s="99"/>
      <c r="J53" s="397" t="s">
        <v>88</v>
      </c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5">
        <f>'SO.2 - Novostavba ŠJ-ZTI'!J27</f>
        <v>0</v>
      </c>
      <c r="AH53" s="396"/>
      <c r="AI53" s="396"/>
      <c r="AJ53" s="396"/>
      <c r="AK53" s="396"/>
      <c r="AL53" s="396"/>
      <c r="AM53" s="396"/>
      <c r="AN53" s="395">
        <f t="shared" si="0"/>
        <v>0</v>
      </c>
      <c r="AO53" s="396"/>
      <c r="AP53" s="396"/>
      <c r="AQ53" s="100" t="s">
        <v>84</v>
      </c>
      <c r="AR53" s="101"/>
      <c r="AS53" s="102">
        <v>0</v>
      </c>
      <c r="AT53" s="103">
        <f t="shared" si="1"/>
        <v>0</v>
      </c>
      <c r="AU53" s="104">
        <f>'SO.2 - Novostavba ŠJ-ZTI'!P84</f>
        <v>0</v>
      </c>
      <c r="AV53" s="103">
        <f>'SO.2 - Novostavba ŠJ-ZTI'!J30</f>
        <v>0</v>
      </c>
      <c r="AW53" s="103">
        <f>'SO.2 - Novostavba ŠJ-ZTI'!J31</f>
        <v>0</v>
      </c>
      <c r="AX53" s="103">
        <f>'SO.2 - Novostavba ŠJ-ZTI'!J32</f>
        <v>0</v>
      </c>
      <c r="AY53" s="103">
        <f>'SO.2 - Novostavba ŠJ-ZTI'!J33</f>
        <v>0</v>
      </c>
      <c r="AZ53" s="103">
        <f>'SO.2 - Novostavba ŠJ-ZTI'!F30</f>
        <v>0</v>
      </c>
      <c r="BA53" s="103">
        <f>'SO.2 - Novostavba ŠJ-ZTI'!F31</f>
        <v>0</v>
      </c>
      <c r="BB53" s="103">
        <f>'SO.2 - Novostavba ŠJ-ZTI'!F32</f>
        <v>0</v>
      </c>
      <c r="BC53" s="103">
        <f>'SO.2 - Novostavba ŠJ-ZTI'!F33</f>
        <v>0</v>
      </c>
      <c r="BD53" s="105">
        <f>'SO.2 - Novostavba ŠJ-ZTI'!F34</f>
        <v>0</v>
      </c>
      <c r="BT53" s="106" t="s">
        <v>24</v>
      </c>
      <c r="BV53" s="106" t="s">
        <v>79</v>
      </c>
      <c r="BW53" s="106" t="s">
        <v>89</v>
      </c>
      <c r="BX53" s="106" t="s">
        <v>7</v>
      </c>
      <c r="CL53" s="106" t="s">
        <v>22</v>
      </c>
      <c r="CM53" s="106" t="s">
        <v>86</v>
      </c>
    </row>
    <row r="54" spans="1:91" s="5" customFormat="1" ht="22.5" customHeight="1">
      <c r="A54" s="96" t="s">
        <v>81</v>
      </c>
      <c r="B54" s="97"/>
      <c r="C54" s="98"/>
      <c r="D54" s="397" t="s">
        <v>90</v>
      </c>
      <c r="E54" s="397"/>
      <c r="F54" s="397"/>
      <c r="G54" s="397"/>
      <c r="H54" s="397"/>
      <c r="I54" s="99"/>
      <c r="J54" s="397" t="s">
        <v>91</v>
      </c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5">
        <f>'SO.3 - Novostavba ŠJ-VZT'!J27</f>
        <v>0</v>
      </c>
      <c r="AH54" s="396"/>
      <c r="AI54" s="396"/>
      <c r="AJ54" s="396"/>
      <c r="AK54" s="396"/>
      <c r="AL54" s="396"/>
      <c r="AM54" s="396"/>
      <c r="AN54" s="395">
        <f t="shared" si="0"/>
        <v>0</v>
      </c>
      <c r="AO54" s="396"/>
      <c r="AP54" s="396"/>
      <c r="AQ54" s="100" t="s">
        <v>84</v>
      </c>
      <c r="AR54" s="101"/>
      <c r="AS54" s="102">
        <v>0</v>
      </c>
      <c r="AT54" s="103">
        <f t="shared" si="1"/>
        <v>0</v>
      </c>
      <c r="AU54" s="104">
        <f>'SO.3 - Novostavba ŠJ-VZT'!P80</f>
        <v>0</v>
      </c>
      <c r="AV54" s="103">
        <f>'SO.3 - Novostavba ŠJ-VZT'!J30</f>
        <v>0</v>
      </c>
      <c r="AW54" s="103">
        <f>'SO.3 - Novostavba ŠJ-VZT'!J31</f>
        <v>0</v>
      </c>
      <c r="AX54" s="103">
        <f>'SO.3 - Novostavba ŠJ-VZT'!J32</f>
        <v>0</v>
      </c>
      <c r="AY54" s="103">
        <f>'SO.3 - Novostavba ŠJ-VZT'!J33</f>
        <v>0</v>
      </c>
      <c r="AZ54" s="103">
        <f>'SO.3 - Novostavba ŠJ-VZT'!F30</f>
        <v>0</v>
      </c>
      <c r="BA54" s="103">
        <f>'SO.3 - Novostavba ŠJ-VZT'!F31</f>
        <v>0</v>
      </c>
      <c r="BB54" s="103">
        <f>'SO.3 - Novostavba ŠJ-VZT'!F32</f>
        <v>0</v>
      </c>
      <c r="BC54" s="103">
        <f>'SO.3 - Novostavba ŠJ-VZT'!F33</f>
        <v>0</v>
      </c>
      <c r="BD54" s="105">
        <f>'SO.3 - Novostavba ŠJ-VZT'!F34</f>
        <v>0</v>
      </c>
      <c r="BT54" s="106" t="s">
        <v>24</v>
      </c>
      <c r="BV54" s="106" t="s">
        <v>79</v>
      </c>
      <c r="BW54" s="106" t="s">
        <v>92</v>
      </c>
      <c r="BX54" s="106" t="s">
        <v>7</v>
      </c>
      <c r="CL54" s="106" t="s">
        <v>22</v>
      </c>
      <c r="CM54" s="106" t="s">
        <v>86</v>
      </c>
    </row>
    <row r="55" spans="1:91" s="5" customFormat="1" ht="22.5" customHeight="1">
      <c r="A55" s="96" t="s">
        <v>81</v>
      </c>
      <c r="B55" s="97"/>
      <c r="C55" s="98"/>
      <c r="D55" s="397" t="s">
        <v>93</v>
      </c>
      <c r="E55" s="397"/>
      <c r="F55" s="397"/>
      <c r="G55" s="397"/>
      <c r="H55" s="397"/>
      <c r="I55" s="99"/>
      <c r="J55" s="397" t="s">
        <v>94</v>
      </c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5">
        <f>'SO.4 - Novostavba ŠJ-VYT'!J27</f>
        <v>0</v>
      </c>
      <c r="AH55" s="396"/>
      <c r="AI55" s="396"/>
      <c r="AJ55" s="396"/>
      <c r="AK55" s="396"/>
      <c r="AL55" s="396"/>
      <c r="AM55" s="396"/>
      <c r="AN55" s="395">
        <f t="shared" si="0"/>
        <v>0</v>
      </c>
      <c r="AO55" s="396"/>
      <c r="AP55" s="396"/>
      <c r="AQ55" s="100" t="s">
        <v>84</v>
      </c>
      <c r="AR55" s="101"/>
      <c r="AS55" s="102">
        <v>0</v>
      </c>
      <c r="AT55" s="103">
        <f t="shared" si="1"/>
        <v>0</v>
      </c>
      <c r="AU55" s="104">
        <f>'SO.4 - Novostavba ŠJ-VYT'!P91</f>
        <v>0</v>
      </c>
      <c r="AV55" s="103">
        <f>'SO.4 - Novostavba ŠJ-VYT'!J30</f>
        <v>0</v>
      </c>
      <c r="AW55" s="103">
        <f>'SO.4 - Novostavba ŠJ-VYT'!J31</f>
        <v>0</v>
      </c>
      <c r="AX55" s="103">
        <f>'SO.4 - Novostavba ŠJ-VYT'!J32</f>
        <v>0</v>
      </c>
      <c r="AY55" s="103">
        <f>'SO.4 - Novostavba ŠJ-VYT'!J33</f>
        <v>0</v>
      </c>
      <c r="AZ55" s="103">
        <f>'SO.4 - Novostavba ŠJ-VYT'!F30</f>
        <v>0</v>
      </c>
      <c r="BA55" s="103">
        <f>'SO.4 - Novostavba ŠJ-VYT'!F31</f>
        <v>0</v>
      </c>
      <c r="BB55" s="103">
        <f>'SO.4 - Novostavba ŠJ-VYT'!F32</f>
        <v>0</v>
      </c>
      <c r="BC55" s="103">
        <f>'SO.4 - Novostavba ŠJ-VYT'!F33</f>
        <v>0</v>
      </c>
      <c r="BD55" s="105">
        <f>'SO.4 - Novostavba ŠJ-VYT'!F34</f>
        <v>0</v>
      </c>
      <c r="BT55" s="106" t="s">
        <v>24</v>
      </c>
      <c r="BV55" s="106" t="s">
        <v>79</v>
      </c>
      <c r="BW55" s="106" t="s">
        <v>95</v>
      </c>
      <c r="BX55" s="106" t="s">
        <v>7</v>
      </c>
      <c r="CL55" s="106" t="s">
        <v>22</v>
      </c>
      <c r="CM55" s="106" t="s">
        <v>86</v>
      </c>
    </row>
    <row r="56" spans="1:91" s="5" customFormat="1" ht="22.5" customHeight="1">
      <c r="A56" s="96" t="s">
        <v>81</v>
      </c>
      <c r="B56" s="97"/>
      <c r="C56" s="98"/>
      <c r="D56" s="397" t="s">
        <v>96</v>
      </c>
      <c r="E56" s="397"/>
      <c r="F56" s="397"/>
      <c r="G56" s="397"/>
      <c r="H56" s="397"/>
      <c r="I56" s="99"/>
      <c r="J56" s="397" t="s">
        <v>97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5">
        <f>'SO.5 - Novostavba ŠJ-ELEKTRO'!J27</f>
        <v>0</v>
      </c>
      <c r="AH56" s="396"/>
      <c r="AI56" s="396"/>
      <c r="AJ56" s="396"/>
      <c r="AK56" s="396"/>
      <c r="AL56" s="396"/>
      <c r="AM56" s="396"/>
      <c r="AN56" s="395">
        <f t="shared" si="0"/>
        <v>0</v>
      </c>
      <c r="AO56" s="396"/>
      <c r="AP56" s="396"/>
      <c r="AQ56" s="100" t="s">
        <v>84</v>
      </c>
      <c r="AR56" s="101"/>
      <c r="AS56" s="102">
        <v>0</v>
      </c>
      <c r="AT56" s="103">
        <f t="shared" si="1"/>
        <v>0</v>
      </c>
      <c r="AU56" s="104">
        <f>'SO.5 - Novostavba ŠJ-ELEKTRO'!P91</f>
        <v>0</v>
      </c>
      <c r="AV56" s="103">
        <f>'SO.5 - Novostavba ŠJ-ELEKTRO'!J30</f>
        <v>0</v>
      </c>
      <c r="AW56" s="103">
        <f>'SO.5 - Novostavba ŠJ-ELEKTRO'!J31</f>
        <v>0</v>
      </c>
      <c r="AX56" s="103">
        <f>'SO.5 - Novostavba ŠJ-ELEKTRO'!J32</f>
        <v>0</v>
      </c>
      <c r="AY56" s="103">
        <f>'SO.5 - Novostavba ŠJ-ELEKTRO'!J33</f>
        <v>0</v>
      </c>
      <c r="AZ56" s="103">
        <f>'SO.5 - Novostavba ŠJ-ELEKTRO'!F30</f>
        <v>0</v>
      </c>
      <c r="BA56" s="103">
        <f>'SO.5 - Novostavba ŠJ-ELEKTRO'!F31</f>
        <v>0</v>
      </c>
      <c r="BB56" s="103">
        <f>'SO.5 - Novostavba ŠJ-ELEKTRO'!F32</f>
        <v>0</v>
      </c>
      <c r="BC56" s="103">
        <f>'SO.5 - Novostavba ŠJ-ELEKTRO'!F33</f>
        <v>0</v>
      </c>
      <c r="BD56" s="105">
        <f>'SO.5 - Novostavba ŠJ-ELEKTRO'!F34</f>
        <v>0</v>
      </c>
      <c r="BT56" s="106" t="s">
        <v>24</v>
      </c>
      <c r="BV56" s="106" t="s">
        <v>79</v>
      </c>
      <c r="BW56" s="106" t="s">
        <v>98</v>
      </c>
      <c r="BX56" s="106" t="s">
        <v>7</v>
      </c>
      <c r="CL56" s="106" t="s">
        <v>22</v>
      </c>
      <c r="CM56" s="106" t="s">
        <v>86</v>
      </c>
    </row>
    <row r="57" spans="1:91" s="5" customFormat="1" ht="22.5" customHeight="1">
      <c r="A57" s="96" t="s">
        <v>81</v>
      </c>
      <c r="B57" s="97"/>
      <c r="C57" s="98"/>
      <c r="D57" s="397" t="s">
        <v>99</v>
      </c>
      <c r="E57" s="397"/>
      <c r="F57" s="397"/>
      <c r="G57" s="397"/>
      <c r="H57" s="397"/>
      <c r="I57" s="99"/>
      <c r="J57" s="397" t="s">
        <v>100</v>
      </c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5">
        <f>'SO.6 - Novostavba ŠJ-Gastro'!J27</f>
        <v>0</v>
      </c>
      <c r="AH57" s="396"/>
      <c r="AI57" s="396"/>
      <c r="AJ57" s="396"/>
      <c r="AK57" s="396"/>
      <c r="AL57" s="396"/>
      <c r="AM57" s="396"/>
      <c r="AN57" s="395">
        <f t="shared" si="0"/>
        <v>0</v>
      </c>
      <c r="AO57" s="396"/>
      <c r="AP57" s="396"/>
      <c r="AQ57" s="100" t="s">
        <v>84</v>
      </c>
      <c r="AR57" s="101"/>
      <c r="AS57" s="102">
        <v>0</v>
      </c>
      <c r="AT57" s="103">
        <f t="shared" si="1"/>
        <v>0</v>
      </c>
      <c r="AU57" s="104">
        <f>'SO.6 - Novostavba ŠJ-Gastro'!P93</f>
        <v>0</v>
      </c>
      <c r="AV57" s="103">
        <f>'SO.6 - Novostavba ŠJ-Gastro'!J30</f>
        <v>0</v>
      </c>
      <c r="AW57" s="103">
        <f>'SO.6 - Novostavba ŠJ-Gastro'!J31</f>
        <v>0</v>
      </c>
      <c r="AX57" s="103">
        <f>'SO.6 - Novostavba ŠJ-Gastro'!J32</f>
        <v>0</v>
      </c>
      <c r="AY57" s="103">
        <f>'SO.6 - Novostavba ŠJ-Gastro'!J33</f>
        <v>0</v>
      </c>
      <c r="AZ57" s="103">
        <f>'SO.6 - Novostavba ŠJ-Gastro'!F30</f>
        <v>0</v>
      </c>
      <c r="BA57" s="103">
        <f>'SO.6 - Novostavba ŠJ-Gastro'!F31</f>
        <v>0</v>
      </c>
      <c r="BB57" s="103">
        <f>'SO.6 - Novostavba ŠJ-Gastro'!F32</f>
        <v>0</v>
      </c>
      <c r="BC57" s="103">
        <f>'SO.6 - Novostavba ŠJ-Gastro'!F33</f>
        <v>0</v>
      </c>
      <c r="BD57" s="105">
        <f>'SO.6 - Novostavba ŠJ-Gastro'!F34</f>
        <v>0</v>
      </c>
      <c r="BT57" s="106" t="s">
        <v>24</v>
      </c>
      <c r="BV57" s="106" t="s">
        <v>79</v>
      </c>
      <c r="BW57" s="106" t="s">
        <v>101</v>
      </c>
      <c r="BX57" s="106" t="s">
        <v>7</v>
      </c>
      <c r="CL57" s="106" t="s">
        <v>22</v>
      </c>
      <c r="CM57" s="106" t="s">
        <v>86</v>
      </c>
    </row>
    <row r="58" spans="1:91" s="5" customFormat="1" ht="22.5" customHeight="1">
      <c r="A58" s="96" t="s">
        <v>81</v>
      </c>
      <c r="B58" s="97"/>
      <c r="C58" s="98"/>
      <c r="D58" s="397" t="s">
        <v>102</v>
      </c>
      <c r="E58" s="397"/>
      <c r="F58" s="397"/>
      <c r="G58" s="397"/>
      <c r="H58" s="397"/>
      <c r="I58" s="99"/>
      <c r="J58" s="397" t="s">
        <v>103</v>
      </c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5">
        <f>'SO.7 - Novostavba ŠJ-cesta'!J27</f>
        <v>0</v>
      </c>
      <c r="AH58" s="396"/>
      <c r="AI58" s="396"/>
      <c r="AJ58" s="396"/>
      <c r="AK58" s="396"/>
      <c r="AL58" s="396"/>
      <c r="AM58" s="396"/>
      <c r="AN58" s="395">
        <f t="shared" si="0"/>
        <v>0</v>
      </c>
      <c r="AO58" s="396"/>
      <c r="AP58" s="396"/>
      <c r="AQ58" s="100" t="s">
        <v>84</v>
      </c>
      <c r="AR58" s="101"/>
      <c r="AS58" s="102">
        <v>0</v>
      </c>
      <c r="AT58" s="103">
        <f t="shared" si="1"/>
        <v>0</v>
      </c>
      <c r="AU58" s="104">
        <f>'SO.7 - Novostavba ŠJ-cesta'!P80</f>
        <v>0</v>
      </c>
      <c r="AV58" s="103">
        <f>'SO.7 - Novostavba ŠJ-cesta'!J30</f>
        <v>0</v>
      </c>
      <c r="AW58" s="103">
        <f>'SO.7 - Novostavba ŠJ-cesta'!J31</f>
        <v>0</v>
      </c>
      <c r="AX58" s="103">
        <f>'SO.7 - Novostavba ŠJ-cesta'!J32</f>
        <v>0</v>
      </c>
      <c r="AY58" s="103">
        <f>'SO.7 - Novostavba ŠJ-cesta'!J33</f>
        <v>0</v>
      </c>
      <c r="AZ58" s="103">
        <f>'SO.7 - Novostavba ŠJ-cesta'!F30</f>
        <v>0</v>
      </c>
      <c r="BA58" s="103">
        <f>'SO.7 - Novostavba ŠJ-cesta'!F31</f>
        <v>0</v>
      </c>
      <c r="BB58" s="103">
        <f>'SO.7 - Novostavba ŠJ-cesta'!F32</f>
        <v>0</v>
      </c>
      <c r="BC58" s="103">
        <f>'SO.7 - Novostavba ŠJ-cesta'!F33</f>
        <v>0</v>
      </c>
      <c r="BD58" s="105">
        <f>'SO.7 - Novostavba ŠJ-cesta'!F34</f>
        <v>0</v>
      </c>
      <c r="BT58" s="106" t="s">
        <v>24</v>
      </c>
      <c r="BV58" s="106" t="s">
        <v>79</v>
      </c>
      <c r="BW58" s="106" t="s">
        <v>104</v>
      </c>
      <c r="BX58" s="106" t="s">
        <v>7</v>
      </c>
      <c r="CL58" s="106" t="s">
        <v>22</v>
      </c>
      <c r="CM58" s="106" t="s">
        <v>86</v>
      </c>
    </row>
    <row r="59" spans="1:91" s="5" customFormat="1" ht="22.5" customHeight="1">
      <c r="A59" s="96" t="s">
        <v>81</v>
      </c>
      <c r="B59" s="97"/>
      <c r="C59" s="98"/>
      <c r="D59" s="397" t="s">
        <v>105</v>
      </c>
      <c r="E59" s="397"/>
      <c r="F59" s="397"/>
      <c r="G59" s="397"/>
      <c r="H59" s="397"/>
      <c r="I59" s="99"/>
      <c r="J59" s="397" t="s">
        <v>106</v>
      </c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5">
        <f>'SO.8 - Novostavba ŠJ-nábytek'!J27</f>
        <v>0</v>
      </c>
      <c r="AH59" s="396"/>
      <c r="AI59" s="396"/>
      <c r="AJ59" s="396"/>
      <c r="AK59" s="396"/>
      <c r="AL59" s="396"/>
      <c r="AM59" s="396"/>
      <c r="AN59" s="395">
        <f t="shared" si="0"/>
        <v>0</v>
      </c>
      <c r="AO59" s="396"/>
      <c r="AP59" s="396"/>
      <c r="AQ59" s="100" t="s">
        <v>84</v>
      </c>
      <c r="AR59" s="101"/>
      <c r="AS59" s="102">
        <v>0</v>
      </c>
      <c r="AT59" s="103">
        <f t="shared" si="1"/>
        <v>0</v>
      </c>
      <c r="AU59" s="104">
        <f>'SO.8 - Novostavba ŠJ-nábytek'!P78</f>
        <v>0</v>
      </c>
      <c r="AV59" s="103">
        <f>'SO.8 - Novostavba ŠJ-nábytek'!J30</f>
        <v>0</v>
      </c>
      <c r="AW59" s="103">
        <f>'SO.8 - Novostavba ŠJ-nábytek'!J31</f>
        <v>0</v>
      </c>
      <c r="AX59" s="103">
        <f>'SO.8 - Novostavba ŠJ-nábytek'!J32</f>
        <v>0</v>
      </c>
      <c r="AY59" s="103">
        <f>'SO.8 - Novostavba ŠJ-nábytek'!J33</f>
        <v>0</v>
      </c>
      <c r="AZ59" s="103">
        <f>'SO.8 - Novostavba ŠJ-nábytek'!F30</f>
        <v>0</v>
      </c>
      <c r="BA59" s="103">
        <f>'SO.8 - Novostavba ŠJ-nábytek'!F31</f>
        <v>0</v>
      </c>
      <c r="BB59" s="103">
        <f>'SO.8 - Novostavba ŠJ-nábytek'!F32</f>
        <v>0</v>
      </c>
      <c r="BC59" s="103">
        <f>'SO.8 - Novostavba ŠJ-nábytek'!F33</f>
        <v>0</v>
      </c>
      <c r="BD59" s="105">
        <f>'SO.8 - Novostavba ŠJ-nábytek'!F34</f>
        <v>0</v>
      </c>
      <c r="BT59" s="106" t="s">
        <v>24</v>
      </c>
      <c r="BV59" s="106" t="s">
        <v>79</v>
      </c>
      <c r="BW59" s="106" t="s">
        <v>107</v>
      </c>
      <c r="BX59" s="106" t="s">
        <v>7</v>
      </c>
      <c r="CL59" s="106" t="s">
        <v>22</v>
      </c>
      <c r="CM59" s="106" t="s">
        <v>86</v>
      </c>
    </row>
    <row r="60" spans="1:91" s="5" customFormat="1" ht="22.5" customHeight="1">
      <c r="A60" s="96" t="s">
        <v>81</v>
      </c>
      <c r="B60" s="97"/>
      <c r="C60" s="98"/>
      <c r="D60" s="397" t="s">
        <v>108</v>
      </c>
      <c r="E60" s="397"/>
      <c r="F60" s="397"/>
      <c r="G60" s="397"/>
      <c r="H60" s="397"/>
      <c r="I60" s="99"/>
      <c r="J60" s="397" t="s">
        <v>109</v>
      </c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5">
        <f>'SO.9 - Novostavba ŠJ-obje...'!J27</f>
        <v>0</v>
      </c>
      <c r="AH60" s="396"/>
      <c r="AI60" s="396"/>
      <c r="AJ60" s="396"/>
      <c r="AK60" s="396"/>
      <c r="AL60" s="396"/>
      <c r="AM60" s="396"/>
      <c r="AN60" s="395">
        <f t="shared" si="0"/>
        <v>0</v>
      </c>
      <c r="AO60" s="396"/>
      <c r="AP60" s="396"/>
      <c r="AQ60" s="100" t="s">
        <v>84</v>
      </c>
      <c r="AR60" s="101"/>
      <c r="AS60" s="107">
        <v>0</v>
      </c>
      <c r="AT60" s="108">
        <f t="shared" si="1"/>
        <v>0</v>
      </c>
      <c r="AU60" s="109">
        <f>'SO.9 - Novostavba ŠJ-obje...'!P79</f>
        <v>0</v>
      </c>
      <c r="AV60" s="108">
        <f>'SO.9 - Novostavba ŠJ-obje...'!J30</f>
        <v>0</v>
      </c>
      <c r="AW60" s="108">
        <f>'SO.9 - Novostavba ŠJ-obje...'!J31</f>
        <v>0</v>
      </c>
      <c r="AX60" s="108">
        <f>'SO.9 - Novostavba ŠJ-obje...'!J32</f>
        <v>0</v>
      </c>
      <c r="AY60" s="108">
        <f>'SO.9 - Novostavba ŠJ-obje...'!J33</f>
        <v>0</v>
      </c>
      <c r="AZ60" s="108">
        <f>'SO.9 - Novostavba ŠJ-obje...'!F30</f>
        <v>0</v>
      </c>
      <c r="BA60" s="108">
        <f>'SO.9 - Novostavba ŠJ-obje...'!F31</f>
        <v>0</v>
      </c>
      <c r="BB60" s="108">
        <f>'SO.9 - Novostavba ŠJ-obje...'!F32</f>
        <v>0</v>
      </c>
      <c r="BC60" s="108">
        <f>'SO.9 - Novostavba ŠJ-obje...'!F33</f>
        <v>0</v>
      </c>
      <c r="BD60" s="110">
        <f>'SO.9 - Novostavba ŠJ-obje...'!F34</f>
        <v>0</v>
      </c>
      <c r="BT60" s="106" t="s">
        <v>24</v>
      </c>
      <c r="BV60" s="106" t="s">
        <v>79</v>
      </c>
      <c r="BW60" s="106" t="s">
        <v>110</v>
      </c>
      <c r="BX60" s="106" t="s">
        <v>7</v>
      </c>
      <c r="CL60" s="106" t="s">
        <v>22</v>
      </c>
      <c r="CM60" s="106" t="s">
        <v>86</v>
      </c>
    </row>
    <row r="61" spans="1:91" s="1" customFormat="1" ht="30" customHeight="1">
      <c r="B61" s="41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1"/>
    </row>
    <row r="62" spans="1:91" s="1" customFormat="1" ht="6.95" customHeight="1"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61"/>
    </row>
  </sheetData>
  <sheetProtection algorithmName="SHA-512" hashValue="T0O/3KgqevP1S+ttN5pOgbdiiPagbPzkyw6LFp8/FS6P9PZtwf5tUchxXJlqE6CffdN1uV0IJ03R7FnuOf7wWQ==" saltValue="0+sHA2JSmeoNcF4SvgjMxw==" spinCount="100000" sheet="1" objects="1" scenarios="1" formatCells="0" formatColumns="0" formatRows="0" sort="0" autoFilter="0"/>
  <mergeCells count="73">
    <mergeCell ref="AR2:BE2"/>
    <mergeCell ref="AN60:AP60"/>
    <mergeCell ref="AG60:AM60"/>
    <mergeCell ref="D60:H60"/>
    <mergeCell ref="J60:AF60"/>
    <mergeCell ref="AG51:AM51"/>
    <mergeCell ref="AN51:AP5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.1 - Novostavba ŠJ-STAV'!C2" display="/"/>
    <hyperlink ref="A53" location="'SO.2 - Novostavba ŠJ-ZTI'!C2" display="/"/>
    <hyperlink ref="A54" location="'SO.3 - Novostavba ŠJ-VZT'!C2" display="/"/>
    <hyperlink ref="A55" location="'SO.4 - Novostavba ŠJ-VYT'!C2" display="/"/>
    <hyperlink ref="A56" location="'SO.5 - Novostavba ŠJ-ELEKTRO'!C2" display="/"/>
    <hyperlink ref="A57" location="'SO.6 - Novostavba ŠJ-Gastro'!C2" display="/"/>
    <hyperlink ref="A58" location="'SO.7 - Novostavba ŠJ-cesta'!C2" display="/"/>
    <hyperlink ref="A59" location="'SO.8 - Novostavba ŠJ-nábytek'!C2" display="/"/>
    <hyperlink ref="A60" location="'SO.9 - Novostavba ŠJ-obje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118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ROUND(J110,2)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ROUND(SUM(BE110:BE1353), 2)</f>
        <v>0</v>
      </c>
      <c r="G30" s="42"/>
      <c r="H30" s="42"/>
      <c r="I30" s="131">
        <v>0.21</v>
      </c>
      <c r="J30" s="130">
        <f>ROUND(ROUND((SUM(BE110:BE1353)),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ROUND(SUM(BF110:BF1353), 2)</f>
        <v>0</v>
      </c>
      <c r="G31" s="42"/>
      <c r="H31" s="42"/>
      <c r="I31" s="131">
        <v>0.15</v>
      </c>
      <c r="J31" s="130">
        <f>ROUND(ROUND((SUM(BF110:BF1353)),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ROUND(SUM(BG110:BG1353),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ROUND(SUM(BH110:BH1353),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ROUND(SUM(BI110:BI1353),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SO.1 - Novostavba ŠJ-STAV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Dýšina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J110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124</v>
      </c>
      <c r="E57" s="152"/>
      <c r="F57" s="152"/>
      <c r="G57" s="152"/>
      <c r="H57" s="152"/>
      <c r="I57" s="153"/>
      <c r="J57" s="154">
        <f>J111</f>
        <v>0</v>
      </c>
      <c r="K57" s="155"/>
    </row>
    <row r="58" spans="2:47" s="8" customFormat="1" ht="19.899999999999999" customHeight="1">
      <c r="B58" s="156"/>
      <c r="C58" s="157"/>
      <c r="D58" s="158" t="s">
        <v>125</v>
      </c>
      <c r="E58" s="159"/>
      <c r="F58" s="159"/>
      <c r="G58" s="159"/>
      <c r="H58" s="159"/>
      <c r="I58" s="160"/>
      <c r="J58" s="161">
        <f>J112</f>
        <v>0</v>
      </c>
      <c r="K58" s="162"/>
    </row>
    <row r="59" spans="2:47" s="8" customFormat="1" ht="19.899999999999999" customHeight="1">
      <c r="B59" s="156"/>
      <c r="C59" s="157"/>
      <c r="D59" s="158" t="s">
        <v>126</v>
      </c>
      <c r="E59" s="159"/>
      <c r="F59" s="159"/>
      <c r="G59" s="159"/>
      <c r="H59" s="159"/>
      <c r="I59" s="160"/>
      <c r="J59" s="161">
        <f>J147</f>
        <v>0</v>
      </c>
      <c r="K59" s="162"/>
    </row>
    <row r="60" spans="2:47" s="8" customFormat="1" ht="19.899999999999999" customHeight="1">
      <c r="B60" s="156"/>
      <c r="C60" s="157"/>
      <c r="D60" s="158" t="s">
        <v>127</v>
      </c>
      <c r="E60" s="159"/>
      <c r="F60" s="159"/>
      <c r="G60" s="159"/>
      <c r="H60" s="159"/>
      <c r="I60" s="160"/>
      <c r="J60" s="161">
        <f>J233</f>
        <v>0</v>
      </c>
      <c r="K60" s="162"/>
    </row>
    <row r="61" spans="2:47" s="8" customFormat="1" ht="19.899999999999999" customHeight="1">
      <c r="B61" s="156"/>
      <c r="C61" s="157"/>
      <c r="D61" s="158" t="s">
        <v>128</v>
      </c>
      <c r="E61" s="159"/>
      <c r="F61" s="159"/>
      <c r="G61" s="159"/>
      <c r="H61" s="159"/>
      <c r="I61" s="160"/>
      <c r="J61" s="161">
        <f>J368</f>
        <v>0</v>
      </c>
      <c r="K61" s="162"/>
    </row>
    <row r="62" spans="2:47" s="8" customFormat="1" ht="14.85" customHeight="1">
      <c r="B62" s="156"/>
      <c r="C62" s="157"/>
      <c r="D62" s="158" t="s">
        <v>129</v>
      </c>
      <c r="E62" s="159"/>
      <c r="F62" s="159"/>
      <c r="G62" s="159"/>
      <c r="H62" s="159"/>
      <c r="I62" s="160"/>
      <c r="J62" s="161">
        <f>J369</f>
        <v>0</v>
      </c>
      <c r="K62" s="162"/>
    </row>
    <row r="63" spans="2:47" s="8" customFormat="1" ht="19.899999999999999" customHeight="1">
      <c r="B63" s="156"/>
      <c r="C63" s="157"/>
      <c r="D63" s="158" t="s">
        <v>130</v>
      </c>
      <c r="E63" s="159"/>
      <c r="F63" s="159"/>
      <c r="G63" s="159"/>
      <c r="H63" s="159"/>
      <c r="I63" s="160"/>
      <c r="J63" s="161">
        <f>J422</f>
        <v>0</v>
      </c>
      <c r="K63" s="162"/>
    </row>
    <row r="64" spans="2:47" s="8" customFormat="1" ht="19.899999999999999" customHeight="1">
      <c r="B64" s="156"/>
      <c r="C64" s="157"/>
      <c r="D64" s="158" t="s">
        <v>131</v>
      </c>
      <c r="E64" s="159"/>
      <c r="F64" s="159"/>
      <c r="G64" s="159"/>
      <c r="H64" s="159"/>
      <c r="I64" s="160"/>
      <c r="J64" s="161">
        <f>J457</f>
        <v>0</v>
      </c>
      <c r="K64" s="162"/>
    </row>
    <row r="65" spans="2:11" s="8" customFormat="1" ht="14.85" customHeight="1">
      <c r="B65" s="156"/>
      <c r="C65" s="157"/>
      <c r="D65" s="158" t="s">
        <v>132</v>
      </c>
      <c r="E65" s="159"/>
      <c r="F65" s="159"/>
      <c r="G65" s="159"/>
      <c r="H65" s="159"/>
      <c r="I65" s="160"/>
      <c r="J65" s="161">
        <f>J458</f>
        <v>0</v>
      </c>
      <c r="K65" s="162"/>
    </row>
    <row r="66" spans="2:11" s="8" customFormat="1" ht="21.75" customHeight="1">
      <c r="B66" s="156"/>
      <c r="C66" s="157"/>
      <c r="D66" s="158" t="s">
        <v>133</v>
      </c>
      <c r="E66" s="159"/>
      <c r="F66" s="159"/>
      <c r="G66" s="159"/>
      <c r="H66" s="159"/>
      <c r="I66" s="160"/>
      <c r="J66" s="161">
        <f>J493</f>
        <v>0</v>
      </c>
      <c r="K66" s="162"/>
    </row>
    <row r="67" spans="2:11" s="8" customFormat="1" ht="21.75" customHeight="1">
      <c r="B67" s="156"/>
      <c r="C67" s="157"/>
      <c r="D67" s="158" t="s">
        <v>134</v>
      </c>
      <c r="E67" s="159"/>
      <c r="F67" s="159"/>
      <c r="G67" s="159"/>
      <c r="H67" s="159"/>
      <c r="I67" s="160"/>
      <c r="J67" s="161">
        <f>J647</f>
        <v>0</v>
      </c>
      <c r="K67" s="162"/>
    </row>
    <row r="68" spans="2:11" s="8" customFormat="1" ht="21.75" customHeight="1">
      <c r="B68" s="156"/>
      <c r="C68" s="157"/>
      <c r="D68" s="158" t="s">
        <v>135</v>
      </c>
      <c r="E68" s="159"/>
      <c r="F68" s="159"/>
      <c r="G68" s="159"/>
      <c r="H68" s="159"/>
      <c r="I68" s="160"/>
      <c r="J68" s="161">
        <f>J666</f>
        <v>0</v>
      </c>
      <c r="K68" s="162"/>
    </row>
    <row r="69" spans="2:11" s="8" customFormat="1" ht="19.899999999999999" customHeight="1">
      <c r="B69" s="156"/>
      <c r="C69" s="157"/>
      <c r="D69" s="158" t="s">
        <v>136</v>
      </c>
      <c r="E69" s="159"/>
      <c r="F69" s="159"/>
      <c r="G69" s="159"/>
      <c r="H69" s="159"/>
      <c r="I69" s="160"/>
      <c r="J69" s="161">
        <f>J677</f>
        <v>0</v>
      </c>
      <c r="K69" s="162"/>
    </row>
    <row r="70" spans="2:11" s="8" customFormat="1" ht="19.899999999999999" customHeight="1">
      <c r="B70" s="156"/>
      <c r="C70" s="157"/>
      <c r="D70" s="158" t="s">
        <v>137</v>
      </c>
      <c r="E70" s="159"/>
      <c r="F70" s="159"/>
      <c r="G70" s="159"/>
      <c r="H70" s="159"/>
      <c r="I70" s="160"/>
      <c r="J70" s="161">
        <f>J680</f>
        <v>0</v>
      </c>
      <c r="K70" s="162"/>
    </row>
    <row r="71" spans="2:11" s="8" customFormat="1" ht="14.85" customHeight="1">
      <c r="B71" s="156"/>
      <c r="C71" s="157"/>
      <c r="D71" s="158" t="s">
        <v>138</v>
      </c>
      <c r="E71" s="159"/>
      <c r="F71" s="159"/>
      <c r="G71" s="159"/>
      <c r="H71" s="159"/>
      <c r="I71" s="160"/>
      <c r="J71" s="161">
        <f>J715</f>
        <v>0</v>
      </c>
      <c r="K71" s="162"/>
    </row>
    <row r="72" spans="2:11" s="8" customFormat="1" ht="19.899999999999999" customHeight="1">
      <c r="B72" s="156"/>
      <c r="C72" s="157"/>
      <c r="D72" s="158" t="s">
        <v>139</v>
      </c>
      <c r="E72" s="159"/>
      <c r="F72" s="159"/>
      <c r="G72" s="159"/>
      <c r="H72" s="159"/>
      <c r="I72" s="160"/>
      <c r="J72" s="161">
        <f>J726</f>
        <v>0</v>
      </c>
      <c r="K72" s="162"/>
    </row>
    <row r="73" spans="2:11" s="7" customFormat="1" ht="24.95" customHeight="1">
      <c r="B73" s="149"/>
      <c r="C73" s="150"/>
      <c r="D73" s="151" t="s">
        <v>140</v>
      </c>
      <c r="E73" s="152"/>
      <c r="F73" s="152"/>
      <c r="G73" s="152"/>
      <c r="H73" s="152"/>
      <c r="I73" s="153"/>
      <c r="J73" s="154">
        <f>J729</f>
        <v>0</v>
      </c>
      <c r="K73" s="155"/>
    </row>
    <row r="74" spans="2:11" s="8" customFormat="1" ht="19.899999999999999" customHeight="1">
      <c r="B74" s="156"/>
      <c r="C74" s="157"/>
      <c r="D74" s="158" t="s">
        <v>141</v>
      </c>
      <c r="E74" s="159"/>
      <c r="F74" s="159"/>
      <c r="G74" s="159"/>
      <c r="H74" s="159"/>
      <c r="I74" s="160"/>
      <c r="J74" s="161">
        <f>J730</f>
        <v>0</v>
      </c>
      <c r="K74" s="162"/>
    </row>
    <row r="75" spans="2:11" s="8" customFormat="1" ht="19.899999999999999" customHeight="1">
      <c r="B75" s="156"/>
      <c r="C75" s="157"/>
      <c r="D75" s="158" t="s">
        <v>142</v>
      </c>
      <c r="E75" s="159"/>
      <c r="F75" s="159"/>
      <c r="G75" s="159"/>
      <c r="H75" s="159"/>
      <c r="I75" s="160"/>
      <c r="J75" s="161">
        <f>J821</f>
        <v>0</v>
      </c>
      <c r="K75" s="162"/>
    </row>
    <row r="76" spans="2:11" s="8" customFormat="1" ht="19.899999999999999" customHeight="1">
      <c r="B76" s="156"/>
      <c r="C76" s="157"/>
      <c r="D76" s="158" t="s">
        <v>143</v>
      </c>
      <c r="E76" s="159"/>
      <c r="F76" s="159"/>
      <c r="G76" s="159"/>
      <c r="H76" s="159"/>
      <c r="I76" s="160"/>
      <c r="J76" s="161">
        <f>J845</f>
        <v>0</v>
      </c>
      <c r="K76" s="162"/>
    </row>
    <row r="77" spans="2:11" s="8" customFormat="1" ht="19.899999999999999" customHeight="1">
      <c r="B77" s="156"/>
      <c r="C77" s="157"/>
      <c r="D77" s="158" t="s">
        <v>144</v>
      </c>
      <c r="E77" s="159"/>
      <c r="F77" s="159"/>
      <c r="G77" s="159"/>
      <c r="H77" s="159"/>
      <c r="I77" s="160"/>
      <c r="J77" s="161">
        <f>J887</f>
        <v>0</v>
      </c>
      <c r="K77" s="162"/>
    </row>
    <row r="78" spans="2:11" s="8" customFormat="1" ht="19.899999999999999" customHeight="1">
      <c r="B78" s="156"/>
      <c r="C78" s="157"/>
      <c r="D78" s="158" t="s">
        <v>145</v>
      </c>
      <c r="E78" s="159"/>
      <c r="F78" s="159"/>
      <c r="G78" s="159"/>
      <c r="H78" s="159"/>
      <c r="I78" s="160"/>
      <c r="J78" s="161">
        <f>J905</f>
        <v>0</v>
      </c>
      <c r="K78" s="162"/>
    </row>
    <row r="79" spans="2:11" s="8" customFormat="1" ht="19.899999999999999" customHeight="1">
      <c r="B79" s="156"/>
      <c r="C79" s="157"/>
      <c r="D79" s="158" t="s">
        <v>146</v>
      </c>
      <c r="E79" s="159"/>
      <c r="F79" s="159"/>
      <c r="G79" s="159"/>
      <c r="H79" s="159"/>
      <c r="I79" s="160"/>
      <c r="J79" s="161">
        <f>J953</f>
        <v>0</v>
      </c>
      <c r="K79" s="162"/>
    </row>
    <row r="80" spans="2:11" s="8" customFormat="1" ht="19.899999999999999" customHeight="1">
      <c r="B80" s="156"/>
      <c r="C80" s="157"/>
      <c r="D80" s="158" t="s">
        <v>147</v>
      </c>
      <c r="E80" s="159"/>
      <c r="F80" s="159"/>
      <c r="G80" s="159"/>
      <c r="H80" s="159"/>
      <c r="I80" s="160"/>
      <c r="J80" s="161">
        <f>J962</f>
        <v>0</v>
      </c>
      <c r="K80" s="162"/>
    </row>
    <row r="81" spans="2:12" s="8" customFormat="1" ht="19.899999999999999" customHeight="1">
      <c r="B81" s="156"/>
      <c r="C81" s="157"/>
      <c r="D81" s="158" t="s">
        <v>148</v>
      </c>
      <c r="E81" s="159"/>
      <c r="F81" s="159"/>
      <c r="G81" s="159"/>
      <c r="H81" s="159"/>
      <c r="I81" s="160"/>
      <c r="J81" s="161">
        <f>J996</f>
        <v>0</v>
      </c>
      <c r="K81" s="162"/>
    </row>
    <row r="82" spans="2:12" s="8" customFormat="1" ht="19.899999999999999" customHeight="1">
      <c r="B82" s="156"/>
      <c r="C82" s="157"/>
      <c r="D82" s="158" t="s">
        <v>149</v>
      </c>
      <c r="E82" s="159"/>
      <c r="F82" s="159"/>
      <c r="G82" s="159"/>
      <c r="H82" s="159"/>
      <c r="I82" s="160"/>
      <c r="J82" s="161">
        <f>J1089</f>
        <v>0</v>
      </c>
      <c r="K82" s="162"/>
    </row>
    <row r="83" spans="2:12" s="8" customFormat="1" ht="19.899999999999999" customHeight="1">
      <c r="B83" s="156"/>
      <c r="C83" s="157"/>
      <c r="D83" s="158" t="s">
        <v>150</v>
      </c>
      <c r="E83" s="159"/>
      <c r="F83" s="159"/>
      <c r="G83" s="159"/>
      <c r="H83" s="159"/>
      <c r="I83" s="160"/>
      <c r="J83" s="161">
        <f>J1130</f>
        <v>0</v>
      </c>
      <c r="K83" s="162"/>
    </row>
    <row r="84" spans="2:12" s="8" customFormat="1" ht="19.899999999999999" customHeight="1">
      <c r="B84" s="156"/>
      <c r="C84" s="157"/>
      <c r="D84" s="158" t="s">
        <v>151</v>
      </c>
      <c r="E84" s="159"/>
      <c r="F84" s="159"/>
      <c r="G84" s="159"/>
      <c r="H84" s="159"/>
      <c r="I84" s="160"/>
      <c r="J84" s="161">
        <f>J1143</f>
        <v>0</v>
      </c>
      <c r="K84" s="162"/>
    </row>
    <row r="85" spans="2:12" s="8" customFormat="1" ht="19.899999999999999" customHeight="1">
      <c r="B85" s="156"/>
      <c r="C85" s="157"/>
      <c r="D85" s="158" t="s">
        <v>152</v>
      </c>
      <c r="E85" s="159"/>
      <c r="F85" s="159"/>
      <c r="G85" s="159"/>
      <c r="H85" s="159"/>
      <c r="I85" s="160"/>
      <c r="J85" s="161">
        <f>J1312</f>
        <v>0</v>
      </c>
      <c r="K85" s="162"/>
    </row>
    <row r="86" spans="2:12" s="8" customFormat="1" ht="19.899999999999999" customHeight="1">
      <c r="B86" s="156"/>
      <c r="C86" s="157"/>
      <c r="D86" s="158" t="s">
        <v>153</v>
      </c>
      <c r="E86" s="159"/>
      <c r="F86" s="159"/>
      <c r="G86" s="159"/>
      <c r="H86" s="159"/>
      <c r="I86" s="160"/>
      <c r="J86" s="161">
        <f>J1334</f>
        <v>0</v>
      </c>
      <c r="K86" s="162"/>
    </row>
    <row r="87" spans="2:12" s="8" customFormat="1" ht="19.899999999999999" customHeight="1">
      <c r="B87" s="156"/>
      <c r="C87" s="157"/>
      <c r="D87" s="158" t="s">
        <v>154</v>
      </c>
      <c r="E87" s="159"/>
      <c r="F87" s="159"/>
      <c r="G87" s="159"/>
      <c r="H87" s="159"/>
      <c r="I87" s="160"/>
      <c r="J87" s="161">
        <f>J1343</f>
        <v>0</v>
      </c>
      <c r="K87" s="162"/>
    </row>
    <row r="88" spans="2:12" s="7" customFormat="1" ht="24.95" customHeight="1">
      <c r="B88" s="149"/>
      <c r="C88" s="150"/>
      <c r="D88" s="151" t="s">
        <v>155</v>
      </c>
      <c r="E88" s="152"/>
      <c r="F88" s="152"/>
      <c r="G88" s="152"/>
      <c r="H88" s="152"/>
      <c r="I88" s="153"/>
      <c r="J88" s="154">
        <f>J1348</f>
        <v>0</v>
      </c>
      <c r="K88" s="155"/>
    </row>
    <row r="89" spans="2:12" s="8" customFormat="1" ht="19.899999999999999" customHeight="1">
      <c r="B89" s="156"/>
      <c r="C89" s="157"/>
      <c r="D89" s="158" t="s">
        <v>156</v>
      </c>
      <c r="E89" s="159"/>
      <c r="F89" s="159"/>
      <c r="G89" s="159"/>
      <c r="H89" s="159"/>
      <c r="I89" s="160"/>
      <c r="J89" s="161">
        <f>J1349</f>
        <v>0</v>
      </c>
      <c r="K89" s="162"/>
    </row>
    <row r="90" spans="2:12" s="8" customFormat="1" ht="19.899999999999999" customHeight="1">
      <c r="B90" s="156"/>
      <c r="C90" s="157"/>
      <c r="D90" s="158" t="s">
        <v>157</v>
      </c>
      <c r="E90" s="159"/>
      <c r="F90" s="159"/>
      <c r="G90" s="159"/>
      <c r="H90" s="159"/>
      <c r="I90" s="160"/>
      <c r="J90" s="161">
        <f>J1351</f>
        <v>0</v>
      </c>
      <c r="K90" s="162"/>
    </row>
    <row r="91" spans="2:12" s="1" customFormat="1" ht="21.75" customHeight="1">
      <c r="B91" s="41"/>
      <c r="C91" s="42"/>
      <c r="D91" s="42"/>
      <c r="E91" s="42"/>
      <c r="F91" s="42"/>
      <c r="G91" s="42"/>
      <c r="H91" s="42"/>
      <c r="I91" s="118"/>
      <c r="J91" s="42"/>
      <c r="K91" s="45"/>
    </row>
    <row r="92" spans="2:12" s="1" customFormat="1" ht="6.95" customHeight="1">
      <c r="B92" s="56"/>
      <c r="C92" s="57"/>
      <c r="D92" s="57"/>
      <c r="E92" s="57"/>
      <c r="F92" s="57"/>
      <c r="G92" s="57"/>
      <c r="H92" s="57"/>
      <c r="I92" s="139"/>
      <c r="J92" s="57"/>
      <c r="K92" s="58"/>
    </row>
    <row r="96" spans="2:12" s="1" customFormat="1" ht="6.95" customHeight="1">
      <c r="B96" s="59"/>
      <c r="C96" s="60"/>
      <c r="D96" s="60"/>
      <c r="E96" s="60"/>
      <c r="F96" s="60"/>
      <c r="G96" s="60"/>
      <c r="H96" s="60"/>
      <c r="I96" s="142"/>
      <c r="J96" s="60"/>
      <c r="K96" s="60"/>
      <c r="L96" s="61"/>
    </row>
    <row r="97" spans="2:63" s="1" customFormat="1" ht="36.950000000000003" customHeight="1">
      <c r="B97" s="41"/>
      <c r="C97" s="62" t="s">
        <v>158</v>
      </c>
      <c r="D97" s="63"/>
      <c r="E97" s="63"/>
      <c r="F97" s="63"/>
      <c r="G97" s="63"/>
      <c r="H97" s="63"/>
      <c r="I97" s="163"/>
      <c r="J97" s="63"/>
      <c r="K97" s="63"/>
      <c r="L97" s="61"/>
    </row>
    <row r="98" spans="2:63" s="1" customFormat="1" ht="6.95" customHeight="1">
      <c r="B98" s="41"/>
      <c r="C98" s="63"/>
      <c r="D98" s="63"/>
      <c r="E98" s="63"/>
      <c r="F98" s="63"/>
      <c r="G98" s="63"/>
      <c r="H98" s="63"/>
      <c r="I98" s="163"/>
      <c r="J98" s="63"/>
      <c r="K98" s="63"/>
      <c r="L98" s="61"/>
    </row>
    <row r="99" spans="2:63" s="1" customFormat="1" ht="14.45" customHeight="1">
      <c r="B99" s="41"/>
      <c r="C99" s="65" t="s">
        <v>18</v>
      </c>
      <c r="D99" s="63"/>
      <c r="E99" s="63"/>
      <c r="F99" s="63"/>
      <c r="G99" s="63"/>
      <c r="H99" s="63"/>
      <c r="I99" s="163"/>
      <c r="J99" s="63"/>
      <c r="K99" s="63"/>
      <c r="L99" s="61"/>
    </row>
    <row r="100" spans="2:63" s="1" customFormat="1" ht="22.5" customHeight="1">
      <c r="B100" s="41"/>
      <c r="C100" s="63"/>
      <c r="D100" s="63"/>
      <c r="E100" s="405" t="str">
        <f>E7</f>
        <v>Dýšina-novostavba ŠJ</v>
      </c>
      <c r="F100" s="406"/>
      <c r="G100" s="406"/>
      <c r="H100" s="406"/>
      <c r="I100" s="163"/>
      <c r="J100" s="63"/>
      <c r="K100" s="63"/>
      <c r="L100" s="61"/>
    </row>
    <row r="101" spans="2:63" s="1" customFormat="1" ht="14.45" customHeight="1">
      <c r="B101" s="41"/>
      <c r="C101" s="65" t="s">
        <v>117</v>
      </c>
      <c r="D101" s="63"/>
      <c r="E101" s="63"/>
      <c r="F101" s="63"/>
      <c r="G101" s="63"/>
      <c r="H101" s="63"/>
      <c r="I101" s="163"/>
      <c r="J101" s="63"/>
      <c r="K101" s="63"/>
      <c r="L101" s="61"/>
    </row>
    <row r="102" spans="2:63" s="1" customFormat="1" ht="23.25" customHeight="1">
      <c r="B102" s="41"/>
      <c r="C102" s="63"/>
      <c r="D102" s="63"/>
      <c r="E102" s="381" t="str">
        <f>E9</f>
        <v>SO.1 - Novostavba ŠJ-STAV</v>
      </c>
      <c r="F102" s="407"/>
      <c r="G102" s="407"/>
      <c r="H102" s="407"/>
      <c r="I102" s="163"/>
      <c r="J102" s="63"/>
      <c r="K102" s="63"/>
      <c r="L102" s="61"/>
    </row>
    <row r="103" spans="2:63" s="1" customFormat="1" ht="6.95" customHeight="1">
      <c r="B103" s="41"/>
      <c r="C103" s="63"/>
      <c r="D103" s="63"/>
      <c r="E103" s="63"/>
      <c r="F103" s="63"/>
      <c r="G103" s="63"/>
      <c r="H103" s="63"/>
      <c r="I103" s="163"/>
      <c r="J103" s="63"/>
      <c r="K103" s="63"/>
      <c r="L103" s="61"/>
    </row>
    <row r="104" spans="2:63" s="1" customFormat="1" ht="18" customHeight="1">
      <c r="B104" s="41"/>
      <c r="C104" s="65" t="s">
        <v>25</v>
      </c>
      <c r="D104" s="63"/>
      <c r="E104" s="63"/>
      <c r="F104" s="164" t="str">
        <f>F12</f>
        <v>Dýšina</v>
      </c>
      <c r="G104" s="63"/>
      <c r="H104" s="63"/>
      <c r="I104" s="165" t="s">
        <v>27</v>
      </c>
      <c r="J104" s="73" t="str">
        <f>IF(J12="","",J12)</f>
        <v>31. 12. 2016</v>
      </c>
      <c r="K104" s="63"/>
      <c r="L104" s="61"/>
    </row>
    <row r="105" spans="2:63" s="1" customFormat="1" ht="6.95" customHeight="1">
      <c r="B105" s="41"/>
      <c r="C105" s="63"/>
      <c r="D105" s="63"/>
      <c r="E105" s="63"/>
      <c r="F105" s="63"/>
      <c r="G105" s="63"/>
      <c r="H105" s="63"/>
      <c r="I105" s="163"/>
      <c r="J105" s="63"/>
      <c r="K105" s="63"/>
      <c r="L105" s="61"/>
    </row>
    <row r="106" spans="2:63" s="1" customFormat="1">
      <c r="B106" s="41"/>
      <c r="C106" s="65" t="s">
        <v>31</v>
      </c>
      <c r="D106" s="63"/>
      <c r="E106" s="63"/>
      <c r="F106" s="164" t="str">
        <f>E15</f>
        <v>Obec Dýšina</v>
      </c>
      <c r="G106" s="63"/>
      <c r="H106" s="63"/>
      <c r="I106" s="165" t="s">
        <v>38</v>
      </c>
      <c r="J106" s="164" t="str">
        <f>E21</f>
        <v>BRM s.r.o.</v>
      </c>
      <c r="K106" s="63"/>
      <c r="L106" s="61"/>
    </row>
    <row r="107" spans="2:63" s="1" customFormat="1" ht="14.45" customHeight="1">
      <c r="B107" s="41"/>
      <c r="C107" s="65" t="s">
        <v>36</v>
      </c>
      <c r="D107" s="63"/>
      <c r="E107" s="63"/>
      <c r="F107" s="164" t="str">
        <f>IF(E18="","",E18)</f>
        <v/>
      </c>
      <c r="G107" s="63"/>
      <c r="H107" s="63"/>
      <c r="I107" s="163"/>
      <c r="J107" s="63"/>
      <c r="K107" s="63"/>
      <c r="L107" s="61"/>
    </row>
    <row r="108" spans="2:63" s="1" customFormat="1" ht="10.35" customHeight="1">
      <c r="B108" s="41"/>
      <c r="C108" s="63"/>
      <c r="D108" s="63"/>
      <c r="E108" s="63"/>
      <c r="F108" s="63"/>
      <c r="G108" s="63"/>
      <c r="H108" s="63"/>
      <c r="I108" s="163"/>
      <c r="J108" s="63"/>
      <c r="K108" s="63"/>
      <c r="L108" s="61"/>
    </row>
    <row r="109" spans="2:63" s="9" customFormat="1" ht="29.25" customHeight="1">
      <c r="B109" s="166"/>
      <c r="C109" s="167" t="s">
        <v>159</v>
      </c>
      <c r="D109" s="168" t="s">
        <v>62</v>
      </c>
      <c r="E109" s="168" t="s">
        <v>58</v>
      </c>
      <c r="F109" s="168" t="s">
        <v>160</v>
      </c>
      <c r="G109" s="168" t="s">
        <v>161</v>
      </c>
      <c r="H109" s="168" t="s">
        <v>162</v>
      </c>
      <c r="I109" s="169" t="s">
        <v>163</v>
      </c>
      <c r="J109" s="168" t="s">
        <v>121</v>
      </c>
      <c r="K109" s="170" t="s">
        <v>164</v>
      </c>
      <c r="L109" s="171"/>
      <c r="M109" s="81" t="s">
        <v>165</v>
      </c>
      <c r="N109" s="82" t="s">
        <v>47</v>
      </c>
      <c r="O109" s="82" t="s">
        <v>166</v>
      </c>
      <c r="P109" s="82" t="s">
        <v>167</v>
      </c>
      <c r="Q109" s="82" t="s">
        <v>168</v>
      </c>
      <c r="R109" s="82" t="s">
        <v>169</v>
      </c>
      <c r="S109" s="82" t="s">
        <v>170</v>
      </c>
      <c r="T109" s="83" t="s">
        <v>171</v>
      </c>
    </row>
    <row r="110" spans="2:63" s="1" customFormat="1" ht="29.25" customHeight="1">
      <c r="B110" s="41"/>
      <c r="C110" s="87" t="s">
        <v>122</v>
      </c>
      <c r="D110" s="63"/>
      <c r="E110" s="63"/>
      <c r="F110" s="63"/>
      <c r="G110" s="63"/>
      <c r="H110" s="63"/>
      <c r="I110" s="163"/>
      <c r="J110" s="172">
        <f>BK110</f>
        <v>0</v>
      </c>
      <c r="K110" s="63"/>
      <c r="L110" s="61"/>
      <c r="M110" s="84"/>
      <c r="N110" s="85"/>
      <c r="O110" s="85"/>
      <c r="P110" s="173">
        <f>P111+P729+P1348</f>
        <v>0</v>
      </c>
      <c r="Q110" s="85"/>
      <c r="R110" s="173">
        <f>R111+R729+R1348</f>
        <v>2148.2039407099996</v>
      </c>
      <c r="S110" s="85"/>
      <c r="T110" s="174">
        <f>T111+T729+T1348</f>
        <v>11.525080000000001</v>
      </c>
      <c r="AT110" s="24" t="s">
        <v>76</v>
      </c>
      <c r="AU110" s="24" t="s">
        <v>123</v>
      </c>
      <c r="BK110" s="175">
        <f>BK111+BK729+BK1348</f>
        <v>0</v>
      </c>
    </row>
    <row r="111" spans="2:63" s="10" customFormat="1" ht="37.35" customHeight="1">
      <c r="B111" s="176"/>
      <c r="C111" s="177"/>
      <c r="D111" s="178" t="s">
        <v>76</v>
      </c>
      <c r="E111" s="179" t="s">
        <v>172</v>
      </c>
      <c r="F111" s="179" t="s">
        <v>173</v>
      </c>
      <c r="G111" s="177"/>
      <c r="H111" s="177"/>
      <c r="I111" s="180"/>
      <c r="J111" s="181">
        <f>BK111</f>
        <v>0</v>
      </c>
      <c r="K111" s="177"/>
      <c r="L111" s="182"/>
      <c r="M111" s="183"/>
      <c r="N111" s="184"/>
      <c r="O111" s="184"/>
      <c r="P111" s="185">
        <f>P112+P147+P233+P368+P422+P457+P677+P680+P726</f>
        <v>0</v>
      </c>
      <c r="Q111" s="184"/>
      <c r="R111" s="185">
        <f>R112+R147+R233+R368+R422+R457+R677+R680+R726</f>
        <v>2064.4938737099997</v>
      </c>
      <c r="S111" s="184"/>
      <c r="T111" s="186">
        <f>T112+T147+T233+T368+T422+T457+T677+T680+T726</f>
        <v>11.01308</v>
      </c>
      <c r="AR111" s="187" t="s">
        <v>24</v>
      </c>
      <c r="AT111" s="188" t="s">
        <v>76</v>
      </c>
      <c r="AU111" s="188" t="s">
        <v>77</v>
      </c>
      <c r="AY111" s="187" t="s">
        <v>174</v>
      </c>
      <c r="BK111" s="189">
        <f>BK112+BK147+BK233+BK368+BK422+BK457+BK677+BK680+BK726</f>
        <v>0</v>
      </c>
    </row>
    <row r="112" spans="2:63" s="10" customFormat="1" ht="19.899999999999999" customHeight="1">
      <c r="B112" s="176"/>
      <c r="C112" s="177"/>
      <c r="D112" s="190" t="s">
        <v>76</v>
      </c>
      <c r="E112" s="191" t="s">
        <v>24</v>
      </c>
      <c r="F112" s="191" t="s">
        <v>175</v>
      </c>
      <c r="G112" s="177"/>
      <c r="H112" s="177"/>
      <c r="I112" s="180"/>
      <c r="J112" s="192">
        <f>BK112</f>
        <v>0</v>
      </c>
      <c r="K112" s="177"/>
      <c r="L112" s="182"/>
      <c r="M112" s="183"/>
      <c r="N112" s="184"/>
      <c r="O112" s="184"/>
      <c r="P112" s="185">
        <f>SUM(P113:P146)</f>
        <v>0</v>
      </c>
      <c r="Q112" s="184"/>
      <c r="R112" s="185">
        <f>SUM(R113:R146)</f>
        <v>2.9002000000000003E-2</v>
      </c>
      <c r="S112" s="184"/>
      <c r="T112" s="186">
        <f>SUM(T113:T146)</f>
        <v>0</v>
      </c>
      <c r="AR112" s="187" t="s">
        <v>24</v>
      </c>
      <c r="AT112" s="188" t="s">
        <v>76</v>
      </c>
      <c r="AU112" s="188" t="s">
        <v>24</v>
      </c>
      <c r="AY112" s="187" t="s">
        <v>174</v>
      </c>
      <c r="BK112" s="189">
        <f>SUM(BK113:BK146)</f>
        <v>0</v>
      </c>
    </row>
    <row r="113" spans="2:65" s="1" customFormat="1" ht="31.5" customHeight="1">
      <c r="B113" s="41"/>
      <c r="C113" s="193" t="s">
        <v>24</v>
      </c>
      <c r="D113" s="193" t="s">
        <v>176</v>
      </c>
      <c r="E113" s="194" t="s">
        <v>177</v>
      </c>
      <c r="F113" s="195" t="s">
        <v>178</v>
      </c>
      <c r="G113" s="196" t="s">
        <v>179</v>
      </c>
      <c r="H113" s="197">
        <v>2</v>
      </c>
      <c r="I113" s="198"/>
      <c r="J113" s="199">
        <f>ROUND(I113*H113,2)</f>
        <v>0</v>
      </c>
      <c r="K113" s="195" t="s">
        <v>180</v>
      </c>
      <c r="L113" s="61"/>
      <c r="M113" s="200" t="s">
        <v>22</v>
      </c>
      <c r="N113" s="201" t="s">
        <v>48</v>
      </c>
      <c r="O113" s="42"/>
      <c r="P113" s="202">
        <f>O113*H113</f>
        <v>0</v>
      </c>
      <c r="Q113" s="202">
        <v>1.7000000000000001E-4</v>
      </c>
      <c r="R113" s="202">
        <f>Q113*H113</f>
        <v>3.4000000000000002E-4</v>
      </c>
      <c r="S113" s="202">
        <v>0</v>
      </c>
      <c r="T113" s="203">
        <f>S113*H113</f>
        <v>0</v>
      </c>
      <c r="AR113" s="24" t="s">
        <v>181</v>
      </c>
      <c r="AT113" s="24" t="s">
        <v>176</v>
      </c>
      <c r="AU113" s="24" t="s">
        <v>86</v>
      </c>
      <c r="AY113" s="24" t="s">
        <v>174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24</v>
      </c>
      <c r="BK113" s="204">
        <f>ROUND(I113*H113,2)</f>
        <v>0</v>
      </c>
      <c r="BL113" s="24" t="s">
        <v>181</v>
      </c>
      <c r="BM113" s="24" t="s">
        <v>182</v>
      </c>
    </row>
    <row r="114" spans="2:65" s="1" customFormat="1" ht="31.5" customHeight="1">
      <c r="B114" s="41"/>
      <c r="C114" s="193" t="s">
        <v>86</v>
      </c>
      <c r="D114" s="193" t="s">
        <v>176</v>
      </c>
      <c r="E114" s="194" t="s">
        <v>183</v>
      </c>
      <c r="F114" s="195" t="s">
        <v>184</v>
      </c>
      <c r="G114" s="196" t="s">
        <v>179</v>
      </c>
      <c r="H114" s="197">
        <v>3</v>
      </c>
      <c r="I114" s="198"/>
      <c r="J114" s="199">
        <f>ROUND(I114*H114,2)</f>
        <v>0</v>
      </c>
      <c r="K114" s="195" t="s">
        <v>180</v>
      </c>
      <c r="L114" s="61"/>
      <c r="M114" s="200" t="s">
        <v>22</v>
      </c>
      <c r="N114" s="201" t="s">
        <v>48</v>
      </c>
      <c r="O114" s="42"/>
      <c r="P114" s="202">
        <f>O114*H114</f>
        <v>0</v>
      </c>
      <c r="Q114" s="202">
        <v>1.7000000000000001E-4</v>
      </c>
      <c r="R114" s="202">
        <f>Q114*H114</f>
        <v>5.1000000000000004E-4</v>
      </c>
      <c r="S114" s="202">
        <v>0</v>
      </c>
      <c r="T114" s="203">
        <f>S114*H114</f>
        <v>0</v>
      </c>
      <c r="AR114" s="24" t="s">
        <v>181</v>
      </c>
      <c r="AT114" s="24" t="s">
        <v>176</v>
      </c>
      <c r="AU114" s="24" t="s">
        <v>86</v>
      </c>
      <c r="AY114" s="24" t="s">
        <v>174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24</v>
      </c>
      <c r="BK114" s="204">
        <f>ROUND(I114*H114,2)</f>
        <v>0</v>
      </c>
      <c r="BL114" s="24" t="s">
        <v>181</v>
      </c>
      <c r="BM114" s="24" t="s">
        <v>185</v>
      </c>
    </row>
    <row r="115" spans="2:65" s="1" customFormat="1" ht="31.5" customHeight="1">
      <c r="B115" s="41"/>
      <c r="C115" s="193" t="s">
        <v>186</v>
      </c>
      <c r="D115" s="193" t="s">
        <v>176</v>
      </c>
      <c r="E115" s="194" t="s">
        <v>187</v>
      </c>
      <c r="F115" s="195" t="s">
        <v>188</v>
      </c>
      <c r="G115" s="196" t="s">
        <v>189</v>
      </c>
      <c r="H115" s="197">
        <v>1546.43</v>
      </c>
      <c r="I115" s="198"/>
      <c r="J115" s="199">
        <f>ROUND(I115*H115,2)</f>
        <v>0</v>
      </c>
      <c r="K115" s="195" t="s">
        <v>180</v>
      </c>
      <c r="L115" s="61"/>
      <c r="M115" s="200" t="s">
        <v>22</v>
      </c>
      <c r="N115" s="201" t="s">
        <v>48</v>
      </c>
      <c r="O115" s="42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181</v>
      </c>
      <c r="AT115" s="24" t="s">
        <v>176</v>
      </c>
      <c r="AU115" s="24" t="s">
        <v>86</v>
      </c>
      <c r="AY115" s="24" t="s">
        <v>174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24</v>
      </c>
      <c r="BK115" s="204">
        <f>ROUND(I115*H115,2)</f>
        <v>0</v>
      </c>
      <c r="BL115" s="24" t="s">
        <v>181</v>
      </c>
      <c r="BM115" s="24" t="s">
        <v>190</v>
      </c>
    </row>
    <row r="116" spans="2:65" s="11" customFormat="1" ht="13.5">
      <c r="B116" s="205"/>
      <c r="C116" s="206"/>
      <c r="D116" s="207" t="s">
        <v>191</v>
      </c>
      <c r="E116" s="208" t="s">
        <v>22</v>
      </c>
      <c r="F116" s="209" t="s">
        <v>192</v>
      </c>
      <c r="G116" s="206"/>
      <c r="H116" s="210" t="s">
        <v>22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191</v>
      </c>
      <c r="AU116" s="216" t="s">
        <v>86</v>
      </c>
      <c r="AV116" s="11" t="s">
        <v>24</v>
      </c>
      <c r="AW116" s="11" t="s">
        <v>41</v>
      </c>
      <c r="AX116" s="11" t="s">
        <v>77</v>
      </c>
      <c r="AY116" s="216" t="s">
        <v>174</v>
      </c>
    </row>
    <row r="117" spans="2:65" s="12" customFormat="1" ht="13.5">
      <c r="B117" s="217"/>
      <c r="C117" s="218"/>
      <c r="D117" s="207" t="s">
        <v>191</v>
      </c>
      <c r="E117" s="219" t="s">
        <v>22</v>
      </c>
      <c r="F117" s="220" t="s">
        <v>193</v>
      </c>
      <c r="G117" s="218"/>
      <c r="H117" s="221">
        <v>374.64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191</v>
      </c>
      <c r="AU117" s="227" t="s">
        <v>86</v>
      </c>
      <c r="AV117" s="12" t="s">
        <v>86</v>
      </c>
      <c r="AW117" s="12" t="s">
        <v>41</v>
      </c>
      <c r="AX117" s="12" t="s">
        <v>77</v>
      </c>
      <c r="AY117" s="227" t="s">
        <v>174</v>
      </c>
    </row>
    <row r="118" spans="2:65" s="11" customFormat="1" ht="13.5">
      <c r="B118" s="205"/>
      <c r="C118" s="206"/>
      <c r="D118" s="207" t="s">
        <v>191</v>
      </c>
      <c r="E118" s="208" t="s">
        <v>22</v>
      </c>
      <c r="F118" s="209" t="s">
        <v>194</v>
      </c>
      <c r="G118" s="206"/>
      <c r="H118" s="210" t="s">
        <v>22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191</v>
      </c>
      <c r="AU118" s="216" t="s">
        <v>86</v>
      </c>
      <c r="AV118" s="11" t="s">
        <v>24</v>
      </c>
      <c r="AW118" s="11" t="s">
        <v>41</v>
      </c>
      <c r="AX118" s="11" t="s">
        <v>77</v>
      </c>
      <c r="AY118" s="216" t="s">
        <v>174</v>
      </c>
    </row>
    <row r="119" spans="2:65" s="12" customFormat="1" ht="13.5">
      <c r="B119" s="217"/>
      <c r="C119" s="218"/>
      <c r="D119" s="207" t="s">
        <v>191</v>
      </c>
      <c r="E119" s="219" t="s">
        <v>22</v>
      </c>
      <c r="F119" s="220" t="s">
        <v>195</v>
      </c>
      <c r="G119" s="218"/>
      <c r="H119" s="221">
        <v>133.38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191</v>
      </c>
      <c r="AU119" s="227" t="s">
        <v>86</v>
      </c>
      <c r="AV119" s="12" t="s">
        <v>86</v>
      </c>
      <c r="AW119" s="12" t="s">
        <v>41</v>
      </c>
      <c r="AX119" s="12" t="s">
        <v>77</v>
      </c>
      <c r="AY119" s="227" t="s">
        <v>174</v>
      </c>
    </row>
    <row r="120" spans="2:65" s="11" customFormat="1" ht="13.5">
      <c r="B120" s="205"/>
      <c r="C120" s="206"/>
      <c r="D120" s="207" t="s">
        <v>191</v>
      </c>
      <c r="E120" s="208" t="s">
        <v>22</v>
      </c>
      <c r="F120" s="209" t="s">
        <v>196</v>
      </c>
      <c r="G120" s="206"/>
      <c r="H120" s="210" t="s">
        <v>22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191</v>
      </c>
      <c r="AU120" s="216" t="s">
        <v>86</v>
      </c>
      <c r="AV120" s="11" t="s">
        <v>24</v>
      </c>
      <c r="AW120" s="11" t="s">
        <v>41</v>
      </c>
      <c r="AX120" s="11" t="s">
        <v>77</v>
      </c>
      <c r="AY120" s="216" t="s">
        <v>174</v>
      </c>
    </row>
    <row r="121" spans="2:65" s="12" customFormat="1" ht="13.5">
      <c r="B121" s="217"/>
      <c r="C121" s="218"/>
      <c r="D121" s="207" t="s">
        <v>191</v>
      </c>
      <c r="E121" s="219" t="s">
        <v>22</v>
      </c>
      <c r="F121" s="220" t="s">
        <v>197</v>
      </c>
      <c r="G121" s="218"/>
      <c r="H121" s="221">
        <v>70.2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191</v>
      </c>
      <c r="AU121" s="227" t="s">
        <v>86</v>
      </c>
      <c r="AV121" s="12" t="s">
        <v>86</v>
      </c>
      <c r="AW121" s="12" t="s">
        <v>41</v>
      </c>
      <c r="AX121" s="12" t="s">
        <v>77</v>
      </c>
      <c r="AY121" s="227" t="s">
        <v>174</v>
      </c>
    </row>
    <row r="122" spans="2:65" s="11" customFormat="1" ht="13.5">
      <c r="B122" s="205"/>
      <c r="C122" s="206"/>
      <c r="D122" s="207" t="s">
        <v>191</v>
      </c>
      <c r="E122" s="208" t="s">
        <v>22</v>
      </c>
      <c r="F122" s="209" t="s">
        <v>198</v>
      </c>
      <c r="G122" s="206"/>
      <c r="H122" s="210" t="s">
        <v>22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191</v>
      </c>
      <c r="AU122" s="216" t="s">
        <v>86</v>
      </c>
      <c r="AV122" s="11" t="s">
        <v>24</v>
      </c>
      <c r="AW122" s="11" t="s">
        <v>41</v>
      </c>
      <c r="AX122" s="11" t="s">
        <v>77</v>
      </c>
      <c r="AY122" s="216" t="s">
        <v>174</v>
      </c>
    </row>
    <row r="123" spans="2:65" s="12" customFormat="1" ht="13.5">
      <c r="B123" s="217"/>
      <c r="C123" s="218"/>
      <c r="D123" s="207" t="s">
        <v>191</v>
      </c>
      <c r="E123" s="219" t="s">
        <v>22</v>
      </c>
      <c r="F123" s="220" t="s">
        <v>199</v>
      </c>
      <c r="G123" s="218"/>
      <c r="H123" s="221">
        <v>582.1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191</v>
      </c>
      <c r="AU123" s="227" t="s">
        <v>86</v>
      </c>
      <c r="AV123" s="12" t="s">
        <v>86</v>
      </c>
      <c r="AW123" s="12" t="s">
        <v>41</v>
      </c>
      <c r="AX123" s="12" t="s">
        <v>77</v>
      </c>
      <c r="AY123" s="227" t="s">
        <v>174</v>
      </c>
    </row>
    <row r="124" spans="2:65" s="11" customFormat="1" ht="13.5">
      <c r="B124" s="205"/>
      <c r="C124" s="206"/>
      <c r="D124" s="207" t="s">
        <v>191</v>
      </c>
      <c r="E124" s="208" t="s">
        <v>22</v>
      </c>
      <c r="F124" s="209" t="s">
        <v>200</v>
      </c>
      <c r="G124" s="206"/>
      <c r="H124" s="210" t="s">
        <v>22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191</v>
      </c>
      <c r="AU124" s="216" t="s">
        <v>86</v>
      </c>
      <c r="AV124" s="11" t="s">
        <v>24</v>
      </c>
      <c r="AW124" s="11" t="s">
        <v>41</v>
      </c>
      <c r="AX124" s="11" t="s">
        <v>77</v>
      </c>
      <c r="AY124" s="216" t="s">
        <v>174</v>
      </c>
    </row>
    <row r="125" spans="2:65" s="12" customFormat="1" ht="13.5">
      <c r="B125" s="217"/>
      <c r="C125" s="218"/>
      <c r="D125" s="207" t="s">
        <v>191</v>
      </c>
      <c r="E125" s="219" t="s">
        <v>22</v>
      </c>
      <c r="F125" s="220" t="s">
        <v>201</v>
      </c>
      <c r="G125" s="218"/>
      <c r="H125" s="221">
        <v>18.149999999999999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191</v>
      </c>
      <c r="AU125" s="227" t="s">
        <v>86</v>
      </c>
      <c r="AV125" s="12" t="s">
        <v>86</v>
      </c>
      <c r="AW125" s="12" t="s">
        <v>41</v>
      </c>
      <c r="AX125" s="12" t="s">
        <v>77</v>
      </c>
      <c r="AY125" s="227" t="s">
        <v>174</v>
      </c>
    </row>
    <row r="126" spans="2:65" s="11" customFormat="1" ht="13.5">
      <c r="B126" s="205"/>
      <c r="C126" s="206"/>
      <c r="D126" s="207" t="s">
        <v>191</v>
      </c>
      <c r="E126" s="208" t="s">
        <v>22</v>
      </c>
      <c r="F126" s="209" t="s">
        <v>202</v>
      </c>
      <c r="G126" s="206"/>
      <c r="H126" s="210" t="s">
        <v>22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191</v>
      </c>
      <c r="AU126" s="216" t="s">
        <v>86</v>
      </c>
      <c r="AV126" s="11" t="s">
        <v>24</v>
      </c>
      <c r="AW126" s="11" t="s">
        <v>41</v>
      </c>
      <c r="AX126" s="11" t="s">
        <v>77</v>
      </c>
      <c r="AY126" s="216" t="s">
        <v>174</v>
      </c>
    </row>
    <row r="127" spans="2:65" s="12" customFormat="1" ht="13.5">
      <c r="B127" s="217"/>
      <c r="C127" s="218"/>
      <c r="D127" s="207" t="s">
        <v>191</v>
      </c>
      <c r="E127" s="219" t="s">
        <v>22</v>
      </c>
      <c r="F127" s="220" t="s">
        <v>203</v>
      </c>
      <c r="G127" s="218"/>
      <c r="H127" s="221">
        <v>288.07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191</v>
      </c>
      <c r="AU127" s="227" t="s">
        <v>86</v>
      </c>
      <c r="AV127" s="12" t="s">
        <v>86</v>
      </c>
      <c r="AW127" s="12" t="s">
        <v>41</v>
      </c>
      <c r="AX127" s="12" t="s">
        <v>77</v>
      </c>
      <c r="AY127" s="227" t="s">
        <v>174</v>
      </c>
    </row>
    <row r="128" spans="2:65" s="11" customFormat="1" ht="13.5">
      <c r="B128" s="205"/>
      <c r="C128" s="206"/>
      <c r="D128" s="207" t="s">
        <v>191</v>
      </c>
      <c r="E128" s="208" t="s">
        <v>22</v>
      </c>
      <c r="F128" s="209" t="s">
        <v>204</v>
      </c>
      <c r="G128" s="206"/>
      <c r="H128" s="210" t="s">
        <v>22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191</v>
      </c>
      <c r="AU128" s="216" t="s">
        <v>86</v>
      </c>
      <c r="AV128" s="11" t="s">
        <v>24</v>
      </c>
      <c r="AW128" s="11" t="s">
        <v>41</v>
      </c>
      <c r="AX128" s="11" t="s">
        <v>77</v>
      </c>
      <c r="AY128" s="216" t="s">
        <v>174</v>
      </c>
    </row>
    <row r="129" spans="2:65" s="12" customFormat="1" ht="13.5">
      <c r="B129" s="217"/>
      <c r="C129" s="218"/>
      <c r="D129" s="207" t="s">
        <v>191</v>
      </c>
      <c r="E129" s="219" t="s">
        <v>22</v>
      </c>
      <c r="F129" s="220" t="s">
        <v>205</v>
      </c>
      <c r="G129" s="218"/>
      <c r="H129" s="221">
        <v>79.89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191</v>
      </c>
      <c r="AU129" s="227" t="s">
        <v>86</v>
      </c>
      <c r="AV129" s="12" t="s">
        <v>86</v>
      </c>
      <c r="AW129" s="12" t="s">
        <v>41</v>
      </c>
      <c r="AX129" s="12" t="s">
        <v>77</v>
      </c>
      <c r="AY129" s="227" t="s">
        <v>174</v>
      </c>
    </row>
    <row r="130" spans="2:65" s="13" customFormat="1" ht="13.5">
      <c r="B130" s="228"/>
      <c r="C130" s="229"/>
      <c r="D130" s="230" t="s">
        <v>191</v>
      </c>
      <c r="E130" s="231" t="s">
        <v>22</v>
      </c>
      <c r="F130" s="232" t="s">
        <v>206</v>
      </c>
      <c r="G130" s="229"/>
      <c r="H130" s="233">
        <v>1546.43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191</v>
      </c>
      <c r="AU130" s="239" t="s">
        <v>86</v>
      </c>
      <c r="AV130" s="13" t="s">
        <v>181</v>
      </c>
      <c r="AW130" s="13" t="s">
        <v>41</v>
      </c>
      <c r="AX130" s="13" t="s">
        <v>24</v>
      </c>
      <c r="AY130" s="239" t="s">
        <v>174</v>
      </c>
    </row>
    <row r="131" spans="2:65" s="1" customFormat="1" ht="31.5" customHeight="1">
      <c r="B131" s="41"/>
      <c r="C131" s="193" t="s">
        <v>181</v>
      </c>
      <c r="D131" s="193" t="s">
        <v>176</v>
      </c>
      <c r="E131" s="194" t="s">
        <v>207</v>
      </c>
      <c r="F131" s="195" t="s">
        <v>208</v>
      </c>
      <c r="G131" s="196" t="s">
        <v>189</v>
      </c>
      <c r="H131" s="197">
        <v>1546.43</v>
      </c>
      <c r="I131" s="198"/>
      <c r="J131" s="199">
        <f>ROUND(I131*H131,2)</f>
        <v>0</v>
      </c>
      <c r="K131" s="195" t="s">
        <v>180</v>
      </c>
      <c r="L131" s="61"/>
      <c r="M131" s="200" t="s">
        <v>22</v>
      </c>
      <c r="N131" s="201" t="s">
        <v>48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181</v>
      </c>
      <c r="AT131" s="24" t="s">
        <v>176</v>
      </c>
      <c r="AU131" s="24" t="s">
        <v>86</v>
      </c>
      <c r="AY131" s="24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24</v>
      </c>
      <c r="BK131" s="204">
        <f>ROUND(I131*H131,2)</f>
        <v>0</v>
      </c>
      <c r="BL131" s="24" t="s">
        <v>181</v>
      </c>
      <c r="BM131" s="24" t="s">
        <v>209</v>
      </c>
    </row>
    <row r="132" spans="2:65" s="1" customFormat="1" ht="31.5" customHeight="1">
      <c r="B132" s="41"/>
      <c r="C132" s="193" t="s">
        <v>210</v>
      </c>
      <c r="D132" s="193" t="s">
        <v>176</v>
      </c>
      <c r="E132" s="194" t="s">
        <v>211</v>
      </c>
      <c r="F132" s="195" t="s">
        <v>212</v>
      </c>
      <c r="G132" s="196" t="s">
        <v>189</v>
      </c>
      <c r="H132" s="197">
        <v>11.56</v>
      </c>
      <c r="I132" s="198"/>
      <c r="J132" s="199">
        <f>ROUND(I132*H132,2)</f>
        <v>0</v>
      </c>
      <c r="K132" s="195" t="s">
        <v>180</v>
      </c>
      <c r="L132" s="61"/>
      <c r="M132" s="200" t="s">
        <v>22</v>
      </c>
      <c r="N132" s="201" t="s">
        <v>48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181</v>
      </c>
      <c r="AT132" s="24" t="s">
        <v>176</v>
      </c>
      <c r="AU132" s="24" t="s">
        <v>86</v>
      </c>
      <c r="AY132" s="24" t="s">
        <v>174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181</v>
      </c>
      <c r="BM132" s="24" t="s">
        <v>213</v>
      </c>
    </row>
    <row r="133" spans="2:65" s="11" customFormat="1" ht="13.5">
      <c r="B133" s="205"/>
      <c r="C133" s="206"/>
      <c r="D133" s="207" t="s">
        <v>191</v>
      </c>
      <c r="E133" s="208" t="s">
        <v>22</v>
      </c>
      <c r="F133" s="209" t="s">
        <v>214</v>
      </c>
      <c r="G133" s="206"/>
      <c r="H133" s="210" t="s">
        <v>22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191</v>
      </c>
      <c r="AU133" s="216" t="s">
        <v>86</v>
      </c>
      <c r="AV133" s="11" t="s">
        <v>24</v>
      </c>
      <c r="AW133" s="11" t="s">
        <v>41</v>
      </c>
      <c r="AX133" s="11" t="s">
        <v>77</v>
      </c>
      <c r="AY133" s="216" t="s">
        <v>174</v>
      </c>
    </row>
    <row r="134" spans="2:65" s="12" customFormat="1" ht="13.5">
      <c r="B134" s="217"/>
      <c r="C134" s="218"/>
      <c r="D134" s="230" t="s">
        <v>191</v>
      </c>
      <c r="E134" s="240" t="s">
        <v>22</v>
      </c>
      <c r="F134" s="241" t="s">
        <v>215</v>
      </c>
      <c r="G134" s="218"/>
      <c r="H134" s="242">
        <v>11.56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191</v>
      </c>
      <c r="AU134" s="227" t="s">
        <v>86</v>
      </c>
      <c r="AV134" s="12" t="s">
        <v>86</v>
      </c>
      <c r="AW134" s="12" t="s">
        <v>41</v>
      </c>
      <c r="AX134" s="12" t="s">
        <v>24</v>
      </c>
      <c r="AY134" s="227" t="s">
        <v>174</v>
      </c>
    </row>
    <row r="135" spans="2:65" s="1" customFormat="1" ht="31.5" customHeight="1">
      <c r="B135" s="41"/>
      <c r="C135" s="193" t="s">
        <v>216</v>
      </c>
      <c r="D135" s="193" t="s">
        <v>176</v>
      </c>
      <c r="E135" s="194" t="s">
        <v>217</v>
      </c>
      <c r="F135" s="195" t="s">
        <v>218</v>
      </c>
      <c r="G135" s="196" t="s">
        <v>189</v>
      </c>
      <c r="H135" s="197">
        <v>11.56</v>
      </c>
      <c r="I135" s="198"/>
      <c r="J135" s="199">
        <f>ROUND(I135*H135,2)</f>
        <v>0</v>
      </c>
      <c r="K135" s="195" t="s">
        <v>180</v>
      </c>
      <c r="L135" s="61"/>
      <c r="M135" s="200" t="s">
        <v>22</v>
      </c>
      <c r="N135" s="201" t="s">
        <v>48</v>
      </c>
      <c r="O135" s="4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24" t="s">
        <v>181</v>
      </c>
      <c r="AT135" s="24" t="s">
        <v>176</v>
      </c>
      <c r="AU135" s="24" t="s">
        <v>86</v>
      </c>
      <c r="AY135" s="24" t="s">
        <v>174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181</v>
      </c>
      <c r="BM135" s="24" t="s">
        <v>219</v>
      </c>
    </row>
    <row r="136" spans="2:65" s="1" customFormat="1" ht="31.5" customHeight="1">
      <c r="B136" s="41"/>
      <c r="C136" s="193" t="s">
        <v>220</v>
      </c>
      <c r="D136" s="193" t="s">
        <v>176</v>
      </c>
      <c r="E136" s="194" t="s">
        <v>221</v>
      </c>
      <c r="F136" s="195" t="s">
        <v>222</v>
      </c>
      <c r="G136" s="196" t="s">
        <v>223</v>
      </c>
      <c r="H136" s="197">
        <v>22.8</v>
      </c>
      <c r="I136" s="198"/>
      <c r="J136" s="199">
        <f>ROUND(I136*H136,2)</f>
        <v>0</v>
      </c>
      <c r="K136" s="195" t="s">
        <v>180</v>
      </c>
      <c r="L136" s="61"/>
      <c r="M136" s="200" t="s">
        <v>22</v>
      </c>
      <c r="N136" s="201" t="s">
        <v>48</v>
      </c>
      <c r="O136" s="42"/>
      <c r="P136" s="202">
        <f>O136*H136</f>
        <v>0</v>
      </c>
      <c r="Q136" s="202">
        <v>8.4000000000000003E-4</v>
      </c>
      <c r="R136" s="202">
        <f>Q136*H136</f>
        <v>1.9152000000000002E-2</v>
      </c>
      <c r="S136" s="202">
        <v>0</v>
      </c>
      <c r="T136" s="203">
        <f>S136*H136</f>
        <v>0</v>
      </c>
      <c r="AR136" s="24" t="s">
        <v>181</v>
      </c>
      <c r="AT136" s="24" t="s">
        <v>176</v>
      </c>
      <c r="AU136" s="24" t="s">
        <v>86</v>
      </c>
      <c r="AY136" s="24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24</v>
      </c>
      <c r="BK136" s="204">
        <f>ROUND(I136*H136,2)</f>
        <v>0</v>
      </c>
      <c r="BL136" s="24" t="s">
        <v>181</v>
      </c>
      <c r="BM136" s="24" t="s">
        <v>224</v>
      </c>
    </row>
    <row r="137" spans="2:65" s="12" customFormat="1" ht="13.5">
      <c r="B137" s="217"/>
      <c r="C137" s="218"/>
      <c r="D137" s="230" t="s">
        <v>191</v>
      </c>
      <c r="E137" s="240" t="s">
        <v>22</v>
      </c>
      <c r="F137" s="241" t="s">
        <v>225</v>
      </c>
      <c r="G137" s="218"/>
      <c r="H137" s="242">
        <v>22.8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191</v>
      </c>
      <c r="AU137" s="227" t="s">
        <v>86</v>
      </c>
      <c r="AV137" s="12" t="s">
        <v>86</v>
      </c>
      <c r="AW137" s="12" t="s">
        <v>41</v>
      </c>
      <c r="AX137" s="12" t="s">
        <v>24</v>
      </c>
      <c r="AY137" s="227" t="s">
        <v>174</v>
      </c>
    </row>
    <row r="138" spans="2:65" s="1" customFormat="1" ht="44.25" customHeight="1">
      <c r="B138" s="41"/>
      <c r="C138" s="193" t="s">
        <v>226</v>
      </c>
      <c r="D138" s="193" t="s">
        <v>176</v>
      </c>
      <c r="E138" s="194" t="s">
        <v>227</v>
      </c>
      <c r="F138" s="195" t="s">
        <v>228</v>
      </c>
      <c r="G138" s="196" t="s">
        <v>189</v>
      </c>
      <c r="H138" s="197">
        <v>1020</v>
      </c>
      <c r="I138" s="198"/>
      <c r="J138" s="199">
        <f>ROUND(I138*H138,2)</f>
        <v>0</v>
      </c>
      <c r="K138" s="195" t="s">
        <v>180</v>
      </c>
      <c r="L138" s="61"/>
      <c r="M138" s="200" t="s">
        <v>22</v>
      </c>
      <c r="N138" s="201" t="s">
        <v>48</v>
      </c>
      <c r="O138" s="4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AR138" s="24" t="s">
        <v>181</v>
      </c>
      <c r="AT138" s="24" t="s">
        <v>176</v>
      </c>
      <c r="AU138" s="24" t="s">
        <v>86</v>
      </c>
      <c r="AY138" s="24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24</v>
      </c>
      <c r="BK138" s="204">
        <f>ROUND(I138*H138,2)</f>
        <v>0</v>
      </c>
      <c r="BL138" s="24" t="s">
        <v>181</v>
      </c>
      <c r="BM138" s="24" t="s">
        <v>229</v>
      </c>
    </row>
    <row r="139" spans="2:65" s="1" customFormat="1" ht="31.5" customHeight="1">
      <c r="B139" s="41"/>
      <c r="C139" s="193" t="s">
        <v>230</v>
      </c>
      <c r="D139" s="193" t="s">
        <v>176</v>
      </c>
      <c r="E139" s="194" t="s">
        <v>231</v>
      </c>
      <c r="F139" s="195" t="s">
        <v>232</v>
      </c>
      <c r="G139" s="196" t="s">
        <v>189</v>
      </c>
      <c r="H139" s="197">
        <v>1020</v>
      </c>
      <c r="I139" s="198"/>
      <c r="J139" s="199">
        <f>ROUND(I139*H139,2)</f>
        <v>0</v>
      </c>
      <c r="K139" s="195" t="s">
        <v>180</v>
      </c>
      <c r="L139" s="61"/>
      <c r="M139" s="200" t="s">
        <v>22</v>
      </c>
      <c r="N139" s="201" t="s">
        <v>48</v>
      </c>
      <c r="O139" s="4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181</v>
      </c>
      <c r="AT139" s="24" t="s">
        <v>176</v>
      </c>
      <c r="AU139" s="24" t="s">
        <v>86</v>
      </c>
      <c r="AY139" s="24" t="s">
        <v>174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24</v>
      </c>
      <c r="BK139" s="204">
        <f>ROUND(I139*H139,2)</f>
        <v>0</v>
      </c>
      <c r="BL139" s="24" t="s">
        <v>181</v>
      </c>
      <c r="BM139" s="24" t="s">
        <v>233</v>
      </c>
    </row>
    <row r="140" spans="2:65" s="1" customFormat="1" ht="22.5" customHeight="1">
      <c r="B140" s="41"/>
      <c r="C140" s="193" t="s">
        <v>29</v>
      </c>
      <c r="D140" s="193" t="s">
        <v>176</v>
      </c>
      <c r="E140" s="194" t="s">
        <v>234</v>
      </c>
      <c r="F140" s="195" t="s">
        <v>235</v>
      </c>
      <c r="G140" s="196" t="s">
        <v>189</v>
      </c>
      <c r="H140" s="197">
        <v>1020</v>
      </c>
      <c r="I140" s="198"/>
      <c r="J140" s="199">
        <f>ROUND(I140*H140,2)</f>
        <v>0</v>
      </c>
      <c r="K140" s="195" t="s">
        <v>180</v>
      </c>
      <c r="L140" s="61"/>
      <c r="M140" s="200" t="s">
        <v>22</v>
      </c>
      <c r="N140" s="201" t="s">
        <v>48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181</v>
      </c>
      <c r="AT140" s="24" t="s">
        <v>176</v>
      </c>
      <c r="AU140" s="24" t="s">
        <v>86</v>
      </c>
      <c r="AY140" s="24" t="s">
        <v>174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181</v>
      </c>
      <c r="BM140" s="24" t="s">
        <v>236</v>
      </c>
    </row>
    <row r="141" spans="2:65" s="1" customFormat="1" ht="27">
      <c r="B141" s="41"/>
      <c r="C141" s="63"/>
      <c r="D141" s="230" t="s">
        <v>237</v>
      </c>
      <c r="E141" s="63"/>
      <c r="F141" s="243" t="s">
        <v>238</v>
      </c>
      <c r="G141" s="63"/>
      <c r="H141" s="63"/>
      <c r="I141" s="163"/>
      <c r="J141" s="63"/>
      <c r="K141" s="63"/>
      <c r="L141" s="61"/>
      <c r="M141" s="244"/>
      <c r="N141" s="42"/>
      <c r="O141" s="42"/>
      <c r="P141" s="42"/>
      <c r="Q141" s="42"/>
      <c r="R141" s="42"/>
      <c r="S141" s="42"/>
      <c r="T141" s="78"/>
      <c r="AT141" s="24" t="s">
        <v>237</v>
      </c>
      <c r="AU141" s="24" t="s">
        <v>86</v>
      </c>
    </row>
    <row r="142" spans="2:65" s="1" customFormat="1" ht="22.5" customHeight="1">
      <c r="B142" s="41"/>
      <c r="C142" s="193" t="s">
        <v>239</v>
      </c>
      <c r="D142" s="193" t="s">
        <v>176</v>
      </c>
      <c r="E142" s="194" t="s">
        <v>240</v>
      </c>
      <c r="F142" s="195" t="s">
        <v>241</v>
      </c>
      <c r="G142" s="196" t="s">
        <v>242</v>
      </c>
      <c r="H142" s="197">
        <v>1020</v>
      </c>
      <c r="I142" s="198"/>
      <c r="J142" s="199">
        <f>ROUND(I142*H142,2)</f>
        <v>0</v>
      </c>
      <c r="K142" s="195" t="s">
        <v>180</v>
      </c>
      <c r="L142" s="61"/>
      <c r="M142" s="200" t="s">
        <v>22</v>
      </c>
      <c r="N142" s="201" t="s">
        <v>48</v>
      </c>
      <c r="O142" s="4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4" t="s">
        <v>181</v>
      </c>
      <c r="AT142" s="24" t="s">
        <v>176</v>
      </c>
      <c r="AU142" s="24" t="s">
        <v>86</v>
      </c>
      <c r="AY142" s="24" t="s">
        <v>174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24</v>
      </c>
      <c r="BK142" s="204">
        <f>ROUND(I142*H142,2)</f>
        <v>0</v>
      </c>
      <c r="BL142" s="24" t="s">
        <v>181</v>
      </c>
      <c r="BM142" s="24" t="s">
        <v>243</v>
      </c>
    </row>
    <row r="143" spans="2:65" s="1" customFormat="1" ht="31.5" customHeight="1">
      <c r="B143" s="41"/>
      <c r="C143" s="193" t="s">
        <v>244</v>
      </c>
      <c r="D143" s="193" t="s">
        <v>176</v>
      </c>
      <c r="E143" s="194" t="s">
        <v>245</v>
      </c>
      <c r="F143" s="195" t="s">
        <v>246</v>
      </c>
      <c r="G143" s="196" t="s">
        <v>223</v>
      </c>
      <c r="H143" s="197">
        <v>300</v>
      </c>
      <c r="I143" s="198"/>
      <c r="J143" s="199">
        <f>ROUND(I143*H143,2)</f>
        <v>0</v>
      </c>
      <c r="K143" s="195" t="s">
        <v>180</v>
      </c>
      <c r="L143" s="61"/>
      <c r="M143" s="200" t="s">
        <v>22</v>
      </c>
      <c r="N143" s="201" t="s">
        <v>48</v>
      </c>
      <c r="O143" s="4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4" t="s">
        <v>181</v>
      </c>
      <c r="AT143" s="24" t="s">
        <v>176</v>
      </c>
      <c r="AU143" s="24" t="s">
        <v>86</v>
      </c>
      <c r="AY143" s="24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24</v>
      </c>
      <c r="BK143" s="204">
        <f>ROUND(I143*H143,2)</f>
        <v>0</v>
      </c>
      <c r="BL143" s="24" t="s">
        <v>181</v>
      </c>
      <c r="BM143" s="24" t="s">
        <v>247</v>
      </c>
    </row>
    <row r="144" spans="2:65" s="1" customFormat="1" ht="31.5" customHeight="1">
      <c r="B144" s="41"/>
      <c r="C144" s="193" t="s">
        <v>248</v>
      </c>
      <c r="D144" s="193" t="s">
        <v>176</v>
      </c>
      <c r="E144" s="194" t="s">
        <v>249</v>
      </c>
      <c r="F144" s="195" t="s">
        <v>250</v>
      </c>
      <c r="G144" s="196" t="s">
        <v>223</v>
      </c>
      <c r="H144" s="197">
        <v>300</v>
      </c>
      <c r="I144" s="198"/>
      <c r="J144" s="199">
        <f>ROUND(I144*H144,2)</f>
        <v>0</v>
      </c>
      <c r="K144" s="195" t="s">
        <v>180</v>
      </c>
      <c r="L144" s="61"/>
      <c r="M144" s="200" t="s">
        <v>22</v>
      </c>
      <c r="N144" s="201" t="s">
        <v>48</v>
      </c>
      <c r="O144" s="4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4" t="s">
        <v>181</v>
      </c>
      <c r="AT144" s="24" t="s">
        <v>176</v>
      </c>
      <c r="AU144" s="24" t="s">
        <v>86</v>
      </c>
      <c r="AY144" s="24" t="s">
        <v>174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24</v>
      </c>
      <c r="BK144" s="204">
        <f>ROUND(I144*H144,2)</f>
        <v>0</v>
      </c>
      <c r="BL144" s="24" t="s">
        <v>181</v>
      </c>
      <c r="BM144" s="24" t="s">
        <v>251</v>
      </c>
    </row>
    <row r="145" spans="2:65" s="1" customFormat="1" ht="22.5" customHeight="1">
      <c r="B145" s="41"/>
      <c r="C145" s="245" t="s">
        <v>252</v>
      </c>
      <c r="D145" s="245" t="s">
        <v>253</v>
      </c>
      <c r="E145" s="246" t="s">
        <v>254</v>
      </c>
      <c r="F145" s="247" t="s">
        <v>255</v>
      </c>
      <c r="G145" s="248" t="s">
        <v>256</v>
      </c>
      <c r="H145" s="249">
        <v>9</v>
      </c>
      <c r="I145" s="250"/>
      <c r="J145" s="251">
        <f>ROUND(I145*H145,2)</f>
        <v>0</v>
      </c>
      <c r="K145" s="247" t="s">
        <v>180</v>
      </c>
      <c r="L145" s="252"/>
      <c r="M145" s="253" t="s">
        <v>22</v>
      </c>
      <c r="N145" s="254" t="s">
        <v>48</v>
      </c>
      <c r="O145" s="42"/>
      <c r="P145" s="202">
        <f>O145*H145</f>
        <v>0</v>
      </c>
      <c r="Q145" s="202">
        <v>1E-3</v>
      </c>
      <c r="R145" s="202">
        <f>Q145*H145</f>
        <v>9.0000000000000011E-3</v>
      </c>
      <c r="S145" s="202">
        <v>0</v>
      </c>
      <c r="T145" s="203">
        <f>S145*H145</f>
        <v>0</v>
      </c>
      <c r="AR145" s="24" t="s">
        <v>226</v>
      </c>
      <c r="AT145" s="24" t="s">
        <v>253</v>
      </c>
      <c r="AU145" s="24" t="s">
        <v>86</v>
      </c>
      <c r="AY145" s="24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181</v>
      </c>
      <c r="BM145" s="24" t="s">
        <v>257</v>
      </c>
    </row>
    <row r="146" spans="2:65" s="12" customFormat="1" ht="13.5">
      <c r="B146" s="217"/>
      <c r="C146" s="218"/>
      <c r="D146" s="207" t="s">
        <v>191</v>
      </c>
      <c r="E146" s="218"/>
      <c r="F146" s="220" t="s">
        <v>258</v>
      </c>
      <c r="G146" s="218"/>
      <c r="H146" s="221">
        <v>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191</v>
      </c>
      <c r="AU146" s="227" t="s">
        <v>86</v>
      </c>
      <c r="AV146" s="12" t="s">
        <v>86</v>
      </c>
      <c r="AW146" s="12" t="s">
        <v>6</v>
      </c>
      <c r="AX146" s="12" t="s">
        <v>24</v>
      </c>
      <c r="AY146" s="227" t="s">
        <v>174</v>
      </c>
    </row>
    <row r="147" spans="2:65" s="10" customFormat="1" ht="29.85" customHeight="1">
      <c r="B147" s="176"/>
      <c r="C147" s="177"/>
      <c r="D147" s="190" t="s">
        <v>76</v>
      </c>
      <c r="E147" s="191" t="s">
        <v>86</v>
      </c>
      <c r="F147" s="191" t="s">
        <v>259</v>
      </c>
      <c r="G147" s="177"/>
      <c r="H147" s="177"/>
      <c r="I147" s="180"/>
      <c r="J147" s="192">
        <f>BK147</f>
        <v>0</v>
      </c>
      <c r="K147" s="177"/>
      <c r="L147" s="182"/>
      <c r="M147" s="183"/>
      <c r="N147" s="184"/>
      <c r="O147" s="184"/>
      <c r="P147" s="185">
        <f>SUM(P148:P232)</f>
        <v>0</v>
      </c>
      <c r="Q147" s="184"/>
      <c r="R147" s="185">
        <f>SUM(R148:R232)</f>
        <v>709.78703338000003</v>
      </c>
      <c r="S147" s="184"/>
      <c r="T147" s="186">
        <f>SUM(T148:T232)</f>
        <v>0</v>
      </c>
      <c r="AR147" s="187" t="s">
        <v>24</v>
      </c>
      <c r="AT147" s="188" t="s">
        <v>76</v>
      </c>
      <c r="AU147" s="188" t="s">
        <v>24</v>
      </c>
      <c r="AY147" s="187" t="s">
        <v>174</v>
      </c>
      <c r="BK147" s="189">
        <f>SUM(BK148:BK232)</f>
        <v>0</v>
      </c>
    </row>
    <row r="148" spans="2:65" s="1" customFormat="1" ht="31.5" customHeight="1">
      <c r="B148" s="41"/>
      <c r="C148" s="193" t="s">
        <v>10</v>
      </c>
      <c r="D148" s="193" t="s">
        <v>176</v>
      </c>
      <c r="E148" s="194" t="s">
        <v>260</v>
      </c>
      <c r="F148" s="195" t="s">
        <v>261</v>
      </c>
      <c r="G148" s="196" t="s">
        <v>223</v>
      </c>
      <c r="H148" s="197">
        <v>324.52499999999998</v>
      </c>
      <c r="I148" s="198"/>
      <c r="J148" s="199">
        <f>ROUND(I148*H148,2)</f>
        <v>0</v>
      </c>
      <c r="K148" s="195" t="s">
        <v>180</v>
      </c>
      <c r="L148" s="61"/>
      <c r="M148" s="200" t="s">
        <v>22</v>
      </c>
      <c r="N148" s="201" t="s">
        <v>48</v>
      </c>
      <c r="O148" s="42"/>
      <c r="P148" s="202">
        <f>O148*H148</f>
        <v>0</v>
      </c>
      <c r="Q148" s="202">
        <v>1.3999999999999999E-4</v>
      </c>
      <c r="R148" s="202">
        <f>Q148*H148</f>
        <v>4.5433499999999995E-2</v>
      </c>
      <c r="S148" s="202">
        <v>0</v>
      </c>
      <c r="T148" s="203">
        <f>S148*H148</f>
        <v>0</v>
      </c>
      <c r="AR148" s="24" t="s">
        <v>181</v>
      </c>
      <c r="AT148" s="24" t="s">
        <v>176</v>
      </c>
      <c r="AU148" s="24" t="s">
        <v>86</v>
      </c>
      <c r="AY148" s="24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181</v>
      </c>
      <c r="BM148" s="24" t="s">
        <v>262</v>
      </c>
    </row>
    <row r="149" spans="2:65" s="11" customFormat="1" ht="13.5">
      <c r="B149" s="205"/>
      <c r="C149" s="206"/>
      <c r="D149" s="207" t="s">
        <v>191</v>
      </c>
      <c r="E149" s="208" t="s">
        <v>22</v>
      </c>
      <c r="F149" s="209" t="s">
        <v>263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191</v>
      </c>
      <c r="AU149" s="216" t="s">
        <v>86</v>
      </c>
      <c r="AV149" s="11" t="s">
        <v>24</v>
      </c>
      <c r="AW149" s="11" t="s">
        <v>41</v>
      </c>
      <c r="AX149" s="11" t="s">
        <v>77</v>
      </c>
      <c r="AY149" s="216" t="s">
        <v>174</v>
      </c>
    </row>
    <row r="150" spans="2:65" s="12" customFormat="1" ht="13.5">
      <c r="B150" s="217"/>
      <c r="C150" s="218"/>
      <c r="D150" s="207" t="s">
        <v>191</v>
      </c>
      <c r="E150" s="219" t="s">
        <v>22</v>
      </c>
      <c r="F150" s="220" t="s">
        <v>264</v>
      </c>
      <c r="G150" s="218"/>
      <c r="H150" s="221">
        <v>184.60300000000001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191</v>
      </c>
      <c r="AU150" s="227" t="s">
        <v>86</v>
      </c>
      <c r="AV150" s="12" t="s">
        <v>86</v>
      </c>
      <c r="AW150" s="12" t="s">
        <v>41</v>
      </c>
      <c r="AX150" s="12" t="s">
        <v>77</v>
      </c>
      <c r="AY150" s="227" t="s">
        <v>174</v>
      </c>
    </row>
    <row r="151" spans="2:65" s="11" customFormat="1" ht="13.5">
      <c r="B151" s="205"/>
      <c r="C151" s="206"/>
      <c r="D151" s="207" t="s">
        <v>191</v>
      </c>
      <c r="E151" s="208" t="s">
        <v>22</v>
      </c>
      <c r="F151" s="209" t="s">
        <v>265</v>
      </c>
      <c r="G151" s="206"/>
      <c r="H151" s="210" t="s">
        <v>22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191</v>
      </c>
      <c r="AU151" s="216" t="s">
        <v>86</v>
      </c>
      <c r="AV151" s="11" t="s">
        <v>24</v>
      </c>
      <c r="AW151" s="11" t="s">
        <v>41</v>
      </c>
      <c r="AX151" s="11" t="s">
        <v>77</v>
      </c>
      <c r="AY151" s="216" t="s">
        <v>174</v>
      </c>
    </row>
    <row r="152" spans="2:65" s="12" customFormat="1" ht="13.5">
      <c r="B152" s="217"/>
      <c r="C152" s="218"/>
      <c r="D152" s="207" t="s">
        <v>191</v>
      </c>
      <c r="E152" s="219" t="s">
        <v>22</v>
      </c>
      <c r="F152" s="220" t="s">
        <v>266</v>
      </c>
      <c r="G152" s="218"/>
      <c r="H152" s="221">
        <v>59.78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191</v>
      </c>
      <c r="AU152" s="227" t="s">
        <v>86</v>
      </c>
      <c r="AV152" s="12" t="s">
        <v>86</v>
      </c>
      <c r="AW152" s="12" t="s">
        <v>41</v>
      </c>
      <c r="AX152" s="12" t="s">
        <v>77</v>
      </c>
      <c r="AY152" s="227" t="s">
        <v>174</v>
      </c>
    </row>
    <row r="153" spans="2:65" s="11" customFormat="1" ht="13.5">
      <c r="B153" s="205"/>
      <c r="C153" s="206"/>
      <c r="D153" s="207" t="s">
        <v>191</v>
      </c>
      <c r="E153" s="208" t="s">
        <v>22</v>
      </c>
      <c r="F153" s="209" t="s">
        <v>267</v>
      </c>
      <c r="G153" s="206"/>
      <c r="H153" s="210" t="s">
        <v>22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191</v>
      </c>
      <c r="AU153" s="216" t="s">
        <v>86</v>
      </c>
      <c r="AV153" s="11" t="s">
        <v>24</v>
      </c>
      <c r="AW153" s="11" t="s">
        <v>41</v>
      </c>
      <c r="AX153" s="11" t="s">
        <v>77</v>
      </c>
      <c r="AY153" s="216" t="s">
        <v>174</v>
      </c>
    </row>
    <row r="154" spans="2:65" s="12" customFormat="1" ht="13.5">
      <c r="B154" s="217"/>
      <c r="C154" s="218"/>
      <c r="D154" s="207" t="s">
        <v>191</v>
      </c>
      <c r="E154" s="219" t="s">
        <v>22</v>
      </c>
      <c r="F154" s="220" t="s">
        <v>268</v>
      </c>
      <c r="G154" s="218"/>
      <c r="H154" s="221">
        <v>80.141999999999996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191</v>
      </c>
      <c r="AU154" s="227" t="s">
        <v>86</v>
      </c>
      <c r="AV154" s="12" t="s">
        <v>86</v>
      </c>
      <c r="AW154" s="12" t="s">
        <v>41</v>
      </c>
      <c r="AX154" s="12" t="s">
        <v>77</v>
      </c>
      <c r="AY154" s="227" t="s">
        <v>174</v>
      </c>
    </row>
    <row r="155" spans="2:65" s="13" customFormat="1" ht="13.5">
      <c r="B155" s="228"/>
      <c r="C155" s="229"/>
      <c r="D155" s="230" t="s">
        <v>191</v>
      </c>
      <c r="E155" s="231" t="s">
        <v>22</v>
      </c>
      <c r="F155" s="232" t="s">
        <v>206</v>
      </c>
      <c r="G155" s="229"/>
      <c r="H155" s="233">
        <v>324.52499999999998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191</v>
      </c>
      <c r="AU155" s="239" t="s">
        <v>86</v>
      </c>
      <c r="AV155" s="13" t="s">
        <v>181</v>
      </c>
      <c r="AW155" s="13" t="s">
        <v>41</v>
      </c>
      <c r="AX155" s="13" t="s">
        <v>24</v>
      </c>
      <c r="AY155" s="239" t="s">
        <v>174</v>
      </c>
    </row>
    <row r="156" spans="2:65" s="1" customFormat="1" ht="31.5" customHeight="1">
      <c r="B156" s="41"/>
      <c r="C156" s="245" t="s">
        <v>269</v>
      </c>
      <c r="D156" s="245" t="s">
        <v>253</v>
      </c>
      <c r="E156" s="246" t="s">
        <v>270</v>
      </c>
      <c r="F156" s="247" t="s">
        <v>271</v>
      </c>
      <c r="G156" s="248" t="s">
        <v>223</v>
      </c>
      <c r="H156" s="249">
        <v>373.20400000000001</v>
      </c>
      <c r="I156" s="250"/>
      <c r="J156" s="251">
        <f>ROUND(I156*H156,2)</f>
        <v>0</v>
      </c>
      <c r="K156" s="247" t="s">
        <v>180</v>
      </c>
      <c r="L156" s="252"/>
      <c r="M156" s="253" t="s">
        <v>22</v>
      </c>
      <c r="N156" s="254" t="s">
        <v>48</v>
      </c>
      <c r="O156" s="42"/>
      <c r="P156" s="202">
        <f>O156*H156</f>
        <v>0</v>
      </c>
      <c r="Q156" s="202">
        <v>2.0000000000000001E-4</v>
      </c>
      <c r="R156" s="202">
        <f>Q156*H156</f>
        <v>7.4640800000000007E-2</v>
      </c>
      <c r="S156" s="202">
        <v>0</v>
      </c>
      <c r="T156" s="203">
        <f>S156*H156</f>
        <v>0</v>
      </c>
      <c r="AR156" s="24" t="s">
        <v>226</v>
      </c>
      <c r="AT156" s="24" t="s">
        <v>253</v>
      </c>
      <c r="AU156" s="24" t="s">
        <v>86</v>
      </c>
      <c r="AY156" s="24" t="s">
        <v>174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24</v>
      </c>
      <c r="BK156" s="204">
        <f>ROUND(I156*H156,2)</f>
        <v>0</v>
      </c>
      <c r="BL156" s="24" t="s">
        <v>181</v>
      </c>
      <c r="BM156" s="24" t="s">
        <v>272</v>
      </c>
    </row>
    <row r="157" spans="2:65" s="1" customFormat="1" ht="40.5">
      <c r="B157" s="41"/>
      <c r="C157" s="63"/>
      <c r="D157" s="207" t="s">
        <v>237</v>
      </c>
      <c r="E157" s="63"/>
      <c r="F157" s="255" t="s">
        <v>273</v>
      </c>
      <c r="G157" s="63"/>
      <c r="H157" s="63"/>
      <c r="I157" s="163"/>
      <c r="J157" s="63"/>
      <c r="K157" s="63"/>
      <c r="L157" s="61"/>
      <c r="M157" s="244"/>
      <c r="N157" s="42"/>
      <c r="O157" s="42"/>
      <c r="P157" s="42"/>
      <c r="Q157" s="42"/>
      <c r="R157" s="42"/>
      <c r="S157" s="42"/>
      <c r="T157" s="78"/>
      <c r="AT157" s="24" t="s">
        <v>237</v>
      </c>
      <c r="AU157" s="24" t="s">
        <v>86</v>
      </c>
    </row>
    <row r="158" spans="2:65" s="12" customFormat="1" ht="13.5">
      <c r="B158" s="217"/>
      <c r="C158" s="218"/>
      <c r="D158" s="230" t="s">
        <v>191</v>
      </c>
      <c r="E158" s="218"/>
      <c r="F158" s="241" t="s">
        <v>274</v>
      </c>
      <c r="G158" s="218"/>
      <c r="H158" s="242">
        <v>373.20400000000001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191</v>
      </c>
      <c r="AU158" s="227" t="s">
        <v>86</v>
      </c>
      <c r="AV158" s="12" t="s">
        <v>86</v>
      </c>
      <c r="AW158" s="12" t="s">
        <v>6</v>
      </c>
      <c r="AX158" s="12" t="s">
        <v>24</v>
      </c>
      <c r="AY158" s="227" t="s">
        <v>174</v>
      </c>
    </row>
    <row r="159" spans="2:65" s="1" customFormat="1" ht="31.5" customHeight="1">
      <c r="B159" s="41"/>
      <c r="C159" s="193" t="s">
        <v>275</v>
      </c>
      <c r="D159" s="193" t="s">
        <v>176</v>
      </c>
      <c r="E159" s="194" t="s">
        <v>276</v>
      </c>
      <c r="F159" s="195" t="s">
        <v>277</v>
      </c>
      <c r="G159" s="196" t="s">
        <v>189</v>
      </c>
      <c r="H159" s="197">
        <v>48.015000000000001</v>
      </c>
      <c r="I159" s="198"/>
      <c r="J159" s="199">
        <f>ROUND(I159*H159,2)</f>
        <v>0</v>
      </c>
      <c r="K159" s="195" t="s">
        <v>180</v>
      </c>
      <c r="L159" s="61"/>
      <c r="M159" s="200" t="s">
        <v>22</v>
      </c>
      <c r="N159" s="201" t="s">
        <v>48</v>
      </c>
      <c r="O159" s="42"/>
      <c r="P159" s="202">
        <f>O159*H159</f>
        <v>0</v>
      </c>
      <c r="Q159" s="202">
        <v>1.98</v>
      </c>
      <c r="R159" s="202">
        <f>Q159*H159</f>
        <v>95.069699999999997</v>
      </c>
      <c r="S159" s="202">
        <v>0</v>
      </c>
      <c r="T159" s="203">
        <f>S159*H159</f>
        <v>0</v>
      </c>
      <c r="AR159" s="24" t="s">
        <v>181</v>
      </c>
      <c r="AT159" s="24" t="s">
        <v>176</v>
      </c>
      <c r="AU159" s="24" t="s">
        <v>86</v>
      </c>
      <c r="AY159" s="24" t="s">
        <v>174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24</v>
      </c>
      <c r="BK159" s="204">
        <f>ROUND(I159*H159,2)</f>
        <v>0</v>
      </c>
      <c r="BL159" s="24" t="s">
        <v>181</v>
      </c>
      <c r="BM159" s="24" t="s">
        <v>278</v>
      </c>
    </row>
    <row r="160" spans="2:65" s="11" customFormat="1" ht="13.5">
      <c r="B160" s="205"/>
      <c r="C160" s="206"/>
      <c r="D160" s="207" t="s">
        <v>191</v>
      </c>
      <c r="E160" s="208" t="s">
        <v>22</v>
      </c>
      <c r="F160" s="209" t="s">
        <v>263</v>
      </c>
      <c r="G160" s="206"/>
      <c r="H160" s="210" t="s">
        <v>22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191</v>
      </c>
      <c r="AU160" s="216" t="s">
        <v>86</v>
      </c>
      <c r="AV160" s="11" t="s">
        <v>24</v>
      </c>
      <c r="AW160" s="11" t="s">
        <v>41</v>
      </c>
      <c r="AX160" s="11" t="s">
        <v>77</v>
      </c>
      <c r="AY160" s="216" t="s">
        <v>174</v>
      </c>
    </row>
    <row r="161" spans="2:65" s="12" customFormat="1" ht="13.5">
      <c r="B161" s="217"/>
      <c r="C161" s="218"/>
      <c r="D161" s="207" t="s">
        <v>191</v>
      </c>
      <c r="E161" s="219" t="s">
        <v>22</v>
      </c>
      <c r="F161" s="220" t="s">
        <v>279</v>
      </c>
      <c r="G161" s="218"/>
      <c r="H161" s="221">
        <v>27.69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191</v>
      </c>
      <c r="AU161" s="227" t="s">
        <v>86</v>
      </c>
      <c r="AV161" s="12" t="s">
        <v>86</v>
      </c>
      <c r="AW161" s="12" t="s">
        <v>41</v>
      </c>
      <c r="AX161" s="12" t="s">
        <v>77</v>
      </c>
      <c r="AY161" s="227" t="s">
        <v>174</v>
      </c>
    </row>
    <row r="162" spans="2:65" s="11" customFormat="1" ht="13.5">
      <c r="B162" s="205"/>
      <c r="C162" s="206"/>
      <c r="D162" s="207" t="s">
        <v>191</v>
      </c>
      <c r="E162" s="208" t="s">
        <v>22</v>
      </c>
      <c r="F162" s="209" t="s">
        <v>265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191</v>
      </c>
      <c r="AU162" s="216" t="s">
        <v>86</v>
      </c>
      <c r="AV162" s="11" t="s">
        <v>24</v>
      </c>
      <c r="AW162" s="11" t="s">
        <v>41</v>
      </c>
      <c r="AX162" s="11" t="s">
        <v>77</v>
      </c>
      <c r="AY162" s="216" t="s">
        <v>174</v>
      </c>
    </row>
    <row r="163" spans="2:65" s="12" customFormat="1" ht="13.5">
      <c r="B163" s="217"/>
      <c r="C163" s="218"/>
      <c r="D163" s="207" t="s">
        <v>191</v>
      </c>
      <c r="E163" s="219" t="s">
        <v>22</v>
      </c>
      <c r="F163" s="220" t="s">
        <v>280</v>
      </c>
      <c r="G163" s="218"/>
      <c r="H163" s="221">
        <v>20.324999999999999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191</v>
      </c>
      <c r="AU163" s="227" t="s">
        <v>86</v>
      </c>
      <c r="AV163" s="12" t="s">
        <v>86</v>
      </c>
      <c r="AW163" s="12" t="s">
        <v>41</v>
      </c>
      <c r="AX163" s="12" t="s">
        <v>77</v>
      </c>
      <c r="AY163" s="227" t="s">
        <v>174</v>
      </c>
    </row>
    <row r="164" spans="2:65" s="11" customFormat="1" ht="13.5">
      <c r="B164" s="205"/>
      <c r="C164" s="206"/>
      <c r="D164" s="207" t="s">
        <v>191</v>
      </c>
      <c r="E164" s="208" t="s">
        <v>22</v>
      </c>
      <c r="F164" s="209" t="s">
        <v>267</v>
      </c>
      <c r="G164" s="206"/>
      <c r="H164" s="210" t="s">
        <v>22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191</v>
      </c>
      <c r="AU164" s="216" t="s">
        <v>86</v>
      </c>
      <c r="AV164" s="11" t="s">
        <v>24</v>
      </c>
      <c r="AW164" s="11" t="s">
        <v>41</v>
      </c>
      <c r="AX164" s="11" t="s">
        <v>77</v>
      </c>
      <c r="AY164" s="216" t="s">
        <v>174</v>
      </c>
    </row>
    <row r="165" spans="2:65" s="11" customFormat="1" ht="13.5">
      <c r="B165" s="205"/>
      <c r="C165" s="206"/>
      <c r="D165" s="207" t="s">
        <v>191</v>
      </c>
      <c r="E165" s="208" t="s">
        <v>22</v>
      </c>
      <c r="F165" s="209" t="s">
        <v>281</v>
      </c>
      <c r="G165" s="206"/>
      <c r="H165" s="210" t="s">
        <v>22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191</v>
      </c>
      <c r="AU165" s="216" t="s">
        <v>86</v>
      </c>
      <c r="AV165" s="11" t="s">
        <v>24</v>
      </c>
      <c r="AW165" s="11" t="s">
        <v>41</v>
      </c>
      <c r="AX165" s="11" t="s">
        <v>77</v>
      </c>
      <c r="AY165" s="216" t="s">
        <v>174</v>
      </c>
    </row>
    <row r="166" spans="2:65" s="13" customFormat="1" ht="13.5">
      <c r="B166" s="228"/>
      <c r="C166" s="229"/>
      <c r="D166" s="230" t="s">
        <v>191</v>
      </c>
      <c r="E166" s="231" t="s">
        <v>22</v>
      </c>
      <c r="F166" s="232" t="s">
        <v>206</v>
      </c>
      <c r="G166" s="229"/>
      <c r="H166" s="233">
        <v>48.015000000000001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191</v>
      </c>
      <c r="AU166" s="239" t="s">
        <v>86</v>
      </c>
      <c r="AV166" s="13" t="s">
        <v>181</v>
      </c>
      <c r="AW166" s="13" t="s">
        <v>41</v>
      </c>
      <c r="AX166" s="13" t="s">
        <v>24</v>
      </c>
      <c r="AY166" s="239" t="s">
        <v>174</v>
      </c>
    </row>
    <row r="167" spans="2:65" s="1" customFormat="1" ht="31.5" customHeight="1">
      <c r="B167" s="41"/>
      <c r="C167" s="193" t="s">
        <v>282</v>
      </c>
      <c r="D167" s="193" t="s">
        <v>176</v>
      </c>
      <c r="E167" s="194" t="s">
        <v>283</v>
      </c>
      <c r="F167" s="195" t="s">
        <v>284</v>
      </c>
      <c r="G167" s="196" t="s">
        <v>189</v>
      </c>
      <c r="H167" s="197">
        <v>56.393999999999998</v>
      </c>
      <c r="I167" s="198"/>
      <c r="J167" s="199">
        <f>ROUND(I167*H167,2)</f>
        <v>0</v>
      </c>
      <c r="K167" s="195" t="s">
        <v>180</v>
      </c>
      <c r="L167" s="61"/>
      <c r="M167" s="200" t="s">
        <v>22</v>
      </c>
      <c r="N167" s="201" t="s">
        <v>48</v>
      </c>
      <c r="O167" s="42"/>
      <c r="P167" s="202">
        <f>O167*H167</f>
        <v>0</v>
      </c>
      <c r="Q167" s="202">
        <v>2.45329</v>
      </c>
      <c r="R167" s="202">
        <f>Q167*H167</f>
        <v>138.35083625999999</v>
      </c>
      <c r="S167" s="202">
        <v>0</v>
      </c>
      <c r="T167" s="203">
        <f>S167*H167</f>
        <v>0</v>
      </c>
      <c r="AR167" s="24" t="s">
        <v>181</v>
      </c>
      <c r="AT167" s="24" t="s">
        <v>176</v>
      </c>
      <c r="AU167" s="24" t="s">
        <v>86</v>
      </c>
      <c r="AY167" s="24" t="s">
        <v>174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24</v>
      </c>
      <c r="BK167" s="204">
        <f>ROUND(I167*H167,2)</f>
        <v>0</v>
      </c>
      <c r="BL167" s="24" t="s">
        <v>181</v>
      </c>
      <c r="BM167" s="24" t="s">
        <v>285</v>
      </c>
    </row>
    <row r="168" spans="2:65" s="11" customFormat="1" ht="13.5">
      <c r="B168" s="205"/>
      <c r="C168" s="206"/>
      <c r="D168" s="207" t="s">
        <v>191</v>
      </c>
      <c r="E168" s="208" t="s">
        <v>22</v>
      </c>
      <c r="F168" s="209" t="s">
        <v>263</v>
      </c>
      <c r="G168" s="206"/>
      <c r="H168" s="210" t="s">
        <v>22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191</v>
      </c>
      <c r="AU168" s="216" t="s">
        <v>86</v>
      </c>
      <c r="AV168" s="11" t="s">
        <v>24</v>
      </c>
      <c r="AW168" s="11" t="s">
        <v>41</v>
      </c>
      <c r="AX168" s="11" t="s">
        <v>77</v>
      </c>
      <c r="AY168" s="216" t="s">
        <v>174</v>
      </c>
    </row>
    <row r="169" spans="2:65" s="12" customFormat="1" ht="13.5">
      <c r="B169" s="217"/>
      <c r="C169" s="218"/>
      <c r="D169" s="207" t="s">
        <v>191</v>
      </c>
      <c r="E169" s="219" t="s">
        <v>22</v>
      </c>
      <c r="F169" s="220" t="s">
        <v>286</v>
      </c>
      <c r="G169" s="218"/>
      <c r="H169" s="221">
        <v>18.46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191</v>
      </c>
      <c r="AU169" s="227" t="s">
        <v>86</v>
      </c>
      <c r="AV169" s="12" t="s">
        <v>86</v>
      </c>
      <c r="AW169" s="12" t="s">
        <v>41</v>
      </c>
      <c r="AX169" s="12" t="s">
        <v>77</v>
      </c>
      <c r="AY169" s="227" t="s">
        <v>174</v>
      </c>
    </row>
    <row r="170" spans="2:65" s="11" customFormat="1" ht="13.5">
      <c r="B170" s="205"/>
      <c r="C170" s="206"/>
      <c r="D170" s="207" t="s">
        <v>191</v>
      </c>
      <c r="E170" s="208" t="s">
        <v>22</v>
      </c>
      <c r="F170" s="209" t="s">
        <v>265</v>
      </c>
      <c r="G170" s="206"/>
      <c r="H170" s="210" t="s">
        <v>22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191</v>
      </c>
      <c r="AU170" s="216" t="s">
        <v>86</v>
      </c>
      <c r="AV170" s="11" t="s">
        <v>24</v>
      </c>
      <c r="AW170" s="11" t="s">
        <v>41</v>
      </c>
      <c r="AX170" s="11" t="s">
        <v>77</v>
      </c>
      <c r="AY170" s="216" t="s">
        <v>174</v>
      </c>
    </row>
    <row r="171" spans="2:65" s="12" customFormat="1" ht="13.5">
      <c r="B171" s="217"/>
      <c r="C171" s="218"/>
      <c r="D171" s="207" t="s">
        <v>191</v>
      </c>
      <c r="E171" s="219" t="s">
        <v>22</v>
      </c>
      <c r="F171" s="220" t="s">
        <v>287</v>
      </c>
      <c r="G171" s="218"/>
      <c r="H171" s="221">
        <v>5.9779999999999998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191</v>
      </c>
      <c r="AU171" s="227" t="s">
        <v>86</v>
      </c>
      <c r="AV171" s="12" t="s">
        <v>86</v>
      </c>
      <c r="AW171" s="12" t="s">
        <v>41</v>
      </c>
      <c r="AX171" s="12" t="s">
        <v>77</v>
      </c>
      <c r="AY171" s="227" t="s">
        <v>174</v>
      </c>
    </row>
    <row r="172" spans="2:65" s="11" customFormat="1" ht="13.5">
      <c r="B172" s="205"/>
      <c r="C172" s="206"/>
      <c r="D172" s="207" t="s">
        <v>191</v>
      </c>
      <c r="E172" s="208" t="s">
        <v>22</v>
      </c>
      <c r="F172" s="209" t="s">
        <v>267</v>
      </c>
      <c r="G172" s="206"/>
      <c r="H172" s="210" t="s">
        <v>22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191</v>
      </c>
      <c r="AU172" s="216" t="s">
        <v>86</v>
      </c>
      <c r="AV172" s="11" t="s">
        <v>24</v>
      </c>
      <c r="AW172" s="11" t="s">
        <v>41</v>
      </c>
      <c r="AX172" s="11" t="s">
        <v>77</v>
      </c>
      <c r="AY172" s="216" t="s">
        <v>174</v>
      </c>
    </row>
    <row r="173" spans="2:65" s="12" customFormat="1" ht="13.5">
      <c r="B173" s="217"/>
      <c r="C173" s="218"/>
      <c r="D173" s="207" t="s">
        <v>191</v>
      </c>
      <c r="E173" s="219" t="s">
        <v>22</v>
      </c>
      <c r="F173" s="220" t="s">
        <v>288</v>
      </c>
      <c r="G173" s="218"/>
      <c r="H173" s="221">
        <v>8.0139999999999993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191</v>
      </c>
      <c r="AU173" s="227" t="s">
        <v>86</v>
      </c>
      <c r="AV173" s="12" t="s">
        <v>86</v>
      </c>
      <c r="AW173" s="12" t="s">
        <v>41</v>
      </c>
      <c r="AX173" s="12" t="s">
        <v>77</v>
      </c>
      <c r="AY173" s="227" t="s">
        <v>174</v>
      </c>
    </row>
    <row r="174" spans="2:65" s="11" customFormat="1" ht="13.5">
      <c r="B174" s="205"/>
      <c r="C174" s="206"/>
      <c r="D174" s="207" t="s">
        <v>191</v>
      </c>
      <c r="E174" s="208" t="s">
        <v>22</v>
      </c>
      <c r="F174" s="209" t="s">
        <v>289</v>
      </c>
      <c r="G174" s="206"/>
      <c r="H174" s="210" t="s">
        <v>22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191</v>
      </c>
      <c r="AU174" s="216" t="s">
        <v>86</v>
      </c>
      <c r="AV174" s="11" t="s">
        <v>24</v>
      </c>
      <c r="AW174" s="11" t="s">
        <v>41</v>
      </c>
      <c r="AX174" s="11" t="s">
        <v>77</v>
      </c>
      <c r="AY174" s="216" t="s">
        <v>174</v>
      </c>
    </row>
    <row r="175" spans="2:65" s="12" customFormat="1" ht="13.5">
      <c r="B175" s="217"/>
      <c r="C175" s="218"/>
      <c r="D175" s="207" t="s">
        <v>191</v>
      </c>
      <c r="E175" s="219" t="s">
        <v>22</v>
      </c>
      <c r="F175" s="220" t="s">
        <v>290</v>
      </c>
      <c r="G175" s="218"/>
      <c r="H175" s="221">
        <v>23.942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191</v>
      </c>
      <c r="AU175" s="227" t="s">
        <v>86</v>
      </c>
      <c r="AV175" s="12" t="s">
        <v>86</v>
      </c>
      <c r="AW175" s="12" t="s">
        <v>41</v>
      </c>
      <c r="AX175" s="12" t="s">
        <v>77</v>
      </c>
      <c r="AY175" s="227" t="s">
        <v>174</v>
      </c>
    </row>
    <row r="176" spans="2:65" s="13" customFormat="1" ht="13.5">
      <c r="B176" s="228"/>
      <c r="C176" s="229"/>
      <c r="D176" s="230" t="s">
        <v>191</v>
      </c>
      <c r="E176" s="231" t="s">
        <v>22</v>
      </c>
      <c r="F176" s="232" t="s">
        <v>206</v>
      </c>
      <c r="G176" s="229"/>
      <c r="H176" s="233">
        <v>56.393999999999998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191</v>
      </c>
      <c r="AU176" s="239" t="s">
        <v>86</v>
      </c>
      <c r="AV176" s="13" t="s">
        <v>181</v>
      </c>
      <c r="AW176" s="13" t="s">
        <v>41</v>
      </c>
      <c r="AX176" s="13" t="s">
        <v>24</v>
      </c>
      <c r="AY176" s="239" t="s">
        <v>174</v>
      </c>
    </row>
    <row r="177" spans="2:65" s="1" customFormat="1" ht="31.5" customHeight="1">
      <c r="B177" s="41"/>
      <c r="C177" s="193" t="s">
        <v>291</v>
      </c>
      <c r="D177" s="193" t="s">
        <v>176</v>
      </c>
      <c r="E177" s="194" t="s">
        <v>292</v>
      </c>
      <c r="F177" s="195" t="s">
        <v>293</v>
      </c>
      <c r="G177" s="196" t="s">
        <v>189</v>
      </c>
      <c r="H177" s="197">
        <v>35.912999999999997</v>
      </c>
      <c r="I177" s="198"/>
      <c r="J177" s="199">
        <f>ROUND(I177*H177,2)</f>
        <v>0</v>
      </c>
      <c r="K177" s="195" t="s">
        <v>180</v>
      </c>
      <c r="L177" s="61"/>
      <c r="M177" s="200" t="s">
        <v>22</v>
      </c>
      <c r="N177" s="201" t="s">
        <v>48</v>
      </c>
      <c r="O177" s="42"/>
      <c r="P177" s="202">
        <f>O177*H177</f>
        <v>0</v>
      </c>
      <c r="Q177" s="202">
        <v>2.45329</v>
      </c>
      <c r="R177" s="202">
        <f>Q177*H177</f>
        <v>88.105003769999996</v>
      </c>
      <c r="S177" s="202">
        <v>0</v>
      </c>
      <c r="T177" s="203">
        <f>S177*H177</f>
        <v>0</v>
      </c>
      <c r="AR177" s="24" t="s">
        <v>181</v>
      </c>
      <c r="AT177" s="24" t="s">
        <v>176</v>
      </c>
      <c r="AU177" s="24" t="s">
        <v>86</v>
      </c>
      <c r="AY177" s="24" t="s">
        <v>174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24</v>
      </c>
      <c r="BK177" s="204">
        <f>ROUND(I177*H177,2)</f>
        <v>0</v>
      </c>
      <c r="BL177" s="24" t="s">
        <v>181</v>
      </c>
      <c r="BM177" s="24" t="s">
        <v>294</v>
      </c>
    </row>
    <row r="178" spans="2:65" s="11" customFormat="1" ht="13.5">
      <c r="B178" s="205"/>
      <c r="C178" s="206"/>
      <c r="D178" s="207" t="s">
        <v>191</v>
      </c>
      <c r="E178" s="208" t="s">
        <v>22</v>
      </c>
      <c r="F178" s="209" t="s">
        <v>289</v>
      </c>
      <c r="G178" s="206"/>
      <c r="H178" s="210" t="s">
        <v>22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191</v>
      </c>
      <c r="AU178" s="216" t="s">
        <v>86</v>
      </c>
      <c r="AV178" s="11" t="s">
        <v>24</v>
      </c>
      <c r="AW178" s="11" t="s">
        <v>41</v>
      </c>
      <c r="AX178" s="11" t="s">
        <v>77</v>
      </c>
      <c r="AY178" s="216" t="s">
        <v>174</v>
      </c>
    </row>
    <row r="179" spans="2:65" s="12" customFormat="1" ht="13.5">
      <c r="B179" s="217"/>
      <c r="C179" s="218"/>
      <c r="D179" s="230" t="s">
        <v>191</v>
      </c>
      <c r="E179" s="240" t="s">
        <v>22</v>
      </c>
      <c r="F179" s="241" t="s">
        <v>295</v>
      </c>
      <c r="G179" s="218"/>
      <c r="H179" s="242">
        <v>35.912999999999997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191</v>
      </c>
      <c r="AU179" s="227" t="s">
        <v>86</v>
      </c>
      <c r="AV179" s="12" t="s">
        <v>86</v>
      </c>
      <c r="AW179" s="12" t="s">
        <v>41</v>
      </c>
      <c r="AX179" s="12" t="s">
        <v>24</v>
      </c>
      <c r="AY179" s="227" t="s">
        <v>174</v>
      </c>
    </row>
    <row r="180" spans="2:65" s="1" customFormat="1" ht="31.5" customHeight="1">
      <c r="B180" s="41"/>
      <c r="C180" s="193" t="s">
        <v>296</v>
      </c>
      <c r="D180" s="193" t="s">
        <v>176</v>
      </c>
      <c r="E180" s="194" t="s">
        <v>297</v>
      </c>
      <c r="F180" s="195" t="s">
        <v>298</v>
      </c>
      <c r="G180" s="196" t="s">
        <v>189</v>
      </c>
      <c r="H180" s="197">
        <v>58.779000000000003</v>
      </c>
      <c r="I180" s="198"/>
      <c r="J180" s="199">
        <f>ROUND(I180*H180,2)</f>
        <v>0</v>
      </c>
      <c r="K180" s="195" t="s">
        <v>180</v>
      </c>
      <c r="L180" s="61"/>
      <c r="M180" s="200" t="s">
        <v>22</v>
      </c>
      <c r="N180" s="201" t="s">
        <v>48</v>
      </c>
      <c r="O180" s="42"/>
      <c r="P180" s="202">
        <f>O180*H180</f>
        <v>0</v>
      </c>
      <c r="Q180" s="202">
        <v>2.45329</v>
      </c>
      <c r="R180" s="202">
        <f>Q180*H180</f>
        <v>144.20193291000001</v>
      </c>
      <c r="S180" s="202">
        <v>0</v>
      </c>
      <c r="T180" s="203">
        <f>S180*H180</f>
        <v>0</v>
      </c>
      <c r="AR180" s="24" t="s">
        <v>181</v>
      </c>
      <c r="AT180" s="24" t="s">
        <v>176</v>
      </c>
      <c r="AU180" s="24" t="s">
        <v>86</v>
      </c>
      <c r="AY180" s="24" t="s">
        <v>174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24</v>
      </c>
      <c r="BK180" s="204">
        <f>ROUND(I180*H180,2)</f>
        <v>0</v>
      </c>
      <c r="BL180" s="24" t="s">
        <v>181</v>
      </c>
      <c r="BM180" s="24" t="s">
        <v>299</v>
      </c>
    </row>
    <row r="181" spans="2:65" s="11" customFormat="1" ht="13.5">
      <c r="B181" s="205"/>
      <c r="C181" s="206"/>
      <c r="D181" s="207" t="s">
        <v>191</v>
      </c>
      <c r="E181" s="208" t="s">
        <v>22</v>
      </c>
      <c r="F181" s="209" t="s">
        <v>300</v>
      </c>
      <c r="G181" s="206"/>
      <c r="H181" s="210" t="s">
        <v>22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191</v>
      </c>
      <c r="AU181" s="216" t="s">
        <v>86</v>
      </c>
      <c r="AV181" s="11" t="s">
        <v>24</v>
      </c>
      <c r="AW181" s="11" t="s">
        <v>41</v>
      </c>
      <c r="AX181" s="11" t="s">
        <v>77</v>
      </c>
      <c r="AY181" s="216" t="s">
        <v>174</v>
      </c>
    </row>
    <row r="182" spans="2:65" s="12" customFormat="1" ht="13.5">
      <c r="B182" s="217"/>
      <c r="C182" s="218"/>
      <c r="D182" s="207" t="s">
        <v>191</v>
      </c>
      <c r="E182" s="219" t="s">
        <v>22</v>
      </c>
      <c r="F182" s="220" t="s">
        <v>301</v>
      </c>
      <c r="G182" s="218"/>
      <c r="H182" s="221">
        <v>38.177999999999997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191</v>
      </c>
      <c r="AU182" s="227" t="s">
        <v>86</v>
      </c>
      <c r="AV182" s="12" t="s">
        <v>86</v>
      </c>
      <c r="AW182" s="12" t="s">
        <v>41</v>
      </c>
      <c r="AX182" s="12" t="s">
        <v>77</v>
      </c>
      <c r="AY182" s="227" t="s">
        <v>174</v>
      </c>
    </row>
    <row r="183" spans="2:65" s="11" customFormat="1" ht="13.5">
      <c r="B183" s="205"/>
      <c r="C183" s="206"/>
      <c r="D183" s="207" t="s">
        <v>191</v>
      </c>
      <c r="E183" s="208" t="s">
        <v>22</v>
      </c>
      <c r="F183" s="209" t="s">
        <v>302</v>
      </c>
      <c r="G183" s="206"/>
      <c r="H183" s="210" t="s">
        <v>22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191</v>
      </c>
      <c r="AU183" s="216" t="s">
        <v>86</v>
      </c>
      <c r="AV183" s="11" t="s">
        <v>24</v>
      </c>
      <c r="AW183" s="11" t="s">
        <v>41</v>
      </c>
      <c r="AX183" s="11" t="s">
        <v>77</v>
      </c>
      <c r="AY183" s="216" t="s">
        <v>174</v>
      </c>
    </row>
    <row r="184" spans="2:65" s="12" customFormat="1" ht="13.5">
      <c r="B184" s="217"/>
      <c r="C184" s="218"/>
      <c r="D184" s="207" t="s">
        <v>191</v>
      </c>
      <c r="E184" s="219" t="s">
        <v>22</v>
      </c>
      <c r="F184" s="220" t="s">
        <v>303</v>
      </c>
      <c r="G184" s="218"/>
      <c r="H184" s="221">
        <v>13.284000000000001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191</v>
      </c>
      <c r="AU184" s="227" t="s">
        <v>86</v>
      </c>
      <c r="AV184" s="12" t="s">
        <v>86</v>
      </c>
      <c r="AW184" s="12" t="s">
        <v>41</v>
      </c>
      <c r="AX184" s="12" t="s">
        <v>77</v>
      </c>
      <c r="AY184" s="227" t="s">
        <v>174</v>
      </c>
    </row>
    <row r="185" spans="2:65" s="11" customFormat="1" ht="13.5">
      <c r="B185" s="205"/>
      <c r="C185" s="206"/>
      <c r="D185" s="207" t="s">
        <v>191</v>
      </c>
      <c r="E185" s="208" t="s">
        <v>22</v>
      </c>
      <c r="F185" s="209" t="s">
        <v>304</v>
      </c>
      <c r="G185" s="206"/>
      <c r="H185" s="210" t="s">
        <v>22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191</v>
      </c>
      <c r="AU185" s="216" t="s">
        <v>86</v>
      </c>
      <c r="AV185" s="11" t="s">
        <v>24</v>
      </c>
      <c r="AW185" s="11" t="s">
        <v>41</v>
      </c>
      <c r="AX185" s="11" t="s">
        <v>77</v>
      </c>
      <c r="AY185" s="216" t="s">
        <v>174</v>
      </c>
    </row>
    <row r="186" spans="2:65" s="12" customFormat="1" ht="13.5">
      <c r="B186" s="217"/>
      <c r="C186" s="218"/>
      <c r="D186" s="207" t="s">
        <v>191</v>
      </c>
      <c r="E186" s="219" t="s">
        <v>22</v>
      </c>
      <c r="F186" s="220" t="s">
        <v>305</v>
      </c>
      <c r="G186" s="218"/>
      <c r="H186" s="221">
        <v>7.3170000000000002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191</v>
      </c>
      <c r="AU186" s="227" t="s">
        <v>86</v>
      </c>
      <c r="AV186" s="12" t="s">
        <v>86</v>
      </c>
      <c r="AW186" s="12" t="s">
        <v>41</v>
      </c>
      <c r="AX186" s="12" t="s">
        <v>77</v>
      </c>
      <c r="AY186" s="227" t="s">
        <v>174</v>
      </c>
    </row>
    <row r="187" spans="2:65" s="13" customFormat="1" ht="13.5">
      <c r="B187" s="228"/>
      <c r="C187" s="229"/>
      <c r="D187" s="230" t="s">
        <v>191</v>
      </c>
      <c r="E187" s="231" t="s">
        <v>22</v>
      </c>
      <c r="F187" s="232" t="s">
        <v>206</v>
      </c>
      <c r="G187" s="229"/>
      <c r="H187" s="233">
        <v>58.779000000000003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191</v>
      </c>
      <c r="AU187" s="239" t="s">
        <v>86</v>
      </c>
      <c r="AV187" s="13" t="s">
        <v>181</v>
      </c>
      <c r="AW187" s="13" t="s">
        <v>41</v>
      </c>
      <c r="AX187" s="13" t="s">
        <v>24</v>
      </c>
      <c r="AY187" s="239" t="s">
        <v>174</v>
      </c>
    </row>
    <row r="188" spans="2:65" s="1" customFormat="1" ht="22.5" customHeight="1">
      <c r="B188" s="41"/>
      <c r="C188" s="193" t="s">
        <v>9</v>
      </c>
      <c r="D188" s="193" t="s">
        <v>176</v>
      </c>
      <c r="E188" s="194" t="s">
        <v>306</v>
      </c>
      <c r="F188" s="195" t="s">
        <v>307</v>
      </c>
      <c r="G188" s="196" t="s">
        <v>242</v>
      </c>
      <c r="H188" s="197">
        <v>18.831</v>
      </c>
      <c r="I188" s="198"/>
      <c r="J188" s="199">
        <f>ROUND(I188*H188,2)</f>
        <v>0</v>
      </c>
      <c r="K188" s="195" t="s">
        <v>180</v>
      </c>
      <c r="L188" s="61"/>
      <c r="M188" s="200" t="s">
        <v>22</v>
      </c>
      <c r="N188" s="201" t="s">
        <v>48</v>
      </c>
      <c r="O188" s="42"/>
      <c r="P188" s="202">
        <f>O188*H188</f>
        <v>0</v>
      </c>
      <c r="Q188" s="202">
        <v>1.0530600000000001</v>
      </c>
      <c r="R188" s="202">
        <f>Q188*H188</f>
        <v>19.830172860000001</v>
      </c>
      <c r="S188" s="202">
        <v>0</v>
      </c>
      <c r="T188" s="203">
        <f>S188*H188</f>
        <v>0</v>
      </c>
      <c r="AR188" s="24" t="s">
        <v>181</v>
      </c>
      <c r="AT188" s="24" t="s">
        <v>176</v>
      </c>
      <c r="AU188" s="24" t="s">
        <v>86</v>
      </c>
      <c r="AY188" s="24" t="s">
        <v>174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24</v>
      </c>
      <c r="BK188" s="204">
        <f>ROUND(I188*H188,2)</f>
        <v>0</v>
      </c>
      <c r="BL188" s="24" t="s">
        <v>181</v>
      </c>
      <c r="BM188" s="24" t="s">
        <v>308</v>
      </c>
    </row>
    <row r="189" spans="2:65" s="11" customFormat="1" ht="13.5">
      <c r="B189" s="205"/>
      <c r="C189" s="206"/>
      <c r="D189" s="207" t="s">
        <v>191</v>
      </c>
      <c r="E189" s="208" t="s">
        <v>22</v>
      </c>
      <c r="F189" s="209" t="s">
        <v>309</v>
      </c>
      <c r="G189" s="206"/>
      <c r="H189" s="210" t="s">
        <v>22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191</v>
      </c>
      <c r="AU189" s="216" t="s">
        <v>86</v>
      </c>
      <c r="AV189" s="11" t="s">
        <v>24</v>
      </c>
      <c r="AW189" s="11" t="s">
        <v>41</v>
      </c>
      <c r="AX189" s="11" t="s">
        <v>77</v>
      </c>
      <c r="AY189" s="216" t="s">
        <v>174</v>
      </c>
    </row>
    <row r="190" spans="2:65" s="12" customFormat="1" ht="13.5">
      <c r="B190" s="217"/>
      <c r="C190" s="218"/>
      <c r="D190" s="207" t="s">
        <v>191</v>
      </c>
      <c r="E190" s="219" t="s">
        <v>22</v>
      </c>
      <c r="F190" s="220" t="s">
        <v>310</v>
      </c>
      <c r="G190" s="218"/>
      <c r="H190" s="221">
        <v>9.9160000000000004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191</v>
      </c>
      <c r="AU190" s="227" t="s">
        <v>86</v>
      </c>
      <c r="AV190" s="12" t="s">
        <v>86</v>
      </c>
      <c r="AW190" s="12" t="s">
        <v>41</v>
      </c>
      <c r="AX190" s="12" t="s">
        <v>77</v>
      </c>
      <c r="AY190" s="227" t="s">
        <v>174</v>
      </c>
    </row>
    <row r="191" spans="2:65" s="11" customFormat="1" ht="13.5">
      <c r="B191" s="205"/>
      <c r="C191" s="206"/>
      <c r="D191" s="207" t="s">
        <v>191</v>
      </c>
      <c r="E191" s="208" t="s">
        <v>22</v>
      </c>
      <c r="F191" s="209" t="s">
        <v>311</v>
      </c>
      <c r="G191" s="206"/>
      <c r="H191" s="210" t="s">
        <v>22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191</v>
      </c>
      <c r="AU191" s="216" t="s">
        <v>86</v>
      </c>
      <c r="AV191" s="11" t="s">
        <v>24</v>
      </c>
      <c r="AW191" s="11" t="s">
        <v>41</v>
      </c>
      <c r="AX191" s="11" t="s">
        <v>77</v>
      </c>
      <c r="AY191" s="216" t="s">
        <v>174</v>
      </c>
    </row>
    <row r="192" spans="2:65" s="12" customFormat="1" ht="13.5">
      <c r="B192" s="217"/>
      <c r="C192" s="218"/>
      <c r="D192" s="207" t="s">
        <v>191</v>
      </c>
      <c r="E192" s="219" t="s">
        <v>22</v>
      </c>
      <c r="F192" s="220" t="s">
        <v>312</v>
      </c>
      <c r="G192" s="218"/>
      <c r="H192" s="221">
        <v>1.5940000000000001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191</v>
      </c>
      <c r="AU192" s="227" t="s">
        <v>86</v>
      </c>
      <c r="AV192" s="12" t="s">
        <v>86</v>
      </c>
      <c r="AW192" s="12" t="s">
        <v>41</v>
      </c>
      <c r="AX192" s="12" t="s">
        <v>77</v>
      </c>
      <c r="AY192" s="227" t="s">
        <v>174</v>
      </c>
    </row>
    <row r="193" spans="2:51" s="11" customFormat="1" ht="13.5">
      <c r="B193" s="205"/>
      <c r="C193" s="206"/>
      <c r="D193" s="207" t="s">
        <v>191</v>
      </c>
      <c r="E193" s="208" t="s">
        <v>22</v>
      </c>
      <c r="F193" s="209" t="s">
        <v>313</v>
      </c>
      <c r="G193" s="206"/>
      <c r="H193" s="210" t="s">
        <v>22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191</v>
      </c>
      <c r="AU193" s="216" t="s">
        <v>86</v>
      </c>
      <c r="AV193" s="11" t="s">
        <v>24</v>
      </c>
      <c r="AW193" s="11" t="s">
        <v>41</v>
      </c>
      <c r="AX193" s="11" t="s">
        <v>77</v>
      </c>
      <c r="AY193" s="216" t="s">
        <v>174</v>
      </c>
    </row>
    <row r="194" spans="2:51" s="12" customFormat="1" ht="13.5">
      <c r="B194" s="217"/>
      <c r="C194" s="218"/>
      <c r="D194" s="207" t="s">
        <v>191</v>
      </c>
      <c r="E194" s="219" t="s">
        <v>22</v>
      </c>
      <c r="F194" s="220" t="s">
        <v>314</v>
      </c>
      <c r="G194" s="218"/>
      <c r="H194" s="221">
        <v>0.73199999999999998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191</v>
      </c>
      <c r="AU194" s="227" t="s">
        <v>86</v>
      </c>
      <c r="AV194" s="12" t="s">
        <v>86</v>
      </c>
      <c r="AW194" s="12" t="s">
        <v>41</v>
      </c>
      <c r="AX194" s="12" t="s">
        <v>77</v>
      </c>
      <c r="AY194" s="227" t="s">
        <v>174</v>
      </c>
    </row>
    <row r="195" spans="2:51" s="11" customFormat="1" ht="13.5">
      <c r="B195" s="205"/>
      <c r="C195" s="206"/>
      <c r="D195" s="207" t="s">
        <v>191</v>
      </c>
      <c r="E195" s="208" t="s">
        <v>22</v>
      </c>
      <c r="F195" s="209" t="s">
        <v>315</v>
      </c>
      <c r="G195" s="206"/>
      <c r="H195" s="210" t="s">
        <v>22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191</v>
      </c>
      <c r="AU195" s="216" t="s">
        <v>86</v>
      </c>
      <c r="AV195" s="11" t="s">
        <v>24</v>
      </c>
      <c r="AW195" s="11" t="s">
        <v>41</v>
      </c>
      <c r="AX195" s="11" t="s">
        <v>77</v>
      </c>
      <c r="AY195" s="216" t="s">
        <v>174</v>
      </c>
    </row>
    <row r="196" spans="2:51" s="11" customFormat="1" ht="13.5">
      <c r="B196" s="205"/>
      <c r="C196" s="206"/>
      <c r="D196" s="207" t="s">
        <v>191</v>
      </c>
      <c r="E196" s="208" t="s">
        <v>22</v>
      </c>
      <c r="F196" s="209" t="s">
        <v>316</v>
      </c>
      <c r="G196" s="206"/>
      <c r="H196" s="210" t="s">
        <v>22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191</v>
      </c>
      <c r="AU196" s="216" t="s">
        <v>86</v>
      </c>
      <c r="AV196" s="11" t="s">
        <v>24</v>
      </c>
      <c r="AW196" s="11" t="s">
        <v>41</v>
      </c>
      <c r="AX196" s="11" t="s">
        <v>77</v>
      </c>
      <c r="AY196" s="216" t="s">
        <v>174</v>
      </c>
    </row>
    <row r="197" spans="2:51" s="12" customFormat="1" ht="13.5">
      <c r="B197" s="217"/>
      <c r="C197" s="218"/>
      <c r="D197" s="207" t="s">
        <v>191</v>
      </c>
      <c r="E197" s="219" t="s">
        <v>22</v>
      </c>
      <c r="F197" s="220" t="s">
        <v>317</v>
      </c>
      <c r="G197" s="218"/>
      <c r="H197" s="221">
        <v>0.67100000000000004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191</v>
      </c>
      <c r="AU197" s="227" t="s">
        <v>86</v>
      </c>
      <c r="AV197" s="12" t="s">
        <v>86</v>
      </c>
      <c r="AW197" s="12" t="s">
        <v>41</v>
      </c>
      <c r="AX197" s="12" t="s">
        <v>77</v>
      </c>
      <c r="AY197" s="227" t="s">
        <v>174</v>
      </c>
    </row>
    <row r="198" spans="2:51" s="11" customFormat="1" ht="13.5">
      <c r="B198" s="205"/>
      <c r="C198" s="206"/>
      <c r="D198" s="207" t="s">
        <v>191</v>
      </c>
      <c r="E198" s="208" t="s">
        <v>22</v>
      </c>
      <c r="F198" s="209" t="s">
        <v>318</v>
      </c>
      <c r="G198" s="206"/>
      <c r="H198" s="210" t="s">
        <v>22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191</v>
      </c>
      <c r="AU198" s="216" t="s">
        <v>86</v>
      </c>
      <c r="AV198" s="11" t="s">
        <v>24</v>
      </c>
      <c r="AW198" s="11" t="s">
        <v>41</v>
      </c>
      <c r="AX198" s="11" t="s">
        <v>77</v>
      </c>
      <c r="AY198" s="216" t="s">
        <v>174</v>
      </c>
    </row>
    <row r="199" spans="2:51" s="12" customFormat="1" ht="13.5">
      <c r="B199" s="217"/>
      <c r="C199" s="218"/>
      <c r="D199" s="207" t="s">
        <v>191</v>
      </c>
      <c r="E199" s="219" t="s">
        <v>22</v>
      </c>
      <c r="F199" s="220" t="s">
        <v>319</v>
      </c>
      <c r="G199" s="218"/>
      <c r="H199" s="221">
        <v>0.217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191</v>
      </c>
      <c r="AU199" s="227" t="s">
        <v>86</v>
      </c>
      <c r="AV199" s="12" t="s">
        <v>86</v>
      </c>
      <c r="AW199" s="12" t="s">
        <v>41</v>
      </c>
      <c r="AX199" s="12" t="s">
        <v>77</v>
      </c>
      <c r="AY199" s="227" t="s">
        <v>174</v>
      </c>
    </row>
    <row r="200" spans="2:51" s="11" customFormat="1" ht="13.5">
      <c r="B200" s="205"/>
      <c r="C200" s="206"/>
      <c r="D200" s="207" t="s">
        <v>191</v>
      </c>
      <c r="E200" s="208" t="s">
        <v>22</v>
      </c>
      <c r="F200" s="209" t="s">
        <v>320</v>
      </c>
      <c r="G200" s="206"/>
      <c r="H200" s="210" t="s">
        <v>22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191</v>
      </c>
      <c r="AU200" s="216" t="s">
        <v>86</v>
      </c>
      <c r="AV200" s="11" t="s">
        <v>24</v>
      </c>
      <c r="AW200" s="11" t="s">
        <v>41</v>
      </c>
      <c r="AX200" s="11" t="s">
        <v>77</v>
      </c>
      <c r="AY200" s="216" t="s">
        <v>174</v>
      </c>
    </row>
    <row r="201" spans="2:51" s="12" customFormat="1" ht="13.5">
      <c r="B201" s="217"/>
      <c r="C201" s="218"/>
      <c r="D201" s="207" t="s">
        <v>191</v>
      </c>
      <c r="E201" s="219" t="s">
        <v>22</v>
      </c>
      <c r="F201" s="220" t="s">
        <v>321</v>
      </c>
      <c r="G201" s="218"/>
      <c r="H201" s="221">
        <v>0.29099999999999998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191</v>
      </c>
      <c r="AU201" s="227" t="s">
        <v>86</v>
      </c>
      <c r="AV201" s="12" t="s">
        <v>86</v>
      </c>
      <c r="AW201" s="12" t="s">
        <v>41</v>
      </c>
      <c r="AX201" s="12" t="s">
        <v>77</v>
      </c>
      <c r="AY201" s="227" t="s">
        <v>174</v>
      </c>
    </row>
    <row r="202" spans="2:51" s="11" customFormat="1" ht="13.5">
      <c r="B202" s="205"/>
      <c r="C202" s="206"/>
      <c r="D202" s="207" t="s">
        <v>191</v>
      </c>
      <c r="E202" s="208" t="s">
        <v>22</v>
      </c>
      <c r="F202" s="209" t="s">
        <v>322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191</v>
      </c>
      <c r="AU202" s="216" t="s">
        <v>86</v>
      </c>
      <c r="AV202" s="11" t="s">
        <v>24</v>
      </c>
      <c r="AW202" s="11" t="s">
        <v>41</v>
      </c>
      <c r="AX202" s="11" t="s">
        <v>77</v>
      </c>
      <c r="AY202" s="216" t="s">
        <v>174</v>
      </c>
    </row>
    <row r="203" spans="2:51" s="12" customFormat="1" ht="13.5">
      <c r="B203" s="217"/>
      <c r="C203" s="218"/>
      <c r="D203" s="207" t="s">
        <v>191</v>
      </c>
      <c r="E203" s="219" t="s">
        <v>22</v>
      </c>
      <c r="F203" s="220" t="s">
        <v>323</v>
      </c>
      <c r="G203" s="218"/>
      <c r="H203" s="221">
        <v>0.871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191</v>
      </c>
      <c r="AU203" s="227" t="s">
        <v>86</v>
      </c>
      <c r="AV203" s="12" t="s">
        <v>86</v>
      </c>
      <c r="AW203" s="12" t="s">
        <v>41</v>
      </c>
      <c r="AX203" s="12" t="s">
        <v>77</v>
      </c>
      <c r="AY203" s="227" t="s">
        <v>174</v>
      </c>
    </row>
    <row r="204" spans="2:51" s="11" customFormat="1" ht="13.5">
      <c r="B204" s="205"/>
      <c r="C204" s="206"/>
      <c r="D204" s="207" t="s">
        <v>191</v>
      </c>
      <c r="E204" s="208" t="s">
        <v>22</v>
      </c>
      <c r="F204" s="209" t="s">
        <v>324</v>
      </c>
      <c r="G204" s="206"/>
      <c r="H204" s="210" t="s">
        <v>22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191</v>
      </c>
      <c r="AU204" s="216" t="s">
        <v>86</v>
      </c>
      <c r="AV204" s="11" t="s">
        <v>24</v>
      </c>
      <c r="AW204" s="11" t="s">
        <v>41</v>
      </c>
      <c r="AX204" s="11" t="s">
        <v>77</v>
      </c>
      <c r="AY204" s="216" t="s">
        <v>174</v>
      </c>
    </row>
    <row r="205" spans="2:51" s="11" customFormat="1" ht="13.5">
      <c r="B205" s="205"/>
      <c r="C205" s="206"/>
      <c r="D205" s="207" t="s">
        <v>191</v>
      </c>
      <c r="E205" s="208" t="s">
        <v>22</v>
      </c>
      <c r="F205" s="209" t="s">
        <v>325</v>
      </c>
      <c r="G205" s="206"/>
      <c r="H205" s="210" t="s">
        <v>22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191</v>
      </c>
      <c r="AU205" s="216" t="s">
        <v>86</v>
      </c>
      <c r="AV205" s="11" t="s">
        <v>24</v>
      </c>
      <c r="AW205" s="11" t="s">
        <v>41</v>
      </c>
      <c r="AX205" s="11" t="s">
        <v>77</v>
      </c>
      <c r="AY205" s="216" t="s">
        <v>174</v>
      </c>
    </row>
    <row r="206" spans="2:51" s="12" customFormat="1" ht="13.5">
      <c r="B206" s="217"/>
      <c r="C206" s="218"/>
      <c r="D206" s="207" t="s">
        <v>191</v>
      </c>
      <c r="E206" s="219" t="s">
        <v>22</v>
      </c>
      <c r="F206" s="220" t="s">
        <v>326</v>
      </c>
      <c r="G206" s="218"/>
      <c r="H206" s="221">
        <v>4.5389999999999997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191</v>
      </c>
      <c r="AU206" s="227" t="s">
        <v>86</v>
      </c>
      <c r="AV206" s="12" t="s">
        <v>86</v>
      </c>
      <c r="AW206" s="12" t="s">
        <v>41</v>
      </c>
      <c r="AX206" s="12" t="s">
        <v>77</v>
      </c>
      <c r="AY206" s="227" t="s">
        <v>174</v>
      </c>
    </row>
    <row r="207" spans="2:51" s="12" customFormat="1" ht="13.5">
      <c r="B207" s="217"/>
      <c r="C207" s="218"/>
      <c r="D207" s="207" t="s">
        <v>191</v>
      </c>
      <c r="E207" s="219" t="s">
        <v>22</v>
      </c>
      <c r="F207" s="220" t="s">
        <v>22</v>
      </c>
      <c r="G207" s="218"/>
      <c r="H207" s="221">
        <v>0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191</v>
      </c>
      <c r="AU207" s="227" t="s">
        <v>86</v>
      </c>
      <c r="AV207" s="12" t="s">
        <v>86</v>
      </c>
      <c r="AW207" s="12" t="s">
        <v>41</v>
      </c>
      <c r="AX207" s="12" t="s">
        <v>77</v>
      </c>
      <c r="AY207" s="227" t="s">
        <v>174</v>
      </c>
    </row>
    <row r="208" spans="2:51" s="13" customFormat="1" ht="13.5">
      <c r="B208" s="228"/>
      <c r="C208" s="229"/>
      <c r="D208" s="230" t="s">
        <v>191</v>
      </c>
      <c r="E208" s="231" t="s">
        <v>22</v>
      </c>
      <c r="F208" s="232" t="s">
        <v>206</v>
      </c>
      <c r="G208" s="229"/>
      <c r="H208" s="233">
        <v>18.831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191</v>
      </c>
      <c r="AU208" s="239" t="s">
        <v>86</v>
      </c>
      <c r="AV208" s="13" t="s">
        <v>181</v>
      </c>
      <c r="AW208" s="13" t="s">
        <v>41</v>
      </c>
      <c r="AX208" s="13" t="s">
        <v>24</v>
      </c>
      <c r="AY208" s="239" t="s">
        <v>174</v>
      </c>
    </row>
    <row r="209" spans="2:65" s="1" customFormat="1" ht="22.5" customHeight="1">
      <c r="B209" s="41"/>
      <c r="C209" s="193" t="s">
        <v>327</v>
      </c>
      <c r="D209" s="193" t="s">
        <v>176</v>
      </c>
      <c r="E209" s="194" t="s">
        <v>328</v>
      </c>
      <c r="F209" s="195" t="s">
        <v>329</v>
      </c>
      <c r="G209" s="196" t="s">
        <v>179</v>
      </c>
      <c r="H209" s="197">
        <v>12</v>
      </c>
      <c r="I209" s="198"/>
      <c r="J209" s="199">
        <f>ROUND(I209*H209,2)</f>
        <v>0</v>
      </c>
      <c r="K209" s="195" t="s">
        <v>180</v>
      </c>
      <c r="L209" s="61"/>
      <c r="M209" s="200" t="s">
        <v>22</v>
      </c>
      <c r="N209" s="201" t="s">
        <v>48</v>
      </c>
      <c r="O209" s="42"/>
      <c r="P209" s="202">
        <f>O209*H209</f>
        <v>0</v>
      </c>
      <c r="Q209" s="202">
        <v>0.11754000000000001</v>
      </c>
      <c r="R209" s="202">
        <f>Q209*H209</f>
        <v>1.4104800000000002</v>
      </c>
      <c r="S209" s="202">
        <v>0</v>
      </c>
      <c r="T209" s="203">
        <f>S209*H209</f>
        <v>0</v>
      </c>
      <c r="AR209" s="24" t="s">
        <v>181</v>
      </c>
      <c r="AT209" s="24" t="s">
        <v>176</v>
      </c>
      <c r="AU209" s="24" t="s">
        <v>86</v>
      </c>
      <c r="AY209" s="24" t="s">
        <v>174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4" t="s">
        <v>24</v>
      </c>
      <c r="BK209" s="204">
        <f>ROUND(I209*H209,2)</f>
        <v>0</v>
      </c>
      <c r="BL209" s="24" t="s">
        <v>181</v>
      </c>
      <c r="BM209" s="24" t="s">
        <v>330</v>
      </c>
    </row>
    <row r="210" spans="2:65" s="1" customFormat="1" ht="22.5" customHeight="1">
      <c r="B210" s="41"/>
      <c r="C210" s="245" t="s">
        <v>331</v>
      </c>
      <c r="D210" s="245" t="s">
        <v>253</v>
      </c>
      <c r="E210" s="246" t="s">
        <v>332</v>
      </c>
      <c r="F210" s="247" t="s">
        <v>333</v>
      </c>
      <c r="G210" s="248" t="s">
        <v>179</v>
      </c>
      <c r="H210" s="249">
        <v>12</v>
      </c>
      <c r="I210" s="250"/>
      <c r="J210" s="251">
        <f>ROUND(I210*H210,2)</f>
        <v>0</v>
      </c>
      <c r="K210" s="247" t="s">
        <v>22</v>
      </c>
      <c r="L210" s="252"/>
      <c r="M210" s="253" t="s">
        <v>22</v>
      </c>
      <c r="N210" s="254" t="s">
        <v>48</v>
      </c>
      <c r="O210" s="42"/>
      <c r="P210" s="202">
        <f>O210*H210</f>
        <v>0</v>
      </c>
      <c r="Q210" s="202">
        <v>3.78</v>
      </c>
      <c r="R210" s="202">
        <f>Q210*H210</f>
        <v>45.36</v>
      </c>
      <c r="S210" s="202">
        <v>0</v>
      </c>
      <c r="T210" s="203">
        <f>S210*H210</f>
        <v>0</v>
      </c>
      <c r="AR210" s="24" t="s">
        <v>226</v>
      </c>
      <c r="AT210" s="24" t="s">
        <v>253</v>
      </c>
      <c r="AU210" s="24" t="s">
        <v>86</v>
      </c>
      <c r="AY210" s="24" t="s">
        <v>174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24</v>
      </c>
      <c r="BK210" s="204">
        <f>ROUND(I210*H210,2)</f>
        <v>0</v>
      </c>
      <c r="BL210" s="24" t="s">
        <v>181</v>
      </c>
      <c r="BM210" s="24" t="s">
        <v>334</v>
      </c>
    </row>
    <row r="211" spans="2:65" s="1" customFormat="1" ht="22.5" customHeight="1">
      <c r="B211" s="41"/>
      <c r="C211" s="193" t="s">
        <v>335</v>
      </c>
      <c r="D211" s="193" t="s">
        <v>176</v>
      </c>
      <c r="E211" s="194" t="s">
        <v>336</v>
      </c>
      <c r="F211" s="195" t="s">
        <v>337</v>
      </c>
      <c r="G211" s="196" t="s">
        <v>179</v>
      </c>
      <c r="H211" s="197">
        <v>12</v>
      </c>
      <c r="I211" s="198"/>
      <c r="J211" s="199">
        <f>ROUND(I211*H211,2)</f>
        <v>0</v>
      </c>
      <c r="K211" s="195" t="s">
        <v>180</v>
      </c>
      <c r="L211" s="61"/>
      <c r="M211" s="200" t="s">
        <v>22</v>
      </c>
      <c r="N211" s="201" t="s">
        <v>48</v>
      </c>
      <c r="O211" s="42"/>
      <c r="P211" s="202">
        <f>O211*H211</f>
        <v>0</v>
      </c>
      <c r="Q211" s="202">
        <v>0.11984</v>
      </c>
      <c r="R211" s="202">
        <f>Q211*H211</f>
        <v>1.43808</v>
      </c>
      <c r="S211" s="202">
        <v>0</v>
      </c>
      <c r="T211" s="203">
        <f>S211*H211</f>
        <v>0</v>
      </c>
      <c r="AR211" s="24" t="s">
        <v>181</v>
      </c>
      <c r="AT211" s="24" t="s">
        <v>176</v>
      </c>
      <c r="AU211" s="24" t="s">
        <v>86</v>
      </c>
      <c r="AY211" s="24" t="s">
        <v>174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181</v>
      </c>
      <c r="BM211" s="24" t="s">
        <v>338</v>
      </c>
    </row>
    <row r="212" spans="2:65" s="1" customFormat="1" ht="22.5" customHeight="1">
      <c r="B212" s="41"/>
      <c r="C212" s="245" t="s">
        <v>339</v>
      </c>
      <c r="D212" s="245" t="s">
        <v>253</v>
      </c>
      <c r="E212" s="246" t="s">
        <v>340</v>
      </c>
      <c r="F212" s="247" t="s">
        <v>341</v>
      </c>
      <c r="G212" s="248" t="s">
        <v>179</v>
      </c>
      <c r="H212" s="249">
        <v>12</v>
      </c>
      <c r="I212" s="250"/>
      <c r="J212" s="251">
        <f>ROUND(I212*H212,2)</f>
        <v>0</v>
      </c>
      <c r="K212" s="247" t="s">
        <v>22</v>
      </c>
      <c r="L212" s="252"/>
      <c r="M212" s="253" t="s">
        <v>22</v>
      </c>
      <c r="N212" s="254" t="s">
        <v>48</v>
      </c>
      <c r="O212" s="42"/>
      <c r="P212" s="202">
        <f>O212*H212</f>
        <v>0</v>
      </c>
      <c r="Q212" s="202">
        <v>3.78</v>
      </c>
      <c r="R212" s="202">
        <f>Q212*H212</f>
        <v>45.36</v>
      </c>
      <c r="S212" s="202">
        <v>0</v>
      </c>
      <c r="T212" s="203">
        <f>S212*H212</f>
        <v>0</v>
      </c>
      <c r="AR212" s="24" t="s">
        <v>226</v>
      </c>
      <c r="AT212" s="24" t="s">
        <v>253</v>
      </c>
      <c r="AU212" s="24" t="s">
        <v>86</v>
      </c>
      <c r="AY212" s="24" t="s">
        <v>174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4" t="s">
        <v>24</v>
      </c>
      <c r="BK212" s="204">
        <f>ROUND(I212*H212,2)</f>
        <v>0</v>
      </c>
      <c r="BL212" s="24" t="s">
        <v>181</v>
      </c>
      <c r="BM212" s="24" t="s">
        <v>342</v>
      </c>
    </row>
    <row r="213" spans="2:65" s="1" customFormat="1" ht="22.5" customHeight="1">
      <c r="B213" s="41"/>
      <c r="C213" s="193" t="s">
        <v>343</v>
      </c>
      <c r="D213" s="193" t="s">
        <v>176</v>
      </c>
      <c r="E213" s="194" t="s">
        <v>344</v>
      </c>
      <c r="F213" s="195" t="s">
        <v>345</v>
      </c>
      <c r="G213" s="196" t="s">
        <v>189</v>
      </c>
      <c r="H213" s="197">
        <v>13.932</v>
      </c>
      <c r="I213" s="198"/>
      <c r="J213" s="199">
        <f>ROUND(I213*H213,2)</f>
        <v>0</v>
      </c>
      <c r="K213" s="195" t="s">
        <v>180</v>
      </c>
      <c r="L213" s="61"/>
      <c r="M213" s="200" t="s">
        <v>22</v>
      </c>
      <c r="N213" s="201" t="s">
        <v>48</v>
      </c>
      <c r="O213" s="42"/>
      <c r="P213" s="202">
        <f>O213*H213</f>
        <v>0</v>
      </c>
      <c r="Q213" s="202">
        <v>2.2563399999999998</v>
      </c>
      <c r="R213" s="202">
        <f>Q213*H213</f>
        <v>31.435328879999997</v>
      </c>
      <c r="S213" s="202">
        <v>0</v>
      </c>
      <c r="T213" s="203">
        <f>S213*H213</f>
        <v>0</v>
      </c>
      <c r="AR213" s="24" t="s">
        <v>181</v>
      </c>
      <c r="AT213" s="24" t="s">
        <v>176</v>
      </c>
      <c r="AU213" s="24" t="s">
        <v>86</v>
      </c>
      <c r="AY213" s="24" t="s">
        <v>174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181</v>
      </c>
      <c r="BM213" s="24" t="s">
        <v>346</v>
      </c>
    </row>
    <row r="214" spans="2:65" s="11" customFormat="1" ht="13.5">
      <c r="B214" s="205"/>
      <c r="C214" s="206"/>
      <c r="D214" s="207" t="s">
        <v>191</v>
      </c>
      <c r="E214" s="208" t="s">
        <v>22</v>
      </c>
      <c r="F214" s="209" t="s">
        <v>347</v>
      </c>
      <c r="G214" s="206"/>
      <c r="H214" s="210" t="s">
        <v>22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191</v>
      </c>
      <c r="AU214" s="216" t="s">
        <v>86</v>
      </c>
      <c r="AV214" s="11" t="s">
        <v>24</v>
      </c>
      <c r="AW214" s="11" t="s">
        <v>41</v>
      </c>
      <c r="AX214" s="11" t="s">
        <v>77</v>
      </c>
      <c r="AY214" s="216" t="s">
        <v>174</v>
      </c>
    </row>
    <row r="215" spans="2:65" s="12" customFormat="1" ht="13.5">
      <c r="B215" s="217"/>
      <c r="C215" s="218"/>
      <c r="D215" s="230" t="s">
        <v>191</v>
      </c>
      <c r="E215" s="240" t="s">
        <v>22</v>
      </c>
      <c r="F215" s="241" t="s">
        <v>348</v>
      </c>
      <c r="G215" s="218"/>
      <c r="H215" s="242">
        <v>13.932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191</v>
      </c>
      <c r="AU215" s="227" t="s">
        <v>86</v>
      </c>
      <c r="AV215" s="12" t="s">
        <v>86</v>
      </c>
      <c r="AW215" s="12" t="s">
        <v>41</v>
      </c>
      <c r="AX215" s="12" t="s">
        <v>24</v>
      </c>
      <c r="AY215" s="227" t="s">
        <v>174</v>
      </c>
    </row>
    <row r="216" spans="2:65" s="1" customFormat="1" ht="22.5" customHeight="1">
      <c r="B216" s="41"/>
      <c r="C216" s="193" t="s">
        <v>349</v>
      </c>
      <c r="D216" s="193" t="s">
        <v>176</v>
      </c>
      <c r="E216" s="194" t="s">
        <v>350</v>
      </c>
      <c r="F216" s="195" t="s">
        <v>351</v>
      </c>
      <c r="G216" s="196" t="s">
        <v>189</v>
      </c>
      <c r="H216" s="197">
        <v>40.36</v>
      </c>
      <c r="I216" s="198"/>
      <c r="J216" s="199">
        <f>ROUND(I216*H216,2)</f>
        <v>0</v>
      </c>
      <c r="K216" s="195" t="s">
        <v>180</v>
      </c>
      <c r="L216" s="61"/>
      <c r="M216" s="200" t="s">
        <v>22</v>
      </c>
      <c r="N216" s="201" t="s">
        <v>48</v>
      </c>
      <c r="O216" s="42"/>
      <c r="P216" s="202">
        <f>O216*H216</f>
        <v>0</v>
      </c>
      <c r="Q216" s="202">
        <v>2.45329</v>
      </c>
      <c r="R216" s="202">
        <f>Q216*H216</f>
        <v>99.014784399999996</v>
      </c>
      <c r="S216" s="202">
        <v>0</v>
      </c>
      <c r="T216" s="203">
        <f>S216*H216</f>
        <v>0</v>
      </c>
      <c r="AR216" s="24" t="s">
        <v>181</v>
      </c>
      <c r="AT216" s="24" t="s">
        <v>176</v>
      </c>
      <c r="AU216" s="24" t="s">
        <v>86</v>
      </c>
      <c r="AY216" s="24" t="s">
        <v>174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181</v>
      </c>
      <c r="BM216" s="24" t="s">
        <v>352</v>
      </c>
    </row>
    <row r="217" spans="2:65" s="11" customFormat="1" ht="13.5">
      <c r="B217" s="205"/>
      <c r="C217" s="206"/>
      <c r="D217" s="207" t="s">
        <v>191</v>
      </c>
      <c r="E217" s="208" t="s">
        <v>22</v>
      </c>
      <c r="F217" s="209" t="s">
        <v>353</v>
      </c>
      <c r="G217" s="206"/>
      <c r="H217" s="210" t="s">
        <v>22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191</v>
      </c>
      <c r="AU217" s="216" t="s">
        <v>86</v>
      </c>
      <c r="AV217" s="11" t="s">
        <v>24</v>
      </c>
      <c r="AW217" s="11" t="s">
        <v>41</v>
      </c>
      <c r="AX217" s="11" t="s">
        <v>77</v>
      </c>
      <c r="AY217" s="216" t="s">
        <v>174</v>
      </c>
    </row>
    <row r="218" spans="2:65" s="12" customFormat="1" ht="13.5">
      <c r="B218" s="217"/>
      <c r="C218" s="218"/>
      <c r="D218" s="207" t="s">
        <v>191</v>
      </c>
      <c r="E218" s="219" t="s">
        <v>22</v>
      </c>
      <c r="F218" s="220" t="s">
        <v>354</v>
      </c>
      <c r="G218" s="218"/>
      <c r="H218" s="221">
        <v>29.16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191</v>
      </c>
      <c r="AU218" s="227" t="s">
        <v>86</v>
      </c>
      <c r="AV218" s="12" t="s">
        <v>86</v>
      </c>
      <c r="AW218" s="12" t="s">
        <v>41</v>
      </c>
      <c r="AX218" s="12" t="s">
        <v>77</v>
      </c>
      <c r="AY218" s="227" t="s">
        <v>174</v>
      </c>
    </row>
    <row r="219" spans="2:65" s="12" customFormat="1" ht="13.5">
      <c r="B219" s="217"/>
      <c r="C219" s="218"/>
      <c r="D219" s="207" t="s">
        <v>191</v>
      </c>
      <c r="E219" s="219" t="s">
        <v>22</v>
      </c>
      <c r="F219" s="220" t="s">
        <v>355</v>
      </c>
      <c r="G219" s="218"/>
      <c r="H219" s="221">
        <v>10.8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191</v>
      </c>
      <c r="AU219" s="227" t="s">
        <v>86</v>
      </c>
      <c r="AV219" s="12" t="s">
        <v>86</v>
      </c>
      <c r="AW219" s="12" t="s">
        <v>41</v>
      </c>
      <c r="AX219" s="12" t="s">
        <v>77</v>
      </c>
      <c r="AY219" s="227" t="s">
        <v>174</v>
      </c>
    </row>
    <row r="220" spans="2:65" s="11" customFormat="1" ht="13.5">
      <c r="B220" s="205"/>
      <c r="C220" s="206"/>
      <c r="D220" s="207" t="s">
        <v>191</v>
      </c>
      <c r="E220" s="208" t="s">
        <v>22</v>
      </c>
      <c r="F220" s="209" t="s">
        <v>356</v>
      </c>
      <c r="G220" s="206"/>
      <c r="H220" s="210" t="s">
        <v>22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191</v>
      </c>
      <c r="AU220" s="216" t="s">
        <v>86</v>
      </c>
      <c r="AV220" s="11" t="s">
        <v>24</v>
      </c>
      <c r="AW220" s="11" t="s">
        <v>41</v>
      </c>
      <c r="AX220" s="11" t="s">
        <v>77</v>
      </c>
      <c r="AY220" s="216" t="s">
        <v>174</v>
      </c>
    </row>
    <row r="221" spans="2:65" s="12" customFormat="1" ht="13.5">
      <c r="B221" s="217"/>
      <c r="C221" s="218"/>
      <c r="D221" s="207" t="s">
        <v>191</v>
      </c>
      <c r="E221" s="219" t="s">
        <v>22</v>
      </c>
      <c r="F221" s="220" t="s">
        <v>357</v>
      </c>
      <c r="G221" s="218"/>
      <c r="H221" s="221">
        <v>0.4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191</v>
      </c>
      <c r="AU221" s="227" t="s">
        <v>86</v>
      </c>
      <c r="AV221" s="12" t="s">
        <v>86</v>
      </c>
      <c r="AW221" s="12" t="s">
        <v>41</v>
      </c>
      <c r="AX221" s="12" t="s">
        <v>77</v>
      </c>
      <c r="AY221" s="227" t="s">
        <v>174</v>
      </c>
    </row>
    <row r="222" spans="2:65" s="13" customFormat="1" ht="13.5">
      <c r="B222" s="228"/>
      <c r="C222" s="229"/>
      <c r="D222" s="230" t="s">
        <v>191</v>
      </c>
      <c r="E222" s="231" t="s">
        <v>22</v>
      </c>
      <c r="F222" s="232" t="s">
        <v>206</v>
      </c>
      <c r="G222" s="229"/>
      <c r="H222" s="233">
        <v>40.36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191</v>
      </c>
      <c r="AU222" s="239" t="s">
        <v>86</v>
      </c>
      <c r="AV222" s="13" t="s">
        <v>181</v>
      </c>
      <c r="AW222" s="13" t="s">
        <v>41</v>
      </c>
      <c r="AX222" s="13" t="s">
        <v>24</v>
      </c>
      <c r="AY222" s="239" t="s">
        <v>174</v>
      </c>
    </row>
    <row r="223" spans="2:65" s="1" customFormat="1" ht="44.25" customHeight="1">
      <c r="B223" s="41"/>
      <c r="C223" s="193" t="s">
        <v>358</v>
      </c>
      <c r="D223" s="193" t="s">
        <v>176</v>
      </c>
      <c r="E223" s="194" t="s">
        <v>359</v>
      </c>
      <c r="F223" s="195" t="s">
        <v>360</v>
      </c>
      <c r="G223" s="196" t="s">
        <v>223</v>
      </c>
      <c r="H223" s="197">
        <v>88</v>
      </c>
      <c r="I223" s="198"/>
      <c r="J223" s="199">
        <f>ROUND(I223*H223,2)</f>
        <v>0</v>
      </c>
      <c r="K223" s="195" t="s">
        <v>180</v>
      </c>
      <c r="L223" s="61"/>
      <c r="M223" s="200" t="s">
        <v>22</v>
      </c>
      <c r="N223" s="201" t="s">
        <v>48</v>
      </c>
      <c r="O223" s="42"/>
      <c r="P223" s="202">
        <f>O223*H223</f>
        <v>0</v>
      </c>
      <c r="Q223" s="202">
        <v>1.0300000000000001E-3</v>
      </c>
      <c r="R223" s="202">
        <f>Q223*H223</f>
        <v>9.0640000000000012E-2</v>
      </c>
      <c r="S223" s="202">
        <v>0</v>
      </c>
      <c r="T223" s="203">
        <f>S223*H223</f>
        <v>0</v>
      </c>
      <c r="AR223" s="24" t="s">
        <v>181</v>
      </c>
      <c r="AT223" s="24" t="s">
        <v>176</v>
      </c>
      <c r="AU223" s="24" t="s">
        <v>86</v>
      </c>
      <c r="AY223" s="24" t="s">
        <v>174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24</v>
      </c>
      <c r="BK223" s="204">
        <f>ROUND(I223*H223,2)</f>
        <v>0</v>
      </c>
      <c r="BL223" s="24" t="s">
        <v>181</v>
      </c>
      <c r="BM223" s="24" t="s">
        <v>361</v>
      </c>
    </row>
    <row r="224" spans="2:65" s="12" customFormat="1" ht="13.5">
      <c r="B224" s="217"/>
      <c r="C224" s="218"/>
      <c r="D224" s="207" t="s">
        <v>191</v>
      </c>
      <c r="E224" s="219" t="s">
        <v>22</v>
      </c>
      <c r="F224" s="220" t="s">
        <v>362</v>
      </c>
      <c r="G224" s="218"/>
      <c r="H224" s="221">
        <v>64.8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191</v>
      </c>
      <c r="AU224" s="227" t="s">
        <v>86</v>
      </c>
      <c r="AV224" s="12" t="s">
        <v>86</v>
      </c>
      <c r="AW224" s="12" t="s">
        <v>41</v>
      </c>
      <c r="AX224" s="12" t="s">
        <v>77</v>
      </c>
      <c r="AY224" s="227" t="s">
        <v>174</v>
      </c>
    </row>
    <row r="225" spans="2:65" s="12" customFormat="1" ht="13.5">
      <c r="B225" s="217"/>
      <c r="C225" s="218"/>
      <c r="D225" s="207" t="s">
        <v>191</v>
      </c>
      <c r="E225" s="219" t="s">
        <v>22</v>
      </c>
      <c r="F225" s="220" t="s">
        <v>363</v>
      </c>
      <c r="G225" s="218"/>
      <c r="H225" s="221">
        <v>22.8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191</v>
      </c>
      <c r="AU225" s="227" t="s">
        <v>86</v>
      </c>
      <c r="AV225" s="12" t="s">
        <v>86</v>
      </c>
      <c r="AW225" s="12" t="s">
        <v>41</v>
      </c>
      <c r="AX225" s="12" t="s">
        <v>77</v>
      </c>
      <c r="AY225" s="227" t="s">
        <v>174</v>
      </c>
    </row>
    <row r="226" spans="2:65" s="12" customFormat="1" ht="13.5">
      <c r="B226" s="217"/>
      <c r="C226" s="218"/>
      <c r="D226" s="207" t="s">
        <v>191</v>
      </c>
      <c r="E226" s="219" t="s">
        <v>22</v>
      </c>
      <c r="F226" s="220" t="s">
        <v>357</v>
      </c>
      <c r="G226" s="218"/>
      <c r="H226" s="221">
        <v>0.4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191</v>
      </c>
      <c r="AU226" s="227" t="s">
        <v>86</v>
      </c>
      <c r="AV226" s="12" t="s">
        <v>86</v>
      </c>
      <c r="AW226" s="12" t="s">
        <v>41</v>
      </c>
      <c r="AX226" s="12" t="s">
        <v>77</v>
      </c>
      <c r="AY226" s="227" t="s">
        <v>174</v>
      </c>
    </row>
    <row r="227" spans="2:65" s="13" customFormat="1" ht="13.5">
      <c r="B227" s="228"/>
      <c r="C227" s="229"/>
      <c r="D227" s="230" t="s">
        <v>191</v>
      </c>
      <c r="E227" s="231" t="s">
        <v>22</v>
      </c>
      <c r="F227" s="232" t="s">
        <v>206</v>
      </c>
      <c r="G227" s="229"/>
      <c r="H227" s="233">
        <v>88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191</v>
      </c>
      <c r="AU227" s="239" t="s">
        <v>86</v>
      </c>
      <c r="AV227" s="13" t="s">
        <v>181</v>
      </c>
      <c r="AW227" s="13" t="s">
        <v>41</v>
      </c>
      <c r="AX227" s="13" t="s">
        <v>24</v>
      </c>
      <c r="AY227" s="239" t="s">
        <v>174</v>
      </c>
    </row>
    <row r="228" spans="2:65" s="1" customFormat="1" ht="44.25" customHeight="1">
      <c r="B228" s="41"/>
      <c r="C228" s="193" t="s">
        <v>364</v>
      </c>
      <c r="D228" s="193" t="s">
        <v>176</v>
      </c>
      <c r="E228" s="194" t="s">
        <v>365</v>
      </c>
      <c r="F228" s="195" t="s">
        <v>366</v>
      </c>
      <c r="G228" s="196" t="s">
        <v>223</v>
      </c>
      <c r="H228" s="197">
        <v>88</v>
      </c>
      <c r="I228" s="198"/>
      <c r="J228" s="199">
        <f>ROUND(I228*H228,2)</f>
        <v>0</v>
      </c>
      <c r="K228" s="195" t="s">
        <v>180</v>
      </c>
      <c r="L228" s="61"/>
      <c r="M228" s="200" t="s">
        <v>22</v>
      </c>
      <c r="N228" s="201" t="s">
        <v>48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4" t="s">
        <v>181</v>
      </c>
      <c r="AT228" s="24" t="s">
        <v>176</v>
      </c>
      <c r="AU228" s="24" t="s">
        <v>86</v>
      </c>
      <c r="AY228" s="24" t="s">
        <v>174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24</v>
      </c>
      <c r="BK228" s="204">
        <f>ROUND(I228*H228,2)</f>
        <v>0</v>
      </c>
      <c r="BL228" s="24" t="s">
        <v>181</v>
      </c>
      <c r="BM228" s="24" t="s">
        <v>367</v>
      </c>
    </row>
    <row r="229" spans="2:65" s="12" customFormat="1" ht="13.5">
      <c r="B229" s="217"/>
      <c r="C229" s="218"/>
      <c r="D229" s="207" t="s">
        <v>191</v>
      </c>
      <c r="E229" s="219" t="s">
        <v>22</v>
      </c>
      <c r="F229" s="220" t="s">
        <v>362</v>
      </c>
      <c r="G229" s="218"/>
      <c r="H229" s="221">
        <v>64.8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191</v>
      </c>
      <c r="AU229" s="227" t="s">
        <v>86</v>
      </c>
      <c r="AV229" s="12" t="s">
        <v>86</v>
      </c>
      <c r="AW229" s="12" t="s">
        <v>41</v>
      </c>
      <c r="AX229" s="12" t="s">
        <v>77</v>
      </c>
      <c r="AY229" s="227" t="s">
        <v>174</v>
      </c>
    </row>
    <row r="230" spans="2:65" s="12" customFormat="1" ht="13.5">
      <c r="B230" s="217"/>
      <c r="C230" s="218"/>
      <c r="D230" s="207" t="s">
        <v>191</v>
      </c>
      <c r="E230" s="219" t="s">
        <v>22</v>
      </c>
      <c r="F230" s="220" t="s">
        <v>363</v>
      </c>
      <c r="G230" s="218"/>
      <c r="H230" s="221">
        <v>22.8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191</v>
      </c>
      <c r="AU230" s="227" t="s">
        <v>86</v>
      </c>
      <c r="AV230" s="12" t="s">
        <v>86</v>
      </c>
      <c r="AW230" s="12" t="s">
        <v>41</v>
      </c>
      <c r="AX230" s="12" t="s">
        <v>77</v>
      </c>
      <c r="AY230" s="227" t="s">
        <v>174</v>
      </c>
    </row>
    <row r="231" spans="2:65" s="12" customFormat="1" ht="13.5">
      <c r="B231" s="217"/>
      <c r="C231" s="218"/>
      <c r="D231" s="207" t="s">
        <v>191</v>
      </c>
      <c r="E231" s="219" t="s">
        <v>22</v>
      </c>
      <c r="F231" s="220" t="s">
        <v>357</v>
      </c>
      <c r="G231" s="218"/>
      <c r="H231" s="221">
        <v>0.4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191</v>
      </c>
      <c r="AU231" s="227" t="s">
        <v>86</v>
      </c>
      <c r="AV231" s="12" t="s">
        <v>86</v>
      </c>
      <c r="AW231" s="12" t="s">
        <v>41</v>
      </c>
      <c r="AX231" s="12" t="s">
        <v>77</v>
      </c>
      <c r="AY231" s="227" t="s">
        <v>174</v>
      </c>
    </row>
    <row r="232" spans="2:65" s="13" customFormat="1" ht="13.5">
      <c r="B232" s="228"/>
      <c r="C232" s="229"/>
      <c r="D232" s="207" t="s">
        <v>191</v>
      </c>
      <c r="E232" s="256" t="s">
        <v>22</v>
      </c>
      <c r="F232" s="257" t="s">
        <v>206</v>
      </c>
      <c r="G232" s="229"/>
      <c r="H232" s="258">
        <v>88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191</v>
      </c>
      <c r="AU232" s="239" t="s">
        <v>86</v>
      </c>
      <c r="AV232" s="13" t="s">
        <v>181</v>
      </c>
      <c r="AW232" s="13" t="s">
        <v>41</v>
      </c>
      <c r="AX232" s="13" t="s">
        <v>24</v>
      </c>
      <c r="AY232" s="239" t="s">
        <v>174</v>
      </c>
    </row>
    <row r="233" spans="2:65" s="10" customFormat="1" ht="29.85" customHeight="1">
      <c r="B233" s="176"/>
      <c r="C233" s="177"/>
      <c r="D233" s="190" t="s">
        <v>76</v>
      </c>
      <c r="E233" s="191" t="s">
        <v>186</v>
      </c>
      <c r="F233" s="191" t="s">
        <v>368</v>
      </c>
      <c r="G233" s="177"/>
      <c r="H233" s="177"/>
      <c r="I233" s="180"/>
      <c r="J233" s="192">
        <f>BK233</f>
        <v>0</v>
      </c>
      <c r="K233" s="177"/>
      <c r="L233" s="182"/>
      <c r="M233" s="183"/>
      <c r="N233" s="184"/>
      <c r="O233" s="184"/>
      <c r="P233" s="185">
        <f>SUM(P234:P367)</f>
        <v>0</v>
      </c>
      <c r="Q233" s="184"/>
      <c r="R233" s="185">
        <f>SUM(R234:R367)</f>
        <v>465.53028210000002</v>
      </c>
      <c r="S233" s="184"/>
      <c r="T233" s="186">
        <f>SUM(T234:T367)</f>
        <v>0</v>
      </c>
      <c r="AR233" s="187" t="s">
        <v>24</v>
      </c>
      <c r="AT233" s="188" t="s">
        <v>76</v>
      </c>
      <c r="AU233" s="188" t="s">
        <v>24</v>
      </c>
      <c r="AY233" s="187" t="s">
        <v>174</v>
      </c>
      <c r="BK233" s="189">
        <f>SUM(BK234:BK367)</f>
        <v>0</v>
      </c>
    </row>
    <row r="234" spans="2:65" s="1" customFormat="1" ht="31.5" customHeight="1">
      <c r="B234" s="41"/>
      <c r="C234" s="193" t="s">
        <v>369</v>
      </c>
      <c r="D234" s="193" t="s">
        <v>176</v>
      </c>
      <c r="E234" s="194" t="s">
        <v>370</v>
      </c>
      <c r="F234" s="195" t="s">
        <v>371</v>
      </c>
      <c r="G234" s="196" t="s">
        <v>189</v>
      </c>
      <c r="H234" s="197">
        <v>63.151000000000003</v>
      </c>
      <c r="I234" s="198"/>
      <c r="J234" s="199">
        <f>ROUND(I234*H234,2)</f>
        <v>0</v>
      </c>
      <c r="K234" s="195" t="s">
        <v>180</v>
      </c>
      <c r="L234" s="61"/>
      <c r="M234" s="200" t="s">
        <v>22</v>
      </c>
      <c r="N234" s="201" t="s">
        <v>48</v>
      </c>
      <c r="O234" s="42"/>
      <c r="P234" s="202">
        <f>O234*H234</f>
        <v>0</v>
      </c>
      <c r="Q234" s="202">
        <v>2.45329</v>
      </c>
      <c r="R234" s="202">
        <f>Q234*H234</f>
        <v>154.92771679000001</v>
      </c>
      <c r="S234" s="202">
        <v>0</v>
      </c>
      <c r="T234" s="203">
        <f>S234*H234</f>
        <v>0</v>
      </c>
      <c r="AR234" s="24" t="s">
        <v>181</v>
      </c>
      <c r="AT234" s="24" t="s">
        <v>176</v>
      </c>
      <c r="AU234" s="24" t="s">
        <v>86</v>
      </c>
      <c r="AY234" s="24" t="s">
        <v>174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24</v>
      </c>
      <c r="BK234" s="204">
        <f>ROUND(I234*H234,2)</f>
        <v>0</v>
      </c>
      <c r="BL234" s="24" t="s">
        <v>181</v>
      </c>
      <c r="BM234" s="24" t="s">
        <v>372</v>
      </c>
    </row>
    <row r="235" spans="2:65" s="11" customFormat="1" ht="13.5">
      <c r="B235" s="205"/>
      <c r="C235" s="206"/>
      <c r="D235" s="207" t="s">
        <v>191</v>
      </c>
      <c r="E235" s="208" t="s">
        <v>22</v>
      </c>
      <c r="F235" s="209" t="s">
        <v>373</v>
      </c>
      <c r="G235" s="206"/>
      <c r="H235" s="210" t="s">
        <v>22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191</v>
      </c>
      <c r="AU235" s="216" t="s">
        <v>86</v>
      </c>
      <c r="AV235" s="11" t="s">
        <v>24</v>
      </c>
      <c r="AW235" s="11" t="s">
        <v>41</v>
      </c>
      <c r="AX235" s="11" t="s">
        <v>77</v>
      </c>
      <c r="AY235" s="216" t="s">
        <v>174</v>
      </c>
    </row>
    <row r="236" spans="2:65" s="12" customFormat="1" ht="13.5">
      <c r="B236" s="217"/>
      <c r="C236" s="218"/>
      <c r="D236" s="207" t="s">
        <v>191</v>
      </c>
      <c r="E236" s="219" t="s">
        <v>22</v>
      </c>
      <c r="F236" s="220" t="s">
        <v>374</v>
      </c>
      <c r="G236" s="218"/>
      <c r="H236" s="221">
        <v>35.42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191</v>
      </c>
      <c r="AU236" s="227" t="s">
        <v>86</v>
      </c>
      <c r="AV236" s="12" t="s">
        <v>86</v>
      </c>
      <c r="AW236" s="12" t="s">
        <v>41</v>
      </c>
      <c r="AX236" s="12" t="s">
        <v>77</v>
      </c>
      <c r="AY236" s="227" t="s">
        <v>174</v>
      </c>
    </row>
    <row r="237" spans="2:65" s="11" customFormat="1" ht="13.5">
      <c r="B237" s="205"/>
      <c r="C237" s="206"/>
      <c r="D237" s="207" t="s">
        <v>191</v>
      </c>
      <c r="E237" s="208" t="s">
        <v>22</v>
      </c>
      <c r="F237" s="209" t="s">
        <v>375</v>
      </c>
      <c r="G237" s="206"/>
      <c r="H237" s="210" t="s">
        <v>22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191</v>
      </c>
      <c r="AU237" s="216" t="s">
        <v>86</v>
      </c>
      <c r="AV237" s="11" t="s">
        <v>24</v>
      </c>
      <c r="AW237" s="11" t="s">
        <v>41</v>
      </c>
      <c r="AX237" s="11" t="s">
        <v>77</v>
      </c>
      <c r="AY237" s="216" t="s">
        <v>174</v>
      </c>
    </row>
    <row r="238" spans="2:65" s="12" customFormat="1" ht="13.5">
      <c r="B238" s="217"/>
      <c r="C238" s="218"/>
      <c r="D238" s="207" t="s">
        <v>191</v>
      </c>
      <c r="E238" s="219" t="s">
        <v>22</v>
      </c>
      <c r="F238" s="220" t="s">
        <v>376</v>
      </c>
      <c r="G238" s="218"/>
      <c r="H238" s="221">
        <v>11.85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191</v>
      </c>
      <c r="AU238" s="227" t="s">
        <v>86</v>
      </c>
      <c r="AV238" s="12" t="s">
        <v>86</v>
      </c>
      <c r="AW238" s="12" t="s">
        <v>41</v>
      </c>
      <c r="AX238" s="12" t="s">
        <v>77</v>
      </c>
      <c r="AY238" s="227" t="s">
        <v>174</v>
      </c>
    </row>
    <row r="239" spans="2:65" s="11" customFormat="1" ht="13.5">
      <c r="B239" s="205"/>
      <c r="C239" s="206"/>
      <c r="D239" s="207" t="s">
        <v>191</v>
      </c>
      <c r="E239" s="208" t="s">
        <v>22</v>
      </c>
      <c r="F239" s="209" t="s">
        <v>377</v>
      </c>
      <c r="G239" s="206"/>
      <c r="H239" s="210" t="s">
        <v>22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191</v>
      </c>
      <c r="AU239" s="216" t="s">
        <v>86</v>
      </c>
      <c r="AV239" s="11" t="s">
        <v>24</v>
      </c>
      <c r="AW239" s="11" t="s">
        <v>41</v>
      </c>
      <c r="AX239" s="11" t="s">
        <v>77</v>
      </c>
      <c r="AY239" s="216" t="s">
        <v>174</v>
      </c>
    </row>
    <row r="240" spans="2:65" s="12" customFormat="1" ht="13.5">
      <c r="B240" s="217"/>
      <c r="C240" s="218"/>
      <c r="D240" s="207" t="s">
        <v>191</v>
      </c>
      <c r="E240" s="219" t="s">
        <v>22</v>
      </c>
      <c r="F240" s="220" t="s">
        <v>378</v>
      </c>
      <c r="G240" s="218"/>
      <c r="H240" s="221">
        <v>15.881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191</v>
      </c>
      <c r="AU240" s="227" t="s">
        <v>86</v>
      </c>
      <c r="AV240" s="12" t="s">
        <v>86</v>
      </c>
      <c r="AW240" s="12" t="s">
        <v>41</v>
      </c>
      <c r="AX240" s="12" t="s">
        <v>77</v>
      </c>
      <c r="AY240" s="227" t="s">
        <v>174</v>
      </c>
    </row>
    <row r="241" spans="2:65" s="13" customFormat="1" ht="13.5">
      <c r="B241" s="228"/>
      <c r="C241" s="229"/>
      <c r="D241" s="230" t="s">
        <v>191</v>
      </c>
      <c r="E241" s="231" t="s">
        <v>22</v>
      </c>
      <c r="F241" s="232" t="s">
        <v>206</v>
      </c>
      <c r="G241" s="229"/>
      <c r="H241" s="233">
        <v>63.151000000000003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191</v>
      </c>
      <c r="AU241" s="239" t="s">
        <v>86</v>
      </c>
      <c r="AV241" s="13" t="s">
        <v>181</v>
      </c>
      <c r="AW241" s="13" t="s">
        <v>41</v>
      </c>
      <c r="AX241" s="13" t="s">
        <v>24</v>
      </c>
      <c r="AY241" s="239" t="s">
        <v>174</v>
      </c>
    </row>
    <row r="242" spans="2:65" s="1" customFormat="1" ht="44.25" customHeight="1">
      <c r="B242" s="41"/>
      <c r="C242" s="193" t="s">
        <v>379</v>
      </c>
      <c r="D242" s="193" t="s">
        <v>176</v>
      </c>
      <c r="E242" s="194" t="s">
        <v>380</v>
      </c>
      <c r="F242" s="195" t="s">
        <v>381</v>
      </c>
      <c r="G242" s="196" t="s">
        <v>223</v>
      </c>
      <c r="H242" s="197">
        <v>13.725</v>
      </c>
      <c r="I242" s="198"/>
      <c r="J242" s="199">
        <f>ROUND(I242*H242,2)</f>
        <v>0</v>
      </c>
      <c r="K242" s="195" t="s">
        <v>22</v>
      </c>
      <c r="L242" s="61"/>
      <c r="M242" s="200" t="s">
        <v>22</v>
      </c>
      <c r="N242" s="201" t="s">
        <v>48</v>
      </c>
      <c r="O242" s="42"/>
      <c r="P242" s="202">
        <f>O242*H242</f>
        <v>0</v>
      </c>
      <c r="Q242" s="202">
        <v>1.8699999999999999E-3</v>
      </c>
      <c r="R242" s="202">
        <f>Q242*H242</f>
        <v>2.5665749999999998E-2</v>
      </c>
      <c r="S242" s="202">
        <v>0</v>
      </c>
      <c r="T242" s="203">
        <f>S242*H242</f>
        <v>0</v>
      </c>
      <c r="AR242" s="24" t="s">
        <v>181</v>
      </c>
      <c r="AT242" s="24" t="s">
        <v>176</v>
      </c>
      <c r="AU242" s="24" t="s">
        <v>86</v>
      </c>
      <c r="AY242" s="24" t="s">
        <v>174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181</v>
      </c>
      <c r="BM242" s="24" t="s">
        <v>382</v>
      </c>
    </row>
    <row r="243" spans="2:65" s="11" customFormat="1" ht="13.5">
      <c r="B243" s="205"/>
      <c r="C243" s="206"/>
      <c r="D243" s="207" t="s">
        <v>191</v>
      </c>
      <c r="E243" s="208" t="s">
        <v>22</v>
      </c>
      <c r="F243" s="209" t="s">
        <v>383</v>
      </c>
      <c r="G243" s="206"/>
      <c r="H243" s="210" t="s">
        <v>22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191</v>
      </c>
      <c r="AU243" s="216" t="s">
        <v>86</v>
      </c>
      <c r="AV243" s="11" t="s">
        <v>24</v>
      </c>
      <c r="AW243" s="11" t="s">
        <v>41</v>
      </c>
      <c r="AX243" s="11" t="s">
        <v>77</v>
      </c>
      <c r="AY243" s="216" t="s">
        <v>174</v>
      </c>
    </row>
    <row r="244" spans="2:65" s="12" customFormat="1" ht="13.5">
      <c r="B244" s="217"/>
      <c r="C244" s="218"/>
      <c r="D244" s="230" t="s">
        <v>191</v>
      </c>
      <c r="E244" s="240" t="s">
        <v>22</v>
      </c>
      <c r="F244" s="241" t="s">
        <v>384</v>
      </c>
      <c r="G244" s="218"/>
      <c r="H244" s="242">
        <v>13.725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191</v>
      </c>
      <c r="AU244" s="227" t="s">
        <v>86</v>
      </c>
      <c r="AV244" s="12" t="s">
        <v>86</v>
      </c>
      <c r="AW244" s="12" t="s">
        <v>41</v>
      </c>
      <c r="AX244" s="12" t="s">
        <v>24</v>
      </c>
      <c r="AY244" s="227" t="s">
        <v>174</v>
      </c>
    </row>
    <row r="245" spans="2:65" s="1" customFormat="1" ht="44.25" customHeight="1">
      <c r="B245" s="41"/>
      <c r="C245" s="193" t="s">
        <v>385</v>
      </c>
      <c r="D245" s="193" t="s">
        <v>176</v>
      </c>
      <c r="E245" s="194" t="s">
        <v>386</v>
      </c>
      <c r="F245" s="195" t="s">
        <v>387</v>
      </c>
      <c r="G245" s="196" t="s">
        <v>223</v>
      </c>
      <c r="H245" s="197">
        <v>13.725</v>
      </c>
      <c r="I245" s="198"/>
      <c r="J245" s="199">
        <f>ROUND(I245*H245,2)</f>
        <v>0</v>
      </c>
      <c r="K245" s="195" t="s">
        <v>22</v>
      </c>
      <c r="L245" s="61"/>
      <c r="M245" s="200" t="s">
        <v>22</v>
      </c>
      <c r="N245" s="201" t="s">
        <v>48</v>
      </c>
      <c r="O245" s="4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AR245" s="24" t="s">
        <v>181</v>
      </c>
      <c r="AT245" s="24" t="s">
        <v>176</v>
      </c>
      <c r="AU245" s="24" t="s">
        <v>86</v>
      </c>
      <c r="AY245" s="24" t="s">
        <v>174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24" t="s">
        <v>24</v>
      </c>
      <c r="BK245" s="204">
        <f>ROUND(I245*H245,2)</f>
        <v>0</v>
      </c>
      <c r="BL245" s="24" t="s">
        <v>181</v>
      </c>
      <c r="BM245" s="24" t="s">
        <v>388</v>
      </c>
    </row>
    <row r="246" spans="2:65" s="1" customFormat="1" ht="44.25" customHeight="1">
      <c r="B246" s="41"/>
      <c r="C246" s="193" t="s">
        <v>389</v>
      </c>
      <c r="D246" s="193" t="s">
        <v>176</v>
      </c>
      <c r="E246" s="194" t="s">
        <v>390</v>
      </c>
      <c r="F246" s="195" t="s">
        <v>391</v>
      </c>
      <c r="G246" s="196" t="s">
        <v>223</v>
      </c>
      <c r="H246" s="197">
        <v>400.42</v>
      </c>
      <c r="I246" s="198"/>
      <c r="J246" s="199">
        <f>ROUND(I246*H246,2)</f>
        <v>0</v>
      </c>
      <c r="K246" s="195" t="s">
        <v>180</v>
      </c>
      <c r="L246" s="61"/>
      <c r="M246" s="200" t="s">
        <v>22</v>
      </c>
      <c r="N246" s="201" t="s">
        <v>48</v>
      </c>
      <c r="O246" s="42"/>
      <c r="P246" s="202">
        <f>O246*H246</f>
        <v>0</v>
      </c>
      <c r="Q246" s="202">
        <v>1.09E-3</v>
      </c>
      <c r="R246" s="202">
        <f>Q246*H246</f>
        <v>0.43645780000000001</v>
      </c>
      <c r="S246" s="202">
        <v>0</v>
      </c>
      <c r="T246" s="203">
        <f>S246*H246</f>
        <v>0</v>
      </c>
      <c r="AR246" s="24" t="s">
        <v>181</v>
      </c>
      <c r="AT246" s="24" t="s">
        <v>176</v>
      </c>
      <c r="AU246" s="24" t="s">
        <v>86</v>
      </c>
      <c r="AY246" s="24" t="s">
        <v>174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24</v>
      </c>
      <c r="BK246" s="204">
        <f>ROUND(I246*H246,2)</f>
        <v>0</v>
      </c>
      <c r="BL246" s="24" t="s">
        <v>181</v>
      </c>
      <c r="BM246" s="24" t="s">
        <v>392</v>
      </c>
    </row>
    <row r="247" spans="2:65" s="11" customFormat="1" ht="13.5">
      <c r="B247" s="205"/>
      <c r="C247" s="206"/>
      <c r="D247" s="207" t="s">
        <v>191</v>
      </c>
      <c r="E247" s="208" t="s">
        <v>22</v>
      </c>
      <c r="F247" s="209" t="s">
        <v>393</v>
      </c>
      <c r="G247" s="206"/>
      <c r="H247" s="210" t="s">
        <v>22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191</v>
      </c>
      <c r="AU247" s="216" t="s">
        <v>86</v>
      </c>
      <c r="AV247" s="11" t="s">
        <v>24</v>
      </c>
      <c r="AW247" s="11" t="s">
        <v>41</v>
      </c>
      <c r="AX247" s="11" t="s">
        <v>77</v>
      </c>
      <c r="AY247" s="216" t="s">
        <v>174</v>
      </c>
    </row>
    <row r="248" spans="2:65" s="12" customFormat="1" ht="13.5">
      <c r="B248" s="217"/>
      <c r="C248" s="218"/>
      <c r="D248" s="207" t="s">
        <v>191</v>
      </c>
      <c r="E248" s="219" t="s">
        <v>22</v>
      </c>
      <c r="F248" s="220" t="s">
        <v>394</v>
      </c>
      <c r="G248" s="218"/>
      <c r="H248" s="221">
        <v>226.24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191</v>
      </c>
      <c r="AU248" s="227" t="s">
        <v>86</v>
      </c>
      <c r="AV248" s="12" t="s">
        <v>86</v>
      </c>
      <c r="AW248" s="12" t="s">
        <v>41</v>
      </c>
      <c r="AX248" s="12" t="s">
        <v>77</v>
      </c>
      <c r="AY248" s="227" t="s">
        <v>174</v>
      </c>
    </row>
    <row r="249" spans="2:65" s="11" customFormat="1" ht="13.5">
      <c r="B249" s="205"/>
      <c r="C249" s="206"/>
      <c r="D249" s="207" t="s">
        <v>191</v>
      </c>
      <c r="E249" s="208" t="s">
        <v>22</v>
      </c>
      <c r="F249" s="209" t="s">
        <v>395</v>
      </c>
      <c r="G249" s="206"/>
      <c r="H249" s="210" t="s">
        <v>22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191</v>
      </c>
      <c r="AU249" s="216" t="s">
        <v>86</v>
      </c>
      <c r="AV249" s="11" t="s">
        <v>24</v>
      </c>
      <c r="AW249" s="11" t="s">
        <v>41</v>
      </c>
      <c r="AX249" s="11" t="s">
        <v>77</v>
      </c>
      <c r="AY249" s="216" t="s">
        <v>174</v>
      </c>
    </row>
    <row r="250" spans="2:65" s="12" customFormat="1" ht="13.5">
      <c r="B250" s="217"/>
      <c r="C250" s="218"/>
      <c r="D250" s="207" t="s">
        <v>191</v>
      </c>
      <c r="E250" s="219" t="s">
        <v>22</v>
      </c>
      <c r="F250" s="220" t="s">
        <v>396</v>
      </c>
      <c r="G250" s="218"/>
      <c r="H250" s="221">
        <v>94.78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191</v>
      </c>
      <c r="AU250" s="227" t="s">
        <v>86</v>
      </c>
      <c r="AV250" s="12" t="s">
        <v>86</v>
      </c>
      <c r="AW250" s="12" t="s">
        <v>41</v>
      </c>
      <c r="AX250" s="12" t="s">
        <v>77</v>
      </c>
      <c r="AY250" s="227" t="s">
        <v>174</v>
      </c>
    </row>
    <row r="251" spans="2:65" s="11" customFormat="1" ht="13.5">
      <c r="B251" s="205"/>
      <c r="C251" s="206"/>
      <c r="D251" s="207" t="s">
        <v>191</v>
      </c>
      <c r="E251" s="208" t="s">
        <v>22</v>
      </c>
      <c r="F251" s="209" t="s">
        <v>397</v>
      </c>
      <c r="G251" s="206"/>
      <c r="H251" s="210" t="s">
        <v>22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191</v>
      </c>
      <c r="AU251" s="216" t="s">
        <v>86</v>
      </c>
      <c r="AV251" s="11" t="s">
        <v>24</v>
      </c>
      <c r="AW251" s="11" t="s">
        <v>41</v>
      </c>
      <c r="AX251" s="11" t="s">
        <v>77</v>
      </c>
      <c r="AY251" s="216" t="s">
        <v>174</v>
      </c>
    </row>
    <row r="252" spans="2:65" s="12" customFormat="1" ht="13.5">
      <c r="B252" s="217"/>
      <c r="C252" s="218"/>
      <c r="D252" s="207" t="s">
        <v>191</v>
      </c>
      <c r="E252" s="219" t="s">
        <v>22</v>
      </c>
      <c r="F252" s="220" t="s">
        <v>398</v>
      </c>
      <c r="G252" s="218"/>
      <c r="H252" s="221">
        <v>79.400000000000006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191</v>
      </c>
      <c r="AU252" s="227" t="s">
        <v>86</v>
      </c>
      <c r="AV252" s="12" t="s">
        <v>86</v>
      </c>
      <c r="AW252" s="12" t="s">
        <v>41</v>
      </c>
      <c r="AX252" s="12" t="s">
        <v>77</v>
      </c>
      <c r="AY252" s="227" t="s">
        <v>174</v>
      </c>
    </row>
    <row r="253" spans="2:65" s="13" customFormat="1" ht="13.5">
      <c r="B253" s="228"/>
      <c r="C253" s="229"/>
      <c r="D253" s="230" t="s">
        <v>191</v>
      </c>
      <c r="E253" s="231" t="s">
        <v>22</v>
      </c>
      <c r="F253" s="232" t="s">
        <v>206</v>
      </c>
      <c r="G253" s="229"/>
      <c r="H253" s="233">
        <v>400.42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191</v>
      </c>
      <c r="AU253" s="239" t="s">
        <v>86</v>
      </c>
      <c r="AV253" s="13" t="s">
        <v>181</v>
      </c>
      <c r="AW253" s="13" t="s">
        <v>41</v>
      </c>
      <c r="AX253" s="13" t="s">
        <v>24</v>
      </c>
      <c r="AY253" s="239" t="s">
        <v>174</v>
      </c>
    </row>
    <row r="254" spans="2:65" s="1" customFormat="1" ht="44.25" customHeight="1">
      <c r="B254" s="41"/>
      <c r="C254" s="193" t="s">
        <v>399</v>
      </c>
      <c r="D254" s="193" t="s">
        <v>176</v>
      </c>
      <c r="E254" s="194" t="s">
        <v>400</v>
      </c>
      <c r="F254" s="195" t="s">
        <v>401</v>
      </c>
      <c r="G254" s="196" t="s">
        <v>223</v>
      </c>
      <c r="H254" s="197">
        <v>400.42</v>
      </c>
      <c r="I254" s="198"/>
      <c r="J254" s="199">
        <f>ROUND(I254*H254,2)</f>
        <v>0</v>
      </c>
      <c r="K254" s="195" t="s">
        <v>180</v>
      </c>
      <c r="L254" s="61"/>
      <c r="M254" s="200" t="s">
        <v>22</v>
      </c>
      <c r="N254" s="201" t="s">
        <v>48</v>
      </c>
      <c r="O254" s="4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AR254" s="24" t="s">
        <v>181</v>
      </c>
      <c r="AT254" s="24" t="s">
        <v>176</v>
      </c>
      <c r="AU254" s="24" t="s">
        <v>86</v>
      </c>
      <c r="AY254" s="24" t="s">
        <v>174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24</v>
      </c>
      <c r="BK254" s="204">
        <f>ROUND(I254*H254,2)</f>
        <v>0</v>
      </c>
      <c r="BL254" s="24" t="s">
        <v>181</v>
      </c>
      <c r="BM254" s="24" t="s">
        <v>402</v>
      </c>
    </row>
    <row r="255" spans="2:65" s="11" customFormat="1" ht="13.5">
      <c r="B255" s="205"/>
      <c r="C255" s="206"/>
      <c r="D255" s="207" t="s">
        <v>191</v>
      </c>
      <c r="E255" s="208" t="s">
        <v>22</v>
      </c>
      <c r="F255" s="209" t="s">
        <v>393</v>
      </c>
      <c r="G255" s="206"/>
      <c r="H255" s="210" t="s">
        <v>22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191</v>
      </c>
      <c r="AU255" s="216" t="s">
        <v>86</v>
      </c>
      <c r="AV255" s="11" t="s">
        <v>24</v>
      </c>
      <c r="AW255" s="11" t="s">
        <v>41</v>
      </c>
      <c r="AX255" s="11" t="s">
        <v>77</v>
      </c>
      <c r="AY255" s="216" t="s">
        <v>174</v>
      </c>
    </row>
    <row r="256" spans="2:65" s="12" customFormat="1" ht="13.5">
      <c r="B256" s="217"/>
      <c r="C256" s="218"/>
      <c r="D256" s="207" t="s">
        <v>191</v>
      </c>
      <c r="E256" s="219" t="s">
        <v>22</v>
      </c>
      <c r="F256" s="220" t="s">
        <v>394</v>
      </c>
      <c r="G256" s="218"/>
      <c r="H256" s="221">
        <v>226.24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191</v>
      </c>
      <c r="AU256" s="227" t="s">
        <v>86</v>
      </c>
      <c r="AV256" s="12" t="s">
        <v>86</v>
      </c>
      <c r="AW256" s="12" t="s">
        <v>41</v>
      </c>
      <c r="AX256" s="12" t="s">
        <v>77</v>
      </c>
      <c r="AY256" s="227" t="s">
        <v>174</v>
      </c>
    </row>
    <row r="257" spans="2:65" s="11" customFormat="1" ht="13.5">
      <c r="B257" s="205"/>
      <c r="C257" s="206"/>
      <c r="D257" s="207" t="s">
        <v>191</v>
      </c>
      <c r="E257" s="208" t="s">
        <v>22</v>
      </c>
      <c r="F257" s="209" t="s">
        <v>395</v>
      </c>
      <c r="G257" s="206"/>
      <c r="H257" s="210" t="s">
        <v>22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191</v>
      </c>
      <c r="AU257" s="216" t="s">
        <v>86</v>
      </c>
      <c r="AV257" s="11" t="s">
        <v>24</v>
      </c>
      <c r="AW257" s="11" t="s">
        <v>41</v>
      </c>
      <c r="AX257" s="11" t="s">
        <v>77</v>
      </c>
      <c r="AY257" s="216" t="s">
        <v>174</v>
      </c>
    </row>
    <row r="258" spans="2:65" s="12" customFormat="1" ht="13.5">
      <c r="B258" s="217"/>
      <c r="C258" s="218"/>
      <c r="D258" s="207" t="s">
        <v>191</v>
      </c>
      <c r="E258" s="219" t="s">
        <v>22</v>
      </c>
      <c r="F258" s="220" t="s">
        <v>396</v>
      </c>
      <c r="G258" s="218"/>
      <c r="H258" s="221">
        <v>94.78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191</v>
      </c>
      <c r="AU258" s="227" t="s">
        <v>86</v>
      </c>
      <c r="AV258" s="12" t="s">
        <v>86</v>
      </c>
      <c r="AW258" s="12" t="s">
        <v>41</v>
      </c>
      <c r="AX258" s="12" t="s">
        <v>77</v>
      </c>
      <c r="AY258" s="227" t="s">
        <v>174</v>
      </c>
    </row>
    <row r="259" spans="2:65" s="11" customFormat="1" ht="13.5">
      <c r="B259" s="205"/>
      <c r="C259" s="206"/>
      <c r="D259" s="207" t="s">
        <v>191</v>
      </c>
      <c r="E259" s="208" t="s">
        <v>22</v>
      </c>
      <c r="F259" s="209" t="s">
        <v>397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191</v>
      </c>
      <c r="AU259" s="216" t="s">
        <v>86</v>
      </c>
      <c r="AV259" s="11" t="s">
        <v>24</v>
      </c>
      <c r="AW259" s="11" t="s">
        <v>41</v>
      </c>
      <c r="AX259" s="11" t="s">
        <v>77</v>
      </c>
      <c r="AY259" s="216" t="s">
        <v>174</v>
      </c>
    </row>
    <row r="260" spans="2:65" s="12" customFormat="1" ht="13.5">
      <c r="B260" s="217"/>
      <c r="C260" s="218"/>
      <c r="D260" s="207" t="s">
        <v>191</v>
      </c>
      <c r="E260" s="219" t="s">
        <v>22</v>
      </c>
      <c r="F260" s="220" t="s">
        <v>398</v>
      </c>
      <c r="G260" s="218"/>
      <c r="H260" s="221">
        <v>79.400000000000006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191</v>
      </c>
      <c r="AU260" s="227" t="s">
        <v>86</v>
      </c>
      <c r="AV260" s="12" t="s">
        <v>86</v>
      </c>
      <c r="AW260" s="12" t="s">
        <v>41</v>
      </c>
      <c r="AX260" s="12" t="s">
        <v>77</v>
      </c>
      <c r="AY260" s="227" t="s">
        <v>174</v>
      </c>
    </row>
    <row r="261" spans="2:65" s="13" customFormat="1" ht="13.5">
      <c r="B261" s="228"/>
      <c r="C261" s="229"/>
      <c r="D261" s="230" t="s">
        <v>191</v>
      </c>
      <c r="E261" s="231" t="s">
        <v>22</v>
      </c>
      <c r="F261" s="232" t="s">
        <v>206</v>
      </c>
      <c r="G261" s="229"/>
      <c r="H261" s="233">
        <v>400.42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191</v>
      </c>
      <c r="AU261" s="239" t="s">
        <v>86</v>
      </c>
      <c r="AV261" s="13" t="s">
        <v>181</v>
      </c>
      <c r="AW261" s="13" t="s">
        <v>41</v>
      </c>
      <c r="AX261" s="13" t="s">
        <v>24</v>
      </c>
      <c r="AY261" s="239" t="s">
        <v>174</v>
      </c>
    </row>
    <row r="262" spans="2:65" s="1" customFormat="1" ht="31.5" customHeight="1">
      <c r="B262" s="41"/>
      <c r="C262" s="193" t="s">
        <v>403</v>
      </c>
      <c r="D262" s="193" t="s">
        <v>176</v>
      </c>
      <c r="E262" s="194" t="s">
        <v>404</v>
      </c>
      <c r="F262" s="195" t="s">
        <v>405</v>
      </c>
      <c r="G262" s="196" t="s">
        <v>242</v>
      </c>
      <c r="H262" s="197">
        <v>5.609</v>
      </c>
      <c r="I262" s="198"/>
      <c r="J262" s="199">
        <f>ROUND(I262*H262,2)</f>
        <v>0</v>
      </c>
      <c r="K262" s="195" t="s">
        <v>180</v>
      </c>
      <c r="L262" s="61"/>
      <c r="M262" s="200" t="s">
        <v>22</v>
      </c>
      <c r="N262" s="201" t="s">
        <v>48</v>
      </c>
      <c r="O262" s="42"/>
      <c r="P262" s="202">
        <f>O262*H262</f>
        <v>0</v>
      </c>
      <c r="Q262" s="202">
        <v>1.0530600000000001</v>
      </c>
      <c r="R262" s="202">
        <f>Q262*H262</f>
        <v>5.9066135400000004</v>
      </c>
      <c r="S262" s="202">
        <v>0</v>
      </c>
      <c r="T262" s="203">
        <f>S262*H262</f>
        <v>0</v>
      </c>
      <c r="AR262" s="24" t="s">
        <v>181</v>
      </c>
      <c r="AT262" s="24" t="s">
        <v>176</v>
      </c>
      <c r="AU262" s="24" t="s">
        <v>86</v>
      </c>
      <c r="AY262" s="24" t="s">
        <v>174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24</v>
      </c>
      <c r="BK262" s="204">
        <f>ROUND(I262*H262,2)</f>
        <v>0</v>
      </c>
      <c r="BL262" s="24" t="s">
        <v>181</v>
      </c>
      <c r="BM262" s="24" t="s">
        <v>406</v>
      </c>
    </row>
    <row r="263" spans="2:65" s="11" customFormat="1" ht="13.5">
      <c r="B263" s="205"/>
      <c r="C263" s="206"/>
      <c r="D263" s="207" t="s">
        <v>191</v>
      </c>
      <c r="E263" s="208" t="s">
        <v>22</v>
      </c>
      <c r="F263" s="209" t="s">
        <v>373</v>
      </c>
      <c r="G263" s="206"/>
      <c r="H263" s="210" t="s">
        <v>22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191</v>
      </c>
      <c r="AU263" s="216" t="s">
        <v>86</v>
      </c>
      <c r="AV263" s="11" t="s">
        <v>24</v>
      </c>
      <c r="AW263" s="11" t="s">
        <v>41</v>
      </c>
      <c r="AX263" s="11" t="s">
        <v>77</v>
      </c>
      <c r="AY263" s="216" t="s">
        <v>174</v>
      </c>
    </row>
    <row r="264" spans="2:65" s="12" customFormat="1" ht="13.5">
      <c r="B264" s="217"/>
      <c r="C264" s="218"/>
      <c r="D264" s="207" t="s">
        <v>191</v>
      </c>
      <c r="E264" s="219" t="s">
        <v>22</v>
      </c>
      <c r="F264" s="220" t="s">
        <v>407</v>
      </c>
      <c r="G264" s="218"/>
      <c r="H264" s="221">
        <v>3.012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191</v>
      </c>
      <c r="AU264" s="227" t="s">
        <v>86</v>
      </c>
      <c r="AV264" s="12" t="s">
        <v>86</v>
      </c>
      <c r="AW264" s="12" t="s">
        <v>41</v>
      </c>
      <c r="AX264" s="12" t="s">
        <v>77</v>
      </c>
      <c r="AY264" s="227" t="s">
        <v>174</v>
      </c>
    </row>
    <row r="265" spans="2:65" s="11" customFormat="1" ht="13.5">
      <c r="B265" s="205"/>
      <c r="C265" s="206"/>
      <c r="D265" s="207" t="s">
        <v>191</v>
      </c>
      <c r="E265" s="208" t="s">
        <v>22</v>
      </c>
      <c r="F265" s="209" t="s">
        <v>375</v>
      </c>
      <c r="G265" s="206"/>
      <c r="H265" s="210" t="s">
        <v>22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191</v>
      </c>
      <c r="AU265" s="216" t="s">
        <v>86</v>
      </c>
      <c r="AV265" s="11" t="s">
        <v>24</v>
      </c>
      <c r="AW265" s="11" t="s">
        <v>41</v>
      </c>
      <c r="AX265" s="11" t="s">
        <v>77</v>
      </c>
      <c r="AY265" s="216" t="s">
        <v>174</v>
      </c>
    </row>
    <row r="266" spans="2:65" s="12" customFormat="1" ht="13.5">
      <c r="B266" s="217"/>
      <c r="C266" s="218"/>
      <c r="D266" s="207" t="s">
        <v>191</v>
      </c>
      <c r="E266" s="219" t="s">
        <v>22</v>
      </c>
      <c r="F266" s="220" t="s">
        <v>408</v>
      </c>
      <c r="G266" s="218"/>
      <c r="H266" s="221">
        <v>1.008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191</v>
      </c>
      <c r="AU266" s="227" t="s">
        <v>86</v>
      </c>
      <c r="AV266" s="12" t="s">
        <v>86</v>
      </c>
      <c r="AW266" s="12" t="s">
        <v>41</v>
      </c>
      <c r="AX266" s="12" t="s">
        <v>77</v>
      </c>
      <c r="AY266" s="227" t="s">
        <v>174</v>
      </c>
    </row>
    <row r="267" spans="2:65" s="11" customFormat="1" ht="13.5">
      <c r="B267" s="205"/>
      <c r="C267" s="206"/>
      <c r="D267" s="207" t="s">
        <v>191</v>
      </c>
      <c r="E267" s="208" t="s">
        <v>22</v>
      </c>
      <c r="F267" s="209" t="s">
        <v>377</v>
      </c>
      <c r="G267" s="206"/>
      <c r="H267" s="210" t="s">
        <v>22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191</v>
      </c>
      <c r="AU267" s="216" t="s">
        <v>86</v>
      </c>
      <c r="AV267" s="11" t="s">
        <v>24</v>
      </c>
      <c r="AW267" s="11" t="s">
        <v>41</v>
      </c>
      <c r="AX267" s="11" t="s">
        <v>77</v>
      </c>
      <c r="AY267" s="216" t="s">
        <v>174</v>
      </c>
    </row>
    <row r="268" spans="2:65" s="12" customFormat="1" ht="13.5">
      <c r="B268" s="217"/>
      <c r="C268" s="218"/>
      <c r="D268" s="207" t="s">
        <v>191</v>
      </c>
      <c r="E268" s="219" t="s">
        <v>22</v>
      </c>
      <c r="F268" s="220" t="s">
        <v>409</v>
      </c>
      <c r="G268" s="218"/>
      <c r="H268" s="221">
        <v>1.589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191</v>
      </c>
      <c r="AU268" s="227" t="s">
        <v>86</v>
      </c>
      <c r="AV268" s="12" t="s">
        <v>86</v>
      </c>
      <c r="AW268" s="12" t="s">
        <v>41</v>
      </c>
      <c r="AX268" s="12" t="s">
        <v>77</v>
      </c>
      <c r="AY268" s="227" t="s">
        <v>174</v>
      </c>
    </row>
    <row r="269" spans="2:65" s="13" customFormat="1" ht="13.5">
      <c r="B269" s="228"/>
      <c r="C269" s="229"/>
      <c r="D269" s="230" t="s">
        <v>191</v>
      </c>
      <c r="E269" s="231" t="s">
        <v>22</v>
      </c>
      <c r="F269" s="232" t="s">
        <v>206</v>
      </c>
      <c r="G269" s="229"/>
      <c r="H269" s="233">
        <v>5.609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191</v>
      </c>
      <c r="AU269" s="239" t="s">
        <v>86</v>
      </c>
      <c r="AV269" s="13" t="s">
        <v>181</v>
      </c>
      <c r="AW269" s="13" t="s">
        <v>41</v>
      </c>
      <c r="AX269" s="13" t="s">
        <v>24</v>
      </c>
      <c r="AY269" s="239" t="s">
        <v>174</v>
      </c>
    </row>
    <row r="270" spans="2:65" s="1" customFormat="1" ht="22.5" customHeight="1">
      <c r="B270" s="41"/>
      <c r="C270" s="245" t="s">
        <v>410</v>
      </c>
      <c r="D270" s="245" t="s">
        <v>253</v>
      </c>
      <c r="E270" s="246" t="s">
        <v>411</v>
      </c>
      <c r="F270" s="247" t="s">
        <v>412</v>
      </c>
      <c r="G270" s="248" t="s">
        <v>256</v>
      </c>
      <c r="H270" s="249">
        <v>498.96800000000002</v>
      </c>
      <c r="I270" s="250"/>
      <c r="J270" s="251">
        <f>ROUND(I270*H270,2)</f>
        <v>0</v>
      </c>
      <c r="K270" s="247" t="s">
        <v>22</v>
      </c>
      <c r="L270" s="252"/>
      <c r="M270" s="253" t="s">
        <v>22</v>
      </c>
      <c r="N270" s="254" t="s">
        <v>48</v>
      </c>
      <c r="O270" s="4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AR270" s="24" t="s">
        <v>226</v>
      </c>
      <c r="AT270" s="24" t="s">
        <v>253</v>
      </c>
      <c r="AU270" s="24" t="s">
        <v>86</v>
      </c>
      <c r="AY270" s="24" t="s">
        <v>174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181</v>
      </c>
      <c r="BM270" s="24" t="s">
        <v>413</v>
      </c>
    </row>
    <row r="271" spans="2:65" s="11" customFormat="1" ht="13.5">
      <c r="B271" s="205"/>
      <c r="C271" s="206"/>
      <c r="D271" s="207" t="s">
        <v>191</v>
      </c>
      <c r="E271" s="208" t="s">
        <v>22</v>
      </c>
      <c r="F271" s="209" t="s">
        <v>414</v>
      </c>
      <c r="G271" s="206"/>
      <c r="H271" s="210" t="s">
        <v>22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191</v>
      </c>
      <c r="AU271" s="216" t="s">
        <v>86</v>
      </c>
      <c r="AV271" s="11" t="s">
        <v>24</v>
      </c>
      <c r="AW271" s="11" t="s">
        <v>41</v>
      </c>
      <c r="AX271" s="11" t="s">
        <v>77</v>
      </c>
      <c r="AY271" s="216" t="s">
        <v>174</v>
      </c>
    </row>
    <row r="272" spans="2:65" s="12" customFormat="1" ht="13.5">
      <c r="B272" s="217"/>
      <c r="C272" s="218"/>
      <c r="D272" s="207" t="s">
        <v>191</v>
      </c>
      <c r="E272" s="219" t="s">
        <v>22</v>
      </c>
      <c r="F272" s="220" t="s">
        <v>415</v>
      </c>
      <c r="G272" s="218"/>
      <c r="H272" s="221">
        <v>315.2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191</v>
      </c>
      <c r="AU272" s="227" t="s">
        <v>86</v>
      </c>
      <c r="AV272" s="12" t="s">
        <v>86</v>
      </c>
      <c r="AW272" s="12" t="s">
        <v>41</v>
      </c>
      <c r="AX272" s="12" t="s">
        <v>77</v>
      </c>
      <c r="AY272" s="227" t="s">
        <v>174</v>
      </c>
    </row>
    <row r="273" spans="2:65" s="12" customFormat="1" ht="13.5">
      <c r="B273" s="217"/>
      <c r="C273" s="218"/>
      <c r="D273" s="207" t="s">
        <v>191</v>
      </c>
      <c r="E273" s="219" t="s">
        <v>22</v>
      </c>
      <c r="F273" s="220" t="s">
        <v>416</v>
      </c>
      <c r="G273" s="218"/>
      <c r="H273" s="221">
        <v>183.768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191</v>
      </c>
      <c r="AU273" s="227" t="s">
        <v>86</v>
      </c>
      <c r="AV273" s="12" t="s">
        <v>86</v>
      </c>
      <c r="AW273" s="12" t="s">
        <v>41</v>
      </c>
      <c r="AX273" s="12" t="s">
        <v>77</v>
      </c>
      <c r="AY273" s="227" t="s">
        <v>174</v>
      </c>
    </row>
    <row r="274" spans="2:65" s="13" customFormat="1" ht="13.5">
      <c r="B274" s="228"/>
      <c r="C274" s="229"/>
      <c r="D274" s="230" t="s">
        <v>191</v>
      </c>
      <c r="E274" s="231" t="s">
        <v>22</v>
      </c>
      <c r="F274" s="232" t="s">
        <v>206</v>
      </c>
      <c r="G274" s="229"/>
      <c r="H274" s="233">
        <v>498.96800000000002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191</v>
      </c>
      <c r="AU274" s="239" t="s">
        <v>86</v>
      </c>
      <c r="AV274" s="13" t="s">
        <v>181</v>
      </c>
      <c r="AW274" s="13" t="s">
        <v>41</v>
      </c>
      <c r="AX274" s="13" t="s">
        <v>24</v>
      </c>
      <c r="AY274" s="239" t="s">
        <v>174</v>
      </c>
    </row>
    <row r="275" spans="2:65" s="1" customFormat="1" ht="22.5" customHeight="1">
      <c r="B275" s="41"/>
      <c r="C275" s="245" t="s">
        <v>417</v>
      </c>
      <c r="D275" s="245" t="s">
        <v>253</v>
      </c>
      <c r="E275" s="246" t="s">
        <v>418</v>
      </c>
      <c r="F275" s="247" t="s">
        <v>419</v>
      </c>
      <c r="G275" s="248" t="s">
        <v>256</v>
      </c>
      <c r="H275" s="249">
        <v>145.61600000000001</v>
      </c>
      <c r="I275" s="250"/>
      <c r="J275" s="251">
        <f>ROUND(I275*H275,2)</f>
        <v>0</v>
      </c>
      <c r="K275" s="247" t="s">
        <v>22</v>
      </c>
      <c r="L275" s="252"/>
      <c r="M275" s="253" t="s">
        <v>22</v>
      </c>
      <c r="N275" s="254" t="s">
        <v>48</v>
      </c>
      <c r="O275" s="42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AR275" s="24" t="s">
        <v>226</v>
      </c>
      <c r="AT275" s="24" t="s">
        <v>253</v>
      </c>
      <c r="AU275" s="24" t="s">
        <v>86</v>
      </c>
      <c r="AY275" s="24" t="s">
        <v>174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4" t="s">
        <v>24</v>
      </c>
      <c r="BK275" s="204">
        <f>ROUND(I275*H275,2)</f>
        <v>0</v>
      </c>
      <c r="BL275" s="24" t="s">
        <v>181</v>
      </c>
      <c r="BM275" s="24" t="s">
        <v>420</v>
      </c>
    </row>
    <row r="276" spans="2:65" s="11" customFormat="1" ht="27">
      <c r="B276" s="205"/>
      <c r="C276" s="206"/>
      <c r="D276" s="207" t="s">
        <v>191</v>
      </c>
      <c r="E276" s="208" t="s">
        <v>22</v>
      </c>
      <c r="F276" s="209" t="s">
        <v>421</v>
      </c>
      <c r="G276" s="206"/>
      <c r="H276" s="210" t="s">
        <v>22</v>
      </c>
      <c r="I276" s="211"/>
      <c r="J276" s="206"/>
      <c r="K276" s="206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191</v>
      </c>
      <c r="AU276" s="216" t="s">
        <v>86</v>
      </c>
      <c r="AV276" s="11" t="s">
        <v>24</v>
      </c>
      <c r="AW276" s="11" t="s">
        <v>41</v>
      </c>
      <c r="AX276" s="11" t="s">
        <v>77</v>
      </c>
      <c r="AY276" s="216" t="s">
        <v>174</v>
      </c>
    </row>
    <row r="277" spans="2:65" s="12" customFormat="1" ht="13.5">
      <c r="B277" s="217"/>
      <c r="C277" s="218"/>
      <c r="D277" s="207" t="s">
        <v>191</v>
      </c>
      <c r="E277" s="219" t="s">
        <v>22</v>
      </c>
      <c r="F277" s="220" t="s">
        <v>422</v>
      </c>
      <c r="G277" s="218"/>
      <c r="H277" s="221">
        <v>97.316000000000003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191</v>
      </c>
      <c r="AU277" s="227" t="s">
        <v>86</v>
      </c>
      <c r="AV277" s="12" t="s">
        <v>86</v>
      </c>
      <c r="AW277" s="12" t="s">
        <v>41</v>
      </c>
      <c r="AX277" s="12" t="s">
        <v>77</v>
      </c>
      <c r="AY277" s="227" t="s">
        <v>174</v>
      </c>
    </row>
    <row r="278" spans="2:65" s="12" customFormat="1" ht="13.5">
      <c r="B278" s="217"/>
      <c r="C278" s="218"/>
      <c r="D278" s="207" t="s">
        <v>191</v>
      </c>
      <c r="E278" s="219" t="s">
        <v>22</v>
      </c>
      <c r="F278" s="220" t="s">
        <v>423</v>
      </c>
      <c r="G278" s="218"/>
      <c r="H278" s="221">
        <v>48.3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191</v>
      </c>
      <c r="AU278" s="227" t="s">
        <v>86</v>
      </c>
      <c r="AV278" s="12" t="s">
        <v>86</v>
      </c>
      <c r="AW278" s="12" t="s">
        <v>41</v>
      </c>
      <c r="AX278" s="12" t="s">
        <v>77</v>
      </c>
      <c r="AY278" s="227" t="s">
        <v>174</v>
      </c>
    </row>
    <row r="279" spans="2:65" s="13" customFormat="1" ht="13.5">
      <c r="B279" s="228"/>
      <c r="C279" s="229"/>
      <c r="D279" s="230" t="s">
        <v>191</v>
      </c>
      <c r="E279" s="231" t="s">
        <v>22</v>
      </c>
      <c r="F279" s="232" t="s">
        <v>206</v>
      </c>
      <c r="G279" s="229"/>
      <c r="H279" s="233">
        <v>145.61600000000001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191</v>
      </c>
      <c r="AU279" s="239" t="s">
        <v>86</v>
      </c>
      <c r="AV279" s="13" t="s">
        <v>181</v>
      </c>
      <c r="AW279" s="13" t="s">
        <v>41</v>
      </c>
      <c r="AX279" s="13" t="s">
        <v>24</v>
      </c>
      <c r="AY279" s="239" t="s">
        <v>174</v>
      </c>
    </row>
    <row r="280" spans="2:65" s="1" customFormat="1" ht="44.25" customHeight="1">
      <c r="B280" s="41"/>
      <c r="C280" s="193" t="s">
        <v>424</v>
      </c>
      <c r="D280" s="193" t="s">
        <v>176</v>
      </c>
      <c r="E280" s="194" t="s">
        <v>425</v>
      </c>
      <c r="F280" s="195" t="s">
        <v>426</v>
      </c>
      <c r="G280" s="196" t="s">
        <v>179</v>
      </c>
      <c r="H280" s="197">
        <v>6</v>
      </c>
      <c r="I280" s="198"/>
      <c r="J280" s="199">
        <f>ROUND(I280*H280,2)</f>
        <v>0</v>
      </c>
      <c r="K280" s="195" t="s">
        <v>180</v>
      </c>
      <c r="L280" s="61"/>
      <c r="M280" s="200" t="s">
        <v>22</v>
      </c>
      <c r="N280" s="201" t="s">
        <v>48</v>
      </c>
      <c r="O280" s="42"/>
      <c r="P280" s="202">
        <f>O280*H280</f>
        <v>0</v>
      </c>
      <c r="Q280" s="202">
        <v>2.869E-2</v>
      </c>
      <c r="R280" s="202">
        <f>Q280*H280</f>
        <v>0.17214000000000002</v>
      </c>
      <c r="S280" s="202">
        <v>0</v>
      </c>
      <c r="T280" s="203">
        <f>S280*H280</f>
        <v>0</v>
      </c>
      <c r="AR280" s="24" t="s">
        <v>181</v>
      </c>
      <c r="AT280" s="24" t="s">
        <v>176</v>
      </c>
      <c r="AU280" s="24" t="s">
        <v>86</v>
      </c>
      <c r="AY280" s="24" t="s">
        <v>174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4" t="s">
        <v>24</v>
      </c>
      <c r="BK280" s="204">
        <f>ROUND(I280*H280,2)</f>
        <v>0</v>
      </c>
      <c r="BL280" s="24" t="s">
        <v>181</v>
      </c>
      <c r="BM280" s="24" t="s">
        <v>427</v>
      </c>
    </row>
    <row r="281" spans="2:65" s="12" customFormat="1" ht="13.5">
      <c r="B281" s="217"/>
      <c r="C281" s="218"/>
      <c r="D281" s="207" t="s">
        <v>191</v>
      </c>
      <c r="E281" s="219" t="s">
        <v>22</v>
      </c>
      <c r="F281" s="220" t="s">
        <v>428</v>
      </c>
      <c r="G281" s="218"/>
      <c r="H281" s="221">
        <v>1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191</v>
      </c>
      <c r="AU281" s="227" t="s">
        <v>86</v>
      </c>
      <c r="AV281" s="12" t="s">
        <v>86</v>
      </c>
      <c r="AW281" s="12" t="s">
        <v>41</v>
      </c>
      <c r="AX281" s="12" t="s">
        <v>77</v>
      </c>
      <c r="AY281" s="227" t="s">
        <v>174</v>
      </c>
    </row>
    <row r="282" spans="2:65" s="12" customFormat="1" ht="13.5">
      <c r="B282" s="217"/>
      <c r="C282" s="218"/>
      <c r="D282" s="207" t="s">
        <v>191</v>
      </c>
      <c r="E282" s="219" t="s">
        <v>22</v>
      </c>
      <c r="F282" s="220" t="s">
        <v>429</v>
      </c>
      <c r="G282" s="218"/>
      <c r="H282" s="221">
        <v>5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191</v>
      </c>
      <c r="AU282" s="227" t="s">
        <v>86</v>
      </c>
      <c r="AV282" s="12" t="s">
        <v>86</v>
      </c>
      <c r="AW282" s="12" t="s">
        <v>41</v>
      </c>
      <c r="AX282" s="12" t="s">
        <v>77</v>
      </c>
      <c r="AY282" s="227" t="s">
        <v>174</v>
      </c>
    </row>
    <row r="283" spans="2:65" s="13" customFormat="1" ht="13.5">
      <c r="B283" s="228"/>
      <c r="C283" s="229"/>
      <c r="D283" s="230" t="s">
        <v>191</v>
      </c>
      <c r="E283" s="231" t="s">
        <v>22</v>
      </c>
      <c r="F283" s="232" t="s">
        <v>206</v>
      </c>
      <c r="G283" s="229"/>
      <c r="H283" s="233">
        <v>6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191</v>
      </c>
      <c r="AU283" s="239" t="s">
        <v>86</v>
      </c>
      <c r="AV283" s="13" t="s">
        <v>181</v>
      </c>
      <c r="AW283" s="13" t="s">
        <v>41</v>
      </c>
      <c r="AX283" s="13" t="s">
        <v>24</v>
      </c>
      <c r="AY283" s="239" t="s">
        <v>174</v>
      </c>
    </row>
    <row r="284" spans="2:65" s="1" customFormat="1" ht="44.25" customHeight="1">
      <c r="B284" s="41"/>
      <c r="C284" s="193" t="s">
        <v>430</v>
      </c>
      <c r="D284" s="193" t="s">
        <v>176</v>
      </c>
      <c r="E284" s="194" t="s">
        <v>431</v>
      </c>
      <c r="F284" s="195" t="s">
        <v>432</v>
      </c>
      <c r="G284" s="196" t="s">
        <v>179</v>
      </c>
      <c r="H284" s="197">
        <v>3</v>
      </c>
      <c r="I284" s="198"/>
      <c r="J284" s="199">
        <f>ROUND(I284*H284,2)</f>
        <v>0</v>
      </c>
      <c r="K284" s="195" t="s">
        <v>180</v>
      </c>
      <c r="L284" s="61"/>
      <c r="M284" s="200" t="s">
        <v>22</v>
      </c>
      <c r="N284" s="201" t="s">
        <v>48</v>
      </c>
      <c r="O284" s="42"/>
      <c r="P284" s="202">
        <f>O284*H284</f>
        <v>0</v>
      </c>
      <c r="Q284" s="202">
        <v>3.4450000000000001E-2</v>
      </c>
      <c r="R284" s="202">
        <f>Q284*H284</f>
        <v>0.10335</v>
      </c>
      <c r="S284" s="202">
        <v>0</v>
      </c>
      <c r="T284" s="203">
        <f>S284*H284</f>
        <v>0</v>
      </c>
      <c r="AR284" s="24" t="s">
        <v>181</v>
      </c>
      <c r="AT284" s="24" t="s">
        <v>176</v>
      </c>
      <c r="AU284" s="24" t="s">
        <v>86</v>
      </c>
      <c r="AY284" s="24" t="s">
        <v>174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181</v>
      </c>
      <c r="BM284" s="24" t="s">
        <v>433</v>
      </c>
    </row>
    <row r="285" spans="2:65" s="1" customFormat="1" ht="44.25" customHeight="1">
      <c r="B285" s="41"/>
      <c r="C285" s="193" t="s">
        <v>434</v>
      </c>
      <c r="D285" s="193" t="s">
        <v>176</v>
      </c>
      <c r="E285" s="194" t="s">
        <v>435</v>
      </c>
      <c r="F285" s="195" t="s">
        <v>436</v>
      </c>
      <c r="G285" s="196" t="s">
        <v>179</v>
      </c>
      <c r="H285" s="197">
        <v>1</v>
      </c>
      <c r="I285" s="198"/>
      <c r="J285" s="199">
        <f>ROUND(I285*H285,2)</f>
        <v>0</v>
      </c>
      <c r="K285" s="195" t="s">
        <v>180</v>
      </c>
      <c r="L285" s="61"/>
      <c r="M285" s="200" t="s">
        <v>22</v>
      </c>
      <c r="N285" s="201" t="s">
        <v>48</v>
      </c>
      <c r="O285" s="42"/>
      <c r="P285" s="202">
        <f>O285*H285</f>
        <v>0</v>
      </c>
      <c r="Q285" s="202">
        <v>3.764E-2</v>
      </c>
      <c r="R285" s="202">
        <f>Q285*H285</f>
        <v>3.764E-2</v>
      </c>
      <c r="S285" s="202">
        <v>0</v>
      </c>
      <c r="T285" s="203">
        <f>S285*H285</f>
        <v>0</v>
      </c>
      <c r="AR285" s="24" t="s">
        <v>181</v>
      </c>
      <c r="AT285" s="24" t="s">
        <v>176</v>
      </c>
      <c r="AU285" s="24" t="s">
        <v>86</v>
      </c>
      <c r="AY285" s="24" t="s">
        <v>174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24</v>
      </c>
      <c r="BK285" s="204">
        <f>ROUND(I285*H285,2)</f>
        <v>0</v>
      </c>
      <c r="BL285" s="24" t="s">
        <v>181</v>
      </c>
      <c r="BM285" s="24" t="s">
        <v>437</v>
      </c>
    </row>
    <row r="286" spans="2:65" s="1" customFormat="1" ht="31.5" customHeight="1">
      <c r="B286" s="41"/>
      <c r="C286" s="193" t="s">
        <v>438</v>
      </c>
      <c r="D286" s="193" t="s">
        <v>176</v>
      </c>
      <c r="E286" s="194" t="s">
        <v>439</v>
      </c>
      <c r="F286" s="195" t="s">
        <v>440</v>
      </c>
      <c r="G286" s="196" t="s">
        <v>179</v>
      </c>
      <c r="H286" s="197">
        <v>4</v>
      </c>
      <c r="I286" s="198"/>
      <c r="J286" s="199">
        <f>ROUND(I286*H286,2)</f>
        <v>0</v>
      </c>
      <c r="K286" s="195" t="s">
        <v>180</v>
      </c>
      <c r="L286" s="61"/>
      <c r="M286" s="200" t="s">
        <v>22</v>
      </c>
      <c r="N286" s="201" t="s">
        <v>48</v>
      </c>
      <c r="O286" s="42"/>
      <c r="P286" s="202">
        <f>O286*H286</f>
        <v>0</v>
      </c>
      <c r="Q286" s="202">
        <v>3.304E-2</v>
      </c>
      <c r="R286" s="202">
        <f>Q286*H286</f>
        <v>0.13216</v>
      </c>
      <c r="S286" s="202">
        <v>0</v>
      </c>
      <c r="T286" s="203">
        <f>S286*H286</f>
        <v>0</v>
      </c>
      <c r="AR286" s="24" t="s">
        <v>181</v>
      </c>
      <c r="AT286" s="24" t="s">
        <v>176</v>
      </c>
      <c r="AU286" s="24" t="s">
        <v>86</v>
      </c>
      <c r="AY286" s="24" t="s">
        <v>174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181</v>
      </c>
      <c r="BM286" s="24" t="s">
        <v>441</v>
      </c>
    </row>
    <row r="287" spans="2:65" s="12" customFormat="1" ht="13.5">
      <c r="B287" s="217"/>
      <c r="C287" s="218"/>
      <c r="D287" s="207" t="s">
        <v>191</v>
      </c>
      <c r="E287" s="219" t="s">
        <v>22</v>
      </c>
      <c r="F287" s="220" t="s">
        <v>442</v>
      </c>
      <c r="G287" s="218"/>
      <c r="H287" s="221">
        <v>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191</v>
      </c>
      <c r="AU287" s="227" t="s">
        <v>86</v>
      </c>
      <c r="AV287" s="12" t="s">
        <v>86</v>
      </c>
      <c r="AW287" s="12" t="s">
        <v>41</v>
      </c>
      <c r="AX287" s="12" t="s">
        <v>77</v>
      </c>
      <c r="AY287" s="227" t="s">
        <v>174</v>
      </c>
    </row>
    <row r="288" spans="2:65" s="12" customFormat="1" ht="13.5">
      <c r="B288" s="217"/>
      <c r="C288" s="218"/>
      <c r="D288" s="207" t="s">
        <v>191</v>
      </c>
      <c r="E288" s="219" t="s">
        <v>22</v>
      </c>
      <c r="F288" s="220" t="s">
        <v>443</v>
      </c>
      <c r="G288" s="218"/>
      <c r="H288" s="221">
        <v>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191</v>
      </c>
      <c r="AU288" s="227" t="s">
        <v>86</v>
      </c>
      <c r="AV288" s="12" t="s">
        <v>86</v>
      </c>
      <c r="AW288" s="12" t="s">
        <v>41</v>
      </c>
      <c r="AX288" s="12" t="s">
        <v>77</v>
      </c>
      <c r="AY288" s="227" t="s">
        <v>174</v>
      </c>
    </row>
    <row r="289" spans="2:65" s="13" customFormat="1" ht="13.5">
      <c r="B289" s="228"/>
      <c r="C289" s="229"/>
      <c r="D289" s="230" t="s">
        <v>191</v>
      </c>
      <c r="E289" s="231" t="s">
        <v>22</v>
      </c>
      <c r="F289" s="232" t="s">
        <v>206</v>
      </c>
      <c r="G289" s="229"/>
      <c r="H289" s="233">
        <v>4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191</v>
      </c>
      <c r="AU289" s="239" t="s">
        <v>86</v>
      </c>
      <c r="AV289" s="13" t="s">
        <v>181</v>
      </c>
      <c r="AW289" s="13" t="s">
        <v>41</v>
      </c>
      <c r="AX289" s="13" t="s">
        <v>24</v>
      </c>
      <c r="AY289" s="239" t="s">
        <v>174</v>
      </c>
    </row>
    <row r="290" spans="2:65" s="1" customFormat="1" ht="31.5" customHeight="1">
      <c r="B290" s="41"/>
      <c r="C290" s="193" t="s">
        <v>444</v>
      </c>
      <c r="D290" s="193" t="s">
        <v>176</v>
      </c>
      <c r="E290" s="194" t="s">
        <v>445</v>
      </c>
      <c r="F290" s="195" t="s">
        <v>446</v>
      </c>
      <c r="G290" s="196" t="s">
        <v>179</v>
      </c>
      <c r="H290" s="197">
        <v>14</v>
      </c>
      <c r="I290" s="198"/>
      <c r="J290" s="199">
        <f>ROUND(I290*H290,2)</f>
        <v>0</v>
      </c>
      <c r="K290" s="195" t="s">
        <v>180</v>
      </c>
      <c r="L290" s="61"/>
      <c r="M290" s="200" t="s">
        <v>22</v>
      </c>
      <c r="N290" s="201" t="s">
        <v>48</v>
      </c>
      <c r="O290" s="42"/>
      <c r="P290" s="202">
        <f>O290*H290</f>
        <v>0</v>
      </c>
      <c r="Q290" s="202">
        <v>4.0259999999999997E-2</v>
      </c>
      <c r="R290" s="202">
        <f>Q290*H290</f>
        <v>0.56363999999999992</v>
      </c>
      <c r="S290" s="202">
        <v>0</v>
      </c>
      <c r="T290" s="203">
        <f>S290*H290</f>
        <v>0</v>
      </c>
      <c r="AR290" s="24" t="s">
        <v>181</v>
      </c>
      <c r="AT290" s="24" t="s">
        <v>176</v>
      </c>
      <c r="AU290" s="24" t="s">
        <v>86</v>
      </c>
      <c r="AY290" s="24" t="s">
        <v>174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4" t="s">
        <v>24</v>
      </c>
      <c r="BK290" s="204">
        <f>ROUND(I290*H290,2)</f>
        <v>0</v>
      </c>
      <c r="BL290" s="24" t="s">
        <v>181</v>
      </c>
      <c r="BM290" s="24" t="s">
        <v>447</v>
      </c>
    </row>
    <row r="291" spans="2:65" s="12" customFormat="1" ht="13.5">
      <c r="B291" s="217"/>
      <c r="C291" s="218"/>
      <c r="D291" s="207" t="s">
        <v>191</v>
      </c>
      <c r="E291" s="219" t="s">
        <v>22</v>
      </c>
      <c r="F291" s="220" t="s">
        <v>442</v>
      </c>
      <c r="G291" s="218"/>
      <c r="H291" s="221">
        <v>2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191</v>
      </c>
      <c r="AU291" s="227" t="s">
        <v>86</v>
      </c>
      <c r="AV291" s="12" t="s">
        <v>86</v>
      </c>
      <c r="AW291" s="12" t="s">
        <v>41</v>
      </c>
      <c r="AX291" s="12" t="s">
        <v>77</v>
      </c>
      <c r="AY291" s="227" t="s">
        <v>174</v>
      </c>
    </row>
    <row r="292" spans="2:65" s="12" customFormat="1" ht="13.5">
      <c r="B292" s="217"/>
      <c r="C292" s="218"/>
      <c r="D292" s="207" t="s">
        <v>191</v>
      </c>
      <c r="E292" s="219" t="s">
        <v>22</v>
      </c>
      <c r="F292" s="220" t="s">
        <v>448</v>
      </c>
      <c r="G292" s="218"/>
      <c r="H292" s="221">
        <v>12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191</v>
      </c>
      <c r="AU292" s="227" t="s">
        <v>86</v>
      </c>
      <c r="AV292" s="12" t="s">
        <v>86</v>
      </c>
      <c r="AW292" s="12" t="s">
        <v>41</v>
      </c>
      <c r="AX292" s="12" t="s">
        <v>77</v>
      </c>
      <c r="AY292" s="227" t="s">
        <v>174</v>
      </c>
    </row>
    <row r="293" spans="2:65" s="13" customFormat="1" ht="13.5">
      <c r="B293" s="228"/>
      <c r="C293" s="229"/>
      <c r="D293" s="230" t="s">
        <v>191</v>
      </c>
      <c r="E293" s="231" t="s">
        <v>22</v>
      </c>
      <c r="F293" s="232" t="s">
        <v>206</v>
      </c>
      <c r="G293" s="229"/>
      <c r="H293" s="233">
        <v>14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191</v>
      </c>
      <c r="AU293" s="239" t="s">
        <v>86</v>
      </c>
      <c r="AV293" s="13" t="s">
        <v>181</v>
      </c>
      <c r="AW293" s="13" t="s">
        <v>41</v>
      </c>
      <c r="AX293" s="13" t="s">
        <v>24</v>
      </c>
      <c r="AY293" s="239" t="s">
        <v>174</v>
      </c>
    </row>
    <row r="294" spans="2:65" s="1" customFormat="1" ht="31.5" customHeight="1">
      <c r="B294" s="41"/>
      <c r="C294" s="193" t="s">
        <v>449</v>
      </c>
      <c r="D294" s="193" t="s">
        <v>176</v>
      </c>
      <c r="E294" s="194" t="s">
        <v>450</v>
      </c>
      <c r="F294" s="195" t="s">
        <v>451</v>
      </c>
      <c r="G294" s="196" t="s">
        <v>179</v>
      </c>
      <c r="H294" s="197">
        <v>7</v>
      </c>
      <c r="I294" s="198"/>
      <c r="J294" s="199">
        <f t="shared" ref="J294:J299" si="0">ROUND(I294*H294,2)</f>
        <v>0</v>
      </c>
      <c r="K294" s="195" t="s">
        <v>180</v>
      </c>
      <c r="L294" s="61"/>
      <c r="M294" s="200" t="s">
        <v>22</v>
      </c>
      <c r="N294" s="201" t="s">
        <v>48</v>
      </c>
      <c r="O294" s="42"/>
      <c r="P294" s="202">
        <f t="shared" ref="P294:P299" si="1">O294*H294</f>
        <v>0</v>
      </c>
      <c r="Q294" s="202">
        <v>8.3739999999999995E-2</v>
      </c>
      <c r="R294" s="202">
        <f t="shared" ref="R294:R299" si="2">Q294*H294</f>
        <v>0.58617999999999992</v>
      </c>
      <c r="S294" s="202">
        <v>0</v>
      </c>
      <c r="T294" s="203">
        <f t="shared" ref="T294:T299" si="3">S294*H294</f>
        <v>0</v>
      </c>
      <c r="AR294" s="24" t="s">
        <v>181</v>
      </c>
      <c r="AT294" s="24" t="s">
        <v>176</v>
      </c>
      <c r="AU294" s="24" t="s">
        <v>86</v>
      </c>
      <c r="AY294" s="24" t="s">
        <v>174</v>
      </c>
      <c r="BE294" s="204">
        <f t="shared" ref="BE294:BE299" si="4">IF(N294="základní",J294,0)</f>
        <v>0</v>
      </c>
      <c r="BF294" s="204">
        <f t="shared" ref="BF294:BF299" si="5">IF(N294="snížená",J294,0)</f>
        <v>0</v>
      </c>
      <c r="BG294" s="204">
        <f t="shared" ref="BG294:BG299" si="6">IF(N294="zákl. přenesená",J294,0)</f>
        <v>0</v>
      </c>
      <c r="BH294" s="204">
        <f t="shared" ref="BH294:BH299" si="7">IF(N294="sníž. přenesená",J294,0)</f>
        <v>0</v>
      </c>
      <c r="BI294" s="204">
        <f t="shared" ref="BI294:BI299" si="8">IF(N294="nulová",J294,0)</f>
        <v>0</v>
      </c>
      <c r="BJ294" s="24" t="s">
        <v>24</v>
      </c>
      <c r="BK294" s="204">
        <f t="shared" ref="BK294:BK299" si="9">ROUND(I294*H294,2)</f>
        <v>0</v>
      </c>
      <c r="BL294" s="24" t="s">
        <v>181</v>
      </c>
      <c r="BM294" s="24" t="s">
        <v>452</v>
      </c>
    </row>
    <row r="295" spans="2:65" s="1" customFormat="1" ht="31.5" customHeight="1">
      <c r="B295" s="41"/>
      <c r="C295" s="193" t="s">
        <v>453</v>
      </c>
      <c r="D295" s="193" t="s">
        <v>176</v>
      </c>
      <c r="E295" s="194" t="s">
        <v>454</v>
      </c>
      <c r="F295" s="195" t="s">
        <v>455</v>
      </c>
      <c r="G295" s="196" t="s">
        <v>179</v>
      </c>
      <c r="H295" s="197">
        <v>16</v>
      </c>
      <c r="I295" s="198"/>
      <c r="J295" s="199">
        <f t="shared" si="0"/>
        <v>0</v>
      </c>
      <c r="K295" s="195" t="s">
        <v>180</v>
      </c>
      <c r="L295" s="61"/>
      <c r="M295" s="200" t="s">
        <v>22</v>
      </c>
      <c r="N295" s="201" t="s">
        <v>48</v>
      </c>
      <c r="O295" s="42"/>
      <c r="P295" s="202">
        <f t="shared" si="1"/>
        <v>0</v>
      </c>
      <c r="Q295" s="202">
        <v>9.7129999999999994E-2</v>
      </c>
      <c r="R295" s="202">
        <f t="shared" si="2"/>
        <v>1.5540799999999999</v>
      </c>
      <c r="S295" s="202">
        <v>0</v>
      </c>
      <c r="T295" s="203">
        <f t="shared" si="3"/>
        <v>0</v>
      </c>
      <c r="AR295" s="24" t="s">
        <v>181</v>
      </c>
      <c r="AT295" s="24" t="s">
        <v>176</v>
      </c>
      <c r="AU295" s="24" t="s">
        <v>86</v>
      </c>
      <c r="AY295" s="24" t="s">
        <v>174</v>
      </c>
      <c r="BE295" s="204">
        <f t="shared" si="4"/>
        <v>0</v>
      </c>
      <c r="BF295" s="204">
        <f t="shared" si="5"/>
        <v>0</v>
      </c>
      <c r="BG295" s="204">
        <f t="shared" si="6"/>
        <v>0</v>
      </c>
      <c r="BH295" s="204">
        <f t="shared" si="7"/>
        <v>0</v>
      </c>
      <c r="BI295" s="204">
        <f t="shared" si="8"/>
        <v>0</v>
      </c>
      <c r="BJ295" s="24" t="s">
        <v>24</v>
      </c>
      <c r="BK295" s="204">
        <f t="shared" si="9"/>
        <v>0</v>
      </c>
      <c r="BL295" s="24" t="s">
        <v>181</v>
      </c>
      <c r="BM295" s="24" t="s">
        <v>456</v>
      </c>
    </row>
    <row r="296" spans="2:65" s="1" customFormat="1" ht="31.5" customHeight="1">
      <c r="B296" s="41"/>
      <c r="C296" s="193" t="s">
        <v>457</v>
      </c>
      <c r="D296" s="193" t="s">
        <v>176</v>
      </c>
      <c r="E296" s="194" t="s">
        <v>458</v>
      </c>
      <c r="F296" s="195" t="s">
        <v>459</v>
      </c>
      <c r="G296" s="196" t="s">
        <v>179</v>
      </c>
      <c r="H296" s="197">
        <v>1</v>
      </c>
      <c r="I296" s="198"/>
      <c r="J296" s="199">
        <f t="shared" si="0"/>
        <v>0</v>
      </c>
      <c r="K296" s="195" t="s">
        <v>180</v>
      </c>
      <c r="L296" s="61"/>
      <c r="M296" s="200" t="s">
        <v>22</v>
      </c>
      <c r="N296" s="201" t="s">
        <v>48</v>
      </c>
      <c r="O296" s="42"/>
      <c r="P296" s="202">
        <f t="shared" si="1"/>
        <v>0</v>
      </c>
      <c r="Q296" s="202">
        <v>0.11258</v>
      </c>
      <c r="R296" s="202">
        <f t="shared" si="2"/>
        <v>0.11258</v>
      </c>
      <c r="S296" s="202">
        <v>0</v>
      </c>
      <c r="T296" s="203">
        <f t="shared" si="3"/>
        <v>0</v>
      </c>
      <c r="AR296" s="24" t="s">
        <v>181</v>
      </c>
      <c r="AT296" s="24" t="s">
        <v>176</v>
      </c>
      <c r="AU296" s="24" t="s">
        <v>86</v>
      </c>
      <c r="AY296" s="24" t="s">
        <v>174</v>
      </c>
      <c r="BE296" s="204">
        <f t="shared" si="4"/>
        <v>0</v>
      </c>
      <c r="BF296" s="204">
        <f t="shared" si="5"/>
        <v>0</v>
      </c>
      <c r="BG296" s="204">
        <f t="shared" si="6"/>
        <v>0</v>
      </c>
      <c r="BH296" s="204">
        <f t="shared" si="7"/>
        <v>0</v>
      </c>
      <c r="BI296" s="204">
        <f t="shared" si="8"/>
        <v>0</v>
      </c>
      <c r="BJ296" s="24" t="s">
        <v>24</v>
      </c>
      <c r="BK296" s="204">
        <f t="shared" si="9"/>
        <v>0</v>
      </c>
      <c r="BL296" s="24" t="s">
        <v>181</v>
      </c>
      <c r="BM296" s="24" t="s">
        <v>460</v>
      </c>
    </row>
    <row r="297" spans="2:65" s="1" customFormat="1" ht="31.5" customHeight="1">
      <c r="B297" s="41"/>
      <c r="C297" s="193" t="s">
        <v>461</v>
      </c>
      <c r="D297" s="193" t="s">
        <v>176</v>
      </c>
      <c r="E297" s="194" t="s">
        <v>462</v>
      </c>
      <c r="F297" s="195" t="s">
        <v>463</v>
      </c>
      <c r="G297" s="196" t="s">
        <v>179</v>
      </c>
      <c r="H297" s="197">
        <v>2</v>
      </c>
      <c r="I297" s="198"/>
      <c r="J297" s="199">
        <f t="shared" si="0"/>
        <v>0</v>
      </c>
      <c r="K297" s="195" t="s">
        <v>180</v>
      </c>
      <c r="L297" s="61"/>
      <c r="M297" s="200" t="s">
        <v>22</v>
      </c>
      <c r="N297" s="201" t="s">
        <v>48</v>
      </c>
      <c r="O297" s="42"/>
      <c r="P297" s="202">
        <f t="shared" si="1"/>
        <v>0</v>
      </c>
      <c r="Q297" s="202">
        <v>0.12914</v>
      </c>
      <c r="R297" s="202">
        <f t="shared" si="2"/>
        <v>0.25828000000000001</v>
      </c>
      <c r="S297" s="202">
        <v>0</v>
      </c>
      <c r="T297" s="203">
        <f t="shared" si="3"/>
        <v>0</v>
      </c>
      <c r="AR297" s="24" t="s">
        <v>181</v>
      </c>
      <c r="AT297" s="24" t="s">
        <v>176</v>
      </c>
      <c r="AU297" s="24" t="s">
        <v>86</v>
      </c>
      <c r="AY297" s="24" t="s">
        <v>174</v>
      </c>
      <c r="BE297" s="204">
        <f t="shared" si="4"/>
        <v>0</v>
      </c>
      <c r="BF297" s="204">
        <f t="shared" si="5"/>
        <v>0</v>
      </c>
      <c r="BG297" s="204">
        <f t="shared" si="6"/>
        <v>0</v>
      </c>
      <c r="BH297" s="204">
        <f t="shared" si="7"/>
        <v>0</v>
      </c>
      <c r="BI297" s="204">
        <f t="shared" si="8"/>
        <v>0</v>
      </c>
      <c r="BJ297" s="24" t="s">
        <v>24</v>
      </c>
      <c r="BK297" s="204">
        <f t="shared" si="9"/>
        <v>0</v>
      </c>
      <c r="BL297" s="24" t="s">
        <v>181</v>
      </c>
      <c r="BM297" s="24" t="s">
        <v>464</v>
      </c>
    </row>
    <row r="298" spans="2:65" s="1" customFormat="1" ht="31.5" customHeight="1">
      <c r="B298" s="41"/>
      <c r="C298" s="193" t="s">
        <v>465</v>
      </c>
      <c r="D298" s="193" t="s">
        <v>176</v>
      </c>
      <c r="E298" s="194" t="s">
        <v>466</v>
      </c>
      <c r="F298" s="195" t="s">
        <v>467</v>
      </c>
      <c r="G298" s="196" t="s">
        <v>179</v>
      </c>
      <c r="H298" s="197">
        <v>2</v>
      </c>
      <c r="I298" s="198"/>
      <c r="J298" s="199">
        <f t="shared" si="0"/>
        <v>0</v>
      </c>
      <c r="K298" s="195" t="s">
        <v>180</v>
      </c>
      <c r="L298" s="61"/>
      <c r="M298" s="200" t="s">
        <v>22</v>
      </c>
      <c r="N298" s="201" t="s">
        <v>48</v>
      </c>
      <c r="O298" s="42"/>
      <c r="P298" s="202">
        <f t="shared" si="1"/>
        <v>0</v>
      </c>
      <c r="Q298" s="202">
        <v>0.14562</v>
      </c>
      <c r="R298" s="202">
        <f t="shared" si="2"/>
        <v>0.29124</v>
      </c>
      <c r="S298" s="202">
        <v>0</v>
      </c>
      <c r="T298" s="203">
        <f t="shared" si="3"/>
        <v>0</v>
      </c>
      <c r="AR298" s="24" t="s">
        <v>181</v>
      </c>
      <c r="AT298" s="24" t="s">
        <v>176</v>
      </c>
      <c r="AU298" s="24" t="s">
        <v>86</v>
      </c>
      <c r="AY298" s="24" t="s">
        <v>174</v>
      </c>
      <c r="BE298" s="204">
        <f t="shared" si="4"/>
        <v>0</v>
      </c>
      <c r="BF298" s="204">
        <f t="shared" si="5"/>
        <v>0</v>
      </c>
      <c r="BG298" s="204">
        <f t="shared" si="6"/>
        <v>0</v>
      </c>
      <c r="BH298" s="204">
        <f t="shared" si="7"/>
        <v>0</v>
      </c>
      <c r="BI298" s="204">
        <f t="shared" si="8"/>
        <v>0</v>
      </c>
      <c r="BJ298" s="24" t="s">
        <v>24</v>
      </c>
      <c r="BK298" s="204">
        <f t="shared" si="9"/>
        <v>0</v>
      </c>
      <c r="BL298" s="24" t="s">
        <v>181</v>
      </c>
      <c r="BM298" s="24" t="s">
        <v>468</v>
      </c>
    </row>
    <row r="299" spans="2:65" s="1" customFormat="1" ht="31.5" customHeight="1">
      <c r="B299" s="41"/>
      <c r="C299" s="193" t="s">
        <v>469</v>
      </c>
      <c r="D299" s="193" t="s">
        <v>176</v>
      </c>
      <c r="E299" s="194" t="s">
        <v>470</v>
      </c>
      <c r="F299" s="195" t="s">
        <v>471</v>
      </c>
      <c r="G299" s="196" t="s">
        <v>242</v>
      </c>
      <c r="H299" s="197">
        <v>0.45300000000000001</v>
      </c>
      <c r="I299" s="198"/>
      <c r="J299" s="199">
        <f t="shared" si="0"/>
        <v>0</v>
      </c>
      <c r="K299" s="195" t="s">
        <v>180</v>
      </c>
      <c r="L299" s="61"/>
      <c r="M299" s="200" t="s">
        <v>22</v>
      </c>
      <c r="N299" s="201" t="s">
        <v>48</v>
      </c>
      <c r="O299" s="42"/>
      <c r="P299" s="202">
        <f t="shared" si="1"/>
        <v>0</v>
      </c>
      <c r="Q299" s="202">
        <v>1.7090000000000001E-2</v>
      </c>
      <c r="R299" s="202">
        <f t="shared" si="2"/>
        <v>7.7417700000000011E-3</v>
      </c>
      <c r="S299" s="202">
        <v>0</v>
      </c>
      <c r="T299" s="203">
        <f t="shared" si="3"/>
        <v>0</v>
      </c>
      <c r="AR299" s="24" t="s">
        <v>181</v>
      </c>
      <c r="AT299" s="24" t="s">
        <v>176</v>
      </c>
      <c r="AU299" s="24" t="s">
        <v>86</v>
      </c>
      <c r="AY299" s="24" t="s">
        <v>174</v>
      </c>
      <c r="BE299" s="204">
        <f t="shared" si="4"/>
        <v>0</v>
      </c>
      <c r="BF299" s="204">
        <f t="shared" si="5"/>
        <v>0</v>
      </c>
      <c r="BG299" s="204">
        <f t="shared" si="6"/>
        <v>0</v>
      </c>
      <c r="BH299" s="204">
        <f t="shared" si="7"/>
        <v>0</v>
      </c>
      <c r="BI299" s="204">
        <f t="shared" si="8"/>
        <v>0</v>
      </c>
      <c r="BJ299" s="24" t="s">
        <v>24</v>
      </c>
      <c r="BK299" s="204">
        <f t="shared" si="9"/>
        <v>0</v>
      </c>
      <c r="BL299" s="24" t="s">
        <v>181</v>
      </c>
      <c r="BM299" s="24" t="s">
        <v>472</v>
      </c>
    </row>
    <row r="300" spans="2:65" s="12" customFormat="1" ht="13.5">
      <c r="B300" s="217"/>
      <c r="C300" s="218"/>
      <c r="D300" s="230" t="s">
        <v>191</v>
      </c>
      <c r="E300" s="240" t="s">
        <v>22</v>
      </c>
      <c r="F300" s="241" t="s">
        <v>473</v>
      </c>
      <c r="G300" s="218"/>
      <c r="H300" s="242">
        <v>0.45300000000000001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191</v>
      </c>
      <c r="AU300" s="227" t="s">
        <v>86</v>
      </c>
      <c r="AV300" s="12" t="s">
        <v>86</v>
      </c>
      <c r="AW300" s="12" t="s">
        <v>41</v>
      </c>
      <c r="AX300" s="12" t="s">
        <v>24</v>
      </c>
      <c r="AY300" s="227" t="s">
        <v>174</v>
      </c>
    </row>
    <row r="301" spans="2:65" s="1" customFormat="1" ht="22.5" customHeight="1">
      <c r="B301" s="41"/>
      <c r="C301" s="245" t="s">
        <v>474</v>
      </c>
      <c r="D301" s="245" t="s">
        <v>253</v>
      </c>
      <c r="E301" s="246" t="s">
        <v>475</v>
      </c>
      <c r="F301" s="247" t="s">
        <v>476</v>
      </c>
      <c r="G301" s="248" t="s">
        <v>242</v>
      </c>
      <c r="H301" s="249">
        <v>0.45300000000000001</v>
      </c>
      <c r="I301" s="250"/>
      <c r="J301" s="251">
        <f>ROUND(I301*H301,2)</f>
        <v>0</v>
      </c>
      <c r="K301" s="247" t="s">
        <v>180</v>
      </c>
      <c r="L301" s="252"/>
      <c r="M301" s="253" t="s">
        <v>22</v>
      </c>
      <c r="N301" s="254" t="s">
        <v>48</v>
      </c>
      <c r="O301" s="42"/>
      <c r="P301" s="202">
        <f>O301*H301</f>
        <v>0</v>
      </c>
      <c r="Q301" s="202">
        <v>1</v>
      </c>
      <c r="R301" s="202">
        <f>Q301*H301</f>
        <v>0.45300000000000001</v>
      </c>
      <c r="S301" s="202">
        <v>0</v>
      </c>
      <c r="T301" s="203">
        <f>S301*H301</f>
        <v>0</v>
      </c>
      <c r="AR301" s="24" t="s">
        <v>226</v>
      </c>
      <c r="AT301" s="24" t="s">
        <v>253</v>
      </c>
      <c r="AU301" s="24" t="s">
        <v>86</v>
      </c>
      <c r="AY301" s="24" t="s">
        <v>174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181</v>
      </c>
      <c r="BM301" s="24" t="s">
        <v>477</v>
      </c>
    </row>
    <row r="302" spans="2:65" s="1" customFormat="1" ht="27">
      <c r="B302" s="41"/>
      <c r="C302" s="63"/>
      <c r="D302" s="230" t="s">
        <v>237</v>
      </c>
      <c r="E302" s="63"/>
      <c r="F302" s="243" t="s">
        <v>478</v>
      </c>
      <c r="G302" s="63"/>
      <c r="H302" s="63"/>
      <c r="I302" s="163"/>
      <c r="J302" s="63"/>
      <c r="K302" s="63"/>
      <c r="L302" s="61"/>
      <c r="M302" s="244"/>
      <c r="N302" s="42"/>
      <c r="O302" s="42"/>
      <c r="P302" s="42"/>
      <c r="Q302" s="42"/>
      <c r="R302" s="42"/>
      <c r="S302" s="42"/>
      <c r="T302" s="78"/>
      <c r="AT302" s="24" t="s">
        <v>237</v>
      </c>
      <c r="AU302" s="24" t="s">
        <v>86</v>
      </c>
    </row>
    <row r="303" spans="2:65" s="1" customFormat="1" ht="22.5" customHeight="1">
      <c r="B303" s="41"/>
      <c r="C303" s="193" t="s">
        <v>479</v>
      </c>
      <c r="D303" s="193" t="s">
        <v>176</v>
      </c>
      <c r="E303" s="194" t="s">
        <v>480</v>
      </c>
      <c r="F303" s="195" t="s">
        <v>481</v>
      </c>
      <c r="G303" s="196" t="s">
        <v>179</v>
      </c>
      <c r="H303" s="197">
        <v>22</v>
      </c>
      <c r="I303" s="198"/>
      <c r="J303" s="199">
        <f>ROUND(I303*H303,2)</f>
        <v>0</v>
      </c>
      <c r="K303" s="195" t="s">
        <v>180</v>
      </c>
      <c r="L303" s="61"/>
      <c r="M303" s="200" t="s">
        <v>22</v>
      </c>
      <c r="N303" s="201" t="s">
        <v>48</v>
      </c>
      <c r="O303" s="42"/>
      <c r="P303" s="202">
        <f>O303*H303</f>
        <v>0</v>
      </c>
      <c r="Q303" s="202">
        <v>2.8750000000000001E-2</v>
      </c>
      <c r="R303" s="202">
        <f>Q303*H303</f>
        <v>0.63250000000000006</v>
      </c>
      <c r="S303" s="202">
        <v>0</v>
      </c>
      <c r="T303" s="203">
        <f>S303*H303</f>
        <v>0</v>
      </c>
      <c r="AR303" s="24" t="s">
        <v>181</v>
      </c>
      <c r="AT303" s="24" t="s">
        <v>176</v>
      </c>
      <c r="AU303" s="24" t="s">
        <v>86</v>
      </c>
      <c r="AY303" s="24" t="s">
        <v>174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24</v>
      </c>
      <c r="BK303" s="204">
        <f>ROUND(I303*H303,2)</f>
        <v>0</v>
      </c>
      <c r="BL303" s="24" t="s">
        <v>181</v>
      </c>
      <c r="BM303" s="24" t="s">
        <v>482</v>
      </c>
    </row>
    <row r="304" spans="2:65" s="1" customFormat="1" ht="22.5" customHeight="1">
      <c r="B304" s="41"/>
      <c r="C304" s="245" t="s">
        <v>483</v>
      </c>
      <c r="D304" s="245" t="s">
        <v>253</v>
      </c>
      <c r="E304" s="246" t="s">
        <v>484</v>
      </c>
      <c r="F304" s="247" t="s">
        <v>485</v>
      </c>
      <c r="G304" s="248" t="s">
        <v>179</v>
      </c>
      <c r="H304" s="249">
        <v>22</v>
      </c>
      <c r="I304" s="250"/>
      <c r="J304" s="251">
        <f>ROUND(I304*H304,2)</f>
        <v>0</v>
      </c>
      <c r="K304" s="247" t="s">
        <v>22</v>
      </c>
      <c r="L304" s="252"/>
      <c r="M304" s="253" t="s">
        <v>22</v>
      </c>
      <c r="N304" s="254" t="s">
        <v>48</v>
      </c>
      <c r="O304" s="42"/>
      <c r="P304" s="202">
        <f>O304*H304</f>
        <v>0</v>
      </c>
      <c r="Q304" s="202">
        <v>3.78</v>
      </c>
      <c r="R304" s="202">
        <f>Q304*H304</f>
        <v>83.16</v>
      </c>
      <c r="S304" s="202">
        <v>0</v>
      </c>
      <c r="T304" s="203">
        <f>S304*H304</f>
        <v>0</v>
      </c>
      <c r="AR304" s="24" t="s">
        <v>226</v>
      </c>
      <c r="AT304" s="24" t="s">
        <v>253</v>
      </c>
      <c r="AU304" s="24" t="s">
        <v>86</v>
      </c>
      <c r="AY304" s="24" t="s">
        <v>174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24</v>
      </c>
      <c r="BK304" s="204">
        <f>ROUND(I304*H304,2)</f>
        <v>0</v>
      </c>
      <c r="BL304" s="24" t="s">
        <v>181</v>
      </c>
      <c r="BM304" s="24" t="s">
        <v>486</v>
      </c>
    </row>
    <row r="305" spans="2:65" s="1" customFormat="1" ht="40.5">
      <c r="B305" s="41"/>
      <c r="C305" s="63"/>
      <c r="D305" s="230" t="s">
        <v>237</v>
      </c>
      <c r="E305" s="63"/>
      <c r="F305" s="243" t="s">
        <v>487</v>
      </c>
      <c r="G305" s="63"/>
      <c r="H305" s="63"/>
      <c r="I305" s="163"/>
      <c r="J305" s="63"/>
      <c r="K305" s="63"/>
      <c r="L305" s="61"/>
      <c r="M305" s="244"/>
      <c r="N305" s="42"/>
      <c r="O305" s="42"/>
      <c r="P305" s="42"/>
      <c r="Q305" s="42"/>
      <c r="R305" s="42"/>
      <c r="S305" s="42"/>
      <c r="T305" s="78"/>
      <c r="AT305" s="24" t="s">
        <v>237</v>
      </c>
      <c r="AU305" s="24" t="s">
        <v>86</v>
      </c>
    </row>
    <row r="306" spans="2:65" s="1" customFormat="1" ht="31.5" customHeight="1">
      <c r="B306" s="41"/>
      <c r="C306" s="193" t="s">
        <v>488</v>
      </c>
      <c r="D306" s="193" t="s">
        <v>176</v>
      </c>
      <c r="E306" s="194" t="s">
        <v>489</v>
      </c>
      <c r="F306" s="195" t="s">
        <v>490</v>
      </c>
      <c r="G306" s="196" t="s">
        <v>223</v>
      </c>
      <c r="H306" s="197">
        <v>305.20800000000003</v>
      </c>
      <c r="I306" s="198"/>
      <c r="J306" s="199">
        <f>ROUND(I306*H306,2)</f>
        <v>0</v>
      </c>
      <c r="K306" s="195" t="s">
        <v>180</v>
      </c>
      <c r="L306" s="61"/>
      <c r="M306" s="200" t="s">
        <v>22</v>
      </c>
      <c r="N306" s="201" t="s">
        <v>48</v>
      </c>
      <c r="O306" s="42"/>
      <c r="P306" s="202">
        <f>O306*H306</f>
        <v>0</v>
      </c>
      <c r="Q306" s="202">
        <v>0.16929</v>
      </c>
      <c r="R306" s="202">
        <f>Q306*H306</f>
        <v>51.668662320000003</v>
      </c>
      <c r="S306" s="202">
        <v>0</v>
      </c>
      <c r="T306" s="203">
        <f>S306*H306</f>
        <v>0</v>
      </c>
      <c r="AR306" s="24" t="s">
        <v>181</v>
      </c>
      <c r="AT306" s="24" t="s">
        <v>176</v>
      </c>
      <c r="AU306" s="24" t="s">
        <v>86</v>
      </c>
      <c r="AY306" s="24" t="s">
        <v>174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181</v>
      </c>
      <c r="BM306" s="24" t="s">
        <v>491</v>
      </c>
    </row>
    <row r="307" spans="2:65" s="11" customFormat="1" ht="13.5">
      <c r="B307" s="205"/>
      <c r="C307" s="206"/>
      <c r="D307" s="207" t="s">
        <v>191</v>
      </c>
      <c r="E307" s="208" t="s">
        <v>22</v>
      </c>
      <c r="F307" s="209" t="s">
        <v>492</v>
      </c>
      <c r="G307" s="206"/>
      <c r="H307" s="210" t="s">
        <v>22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191</v>
      </c>
      <c r="AU307" s="216" t="s">
        <v>86</v>
      </c>
      <c r="AV307" s="11" t="s">
        <v>24</v>
      </c>
      <c r="AW307" s="11" t="s">
        <v>41</v>
      </c>
      <c r="AX307" s="11" t="s">
        <v>77</v>
      </c>
      <c r="AY307" s="216" t="s">
        <v>174</v>
      </c>
    </row>
    <row r="308" spans="2:65" s="12" customFormat="1" ht="13.5">
      <c r="B308" s="217"/>
      <c r="C308" s="218"/>
      <c r="D308" s="207" t="s">
        <v>191</v>
      </c>
      <c r="E308" s="219" t="s">
        <v>22</v>
      </c>
      <c r="F308" s="220" t="s">
        <v>493</v>
      </c>
      <c r="G308" s="218"/>
      <c r="H308" s="221">
        <v>309.27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191</v>
      </c>
      <c r="AU308" s="227" t="s">
        <v>86</v>
      </c>
      <c r="AV308" s="12" t="s">
        <v>86</v>
      </c>
      <c r="AW308" s="12" t="s">
        <v>41</v>
      </c>
      <c r="AX308" s="12" t="s">
        <v>77</v>
      </c>
      <c r="AY308" s="227" t="s">
        <v>174</v>
      </c>
    </row>
    <row r="309" spans="2:65" s="11" customFormat="1" ht="13.5">
      <c r="B309" s="205"/>
      <c r="C309" s="206"/>
      <c r="D309" s="207" t="s">
        <v>191</v>
      </c>
      <c r="E309" s="208" t="s">
        <v>22</v>
      </c>
      <c r="F309" s="209" t="s">
        <v>494</v>
      </c>
      <c r="G309" s="206"/>
      <c r="H309" s="210" t="s">
        <v>22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191</v>
      </c>
      <c r="AU309" s="216" t="s">
        <v>86</v>
      </c>
      <c r="AV309" s="11" t="s">
        <v>24</v>
      </c>
      <c r="AW309" s="11" t="s">
        <v>41</v>
      </c>
      <c r="AX309" s="11" t="s">
        <v>77</v>
      </c>
      <c r="AY309" s="216" t="s">
        <v>174</v>
      </c>
    </row>
    <row r="310" spans="2:65" s="12" customFormat="1" ht="13.5">
      <c r="B310" s="217"/>
      <c r="C310" s="218"/>
      <c r="D310" s="207" t="s">
        <v>191</v>
      </c>
      <c r="E310" s="219" t="s">
        <v>22</v>
      </c>
      <c r="F310" s="220" t="s">
        <v>495</v>
      </c>
      <c r="G310" s="218"/>
      <c r="H310" s="221">
        <v>-38.475000000000001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191</v>
      </c>
      <c r="AU310" s="227" t="s">
        <v>86</v>
      </c>
      <c r="AV310" s="12" t="s">
        <v>86</v>
      </c>
      <c r="AW310" s="12" t="s">
        <v>41</v>
      </c>
      <c r="AX310" s="12" t="s">
        <v>77</v>
      </c>
      <c r="AY310" s="227" t="s">
        <v>174</v>
      </c>
    </row>
    <row r="311" spans="2:65" s="12" customFormat="1" ht="13.5">
      <c r="B311" s="217"/>
      <c r="C311" s="218"/>
      <c r="D311" s="207" t="s">
        <v>191</v>
      </c>
      <c r="E311" s="219" t="s">
        <v>22</v>
      </c>
      <c r="F311" s="220" t="s">
        <v>496</v>
      </c>
      <c r="G311" s="218"/>
      <c r="H311" s="221">
        <v>-23.613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191</v>
      </c>
      <c r="AU311" s="227" t="s">
        <v>86</v>
      </c>
      <c r="AV311" s="12" t="s">
        <v>86</v>
      </c>
      <c r="AW311" s="12" t="s">
        <v>41</v>
      </c>
      <c r="AX311" s="12" t="s">
        <v>77</v>
      </c>
      <c r="AY311" s="227" t="s">
        <v>174</v>
      </c>
    </row>
    <row r="312" spans="2:65" s="11" customFormat="1" ht="13.5">
      <c r="B312" s="205"/>
      <c r="C312" s="206"/>
      <c r="D312" s="207" t="s">
        <v>191</v>
      </c>
      <c r="E312" s="208" t="s">
        <v>22</v>
      </c>
      <c r="F312" s="209" t="s">
        <v>497</v>
      </c>
      <c r="G312" s="206"/>
      <c r="H312" s="210" t="s">
        <v>22</v>
      </c>
      <c r="I312" s="211"/>
      <c r="J312" s="206"/>
      <c r="K312" s="206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191</v>
      </c>
      <c r="AU312" s="216" t="s">
        <v>86</v>
      </c>
      <c r="AV312" s="11" t="s">
        <v>24</v>
      </c>
      <c r="AW312" s="11" t="s">
        <v>41</v>
      </c>
      <c r="AX312" s="11" t="s">
        <v>77</v>
      </c>
      <c r="AY312" s="216" t="s">
        <v>174</v>
      </c>
    </row>
    <row r="313" spans="2:65" s="12" customFormat="1" ht="13.5">
      <c r="B313" s="217"/>
      <c r="C313" s="218"/>
      <c r="D313" s="207" t="s">
        <v>191</v>
      </c>
      <c r="E313" s="219" t="s">
        <v>22</v>
      </c>
      <c r="F313" s="220" t="s">
        <v>498</v>
      </c>
      <c r="G313" s="218"/>
      <c r="H313" s="221">
        <v>67.688000000000002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191</v>
      </c>
      <c r="AU313" s="227" t="s">
        <v>86</v>
      </c>
      <c r="AV313" s="12" t="s">
        <v>86</v>
      </c>
      <c r="AW313" s="12" t="s">
        <v>41</v>
      </c>
      <c r="AX313" s="12" t="s">
        <v>77</v>
      </c>
      <c r="AY313" s="227" t="s">
        <v>174</v>
      </c>
    </row>
    <row r="314" spans="2:65" s="11" customFormat="1" ht="13.5">
      <c r="B314" s="205"/>
      <c r="C314" s="206"/>
      <c r="D314" s="207" t="s">
        <v>191</v>
      </c>
      <c r="E314" s="208" t="s">
        <v>22</v>
      </c>
      <c r="F314" s="209" t="s">
        <v>499</v>
      </c>
      <c r="G314" s="206"/>
      <c r="H314" s="210" t="s">
        <v>22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191</v>
      </c>
      <c r="AU314" s="216" t="s">
        <v>86</v>
      </c>
      <c r="AV314" s="11" t="s">
        <v>24</v>
      </c>
      <c r="AW314" s="11" t="s">
        <v>41</v>
      </c>
      <c r="AX314" s="11" t="s">
        <v>77</v>
      </c>
      <c r="AY314" s="216" t="s">
        <v>174</v>
      </c>
    </row>
    <row r="315" spans="2:65" s="12" customFormat="1" ht="13.5">
      <c r="B315" s="217"/>
      <c r="C315" s="218"/>
      <c r="D315" s="207" t="s">
        <v>191</v>
      </c>
      <c r="E315" s="219" t="s">
        <v>22</v>
      </c>
      <c r="F315" s="220" t="s">
        <v>500</v>
      </c>
      <c r="G315" s="218"/>
      <c r="H315" s="221">
        <v>-9.6620000000000008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191</v>
      </c>
      <c r="AU315" s="227" t="s">
        <v>86</v>
      </c>
      <c r="AV315" s="12" t="s">
        <v>86</v>
      </c>
      <c r="AW315" s="12" t="s">
        <v>41</v>
      </c>
      <c r="AX315" s="12" t="s">
        <v>77</v>
      </c>
      <c r="AY315" s="227" t="s">
        <v>174</v>
      </c>
    </row>
    <row r="316" spans="2:65" s="13" customFormat="1" ht="13.5">
      <c r="B316" s="228"/>
      <c r="C316" s="229"/>
      <c r="D316" s="230" t="s">
        <v>191</v>
      </c>
      <c r="E316" s="231" t="s">
        <v>22</v>
      </c>
      <c r="F316" s="232" t="s">
        <v>206</v>
      </c>
      <c r="G316" s="229"/>
      <c r="H316" s="233">
        <v>305.20800000000003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191</v>
      </c>
      <c r="AU316" s="239" t="s">
        <v>86</v>
      </c>
      <c r="AV316" s="13" t="s">
        <v>181</v>
      </c>
      <c r="AW316" s="13" t="s">
        <v>41</v>
      </c>
      <c r="AX316" s="13" t="s">
        <v>24</v>
      </c>
      <c r="AY316" s="239" t="s">
        <v>174</v>
      </c>
    </row>
    <row r="317" spans="2:65" s="1" customFormat="1" ht="22.5" customHeight="1">
      <c r="B317" s="41"/>
      <c r="C317" s="193" t="s">
        <v>501</v>
      </c>
      <c r="D317" s="193" t="s">
        <v>176</v>
      </c>
      <c r="E317" s="194" t="s">
        <v>502</v>
      </c>
      <c r="F317" s="195" t="s">
        <v>503</v>
      </c>
      <c r="G317" s="196" t="s">
        <v>189</v>
      </c>
      <c r="H317" s="197">
        <v>11.316000000000001</v>
      </c>
      <c r="I317" s="198"/>
      <c r="J317" s="199">
        <f>ROUND(I317*H317,2)</f>
        <v>0</v>
      </c>
      <c r="K317" s="195" t="s">
        <v>180</v>
      </c>
      <c r="L317" s="61"/>
      <c r="M317" s="200" t="s">
        <v>22</v>
      </c>
      <c r="N317" s="201" t="s">
        <v>48</v>
      </c>
      <c r="O317" s="42"/>
      <c r="P317" s="202">
        <f>O317*H317</f>
        <v>0</v>
      </c>
      <c r="Q317" s="202">
        <v>2.4533</v>
      </c>
      <c r="R317" s="202">
        <f>Q317*H317</f>
        <v>27.761542800000001</v>
      </c>
      <c r="S317" s="202">
        <v>0</v>
      </c>
      <c r="T317" s="203">
        <f>S317*H317</f>
        <v>0</v>
      </c>
      <c r="AR317" s="24" t="s">
        <v>181</v>
      </c>
      <c r="AT317" s="24" t="s">
        <v>176</v>
      </c>
      <c r="AU317" s="24" t="s">
        <v>86</v>
      </c>
      <c r="AY317" s="24" t="s">
        <v>174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24</v>
      </c>
      <c r="BK317" s="204">
        <f>ROUND(I317*H317,2)</f>
        <v>0</v>
      </c>
      <c r="BL317" s="24" t="s">
        <v>181</v>
      </c>
      <c r="BM317" s="24" t="s">
        <v>504</v>
      </c>
    </row>
    <row r="318" spans="2:65" s="11" customFormat="1" ht="13.5">
      <c r="B318" s="205"/>
      <c r="C318" s="206"/>
      <c r="D318" s="207" t="s">
        <v>191</v>
      </c>
      <c r="E318" s="208" t="s">
        <v>22</v>
      </c>
      <c r="F318" s="209" t="s">
        <v>505</v>
      </c>
      <c r="G318" s="206"/>
      <c r="H318" s="210" t="s">
        <v>22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191</v>
      </c>
      <c r="AU318" s="216" t="s">
        <v>86</v>
      </c>
      <c r="AV318" s="11" t="s">
        <v>24</v>
      </c>
      <c r="AW318" s="11" t="s">
        <v>41</v>
      </c>
      <c r="AX318" s="11" t="s">
        <v>77</v>
      </c>
      <c r="AY318" s="216" t="s">
        <v>174</v>
      </c>
    </row>
    <row r="319" spans="2:65" s="12" customFormat="1" ht="13.5">
      <c r="B319" s="217"/>
      <c r="C319" s="218"/>
      <c r="D319" s="230" t="s">
        <v>191</v>
      </c>
      <c r="E319" s="240" t="s">
        <v>22</v>
      </c>
      <c r="F319" s="241" t="s">
        <v>506</v>
      </c>
      <c r="G319" s="218"/>
      <c r="H319" s="242">
        <v>11.316000000000001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191</v>
      </c>
      <c r="AU319" s="227" t="s">
        <v>86</v>
      </c>
      <c r="AV319" s="12" t="s">
        <v>86</v>
      </c>
      <c r="AW319" s="12" t="s">
        <v>41</v>
      </c>
      <c r="AX319" s="12" t="s">
        <v>24</v>
      </c>
      <c r="AY319" s="227" t="s">
        <v>174</v>
      </c>
    </row>
    <row r="320" spans="2:65" s="1" customFormat="1" ht="31.5" customHeight="1">
      <c r="B320" s="41"/>
      <c r="C320" s="193" t="s">
        <v>507</v>
      </c>
      <c r="D320" s="193" t="s">
        <v>176</v>
      </c>
      <c r="E320" s="194" t="s">
        <v>508</v>
      </c>
      <c r="F320" s="195" t="s">
        <v>509</v>
      </c>
      <c r="G320" s="196" t="s">
        <v>223</v>
      </c>
      <c r="H320" s="197">
        <v>75.442999999999998</v>
      </c>
      <c r="I320" s="198"/>
      <c r="J320" s="199">
        <f>ROUND(I320*H320,2)</f>
        <v>0</v>
      </c>
      <c r="K320" s="195" t="s">
        <v>180</v>
      </c>
      <c r="L320" s="61"/>
      <c r="M320" s="200" t="s">
        <v>22</v>
      </c>
      <c r="N320" s="201" t="s">
        <v>48</v>
      </c>
      <c r="O320" s="42"/>
      <c r="P320" s="202">
        <f>O320*H320</f>
        <v>0</v>
      </c>
      <c r="Q320" s="202">
        <v>1.4499999999999999E-3</v>
      </c>
      <c r="R320" s="202">
        <f>Q320*H320</f>
        <v>0.10939234999999999</v>
      </c>
      <c r="S320" s="202">
        <v>0</v>
      </c>
      <c r="T320" s="203">
        <f>S320*H320</f>
        <v>0</v>
      </c>
      <c r="AR320" s="24" t="s">
        <v>181</v>
      </c>
      <c r="AT320" s="24" t="s">
        <v>176</v>
      </c>
      <c r="AU320" s="24" t="s">
        <v>86</v>
      </c>
      <c r="AY320" s="24" t="s">
        <v>174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24</v>
      </c>
      <c r="BK320" s="204">
        <f>ROUND(I320*H320,2)</f>
        <v>0</v>
      </c>
      <c r="BL320" s="24" t="s">
        <v>181</v>
      </c>
      <c r="BM320" s="24" t="s">
        <v>510</v>
      </c>
    </row>
    <row r="321" spans="2:65" s="11" customFormat="1" ht="13.5">
      <c r="B321" s="205"/>
      <c r="C321" s="206"/>
      <c r="D321" s="207" t="s">
        <v>191</v>
      </c>
      <c r="E321" s="208" t="s">
        <v>22</v>
      </c>
      <c r="F321" s="209" t="s">
        <v>505</v>
      </c>
      <c r="G321" s="206"/>
      <c r="H321" s="210" t="s">
        <v>22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191</v>
      </c>
      <c r="AU321" s="216" t="s">
        <v>86</v>
      </c>
      <c r="AV321" s="11" t="s">
        <v>24</v>
      </c>
      <c r="AW321" s="11" t="s">
        <v>41</v>
      </c>
      <c r="AX321" s="11" t="s">
        <v>77</v>
      </c>
      <c r="AY321" s="216" t="s">
        <v>174</v>
      </c>
    </row>
    <row r="322" spans="2:65" s="12" customFormat="1" ht="13.5">
      <c r="B322" s="217"/>
      <c r="C322" s="218"/>
      <c r="D322" s="230" t="s">
        <v>191</v>
      </c>
      <c r="E322" s="240" t="s">
        <v>22</v>
      </c>
      <c r="F322" s="241" t="s">
        <v>511</v>
      </c>
      <c r="G322" s="218"/>
      <c r="H322" s="242">
        <v>75.442999999999998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191</v>
      </c>
      <c r="AU322" s="227" t="s">
        <v>86</v>
      </c>
      <c r="AV322" s="12" t="s">
        <v>86</v>
      </c>
      <c r="AW322" s="12" t="s">
        <v>41</v>
      </c>
      <c r="AX322" s="12" t="s">
        <v>24</v>
      </c>
      <c r="AY322" s="227" t="s">
        <v>174</v>
      </c>
    </row>
    <row r="323" spans="2:65" s="1" customFormat="1" ht="31.5" customHeight="1">
      <c r="B323" s="41"/>
      <c r="C323" s="193" t="s">
        <v>512</v>
      </c>
      <c r="D323" s="193" t="s">
        <v>176</v>
      </c>
      <c r="E323" s="194" t="s">
        <v>513</v>
      </c>
      <c r="F323" s="195" t="s">
        <v>514</v>
      </c>
      <c r="G323" s="196" t="s">
        <v>223</v>
      </c>
      <c r="H323" s="197">
        <v>75.442999999999998</v>
      </c>
      <c r="I323" s="198"/>
      <c r="J323" s="199">
        <f>ROUND(I323*H323,2)</f>
        <v>0</v>
      </c>
      <c r="K323" s="195" t="s">
        <v>180</v>
      </c>
      <c r="L323" s="61"/>
      <c r="M323" s="200" t="s">
        <v>22</v>
      </c>
      <c r="N323" s="201" t="s">
        <v>48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181</v>
      </c>
      <c r="AT323" s="24" t="s">
        <v>176</v>
      </c>
      <c r="AU323" s="24" t="s">
        <v>86</v>
      </c>
      <c r="AY323" s="24" t="s">
        <v>174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24</v>
      </c>
      <c r="BK323" s="204">
        <f>ROUND(I323*H323,2)</f>
        <v>0</v>
      </c>
      <c r="BL323" s="24" t="s">
        <v>181</v>
      </c>
      <c r="BM323" s="24" t="s">
        <v>515</v>
      </c>
    </row>
    <row r="324" spans="2:65" s="11" customFormat="1" ht="13.5">
      <c r="B324" s="205"/>
      <c r="C324" s="206"/>
      <c r="D324" s="207" t="s">
        <v>191</v>
      </c>
      <c r="E324" s="208" t="s">
        <v>22</v>
      </c>
      <c r="F324" s="209" t="s">
        <v>505</v>
      </c>
      <c r="G324" s="206"/>
      <c r="H324" s="210" t="s">
        <v>22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191</v>
      </c>
      <c r="AU324" s="216" t="s">
        <v>86</v>
      </c>
      <c r="AV324" s="11" t="s">
        <v>24</v>
      </c>
      <c r="AW324" s="11" t="s">
        <v>41</v>
      </c>
      <c r="AX324" s="11" t="s">
        <v>77</v>
      </c>
      <c r="AY324" s="216" t="s">
        <v>174</v>
      </c>
    </row>
    <row r="325" spans="2:65" s="12" customFormat="1" ht="13.5">
      <c r="B325" s="217"/>
      <c r="C325" s="218"/>
      <c r="D325" s="230" t="s">
        <v>191</v>
      </c>
      <c r="E325" s="240" t="s">
        <v>22</v>
      </c>
      <c r="F325" s="241" t="s">
        <v>511</v>
      </c>
      <c r="G325" s="218"/>
      <c r="H325" s="242">
        <v>75.442999999999998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191</v>
      </c>
      <c r="AU325" s="227" t="s">
        <v>86</v>
      </c>
      <c r="AV325" s="12" t="s">
        <v>86</v>
      </c>
      <c r="AW325" s="12" t="s">
        <v>41</v>
      </c>
      <c r="AX325" s="12" t="s">
        <v>24</v>
      </c>
      <c r="AY325" s="227" t="s">
        <v>174</v>
      </c>
    </row>
    <row r="326" spans="2:65" s="1" customFormat="1" ht="31.5" customHeight="1">
      <c r="B326" s="41"/>
      <c r="C326" s="193" t="s">
        <v>516</v>
      </c>
      <c r="D326" s="193" t="s">
        <v>176</v>
      </c>
      <c r="E326" s="194" t="s">
        <v>517</v>
      </c>
      <c r="F326" s="195" t="s">
        <v>518</v>
      </c>
      <c r="G326" s="196" t="s">
        <v>242</v>
      </c>
      <c r="H326" s="197">
        <v>0.27400000000000002</v>
      </c>
      <c r="I326" s="198"/>
      <c r="J326" s="199">
        <f>ROUND(I326*H326,2)</f>
        <v>0</v>
      </c>
      <c r="K326" s="195" t="s">
        <v>180</v>
      </c>
      <c r="L326" s="61"/>
      <c r="M326" s="200" t="s">
        <v>22</v>
      </c>
      <c r="N326" s="201" t="s">
        <v>48</v>
      </c>
      <c r="O326" s="42"/>
      <c r="P326" s="202">
        <f>O326*H326</f>
        <v>0</v>
      </c>
      <c r="Q326" s="202">
        <v>1.0461400000000001</v>
      </c>
      <c r="R326" s="202">
        <f>Q326*H326</f>
        <v>0.28664236000000004</v>
      </c>
      <c r="S326" s="202">
        <v>0</v>
      </c>
      <c r="T326" s="203">
        <f>S326*H326</f>
        <v>0</v>
      </c>
      <c r="AR326" s="24" t="s">
        <v>181</v>
      </c>
      <c r="AT326" s="24" t="s">
        <v>176</v>
      </c>
      <c r="AU326" s="24" t="s">
        <v>86</v>
      </c>
      <c r="AY326" s="24" t="s">
        <v>174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24</v>
      </c>
      <c r="BK326" s="204">
        <f>ROUND(I326*H326,2)</f>
        <v>0</v>
      </c>
      <c r="BL326" s="24" t="s">
        <v>181</v>
      </c>
      <c r="BM326" s="24" t="s">
        <v>519</v>
      </c>
    </row>
    <row r="327" spans="2:65" s="11" customFormat="1" ht="13.5">
      <c r="B327" s="205"/>
      <c r="C327" s="206"/>
      <c r="D327" s="207" t="s">
        <v>191</v>
      </c>
      <c r="E327" s="208" t="s">
        <v>22</v>
      </c>
      <c r="F327" s="209" t="s">
        <v>315</v>
      </c>
      <c r="G327" s="206"/>
      <c r="H327" s="210" t="s">
        <v>22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191</v>
      </c>
      <c r="AU327" s="216" t="s">
        <v>86</v>
      </c>
      <c r="AV327" s="11" t="s">
        <v>24</v>
      </c>
      <c r="AW327" s="11" t="s">
        <v>41</v>
      </c>
      <c r="AX327" s="11" t="s">
        <v>77</v>
      </c>
      <c r="AY327" s="216" t="s">
        <v>174</v>
      </c>
    </row>
    <row r="328" spans="2:65" s="11" customFormat="1" ht="13.5">
      <c r="B328" s="205"/>
      <c r="C328" s="206"/>
      <c r="D328" s="207" t="s">
        <v>191</v>
      </c>
      <c r="E328" s="208" t="s">
        <v>22</v>
      </c>
      <c r="F328" s="209" t="s">
        <v>505</v>
      </c>
      <c r="G328" s="206"/>
      <c r="H328" s="210" t="s">
        <v>22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191</v>
      </c>
      <c r="AU328" s="216" t="s">
        <v>86</v>
      </c>
      <c r="AV328" s="11" t="s">
        <v>24</v>
      </c>
      <c r="AW328" s="11" t="s">
        <v>41</v>
      </c>
      <c r="AX328" s="11" t="s">
        <v>77</v>
      </c>
      <c r="AY328" s="216" t="s">
        <v>174</v>
      </c>
    </row>
    <row r="329" spans="2:65" s="12" customFormat="1" ht="13.5">
      <c r="B329" s="217"/>
      <c r="C329" s="218"/>
      <c r="D329" s="230" t="s">
        <v>191</v>
      </c>
      <c r="E329" s="240" t="s">
        <v>22</v>
      </c>
      <c r="F329" s="241" t="s">
        <v>520</v>
      </c>
      <c r="G329" s="218"/>
      <c r="H329" s="242">
        <v>0.27400000000000002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191</v>
      </c>
      <c r="AU329" s="227" t="s">
        <v>86</v>
      </c>
      <c r="AV329" s="12" t="s">
        <v>86</v>
      </c>
      <c r="AW329" s="12" t="s">
        <v>41</v>
      </c>
      <c r="AX329" s="12" t="s">
        <v>24</v>
      </c>
      <c r="AY329" s="227" t="s">
        <v>174</v>
      </c>
    </row>
    <row r="330" spans="2:65" s="1" customFormat="1" ht="31.5" customHeight="1">
      <c r="B330" s="41"/>
      <c r="C330" s="193" t="s">
        <v>521</v>
      </c>
      <c r="D330" s="193" t="s">
        <v>176</v>
      </c>
      <c r="E330" s="194" t="s">
        <v>522</v>
      </c>
      <c r="F330" s="195" t="s">
        <v>523</v>
      </c>
      <c r="G330" s="196" t="s">
        <v>179</v>
      </c>
      <c r="H330" s="197">
        <v>22</v>
      </c>
      <c r="I330" s="198"/>
      <c r="J330" s="199">
        <f>ROUND(I330*H330,2)</f>
        <v>0</v>
      </c>
      <c r="K330" s="195" t="s">
        <v>180</v>
      </c>
      <c r="L330" s="61"/>
      <c r="M330" s="200" t="s">
        <v>22</v>
      </c>
      <c r="N330" s="201" t="s">
        <v>48</v>
      </c>
      <c r="O330" s="42"/>
      <c r="P330" s="202">
        <f>O330*H330</f>
        <v>0</v>
      </c>
      <c r="Q330" s="202">
        <v>0.13331999999999999</v>
      </c>
      <c r="R330" s="202">
        <f>Q330*H330</f>
        <v>2.9330400000000001</v>
      </c>
      <c r="S330" s="202">
        <v>0</v>
      </c>
      <c r="T330" s="203">
        <f>S330*H330</f>
        <v>0</v>
      </c>
      <c r="AR330" s="24" t="s">
        <v>181</v>
      </c>
      <c r="AT330" s="24" t="s">
        <v>176</v>
      </c>
      <c r="AU330" s="24" t="s">
        <v>86</v>
      </c>
      <c r="AY330" s="24" t="s">
        <v>174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24</v>
      </c>
      <c r="BK330" s="204">
        <f>ROUND(I330*H330,2)</f>
        <v>0</v>
      </c>
      <c r="BL330" s="24" t="s">
        <v>181</v>
      </c>
      <c r="BM330" s="24" t="s">
        <v>524</v>
      </c>
    </row>
    <row r="331" spans="2:65" s="1" customFormat="1" ht="22.5" customHeight="1">
      <c r="B331" s="41"/>
      <c r="C331" s="245" t="s">
        <v>525</v>
      </c>
      <c r="D331" s="245" t="s">
        <v>253</v>
      </c>
      <c r="E331" s="246" t="s">
        <v>526</v>
      </c>
      <c r="F331" s="247" t="s">
        <v>527</v>
      </c>
      <c r="G331" s="248" t="s">
        <v>179</v>
      </c>
      <c r="H331" s="249">
        <v>22</v>
      </c>
      <c r="I331" s="250"/>
      <c r="J331" s="251">
        <f>ROUND(I331*H331,2)</f>
        <v>0</v>
      </c>
      <c r="K331" s="247" t="s">
        <v>22</v>
      </c>
      <c r="L331" s="252"/>
      <c r="M331" s="253" t="s">
        <v>22</v>
      </c>
      <c r="N331" s="254" t="s">
        <v>48</v>
      </c>
      <c r="O331" s="42"/>
      <c r="P331" s="202">
        <f>O331*H331</f>
        <v>0</v>
      </c>
      <c r="Q331" s="202">
        <v>3.78</v>
      </c>
      <c r="R331" s="202">
        <f>Q331*H331</f>
        <v>83.16</v>
      </c>
      <c r="S331" s="202">
        <v>0</v>
      </c>
      <c r="T331" s="203">
        <f>S331*H331</f>
        <v>0</v>
      </c>
      <c r="AR331" s="24" t="s">
        <v>226</v>
      </c>
      <c r="AT331" s="24" t="s">
        <v>253</v>
      </c>
      <c r="AU331" s="24" t="s">
        <v>86</v>
      </c>
      <c r="AY331" s="24" t="s">
        <v>174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24</v>
      </c>
      <c r="BK331" s="204">
        <f>ROUND(I331*H331,2)</f>
        <v>0</v>
      </c>
      <c r="BL331" s="24" t="s">
        <v>181</v>
      </c>
      <c r="BM331" s="24" t="s">
        <v>528</v>
      </c>
    </row>
    <row r="332" spans="2:65" s="1" customFormat="1" ht="31.5" customHeight="1">
      <c r="B332" s="41"/>
      <c r="C332" s="193" t="s">
        <v>529</v>
      </c>
      <c r="D332" s="193" t="s">
        <v>176</v>
      </c>
      <c r="E332" s="194" t="s">
        <v>530</v>
      </c>
      <c r="F332" s="195" t="s">
        <v>531</v>
      </c>
      <c r="G332" s="196" t="s">
        <v>223</v>
      </c>
      <c r="H332" s="197">
        <v>38.82</v>
      </c>
      <c r="I332" s="198"/>
      <c r="J332" s="199">
        <f>ROUND(I332*H332,2)</f>
        <v>0</v>
      </c>
      <c r="K332" s="195" t="s">
        <v>180</v>
      </c>
      <c r="L332" s="61"/>
      <c r="M332" s="200" t="s">
        <v>22</v>
      </c>
      <c r="N332" s="201" t="s">
        <v>48</v>
      </c>
      <c r="O332" s="42"/>
      <c r="P332" s="202">
        <f>O332*H332</f>
        <v>0</v>
      </c>
      <c r="Q332" s="202">
        <v>8.7069999999999995E-2</v>
      </c>
      <c r="R332" s="202">
        <f>Q332*H332</f>
        <v>3.3800573999999997</v>
      </c>
      <c r="S332" s="202">
        <v>0</v>
      </c>
      <c r="T332" s="203">
        <f>S332*H332</f>
        <v>0</v>
      </c>
      <c r="AR332" s="24" t="s">
        <v>181</v>
      </c>
      <c r="AT332" s="24" t="s">
        <v>176</v>
      </c>
      <c r="AU332" s="24" t="s">
        <v>86</v>
      </c>
      <c r="AY332" s="24" t="s">
        <v>174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181</v>
      </c>
      <c r="BM332" s="24" t="s">
        <v>532</v>
      </c>
    </row>
    <row r="333" spans="2:65" s="11" customFormat="1" ht="13.5">
      <c r="B333" s="205"/>
      <c r="C333" s="206"/>
      <c r="D333" s="207" t="s">
        <v>191</v>
      </c>
      <c r="E333" s="208" t="s">
        <v>22</v>
      </c>
      <c r="F333" s="209" t="s">
        <v>533</v>
      </c>
      <c r="G333" s="206"/>
      <c r="H333" s="210" t="s">
        <v>22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191</v>
      </c>
      <c r="AU333" s="216" t="s">
        <v>86</v>
      </c>
      <c r="AV333" s="11" t="s">
        <v>24</v>
      </c>
      <c r="AW333" s="11" t="s">
        <v>41</v>
      </c>
      <c r="AX333" s="11" t="s">
        <v>77</v>
      </c>
      <c r="AY333" s="216" t="s">
        <v>174</v>
      </c>
    </row>
    <row r="334" spans="2:65" s="12" customFormat="1" ht="13.5">
      <c r="B334" s="217"/>
      <c r="C334" s="218"/>
      <c r="D334" s="207" t="s">
        <v>191</v>
      </c>
      <c r="E334" s="219" t="s">
        <v>22</v>
      </c>
      <c r="F334" s="220" t="s">
        <v>534</v>
      </c>
      <c r="G334" s="218"/>
      <c r="H334" s="221">
        <v>25.62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191</v>
      </c>
      <c r="AU334" s="227" t="s">
        <v>86</v>
      </c>
      <c r="AV334" s="12" t="s">
        <v>86</v>
      </c>
      <c r="AW334" s="12" t="s">
        <v>41</v>
      </c>
      <c r="AX334" s="12" t="s">
        <v>77</v>
      </c>
      <c r="AY334" s="227" t="s">
        <v>174</v>
      </c>
    </row>
    <row r="335" spans="2:65" s="11" customFormat="1" ht="13.5">
      <c r="B335" s="205"/>
      <c r="C335" s="206"/>
      <c r="D335" s="207" t="s">
        <v>191</v>
      </c>
      <c r="E335" s="208" t="s">
        <v>22</v>
      </c>
      <c r="F335" s="209" t="s">
        <v>535</v>
      </c>
      <c r="G335" s="206"/>
      <c r="H335" s="210" t="s">
        <v>22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191</v>
      </c>
      <c r="AU335" s="216" t="s">
        <v>86</v>
      </c>
      <c r="AV335" s="11" t="s">
        <v>24</v>
      </c>
      <c r="AW335" s="11" t="s">
        <v>41</v>
      </c>
      <c r="AX335" s="11" t="s">
        <v>77</v>
      </c>
      <c r="AY335" s="216" t="s">
        <v>174</v>
      </c>
    </row>
    <row r="336" spans="2:65" s="12" customFormat="1" ht="13.5">
      <c r="B336" s="217"/>
      <c r="C336" s="218"/>
      <c r="D336" s="207" t="s">
        <v>191</v>
      </c>
      <c r="E336" s="219" t="s">
        <v>22</v>
      </c>
      <c r="F336" s="220" t="s">
        <v>536</v>
      </c>
      <c r="G336" s="218"/>
      <c r="H336" s="221">
        <v>10.1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191</v>
      </c>
      <c r="AU336" s="227" t="s">
        <v>86</v>
      </c>
      <c r="AV336" s="12" t="s">
        <v>86</v>
      </c>
      <c r="AW336" s="12" t="s">
        <v>41</v>
      </c>
      <c r="AX336" s="12" t="s">
        <v>77</v>
      </c>
      <c r="AY336" s="227" t="s">
        <v>174</v>
      </c>
    </row>
    <row r="337" spans="2:65" s="11" customFormat="1" ht="13.5">
      <c r="B337" s="205"/>
      <c r="C337" s="206"/>
      <c r="D337" s="207" t="s">
        <v>191</v>
      </c>
      <c r="E337" s="208" t="s">
        <v>22</v>
      </c>
      <c r="F337" s="209" t="s">
        <v>537</v>
      </c>
      <c r="G337" s="206"/>
      <c r="H337" s="210" t="s">
        <v>22</v>
      </c>
      <c r="I337" s="211"/>
      <c r="J337" s="206"/>
      <c r="K337" s="206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191</v>
      </c>
      <c r="AU337" s="216" t="s">
        <v>86</v>
      </c>
      <c r="AV337" s="11" t="s">
        <v>24</v>
      </c>
      <c r="AW337" s="11" t="s">
        <v>41</v>
      </c>
      <c r="AX337" s="11" t="s">
        <v>77</v>
      </c>
      <c r="AY337" s="216" t="s">
        <v>174</v>
      </c>
    </row>
    <row r="338" spans="2:65" s="12" customFormat="1" ht="13.5">
      <c r="B338" s="217"/>
      <c r="C338" s="218"/>
      <c r="D338" s="207" t="s">
        <v>191</v>
      </c>
      <c r="E338" s="219" t="s">
        <v>22</v>
      </c>
      <c r="F338" s="220" t="s">
        <v>538</v>
      </c>
      <c r="G338" s="218"/>
      <c r="H338" s="221">
        <v>3.1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191</v>
      </c>
      <c r="AU338" s="227" t="s">
        <v>86</v>
      </c>
      <c r="AV338" s="12" t="s">
        <v>86</v>
      </c>
      <c r="AW338" s="12" t="s">
        <v>41</v>
      </c>
      <c r="AX338" s="12" t="s">
        <v>77</v>
      </c>
      <c r="AY338" s="227" t="s">
        <v>174</v>
      </c>
    </row>
    <row r="339" spans="2:65" s="13" customFormat="1" ht="13.5">
      <c r="B339" s="228"/>
      <c r="C339" s="229"/>
      <c r="D339" s="230" t="s">
        <v>191</v>
      </c>
      <c r="E339" s="231" t="s">
        <v>22</v>
      </c>
      <c r="F339" s="232" t="s">
        <v>206</v>
      </c>
      <c r="G339" s="229"/>
      <c r="H339" s="233">
        <v>38.82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191</v>
      </c>
      <c r="AU339" s="239" t="s">
        <v>86</v>
      </c>
      <c r="AV339" s="13" t="s">
        <v>181</v>
      </c>
      <c r="AW339" s="13" t="s">
        <v>41</v>
      </c>
      <c r="AX339" s="13" t="s">
        <v>24</v>
      </c>
      <c r="AY339" s="239" t="s">
        <v>174</v>
      </c>
    </row>
    <row r="340" spans="2:65" s="1" customFormat="1" ht="31.5" customHeight="1">
      <c r="B340" s="41"/>
      <c r="C340" s="193" t="s">
        <v>539</v>
      </c>
      <c r="D340" s="193" t="s">
        <v>176</v>
      </c>
      <c r="E340" s="194" t="s">
        <v>540</v>
      </c>
      <c r="F340" s="195" t="s">
        <v>541</v>
      </c>
      <c r="G340" s="196" t="s">
        <v>223</v>
      </c>
      <c r="H340" s="197">
        <v>446.80900000000003</v>
      </c>
      <c r="I340" s="198"/>
      <c r="J340" s="199">
        <f>ROUND(I340*H340,2)</f>
        <v>0</v>
      </c>
      <c r="K340" s="195" t="s">
        <v>180</v>
      </c>
      <c r="L340" s="61"/>
      <c r="M340" s="200" t="s">
        <v>22</v>
      </c>
      <c r="N340" s="201" t="s">
        <v>48</v>
      </c>
      <c r="O340" s="42"/>
      <c r="P340" s="202">
        <f>O340*H340</f>
        <v>0</v>
      </c>
      <c r="Q340" s="202">
        <v>0.10421999999999999</v>
      </c>
      <c r="R340" s="202">
        <f>Q340*H340</f>
        <v>46.566433979999999</v>
      </c>
      <c r="S340" s="202">
        <v>0</v>
      </c>
      <c r="T340" s="203">
        <f>S340*H340</f>
        <v>0</v>
      </c>
      <c r="AR340" s="24" t="s">
        <v>181</v>
      </c>
      <c r="AT340" s="24" t="s">
        <v>176</v>
      </c>
      <c r="AU340" s="24" t="s">
        <v>86</v>
      </c>
      <c r="AY340" s="24" t="s">
        <v>174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24</v>
      </c>
      <c r="BK340" s="204">
        <f>ROUND(I340*H340,2)</f>
        <v>0</v>
      </c>
      <c r="BL340" s="24" t="s">
        <v>181</v>
      </c>
      <c r="BM340" s="24" t="s">
        <v>542</v>
      </c>
    </row>
    <row r="341" spans="2:65" s="11" customFormat="1" ht="13.5">
      <c r="B341" s="205"/>
      <c r="C341" s="206"/>
      <c r="D341" s="207" t="s">
        <v>191</v>
      </c>
      <c r="E341" s="208" t="s">
        <v>22</v>
      </c>
      <c r="F341" s="209" t="s">
        <v>533</v>
      </c>
      <c r="G341" s="206"/>
      <c r="H341" s="210" t="s">
        <v>22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191</v>
      </c>
      <c r="AU341" s="216" t="s">
        <v>86</v>
      </c>
      <c r="AV341" s="11" t="s">
        <v>24</v>
      </c>
      <c r="AW341" s="11" t="s">
        <v>41</v>
      </c>
      <c r="AX341" s="11" t="s">
        <v>77</v>
      </c>
      <c r="AY341" s="216" t="s">
        <v>174</v>
      </c>
    </row>
    <row r="342" spans="2:65" s="12" customFormat="1" ht="13.5">
      <c r="B342" s="217"/>
      <c r="C342" s="218"/>
      <c r="D342" s="207" t="s">
        <v>191</v>
      </c>
      <c r="E342" s="219" t="s">
        <v>22</v>
      </c>
      <c r="F342" s="220" t="s">
        <v>543</v>
      </c>
      <c r="G342" s="218"/>
      <c r="H342" s="221">
        <v>116.76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191</v>
      </c>
      <c r="AU342" s="227" t="s">
        <v>86</v>
      </c>
      <c r="AV342" s="12" t="s">
        <v>86</v>
      </c>
      <c r="AW342" s="12" t="s">
        <v>41</v>
      </c>
      <c r="AX342" s="12" t="s">
        <v>77</v>
      </c>
      <c r="AY342" s="227" t="s">
        <v>174</v>
      </c>
    </row>
    <row r="343" spans="2:65" s="12" customFormat="1" ht="13.5">
      <c r="B343" s="217"/>
      <c r="C343" s="218"/>
      <c r="D343" s="207" t="s">
        <v>191</v>
      </c>
      <c r="E343" s="219" t="s">
        <v>22</v>
      </c>
      <c r="F343" s="220" t="s">
        <v>544</v>
      </c>
      <c r="G343" s="218"/>
      <c r="H343" s="221">
        <v>-22.64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191</v>
      </c>
      <c r="AU343" s="227" t="s">
        <v>86</v>
      </c>
      <c r="AV343" s="12" t="s">
        <v>86</v>
      </c>
      <c r="AW343" s="12" t="s">
        <v>41</v>
      </c>
      <c r="AX343" s="12" t="s">
        <v>77</v>
      </c>
      <c r="AY343" s="227" t="s">
        <v>174</v>
      </c>
    </row>
    <row r="344" spans="2:65" s="11" customFormat="1" ht="13.5">
      <c r="B344" s="205"/>
      <c r="C344" s="206"/>
      <c r="D344" s="207" t="s">
        <v>191</v>
      </c>
      <c r="E344" s="208" t="s">
        <v>22</v>
      </c>
      <c r="F344" s="209" t="s">
        <v>535</v>
      </c>
      <c r="G344" s="206"/>
      <c r="H344" s="210" t="s">
        <v>22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191</v>
      </c>
      <c r="AU344" s="216" t="s">
        <v>86</v>
      </c>
      <c r="AV344" s="11" t="s">
        <v>24</v>
      </c>
      <c r="AW344" s="11" t="s">
        <v>41</v>
      </c>
      <c r="AX344" s="11" t="s">
        <v>77</v>
      </c>
      <c r="AY344" s="216" t="s">
        <v>174</v>
      </c>
    </row>
    <row r="345" spans="2:65" s="12" customFormat="1" ht="27">
      <c r="B345" s="217"/>
      <c r="C345" s="218"/>
      <c r="D345" s="207" t="s">
        <v>191</v>
      </c>
      <c r="E345" s="219" t="s">
        <v>22</v>
      </c>
      <c r="F345" s="220" t="s">
        <v>545</v>
      </c>
      <c r="G345" s="218"/>
      <c r="H345" s="221">
        <v>402.20400000000001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191</v>
      </c>
      <c r="AU345" s="227" t="s">
        <v>86</v>
      </c>
      <c r="AV345" s="12" t="s">
        <v>86</v>
      </c>
      <c r="AW345" s="12" t="s">
        <v>41</v>
      </c>
      <c r="AX345" s="12" t="s">
        <v>77</v>
      </c>
      <c r="AY345" s="227" t="s">
        <v>174</v>
      </c>
    </row>
    <row r="346" spans="2:65" s="12" customFormat="1" ht="13.5">
      <c r="B346" s="217"/>
      <c r="C346" s="218"/>
      <c r="D346" s="207" t="s">
        <v>191</v>
      </c>
      <c r="E346" s="219" t="s">
        <v>22</v>
      </c>
      <c r="F346" s="220" t="s">
        <v>546</v>
      </c>
      <c r="G346" s="218"/>
      <c r="H346" s="221">
        <v>-19.600000000000001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191</v>
      </c>
      <c r="AU346" s="227" t="s">
        <v>86</v>
      </c>
      <c r="AV346" s="12" t="s">
        <v>86</v>
      </c>
      <c r="AW346" s="12" t="s">
        <v>41</v>
      </c>
      <c r="AX346" s="12" t="s">
        <v>77</v>
      </c>
      <c r="AY346" s="227" t="s">
        <v>174</v>
      </c>
    </row>
    <row r="347" spans="2:65" s="12" customFormat="1" ht="13.5">
      <c r="B347" s="217"/>
      <c r="C347" s="218"/>
      <c r="D347" s="207" t="s">
        <v>191</v>
      </c>
      <c r="E347" s="219" t="s">
        <v>22</v>
      </c>
      <c r="F347" s="220" t="s">
        <v>547</v>
      </c>
      <c r="G347" s="218"/>
      <c r="H347" s="221">
        <v>-29.914999999999999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191</v>
      </c>
      <c r="AU347" s="227" t="s">
        <v>86</v>
      </c>
      <c r="AV347" s="12" t="s">
        <v>86</v>
      </c>
      <c r="AW347" s="12" t="s">
        <v>41</v>
      </c>
      <c r="AX347" s="12" t="s">
        <v>77</v>
      </c>
      <c r="AY347" s="227" t="s">
        <v>174</v>
      </c>
    </row>
    <row r="348" spans="2:65" s="13" customFormat="1" ht="13.5">
      <c r="B348" s="228"/>
      <c r="C348" s="229"/>
      <c r="D348" s="230" t="s">
        <v>191</v>
      </c>
      <c r="E348" s="231" t="s">
        <v>22</v>
      </c>
      <c r="F348" s="232" t="s">
        <v>206</v>
      </c>
      <c r="G348" s="229"/>
      <c r="H348" s="233">
        <v>446.80900000000003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191</v>
      </c>
      <c r="AU348" s="239" t="s">
        <v>86</v>
      </c>
      <c r="AV348" s="13" t="s">
        <v>181</v>
      </c>
      <c r="AW348" s="13" t="s">
        <v>41</v>
      </c>
      <c r="AX348" s="13" t="s">
        <v>24</v>
      </c>
      <c r="AY348" s="239" t="s">
        <v>174</v>
      </c>
    </row>
    <row r="349" spans="2:65" s="1" customFormat="1" ht="22.5" customHeight="1">
      <c r="B349" s="41"/>
      <c r="C349" s="193" t="s">
        <v>548</v>
      </c>
      <c r="D349" s="193" t="s">
        <v>176</v>
      </c>
      <c r="E349" s="194" t="s">
        <v>549</v>
      </c>
      <c r="F349" s="195" t="s">
        <v>550</v>
      </c>
      <c r="G349" s="196" t="s">
        <v>551</v>
      </c>
      <c r="H349" s="197">
        <v>151.37700000000001</v>
      </c>
      <c r="I349" s="198"/>
      <c r="J349" s="199">
        <f>ROUND(I349*H349,2)</f>
        <v>0</v>
      </c>
      <c r="K349" s="195" t="s">
        <v>180</v>
      </c>
      <c r="L349" s="61"/>
      <c r="M349" s="200" t="s">
        <v>22</v>
      </c>
      <c r="N349" s="201" t="s">
        <v>48</v>
      </c>
      <c r="O349" s="42"/>
      <c r="P349" s="202">
        <f>O349*H349</f>
        <v>0</v>
      </c>
      <c r="Q349" s="202">
        <v>1.2E-4</v>
      </c>
      <c r="R349" s="202">
        <f>Q349*H349</f>
        <v>1.8165240000000003E-2</v>
      </c>
      <c r="S349" s="202">
        <v>0</v>
      </c>
      <c r="T349" s="203">
        <f>S349*H349</f>
        <v>0</v>
      </c>
      <c r="AR349" s="24" t="s">
        <v>181</v>
      </c>
      <c r="AT349" s="24" t="s">
        <v>176</v>
      </c>
      <c r="AU349" s="24" t="s">
        <v>86</v>
      </c>
      <c r="AY349" s="24" t="s">
        <v>174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24" t="s">
        <v>24</v>
      </c>
      <c r="BK349" s="204">
        <f>ROUND(I349*H349,2)</f>
        <v>0</v>
      </c>
      <c r="BL349" s="24" t="s">
        <v>181</v>
      </c>
      <c r="BM349" s="24" t="s">
        <v>552</v>
      </c>
    </row>
    <row r="350" spans="2:65" s="11" customFormat="1" ht="13.5">
      <c r="B350" s="205"/>
      <c r="C350" s="206"/>
      <c r="D350" s="207" t="s">
        <v>191</v>
      </c>
      <c r="E350" s="208" t="s">
        <v>22</v>
      </c>
      <c r="F350" s="209" t="s">
        <v>553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191</v>
      </c>
      <c r="AU350" s="216" t="s">
        <v>86</v>
      </c>
      <c r="AV350" s="11" t="s">
        <v>24</v>
      </c>
      <c r="AW350" s="11" t="s">
        <v>41</v>
      </c>
      <c r="AX350" s="11" t="s">
        <v>77</v>
      </c>
      <c r="AY350" s="216" t="s">
        <v>174</v>
      </c>
    </row>
    <row r="351" spans="2:65" s="12" customFormat="1" ht="13.5">
      <c r="B351" s="217"/>
      <c r="C351" s="218"/>
      <c r="D351" s="207" t="s">
        <v>191</v>
      </c>
      <c r="E351" s="219" t="s">
        <v>22</v>
      </c>
      <c r="F351" s="220" t="s">
        <v>554</v>
      </c>
      <c r="G351" s="218"/>
      <c r="H351" s="221">
        <v>11.55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191</v>
      </c>
      <c r="AU351" s="227" t="s">
        <v>86</v>
      </c>
      <c r="AV351" s="12" t="s">
        <v>86</v>
      </c>
      <c r="AW351" s="12" t="s">
        <v>41</v>
      </c>
      <c r="AX351" s="12" t="s">
        <v>77</v>
      </c>
      <c r="AY351" s="227" t="s">
        <v>174</v>
      </c>
    </row>
    <row r="352" spans="2:65" s="11" customFormat="1" ht="13.5">
      <c r="B352" s="205"/>
      <c r="C352" s="206"/>
      <c r="D352" s="207" t="s">
        <v>191</v>
      </c>
      <c r="E352" s="208" t="s">
        <v>22</v>
      </c>
      <c r="F352" s="209" t="s">
        <v>555</v>
      </c>
      <c r="G352" s="206"/>
      <c r="H352" s="210" t="s">
        <v>22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191</v>
      </c>
      <c r="AU352" s="216" t="s">
        <v>86</v>
      </c>
      <c r="AV352" s="11" t="s">
        <v>24</v>
      </c>
      <c r="AW352" s="11" t="s">
        <v>41</v>
      </c>
      <c r="AX352" s="11" t="s">
        <v>77</v>
      </c>
      <c r="AY352" s="216" t="s">
        <v>174</v>
      </c>
    </row>
    <row r="353" spans="2:65" s="12" customFormat="1" ht="13.5">
      <c r="B353" s="217"/>
      <c r="C353" s="218"/>
      <c r="D353" s="207" t="s">
        <v>191</v>
      </c>
      <c r="E353" s="219" t="s">
        <v>22</v>
      </c>
      <c r="F353" s="220" t="s">
        <v>556</v>
      </c>
      <c r="G353" s="218"/>
      <c r="H353" s="221">
        <v>3.2250000000000001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191</v>
      </c>
      <c r="AU353" s="227" t="s">
        <v>86</v>
      </c>
      <c r="AV353" s="12" t="s">
        <v>86</v>
      </c>
      <c r="AW353" s="12" t="s">
        <v>41</v>
      </c>
      <c r="AX353" s="12" t="s">
        <v>77</v>
      </c>
      <c r="AY353" s="227" t="s">
        <v>174</v>
      </c>
    </row>
    <row r="354" spans="2:65" s="11" customFormat="1" ht="13.5">
      <c r="B354" s="205"/>
      <c r="C354" s="206"/>
      <c r="D354" s="207" t="s">
        <v>191</v>
      </c>
      <c r="E354" s="208" t="s">
        <v>22</v>
      </c>
      <c r="F354" s="209" t="s">
        <v>557</v>
      </c>
      <c r="G354" s="206"/>
      <c r="H354" s="210" t="s">
        <v>22</v>
      </c>
      <c r="I354" s="211"/>
      <c r="J354" s="206"/>
      <c r="K354" s="206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191</v>
      </c>
      <c r="AU354" s="216" t="s">
        <v>86</v>
      </c>
      <c r="AV354" s="11" t="s">
        <v>24</v>
      </c>
      <c r="AW354" s="11" t="s">
        <v>41</v>
      </c>
      <c r="AX354" s="11" t="s">
        <v>77</v>
      </c>
      <c r="AY354" s="216" t="s">
        <v>174</v>
      </c>
    </row>
    <row r="355" spans="2:65" s="12" customFormat="1" ht="13.5">
      <c r="B355" s="217"/>
      <c r="C355" s="218"/>
      <c r="D355" s="207" t="s">
        <v>191</v>
      </c>
      <c r="E355" s="219" t="s">
        <v>22</v>
      </c>
      <c r="F355" s="220" t="s">
        <v>558</v>
      </c>
      <c r="G355" s="218"/>
      <c r="H355" s="221">
        <v>41.7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191</v>
      </c>
      <c r="AU355" s="227" t="s">
        <v>86</v>
      </c>
      <c r="AV355" s="12" t="s">
        <v>86</v>
      </c>
      <c r="AW355" s="12" t="s">
        <v>41</v>
      </c>
      <c r="AX355" s="12" t="s">
        <v>77</v>
      </c>
      <c r="AY355" s="227" t="s">
        <v>174</v>
      </c>
    </row>
    <row r="356" spans="2:65" s="12" customFormat="1" ht="13.5">
      <c r="B356" s="217"/>
      <c r="C356" s="218"/>
      <c r="D356" s="207" t="s">
        <v>191</v>
      </c>
      <c r="E356" s="219" t="s">
        <v>22</v>
      </c>
      <c r="F356" s="220" t="s">
        <v>559</v>
      </c>
      <c r="G356" s="218"/>
      <c r="H356" s="221">
        <v>-3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191</v>
      </c>
      <c r="AU356" s="227" t="s">
        <v>86</v>
      </c>
      <c r="AV356" s="12" t="s">
        <v>86</v>
      </c>
      <c r="AW356" s="12" t="s">
        <v>41</v>
      </c>
      <c r="AX356" s="12" t="s">
        <v>77</v>
      </c>
      <c r="AY356" s="227" t="s">
        <v>174</v>
      </c>
    </row>
    <row r="357" spans="2:65" s="11" customFormat="1" ht="13.5">
      <c r="B357" s="205"/>
      <c r="C357" s="206"/>
      <c r="D357" s="207" t="s">
        <v>191</v>
      </c>
      <c r="E357" s="208" t="s">
        <v>22</v>
      </c>
      <c r="F357" s="209" t="s">
        <v>560</v>
      </c>
      <c r="G357" s="206"/>
      <c r="H357" s="210" t="s">
        <v>22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191</v>
      </c>
      <c r="AU357" s="216" t="s">
        <v>86</v>
      </c>
      <c r="AV357" s="11" t="s">
        <v>24</v>
      </c>
      <c r="AW357" s="11" t="s">
        <v>41</v>
      </c>
      <c r="AX357" s="11" t="s">
        <v>77</v>
      </c>
      <c r="AY357" s="216" t="s">
        <v>174</v>
      </c>
    </row>
    <row r="358" spans="2:65" s="12" customFormat="1" ht="27">
      <c r="B358" s="217"/>
      <c r="C358" s="218"/>
      <c r="D358" s="207" t="s">
        <v>191</v>
      </c>
      <c r="E358" s="219" t="s">
        <v>22</v>
      </c>
      <c r="F358" s="220" t="s">
        <v>561</v>
      </c>
      <c r="G358" s="218"/>
      <c r="H358" s="221">
        <v>97.902000000000001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191</v>
      </c>
      <c r="AU358" s="227" t="s">
        <v>86</v>
      </c>
      <c r="AV358" s="12" t="s">
        <v>86</v>
      </c>
      <c r="AW358" s="12" t="s">
        <v>41</v>
      </c>
      <c r="AX358" s="12" t="s">
        <v>77</v>
      </c>
      <c r="AY358" s="227" t="s">
        <v>174</v>
      </c>
    </row>
    <row r="359" spans="2:65" s="13" customFormat="1" ht="13.5">
      <c r="B359" s="228"/>
      <c r="C359" s="229"/>
      <c r="D359" s="230" t="s">
        <v>191</v>
      </c>
      <c r="E359" s="231" t="s">
        <v>22</v>
      </c>
      <c r="F359" s="232" t="s">
        <v>206</v>
      </c>
      <c r="G359" s="229"/>
      <c r="H359" s="233">
        <v>151.37700000000001</v>
      </c>
      <c r="I359" s="234"/>
      <c r="J359" s="229"/>
      <c r="K359" s="229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191</v>
      </c>
      <c r="AU359" s="239" t="s">
        <v>86</v>
      </c>
      <c r="AV359" s="13" t="s">
        <v>181</v>
      </c>
      <c r="AW359" s="13" t="s">
        <v>41</v>
      </c>
      <c r="AX359" s="13" t="s">
        <v>24</v>
      </c>
      <c r="AY359" s="239" t="s">
        <v>174</v>
      </c>
    </row>
    <row r="360" spans="2:65" s="1" customFormat="1" ht="22.5" customHeight="1">
      <c r="B360" s="41"/>
      <c r="C360" s="193" t="s">
        <v>562</v>
      </c>
      <c r="D360" s="193" t="s">
        <v>176</v>
      </c>
      <c r="E360" s="194" t="s">
        <v>563</v>
      </c>
      <c r="F360" s="195" t="s">
        <v>564</v>
      </c>
      <c r="G360" s="196" t="s">
        <v>551</v>
      </c>
      <c r="H360" s="197">
        <v>85</v>
      </c>
      <c r="I360" s="198"/>
      <c r="J360" s="199">
        <f>ROUND(I360*H360,2)</f>
        <v>0</v>
      </c>
      <c r="K360" s="195" t="s">
        <v>565</v>
      </c>
      <c r="L360" s="61"/>
      <c r="M360" s="200" t="s">
        <v>22</v>
      </c>
      <c r="N360" s="201" t="s">
        <v>48</v>
      </c>
      <c r="O360" s="42"/>
      <c r="P360" s="202">
        <f>O360*H360</f>
        <v>0</v>
      </c>
      <c r="Q360" s="202">
        <v>1.3999999999999999E-4</v>
      </c>
      <c r="R360" s="202">
        <f>Q360*H360</f>
        <v>1.1899999999999999E-2</v>
      </c>
      <c r="S360" s="202">
        <v>0</v>
      </c>
      <c r="T360" s="203">
        <f>S360*H360</f>
        <v>0</v>
      </c>
      <c r="AR360" s="24" t="s">
        <v>181</v>
      </c>
      <c r="AT360" s="24" t="s">
        <v>176</v>
      </c>
      <c r="AU360" s="24" t="s">
        <v>86</v>
      </c>
      <c r="AY360" s="24" t="s">
        <v>174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24" t="s">
        <v>24</v>
      </c>
      <c r="BK360" s="204">
        <f>ROUND(I360*H360,2)</f>
        <v>0</v>
      </c>
      <c r="BL360" s="24" t="s">
        <v>181</v>
      </c>
      <c r="BM360" s="24" t="s">
        <v>566</v>
      </c>
    </row>
    <row r="361" spans="2:65" s="11" customFormat="1" ht="13.5">
      <c r="B361" s="205"/>
      <c r="C361" s="206"/>
      <c r="D361" s="207" t="s">
        <v>191</v>
      </c>
      <c r="E361" s="208" t="s">
        <v>22</v>
      </c>
      <c r="F361" s="209" t="s">
        <v>567</v>
      </c>
      <c r="G361" s="206"/>
      <c r="H361" s="210" t="s">
        <v>22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191</v>
      </c>
      <c r="AU361" s="216" t="s">
        <v>86</v>
      </c>
      <c r="AV361" s="11" t="s">
        <v>24</v>
      </c>
      <c r="AW361" s="11" t="s">
        <v>41</v>
      </c>
      <c r="AX361" s="11" t="s">
        <v>77</v>
      </c>
      <c r="AY361" s="216" t="s">
        <v>174</v>
      </c>
    </row>
    <row r="362" spans="2:65" s="12" customFormat="1" ht="13.5">
      <c r="B362" s="217"/>
      <c r="C362" s="218"/>
      <c r="D362" s="230" t="s">
        <v>191</v>
      </c>
      <c r="E362" s="240" t="s">
        <v>22</v>
      </c>
      <c r="F362" s="241" t="s">
        <v>568</v>
      </c>
      <c r="G362" s="218"/>
      <c r="H362" s="242">
        <v>85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191</v>
      </c>
      <c r="AU362" s="227" t="s">
        <v>86</v>
      </c>
      <c r="AV362" s="12" t="s">
        <v>86</v>
      </c>
      <c r="AW362" s="12" t="s">
        <v>41</v>
      </c>
      <c r="AX362" s="12" t="s">
        <v>24</v>
      </c>
      <c r="AY362" s="227" t="s">
        <v>174</v>
      </c>
    </row>
    <row r="363" spans="2:65" s="1" customFormat="1" ht="22.5" customHeight="1">
      <c r="B363" s="41"/>
      <c r="C363" s="193" t="s">
        <v>569</v>
      </c>
      <c r="D363" s="193" t="s">
        <v>176</v>
      </c>
      <c r="E363" s="194" t="s">
        <v>570</v>
      </c>
      <c r="F363" s="195" t="s">
        <v>571</v>
      </c>
      <c r="G363" s="196" t="s">
        <v>551</v>
      </c>
      <c r="H363" s="197">
        <v>79.3</v>
      </c>
      <c r="I363" s="198"/>
      <c r="J363" s="199">
        <f>ROUND(I363*H363,2)</f>
        <v>0</v>
      </c>
      <c r="K363" s="195" t="s">
        <v>22</v>
      </c>
      <c r="L363" s="61"/>
      <c r="M363" s="200" t="s">
        <v>22</v>
      </c>
      <c r="N363" s="201" t="s">
        <v>48</v>
      </c>
      <c r="O363" s="42"/>
      <c r="P363" s="202">
        <f>O363*H363</f>
        <v>0</v>
      </c>
      <c r="Q363" s="202">
        <v>2.0000000000000001E-4</v>
      </c>
      <c r="R363" s="202">
        <f>Q363*H363</f>
        <v>1.5859999999999999E-2</v>
      </c>
      <c r="S363" s="202">
        <v>0</v>
      </c>
      <c r="T363" s="203">
        <f>S363*H363</f>
        <v>0</v>
      </c>
      <c r="AR363" s="24" t="s">
        <v>181</v>
      </c>
      <c r="AT363" s="24" t="s">
        <v>176</v>
      </c>
      <c r="AU363" s="24" t="s">
        <v>86</v>
      </c>
      <c r="AY363" s="24" t="s">
        <v>174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24</v>
      </c>
      <c r="BK363" s="204">
        <f>ROUND(I363*H363,2)</f>
        <v>0</v>
      </c>
      <c r="BL363" s="24" t="s">
        <v>181</v>
      </c>
      <c r="BM363" s="24" t="s">
        <v>572</v>
      </c>
    </row>
    <row r="364" spans="2:65" s="11" customFormat="1" ht="13.5">
      <c r="B364" s="205"/>
      <c r="C364" s="206"/>
      <c r="D364" s="207" t="s">
        <v>191</v>
      </c>
      <c r="E364" s="208" t="s">
        <v>22</v>
      </c>
      <c r="F364" s="209" t="s">
        <v>573</v>
      </c>
      <c r="G364" s="206"/>
      <c r="H364" s="210" t="s">
        <v>22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191</v>
      </c>
      <c r="AU364" s="216" t="s">
        <v>86</v>
      </c>
      <c r="AV364" s="11" t="s">
        <v>24</v>
      </c>
      <c r="AW364" s="11" t="s">
        <v>41</v>
      </c>
      <c r="AX364" s="11" t="s">
        <v>77</v>
      </c>
      <c r="AY364" s="216" t="s">
        <v>174</v>
      </c>
    </row>
    <row r="365" spans="2:65" s="12" customFormat="1" ht="13.5">
      <c r="B365" s="217"/>
      <c r="C365" s="218"/>
      <c r="D365" s="230" t="s">
        <v>191</v>
      </c>
      <c r="E365" s="240" t="s">
        <v>22</v>
      </c>
      <c r="F365" s="241" t="s">
        <v>574</v>
      </c>
      <c r="G365" s="218"/>
      <c r="H365" s="242">
        <v>79.3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191</v>
      </c>
      <c r="AU365" s="227" t="s">
        <v>86</v>
      </c>
      <c r="AV365" s="12" t="s">
        <v>86</v>
      </c>
      <c r="AW365" s="12" t="s">
        <v>41</v>
      </c>
      <c r="AX365" s="12" t="s">
        <v>24</v>
      </c>
      <c r="AY365" s="227" t="s">
        <v>174</v>
      </c>
    </row>
    <row r="366" spans="2:65" s="1" customFormat="1" ht="31.5" customHeight="1">
      <c r="B366" s="41"/>
      <c r="C366" s="193" t="s">
        <v>575</v>
      </c>
      <c r="D366" s="193" t="s">
        <v>176</v>
      </c>
      <c r="E366" s="194" t="s">
        <v>576</v>
      </c>
      <c r="F366" s="195" t="s">
        <v>577</v>
      </c>
      <c r="G366" s="196" t="s">
        <v>179</v>
      </c>
      <c r="H366" s="197">
        <v>16</v>
      </c>
      <c r="I366" s="198"/>
      <c r="J366" s="199">
        <f>ROUND(I366*H366,2)</f>
        <v>0</v>
      </c>
      <c r="K366" s="195" t="s">
        <v>22</v>
      </c>
      <c r="L366" s="61"/>
      <c r="M366" s="200" t="s">
        <v>22</v>
      </c>
      <c r="N366" s="201" t="s">
        <v>48</v>
      </c>
      <c r="O366" s="42"/>
      <c r="P366" s="202">
        <f>O366*H366</f>
        <v>0</v>
      </c>
      <c r="Q366" s="202">
        <v>1.61E-2</v>
      </c>
      <c r="R366" s="202">
        <f>Q366*H366</f>
        <v>0.2576</v>
      </c>
      <c r="S366" s="202">
        <v>0</v>
      </c>
      <c r="T366" s="203">
        <f>S366*H366</f>
        <v>0</v>
      </c>
      <c r="AR366" s="24" t="s">
        <v>181</v>
      </c>
      <c r="AT366" s="24" t="s">
        <v>176</v>
      </c>
      <c r="AU366" s="24" t="s">
        <v>86</v>
      </c>
      <c r="AY366" s="24" t="s">
        <v>174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24" t="s">
        <v>24</v>
      </c>
      <c r="BK366" s="204">
        <f>ROUND(I366*H366,2)</f>
        <v>0</v>
      </c>
      <c r="BL366" s="24" t="s">
        <v>181</v>
      </c>
      <c r="BM366" s="24" t="s">
        <v>578</v>
      </c>
    </row>
    <row r="367" spans="2:65" s="1" customFormat="1" ht="27">
      <c r="B367" s="41"/>
      <c r="C367" s="63"/>
      <c r="D367" s="207" t="s">
        <v>237</v>
      </c>
      <c r="E367" s="63"/>
      <c r="F367" s="255" t="s">
        <v>579</v>
      </c>
      <c r="G367" s="63"/>
      <c r="H367" s="63"/>
      <c r="I367" s="163"/>
      <c r="J367" s="63"/>
      <c r="K367" s="63"/>
      <c r="L367" s="61"/>
      <c r="M367" s="244"/>
      <c r="N367" s="42"/>
      <c r="O367" s="42"/>
      <c r="P367" s="42"/>
      <c r="Q367" s="42"/>
      <c r="R367" s="42"/>
      <c r="S367" s="42"/>
      <c r="T367" s="78"/>
      <c r="AT367" s="24" t="s">
        <v>237</v>
      </c>
      <c r="AU367" s="24" t="s">
        <v>86</v>
      </c>
    </row>
    <row r="368" spans="2:65" s="10" customFormat="1" ht="29.85" customHeight="1">
      <c r="B368" s="176"/>
      <c r="C368" s="177"/>
      <c r="D368" s="178" t="s">
        <v>76</v>
      </c>
      <c r="E368" s="259" t="s">
        <v>181</v>
      </c>
      <c r="F368" s="259" t="s">
        <v>580</v>
      </c>
      <c r="G368" s="177"/>
      <c r="H368" s="177"/>
      <c r="I368" s="180"/>
      <c r="J368" s="260">
        <f>BK368</f>
        <v>0</v>
      </c>
      <c r="K368" s="177"/>
      <c r="L368" s="182"/>
      <c r="M368" s="183"/>
      <c r="N368" s="184"/>
      <c r="O368" s="184"/>
      <c r="P368" s="185">
        <f>P369</f>
        <v>0</v>
      </c>
      <c r="Q368" s="184"/>
      <c r="R368" s="185">
        <f>R369</f>
        <v>123.42292112999999</v>
      </c>
      <c r="S368" s="184"/>
      <c r="T368" s="186">
        <f>T369</f>
        <v>0</v>
      </c>
      <c r="AR368" s="187" t="s">
        <v>24</v>
      </c>
      <c r="AT368" s="188" t="s">
        <v>76</v>
      </c>
      <c r="AU368" s="188" t="s">
        <v>24</v>
      </c>
      <c r="AY368" s="187" t="s">
        <v>174</v>
      </c>
      <c r="BK368" s="189">
        <f>BK369</f>
        <v>0</v>
      </c>
    </row>
    <row r="369" spans="2:65" s="10" customFormat="1" ht="14.85" customHeight="1">
      <c r="B369" s="176"/>
      <c r="C369" s="177"/>
      <c r="D369" s="190" t="s">
        <v>76</v>
      </c>
      <c r="E369" s="191" t="s">
        <v>438</v>
      </c>
      <c r="F369" s="191" t="s">
        <v>581</v>
      </c>
      <c r="G369" s="177"/>
      <c r="H369" s="177"/>
      <c r="I369" s="180"/>
      <c r="J369" s="192">
        <f>BK369</f>
        <v>0</v>
      </c>
      <c r="K369" s="177"/>
      <c r="L369" s="182"/>
      <c r="M369" s="183"/>
      <c r="N369" s="184"/>
      <c r="O369" s="184"/>
      <c r="P369" s="185">
        <f>SUM(P370:P421)</f>
        <v>0</v>
      </c>
      <c r="Q369" s="184"/>
      <c r="R369" s="185">
        <f>SUM(R370:R421)</f>
        <v>123.42292112999999</v>
      </c>
      <c r="S369" s="184"/>
      <c r="T369" s="186">
        <f>SUM(T370:T421)</f>
        <v>0</v>
      </c>
      <c r="AR369" s="187" t="s">
        <v>24</v>
      </c>
      <c r="AT369" s="188" t="s">
        <v>76</v>
      </c>
      <c r="AU369" s="188" t="s">
        <v>86</v>
      </c>
      <c r="AY369" s="187" t="s">
        <v>174</v>
      </c>
      <c r="BK369" s="189">
        <f>SUM(BK370:BK421)</f>
        <v>0</v>
      </c>
    </row>
    <row r="370" spans="2:65" s="1" customFormat="1" ht="31.5" customHeight="1">
      <c r="B370" s="41"/>
      <c r="C370" s="193" t="s">
        <v>582</v>
      </c>
      <c r="D370" s="193" t="s">
        <v>176</v>
      </c>
      <c r="E370" s="194" t="s">
        <v>583</v>
      </c>
      <c r="F370" s="195" t="s">
        <v>584</v>
      </c>
      <c r="G370" s="196" t="s">
        <v>189</v>
      </c>
      <c r="H370" s="197">
        <v>41.896000000000001</v>
      </c>
      <c r="I370" s="198"/>
      <c r="J370" s="199">
        <f>ROUND(I370*H370,2)</f>
        <v>0</v>
      </c>
      <c r="K370" s="195" t="s">
        <v>180</v>
      </c>
      <c r="L370" s="61"/>
      <c r="M370" s="200" t="s">
        <v>22</v>
      </c>
      <c r="N370" s="201" t="s">
        <v>48</v>
      </c>
      <c r="O370" s="42"/>
      <c r="P370" s="202">
        <f>O370*H370</f>
        <v>0</v>
      </c>
      <c r="Q370" s="202">
        <v>2.45343</v>
      </c>
      <c r="R370" s="202">
        <f>Q370*H370</f>
        <v>102.78890328</v>
      </c>
      <c r="S370" s="202">
        <v>0</v>
      </c>
      <c r="T370" s="203">
        <f>S370*H370</f>
        <v>0</v>
      </c>
      <c r="AR370" s="24" t="s">
        <v>181</v>
      </c>
      <c r="AT370" s="24" t="s">
        <v>176</v>
      </c>
      <c r="AU370" s="24" t="s">
        <v>186</v>
      </c>
      <c r="AY370" s="24" t="s">
        <v>174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24" t="s">
        <v>24</v>
      </c>
      <c r="BK370" s="204">
        <f>ROUND(I370*H370,2)</f>
        <v>0</v>
      </c>
      <c r="BL370" s="24" t="s">
        <v>181</v>
      </c>
      <c r="BM370" s="24" t="s">
        <v>585</v>
      </c>
    </row>
    <row r="371" spans="2:65" s="11" customFormat="1" ht="13.5">
      <c r="B371" s="205"/>
      <c r="C371" s="206"/>
      <c r="D371" s="207" t="s">
        <v>191</v>
      </c>
      <c r="E371" s="208" t="s">
        <v>22</v>
      </c>
      <c r="F371" s="209" t="s">
        <v>586</v>
      </c>
      <c r="G371" s="206"/>
      <c r="H371" s="210" t="s">
        <v>22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191</v>
      </c>
      <c r="AU371" s="216" t="s">
        <v>186</v>
      </c>
      <c r="AV371" s="11" t="s">
        <v>24</v>
      </c>
      <c r="AW371" s="11" t="s">
        <v>41</v>
      </c>
      <c r="AX371" s="11" t="s">
        <v>77</v>
      </c>
      <c r="AY371" s="216" t="s">
        <v>174</v>
      </c>
    </row>
    <row r="372" spans="2:65" s="12" customFormat="1" ht="13.5">
      <c r="B372" s="217"/>
      <c r="C372" s="218"/>
      <c r="D372" s="207" t="s">
        <v>191</v>
      </c>
      <c r="E372" s="219" t="s">
        <v>22</v>
      </c>
      <c r="F372" s="220" t="s">
        <v>587</v>
      </c>
      <c r="G372" s="218"/>
      <c r="H372" s="221">
        <v>34.811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191</v>
      </c>
      <c r="AU372" s="227" t="s">
        <v>186</v>
      </c>
      <c r="AV372" s="12" t="s">
        <v>86</v>
      </c>
      <c r="AW372" s="12" t="s">
        <v>41</v>
      </c>
      <c r="AX372" s="12" t="s">
        <v>77</v>
      </c>
      <c r="AY372" s="227" t="s">
        <v>174</v>
      </c>
    </row>
    <row r="373" spans="2:65" s="11" customFormat="1" ht="13.5">
      <c r="B373" s="205"/>
      <c r="C373" s="206"/>
      <c r="D373" s="207" t="s">
        <v>191</v>
      </c>
      <c r="E373" s="208" t="s">
        <v>22</v>
      </c>
      <c r="F373" s="209" t="s">
        <v>588</v>
      </c>
      <c r="G373" s="206"/>
      <c r="H373" s="210" t="s">
        <v>22</v>
      </c>
      <c r="I373" s="211"/>
      <c r="J373" s="206"/>
      <c r="K373" s="206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191</v>
      </c>
      <c r="AU373" s="216" t="s">
        <v>186</v>
      </c>
      <c r="AV373" s="11" t="s">
        <v>24</v>
      </c>
      <c r="AW373" s="11" t="s">
        <v>41</v>
      </c>
      <c r="AX373" s="11" t="s">
        <v>77</v>
      </c>
      <c r="AY373" s="216" t="s">
        <v>174</v>
      </c>
    </row>
    <row r="374" spans="2:65" s="12" customFormat="1" ht="13.5">
      <c r="B374" s="217"/>
      <c r="C374" s="218"/>
      <c r="D374" s="207" t="s">
        <v>191</v>
      </c>
      <c r="E374" s="219" t="s">
        <v>22</v>
      </c>
      <c r="F374" s="220" t="s">
        <v>589</v>
      </c>
      <c r="G374" s="218"/>
      <c r="H374" s="221">
        <v>7.085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191</v>
      </c>
      <c r="AU374" s="227" t="s">
        <v>186</v>
      </c>
      <c r="AV374" s="12" t="s">
        <v>86</v>
      </c>
      <c r="AW374" s="12" t="s">
        <v>41</v>
      </c>
      <c r="AX374" s="12" t="s">
        <v>77</v>
      </c>
      <c r="AY374" s="227" t="s">
        <v>174</v>
      </c>
    </row>
    <row r="375" spans="2:65" s="12" customFormat="1" ht="13.5">
      <c r="B375" s="217"/>
      <c r="C375" s="218"/>
      <c r="D375" s="207" t="s">
        <v>191</v>
      </c>
      <c r="E375" s="219" t="s">
        <v>22</v>
      </c>
      <c r="F375" s="220" t="s">
        <v>22</v>
      </c>
      <c r="G375" s="218"/>
      <c r="H375" s="221">
        <v>0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191</v>
      </c>
      <c r="AU375" s="227" t="s">
        <v>186</v>
      </c>
      <c r="AV375" s="12" t="s">
        <v>86</v>
      </c>
      <c r="AW375" s="12" t="s">
        <v>41</v>
      </c>
      <c r="AX375" s="12" t="s">
        <v>77</v>
      </c>
      <c r="AY375" s="227" t="s">
        <v>174</v>
      </c>
    </row>
    <row r="376" spans="2:65" s="13" customFormat="1" ht="13.5">
      <c r="B376" s="228"/>
      <c r="C376" s="229"/>
      <c r="D376" s="230" t="s">
        <v>191</v>
      </c>
      <c r="E376" s="231" t="s">
        <v>22</v>
      </c>
      <c r="F376" s="232" t="s">
        <v>206</v>
      </c>
      <c r="G376" s="229"/>
      <c r="H376" s="233">
        <v>41.896000000000001</v>
      </c>
      <c r="I376" s="234"/>
      <c r="J376" s="229"/>
      <c r="K376" s="229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191</v>
      </c>
      <c r="AU376" s="239" t="s">
        <v>186</v>
      </c>
      <c r="AV376" s="13" t="s">
        <v>181</v>
      </c>
      <c r="AW376" s="13" t="s">
        <v>41</v>
      </c>
      <c r="AX376" s="13" t="s">
        <v>24</v>
      </c>
      <c r="AY376" s="239" t="s">
        <v>174</v>
      </c>
    </row>
    <row r="377" spans="2:65" s="1" customFormat="1" ht="31.5" customHeight="1">
      <c r="B377" s="41"/>
      <c r="C377" s="193" t="s">
        <v>590</v>
      </c>
      <c r="D377" s="193" t="s">
        <v>176</v>
      </c>
      <c r="E377" s="194" t="s">
        <v>591</v>
      </c>
      <c r="F377" s="195" t="s">
        <v>592</v>
      </c>
      <c r="G377" s="196" t="s">
        <v>223</v>
      </c>
      <c r="H377" s="197">
        <v>150.423</v>
      </c>
      <c r="I377" s="198"/>
      <c r="J377" s="199">
        <f>ROUND(I377*H377,2)</f>
        <v>0</v>
      </c>
      <c r="K377" s="195" t="s">
        <v>180</v>
      </c>
      <c r="L377" s="61"/>
      <c r="M377" s="200" t="s">
        <v>22</v>
      </c>
      <c r="N377" s="201" t="s">
        <v>48</v>
      </c>
      <c r="O377" s="42"/>
      <c r="P377" s="202">
        <f>O377*H377</f>
        <v>0</v>
      </c>
      <c r="Q377" s="202">
        <v>2.15E-3</v>
      </c>
      <c r="R377" s="202">
        <f>Q377*H377</f>
        <v>0.32340944999999999</v>
      </c>
      <c r="S377" s="202">
        <v>0</v>
      </c>
      <c r="T377" s="203">
        <f>S377*H377</f>
        <v>0</v>
      </c>
      <c r="AR377" s="24" t="s">
        <v>181</v>
      </c>
      <c r="AT377" s="24" t="s">
        <v>176</v>
      </c>
      <c r="AU377" s="24" t="s">
        <v>186</v>
      </c>
      <c r="AY377" s="24" t="s">
        <v>174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24" t="s">
        <v>24</v>
      </c>
      <c r="BK377" s="204">
        <f>ROUND(I377*H377,2)</f>
        <v>0</v>
      </c>
      <c r="BL377" s="24" t="s">
        <v>181</v>
      </c>
      <c r="BM377" s="24" t="s">
        <v>593</v>
      </c>
    </row>
    <row r="378" spans="2:65" s="11" customFormat="1" ht="13.5">
      <c r="B378" s="205"/>
      <c r="C378" s="206"/>
      <c r="D378" s="207" t="s">
        <v>191</v>
      </c>
      <c r="E378" s="208" t="s">
        <v>22</v>
      </c>
      <c r="F378" s="209" t="s">
        <v>594</v>
      </c>
      <c r="G378" s="206"/>
      <c r="H378" s="210" t="s">
        <v>22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191</v>
      </c>
      <c r="AU378" s="216" t="s">
        <v>186</v>
      </c>
      <c r="AV378" s="11" t="s">
        <v>24</v>
      </c>
      <c r="AW378" s="11" t="s">
        <v>41</v>
      </c>
      <c r="AX378" s="11" t="s">
        <v>77</v>
      </c>
      <c r="AY378" s="216" t="s">
        <v>174</v>
      </c>
    </row>
    <row r="379" spans="2:65" s="12" customFormat="1" ht="13.5">
      <c r="B379" s="217"/>
      <c r="C379" s="218"/>
      <c r="D379" s="207" t="s">
        <v>191</v>
      </c>
      <c r="E379" s="219" t="s">
        <v>22</v>
      </c>
      <c r="F379" s="220" t="s">
        <v>595</v>
      </c>
      <c r="G379" s="218"/>
      <c r="H379" s="221">
        <v>111.54300000000001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191</v>
      </c>
      <c r="AU379" s="227" t="s">
        <v>186</v>
      </c>
      <c r="AV379" s="12" t="s">
        <v>86</v>
      </c>
      <c r="AW379" s="12" t="s">
        <v>41</v>
      </c>
      <c r="AX379" s="12" t="s">
        <v>77</v>
      </c>
      <c r="AY379" s="227" t="s">
        <v>174</v>
      </c>
    </row>
    <row r="380" spans="2:65" s="11" customFormat="1" ht="13.5">
      <c r="B380" s="205"/>
      <c r="C380" s="206"/>
      <c r="D380" s="207" t="s">
        <v>191</v>
      </c>
      <c r="E380" s="208" t="s">
        <v>22</v>
      </c>
      <c r="F380" s="209" t="s">
        <v>596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191</v>
      </c>
      <c r="AU380" s="216" t="s">
        <v>186</v>
      </c>
      <c r="AV380" s="11" t="s">
        <v>24</v>
      </c>
      <c r="AW380" s="11" t="s">
        <v>41</v>
      </c>
      <c r="AX380" s="11" t="s">
        <v>77</v>
      </c>
      <c r="AY380" s="216" t="s">
        <v>174</v>
      </c>
    </row>
    <row r="381" spans="2:65" s="12" customFormat="1" ht="13.5">
      <c r="B381" s="217"/>
      <c r="C381" s="218"/>
      <c r="D381" s="207" t="s">
        <v>191</v>
      </c>
      <c r="E381" s="219" t="s">
        <v>22</v>
      </c>
      <c r="F381" s="220" t="s">
        <v>597</v>
      </c>
      <c r="G381" s="218"/>
      <c r="H381" s="221">
        <v>38.880000000000003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191</v>
      </c>
      <c r="AU381" s="227" t="s">
        <v>186</v>
      </c>
      <c r="AV381" s="12" t="s">
        <v>86</v>
      </c>
      <c r="AW381" s="12" t="s">
        <v>41</v>
      </c>
      <c r="AX381" s="12" t="s">
        <v>77</v>
      </c>
      <c r="AY381" s="227" t="s">
        <v>174</v>
      </c>
    </row>
    <row r="382" spans="2:65" s="13" customFormat="1" ht="13.5">
      <c r="B382" s="228"/>
      <c r="C382" s="229"/>
      <c r="D382" s="230" t="s">
        <v>191</v>
      </c>
      <c r="E382" s="231" t="s">
        <v>22</v>
      </c>
      <c r="F382" s="232" t="s">
        <v>206</v>
      </c>
      <c r="G382" s="229"/>
      <c r="H382" s="233">
        <v>150.423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191</v>
      </c>
      <c r="AU382" s="239" t="s">
        <v>186</v>
      </c>
      <c r="AV382" s="13" t="s">
        <v>181</v>
      </c>
      <c r="AW382" s="13" t="s">
        <v>41</v>
      </c>
      <c r="AX382" s="13" t="s">
        <v>24</v>
      </c>
      <c r="AY382" s="239" t="s">
        <v>174</v>
      </c>
    </row>
    <row r="383" spans="2:65" s="1" customFormat="1" ht="31.5" customHeight="1">
      <c r="B383" s="41"/>
      <c r="C383" s="193" t="s">
        <v>598</v>
      </c>
      <c r="D383" s="193" t="s">
        <v>176</v>
      </c>
      <c r="E383" s="194" t="s">
        <v>599</v>
      </c>
      <c r="F383" s="195" t="s">
        <v>600</v>
      </c>
      <c r="G383" s="196" t="s">
        <v>223</v>
      </c>
      <c r="H383" s="197">
        <v>150.423</v>
      </c>
      <c r="I383" s="198"/>
      <c r="J383" s="199">
        <f>ROUND(I383*H383,2)</f>
        <v>0</v>
      </c>
      <c r="K383" s="195" t="s">
        <v>180</v>
      </c>
      <c r="L383" s="61"/>
      <c r="M383" s="200" t="s">
        <v>22</v>
      </c>
      <c r="N383" s="201" t="s">
        <v>48</v>
      </c>
      <c r="O383" s="42"/>
      <c r="P383" s="202">
        <f>O383*H383</f>
        <v>0</v>
      </c>
      <c r="Q383" s="202">
        <v>0</v>
      </c>
      <c r="R383" s="202">
        <f>Q383*H383</f>
        <v>0</v>
      </c>
      <c r="S383" s="202">
        <v>0</v>
      </c>
      <c r="T383" s="203">
        <f>S383*H383</f>
        <v>0</v>
      </c>
      <c r="AR383" s="24" t="s">
        <v>181</v>
      </c>
      <c r="AT383" s="24" t="s">
        <v>176</v>
      </c>
      <c r="AU383" s="24" t="s">
        <v>186</v>
      </c>
      <c r="AY383" s="24" t="s">
        <v>174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24" t="s">
        <v>24</v>
      </c>
      <c r="BK383" s="204">
        <f>ROUND(I383*H383,2)</f>
        <v>0</v>
      </c>
      <c r="BL383" s="24" t="s">
        <v>181</v>
      </c>
      <c r="BM383" s="24" t="s">
        <v>601</v>
      </c>
    </row>
    <row r="384" spans="2:65" s="11" customFormat="1" ht="13.5">
      <c r="B384" s="205"/>
      <c r="C384" s="206"/>
      <c r="D384" s="207" t="s">
        <v>191</v>
      </c>
      <c r="E384" s="208" t="s">
        <v>22</v>
      </c>
      <c r="F384" s="209" t="s">
        <v>594</v>
      </c>
      <c r="G384" s="206"/>
      <c r="H384" s="210" t="s">
        <v>22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191</v>
      </c>
      <c r="AU384" s="216" t="s">
        <v>186</v>
      </c>
      <c r="AV384" s="11" t="s">
        <v>24</v>
      </c>
      <c r="AW384" s="11" t="s">
        <v>41</v>
      </c>
      <c r="AX384" s="11" t="s">
        <v>77</v>
      </c>
      <c r="AY384" s="216" t="s">
        <v>174</v>
      </c>
    </row>
    <row r="385" spans="2:65" s="12" customFormat="1" ht="13.5">
      <c r="B385" s="217"/>
      <c r="C385" s="218"/>
      <c r="D385" s="207" t="s">
        <v>191</v>
      </c>
      <c r="E385" s="219" t="s">
        <v>22</v>
      </c>
      <c r="F385" s="220" t="s">
        <v>595</v>
      </c>
      <c r="G385" s="218"/>
      <c r="H385" s="221">
        <v>111.54300000000001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191</v>
      </c>
      <c r="AU385" s="227" t="s">
        <v>186</v>
      </c>
      <c r="AV385" s="12" t="s">
        <v>86</v>
      </c>
      <c r="AW385" s="12" t="s">
        <v>41</v>
      </c>
      <c r="AX385" s="12" t="s">
        <v>77</v>
      </c>
      <c r="AY385" s="227" t="s">
        <v>174</v>
      </c>
    </row>
    <row r="386" spans="2:65" s="11" customFormat="1" ht="13.5">
      <c r="B386" s="205"/>
      <c r="C386" s="206"/>
      <c r="D386" s="207" t="s">
        <v>191</v>
      </c>
      <c r="E386" s="208" t="s">
        <v>22</v>
      </c>
      <c r="F386" s="209" t="s">
        <v>596</v>
      </c>
      <c r="G386" s="206"/>
      <c r="H386" s="210" t="s">
        <v>22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191</v>
      </c>
      <c r="AU386" s="216" t="s">
        <v>186</v>
      </c>
      <c r="AV386" s="11" t="s">
        <v>24</v>
      </c>
      <c r="AW386" s="11" t="s">
        <v>41</v>
      </c>
      <c r="AX386" s="11" t="s">
        <v>77</v>
      </c>
      <c r="AY386" s="216" t="s">
        <v>174</v>
      </c>
    </row>
    <row r="387" spans="2:65" s="12" customFormat="1" ht="13.5">
      <c r="B387" s="217"/>
      <c r="C387" s="218"/>
      <c r="D387" s="207" t="s">
        <v>191</v>
      </c>
      <c r="E387" s="219" t="s">
        <v>22</v>
      </c>
      <c r="F387" s="220" t="s">
        <v>597</v>
      </c>
      <c r="G387" s="218"/>
      <c r="H387" s="221">
        <v>38.880000000000003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191</v>
      </c>
      <c r="AU387" s="227" t="s">
        <v>186</v>
      </c>
      <c r="AV387" s="12" t="s">
        <v>86</v>
      </c>
      <c r="AW387" s="12" t="s">
        <v>41</v>
      </c>
      <c r="AX387" s="12" t="s">
        <v>77</v>
      </c>
      <c r="AY387" s="227" t="s">
        <v>174</v>
      </c>
    </row>
    <row r="388" spans="2:65" s="13" customFormat="1" ht="13.5">
      <c r="B388" s="228"/>
      <c r="C388" s="229"/>
      <c r="D388" s="230" t="s">
        <v>191</v>
      </c>
      <c r="E388" s="231" t="s">
        <v>22</v>
      </c>
      <c r="F388" s="232" t="s">
        <v>206</v>
      </c>
      <c r="G388" s="229"/>
      <c r="H388" s="233">
        <v>150.423</v>
      </c>
      <c r="I388" s="234"/>
      <c r="J388" s="229"/>
      <c r="K388" s="229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191</v>
      </c>
      <c r="AU388" s="239" t="s">
        <v>186</v>
      </c>
      <c r="AV388" s="13" t="s">
        <v>181</v>
      </c>
      <c r="AW388" s="13" t="s">
        <v>41</v>
      </c>
      <c r="AX388" s="13" t="s">
        <v>24</v>
      </c>
      <c r="AY388" s="239" t="s">
        <v>174</v>
      </c>
    </row>
    <row r="389" spans="2:65" s="1" customFormat="1" ht="31.5" customHeight="1">
      <c r="B389" s="41"/>
      <c r="C389" s="193" t="s">
        <v>602</v>
      </c>
      <c r="D389" s="193" t="s">
        <v>176</v>
      </c>
      <c r="E389" s="194" t="s">
        <v>603</v>
      </c>
      <c r="F389" s="195" t="s">
        <v>604</v>
      </c>
      <c r="G389" s="196" t="s">
        <v>223</v>
      </c>
      <c r="H389" s="197">
        <v>150.423</v>
      </c>
      <c r="I389" s="198"/>
      <c r="J389" s="199">
        <f>ROUND(I389*H389,2)</f>
        <v>0</v>
      </c>
      <c r="K389" s="195" t="s">
        <v>180</v>
      </c>
      <c r="L389" s="61"/>
      <c r="M389" s="200" t="s">
        <v>22</v>
      </c>
      <c r="N389" s="201" t="s">
        <v>48</v>
      </c>
      <c r="O389" s="42"/>
      <c r="P389" s="202">
        <f>O389*H389</f>
        <v>0</v>
      </c>
      <c r="Q389" s="202">
        <v>3.0999999999999999E-3</v>
      </c>
      <c r="R389" s="202">
        <f>Q389*H389</f>
        <v>0.46631129999999998</v>
      </c>
      <c r="S389" s="202">
        <v>0</v>
      </c>
      <c r="T389" s="203">
        <f>S389*H389</f>
        <v>0</v>
      </c>
      <c r="AR389" s="24" t="s">
        <v>181</v>
      </c>
      <c r="AT389" s="24" t="s">
        <v>176</v>
      </c>
      <c r="AU389" s="24" t="s">
        <v>186</v>
      </c>
      <c r="AY389" s="24" t="s">
        <v>174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24" t="s">
        <v>24</v>
      </c>
      <c r="BK389" s="204">
        <f>ROUND(I389*H389,2)</f>
        <v>0</v>
      </c>
      <c r="BL389" s="24" t="s">
        <v>181</v>
      </c>
      <c r="BM389" s="24" t="s">
        <v>605</v>
      </c>
    </row>
    <row r="390" spans="2:65" s="11" customFormat="1" ht="13.5">
      <c r="B390" s="205"/>
      <c r="C390" s="206"/>
      <c r="D390" s="207" t="s">
        <v>191</v>
      </c>
      <c r="E390" s="208" t="s">
        <v>22</v>
      </c>
      <c r="F390" s="209" t="s">
        <v>594</v>
      </c>
      <c r="G390" s="206"/>
      <c r="H390" s="210" t="s">
        <v>22</v>
      </c>
      <c r="I390" s="211"/>
      <c r="J390" s="206"/>
      <c r="K390" s="206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191</v>
      </c>
      <c r="AU390" s="216" t="s">
        <v>186</v>
      </c>
      <c r="AV390" s="11" t="s">
        <v>24</v>
      </c>
      <c r="AW390" s="11" t="s">
        <v>41</v>
      </c>
      <c r="AX390" s="11" t="s">
        <v>77</v>
      </c>
      <c r="AY390" s="216" t="s">
        <v>174</v>
      </c>
    </row>
    <row r="391" spans="2:65" s="12" customFormat="1" ht="13.5">
      <c r="B391" s="217"/>
      <c r="C391" s="218"/>
      <c r="D391" s="207" t="s">
        <v>191</v>
      </c>
      <c r="E391" s="219" t="s">
        <v>22</v>
      </c>
      <c r="F391" s="220" t="s">
        <v>595</v>
      </c>
      <c r="G391" s="218"/>
      <c r="H391" s="221">
        <v>111.54300000000001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191</v>
      </c>
      <c r="AU391" s="227" t="s">
        <v>186</v>
      </c>
      <c r="AV391" s="12" t="s">
        <v>86</v>
      </c>
      <c r="AW391" s="12" t="s">
        <v>41</v>
      </c>
      <c r="AX391" s="12" t="s">
        <v>77</v>
      </c>
      <c r="AY391" s="227" t="s">
        <v>174</v>
      </c>
    </row>
    <row r="392" spans="2:65" s="11" customFormat="1" ht="13.5">
      <c r="B392" s="205"/>
      <c r="C392" s="206"/>
      <c r="D392" s="207" t="s">
        <v>191</v>
      </c>
      <c r="E392" s="208" t="s">
        <v>22</v>
      </c>
      <c r="F392" s="209" t="s">
        <v>596</v>
      </c>
      <c r="G392" s="206"/>
      <c r="H392" s="210" t="s">
        <v>22</v>
      </c>
      <c r="I392" s="211"/>
      <c r="J392" s="206"/>
      <c r="K392" s="206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191</v>
      </c>
      <c r="AU392" s="216" t="s">
        <v>186</v>
      </c>
      <c r="AV392" s="11" t="s">
        <v>24</v>
      </c>
      <c r="AW392" s="11" t="s">
        <v>41</v>
      </c>
      <c r="AX392" s="11" t="s">
        <v>77</v>
      </c>
      <c r="AY392" s="216" t="s">
        <v>174</v>
      </c>
    </row>
    <row r="393" spans="2:65" s="12" customFormat="1" ht="13.5">
      <c r="B393" s="217"/>
      <c r="C393" s="218"/>
      <c r="D393" s="207" t="s">
        <v>191</v>
      </c>
      <c r="E393" s="219" t="s">
        <v>22</v>
      </c>
      <c r="F393" s="220" t="s">
        <v>597</v>
      </c>
      <c r="G393" s="218"/>
      <c r="H393" s="221">
        <v>38.880000000000003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191</v>
      </c>
      <c r="AU393" s="227" t="s">
        <v>186</v>
      </c>
      <c r="AV393" s="12" t="s">
        <v>86</v>
      </c>
      <c r="AW393" s="12" t="s">
        <v>41</v>
      </c>
      <c r="AX393" s="12" t="s">
        <v>77</v>
      </c>
      <c r="AY393" s="227" t="s">
        <v>174</v>
      </c>
    </row>
    <row r="394" spans="2:65" s="13" customFormat="1" ht="13.5">
      <c r="B394" s="228"/>
      <c r="C394" s="229"/>
      <c r="D394" s="230" t="s">
        <v>191</v>
      </c>
      <c r="E394" s="231" t="s">
        <v>22</v>
      </c>
      <c r="F394" s="232" t="s">
        <v>206</v>
      </c>
      <c r="G394" s="229"/>
      <c r="H394" s="233">
        <v>150.423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191</v>
      </c>
      <c r="AU394" s="239" t="s">
        <v>186</v>
      </c>
      <c r="AV394" s="13" t="s">
        <v>181</v>
      </c>
      <c r="AW394" s="13" t="s">
        <v>41</v>
      </c>
      <c r="AX394" s="13" t="s">
        <v>24</v>
      </c>
      <c r="AY394" s="239" t="s">
        <v>174</v>
      </c>
    </row>
    <row r="395" spans="2:65" s="1" customFormat="1" ht="31.5" customHeight="1">
      <c r="B395" s="41"/>
      <c r="C395" s="193" t="s">
        <v>606</v>
      </c>
      <c r="D395" s="193" t="s">
        <v>176</v>
      </c>
      <c r="E395" s="194" t="s">
        <v>607</v>
      </c>
      <c r="F395" s="195" t="s">
        <v>608</v>
      </c>
      <c r="G395" s="196" t="s">
        <v>223</v>
      </c>
      <c r="H395" s="197">
        <v>150.423</v>
      </c>
      <c r="I395" s="198"/>
      <c r="J395" s="199">
        <f>ROUND(I395*H395,2)</f>
        <v>0</v>
      </c>
      <c r="K395" s="195" t="s">
        <v>180</v>
      </c>
      <c r="L395" s="61"/>
      <c r="M395" s="200" t="s">
        <v>22</v>
      </c>
      <c r="N395" s="201" t="s">
        <v>48</v>
      </c>
      <c r="O395" s="4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AR395" s="24" t="s">
        <v>181</v>
      </c>
      <c r="AT395" s="24" t="s">
        <v>176</v>
      </c>
      <c r="AU395" s="24" t="s">
        <v>186</v>
      </c>
      <c r="AY395" s="24" t="s">
        <v>174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181</v>
      </c>
      <c r="BM395" s="24" t="s">
        <v>609</v>
      </c>
    </row>
    <row r="396" spans="2:65" s="11" customFormat="1" ht="13.5">
      <c r="B396" s="205"/>
      <c r="C396" s="206"/>
      <c r="D396" s="207" t="s">
        <v>191</v>
      </c>
      <c r="E396" s="208" t="s">
        <v>22</v>
      </c>
      <c r="F396" s="209" t="s">
        <v>594</v>
      </c>
      <c r="G396" s="206"/>
      <c r="H396" s="210" t="s">
        <v>22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191</v>
      </c>
      <c r="AU396" s="216" t="s">
        <v>186</v>
      </c>
      <c r="AV396" s="11" t="s">
        <v>24</v>
      </c>
      <c r="AW396" s="11" t="s">
        <v>41</v>
      </c>
      <c r="AX396" s="11" t="s">
        <v>77</v>
      </c>
      <c r="AY396" s="216" t="s">
        <v>174</v>
      </c>
    </row>
    <row r="397" spans="2:65" s="12" customFormat="1" ht="13.5">
      <c r="B397" s="217"/>
      <c r="C397" s="218"/>
      <c r="D397" s="207" t="s">
        <v>191</v>
      </c>
      <c r="E397" s="219" t="s">
        <v>22</v>
      </c>
      <c r="F397" s="220" t="s">
        <v>595</v>
      </c>
      <c r="G397" s="218"/>
      <c r="H397" s="221">
        <v>111.54300000000001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191</v>
      </c>
      <c r="AU397" s="227" t="s">
        <v>186</v>
      </c>
      <c r="AV397" s="12" t="s">
        <v>86</v>
      </c>
      <c r="AW397" s="12" t="s">
        <v>41</v>
      </c>
      <c r="AX397" s="12" t="s">
        <v>77</v>
      </c>
      <c r="AY397" s="227" t="s">
        <v>174</v>
      </c>
    </row>
    <row r="398" spans="2:65" s="11" customFormat="1" ht="13.5">
      <c r="B398" s="205"/>
      <c r="C398" s="206"/>
      <c r="D398" s="207" t="s">
        <v>191</v>
      </c>
      <c r="E398" s="208" t="s">
        <v>22</v>
      </c>
      <c r="F398" s="209" t="s">
        <v>596</v>
      </c>
      <c r="G398" s="206"/>
      <c r="H398" s="210" t="s">
        <v>22</v>
      </c>
      <c r="I398" s="211"/>
      <c r="J398" s="206"/>
      <c r="K398" s="206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191</v>
      </c>
      <c r="AU398" s="216" t="s">
        <v>186</v>
      </c>
      <c r="AV398" s="11" t="s">
        <v>24</v>
      </c>
      <c r="AW398" s="11" t="s">
        <v>41</v>
      </c>
      <c r="AX398" s="11" t="s">
        <v>77</v>
      </c>
      <c r="AY398" s="216" t="s">
        <v>174</v>
      </c>
    </row>
    <row r="399" spans="2:65" s="12" customFormat="1" ht="13.5">
      <c r="B399" s="217"/>
      <c r="C399" s="218"/>
      <c r="D399" s="207" t="s">
        <v>191</v>
      </c>
      <c r="E399" s="219" t="s">
        <v>22</v>
      </c>
      <c r="F399" s="220" t="s">
        <v>597</v>
      </c>
      <c r="G399" s="218"/>
      <c r="H399" s="221">
        <v>38.880000000000003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191</v>
      </c>
      <c r="AU399" s="227" t="s">
        <v>186</v>
      </c>
      <c r="AV399" s="12" t="s">
        <v>86</v>
      </c>
      <c r="AW399" s="12" t="s">
        <v>41</v>
      </c>
      <c r="AX399" s="12" t="s">
        <v>77</v>
      </c>
      <c r="AY399" s="227" t="s">
        <v>174</v>
      </c>
    </row>
    <row r="400" spans="2:65" s="13" customFormat="1" ht="13.5">
      <c r="B400" s="228"/>
      <c r="C400" s="229"/>
      <c r="D400" s="230" t="s">
        <v>191</v>
      </c>
      <c r="E400" s="231" t="s">
        <v>22</v>
      </c>
      <c r="F400" s="232" t="s">
        <v>206</v>
      </c>
      <c r="G400" s="229"/>
      <c r="H400" s="233">
        <v>150.423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191</v>
      </c>
      <c r="AU400" s="239" t="s">
        <v>186</v>
      </c>
      <c r="AV400" s="13" t="s">
        <v>181</v>
      </c>
      <c r="AW400" s="13" t="s">
        <v>41</v>
      </c>
      <c r="AX400" s="13" t="s">
        <v>24</v>
      </c>
      <c r="AY400" s="239" t="s">
        <v>174</v>
      </c>
    </row>
    <row r="401" spans="2:65" s="1" customFormat="1" ht="57" customHeight="1">
      <c r="B401" s="41"/>
      <c r="C401" s="193" t="s">
        <v>610</v>
      </c>
      <c r="D401" s="193" t="s">
        <v>176</v>
      </c>
      <c r="E401" s="194" t="s">
        <v>611</v>
      </c>
      <c r="F401" s="195" t="s">
        <v>612</v>
      </c>
      <c r="G401" s="196" t="s">
        <v>242</v>
      </c>
      <c r="H401" s="197">
        <v>6.8460000000000001</v>
      </c>
      <c r="I401" s="198"/>
      <c r="J401" s="199">
        <f>ROUND(I401*H401,2)</f>
        <v>0</v>
      </c>
      <c r="K401" s="195" t="s">
        <v>180</v>
      </c>
      <c r="L401" s="61"/>
      <c r="M401" s="200" t="s">
        <v>22</v>
      </c>
      <c r="N401" s="201" t="s">
        <v>48</v>
      </c>
      <c r="O401" s="42"/>
      <c r="P401" s="202">
        <f>O401*H401</f>
        <v>0</v>
      </c>
      <c r="Q401" s="202">
        <v>1.0530600000000001</v>
      </c>
      <c r="R401" s="202">
        <f>Q401*H401</f>
        <v>7.2092487600000013</v>
      </c>
      <c r="S401" s="202">
        <v>0</v>
      </c>
      <c r="T401" s="203">
        <f>S401*H401</f>
        <v>0</v>
      </c>
      <c r="AR401" s="24" t="s">
        <v>181</v>
      </c>
      <c r="AT401" s="24" t="s">
        <v>176</v>
      </c>
      <c r="AU401" s="24" t="s">
        <v>186</v>
      </c>
      <c r="AY401" s="24" t="s">
        <v>174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24" t="s">
        <v>24</v>
      </c>
      <c r="BK401" s="204">
        <f>ROUND(I401*H401,2)</f>
        <v>0</v>
      </c>
      <c r="BL401" s="24" t="s">
        <v>181</v>
      </c>
      <c r="BM401" s="24" t="s">
        <v>613</v>
      </c>
    </row>
    <row r="402" spans="2:65" s="11" customFormat="1" ht="13.5">
      <c r="B402" s="205"/>
      <c r="C402" s="206"/>
      <c r="D402" s="207" t="s">
        <v>191</v>
      </c>
      <c r="E402" s="208" t="s">
        <v>22</v>
      </c>
      <c r="F402" s="209" t="s">
        <v>586</v>
      </c>
      <c r="G402" s="206"/>
      <c r="H402" s="210" t="s">
        <v>22</v>
      </c>
      <c r="I402" s="211"/>
      <c r="J402" s="206"/>
      <c r="K402" s="206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191</v>
      </c>
      <c r="AU402" s="216" t="s">
        <v>186</v>
      </c>
      <c r="AV402" s="11" t="s">
        <v>24</v>
      </c>
      <c r="AW402" s="11" t="s">
        <v>41</v>
      </c>
      <c r="AX402" s="11" t="s">
        <v>77</v>
      </c>
      <c r="AY402" s="216" t="s">
        <v>174</v>
      </c>
    </row>
    <row r="403" spans="2:65" s="12" customFormat="1" ht="13.5">
      <c r="B403" s="217"/>
      <c r="C403" s="218"/>
      <c r="D403" s="207" t="s">
        <v>191</v>
      </c>
      <c r="E403" s="219" t="s">
        <v>22</v>
      </c>
      <c r="F403" s="220" t="s">
        <v>614</v>
      </c>
      <c r="G403" s="218"/>
      <c r="H403" s="221">
        <v>5.57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191</v>
      </c>
      <c r="AU403" s="227" t="s">
        <v>186</v>
      </c>
      <c r="AV403" s="12" t="s">
        <v>86</v>
      </c>
      <c r="AW403" s="12" t="s">
        <v>41</v>
      </c>
      <c r="AX403" s="12" t="s">
        <v>77</v>
      </c>
      <c r="AY403" s="227" t="s">
        <v>174</v>
      </c>
    </row>
    <row r="404" spans="2:65" s="11" customFormat="1" ht="13.5">
      <c r="B404" s="205"/>
      <c r="C404" s="206"/>
      <c r="D404" s="207" t="s">
        <v>191</v>
      </c>
      <c r="E404" s="208" t="s">
        <v>22</v>
      </c>
      <c r="F404" s="209" t="s">
        <v>588</v>
      </c>
      <c r="G404" s="206"/>
      <c r="H404" s="210" t="s">
        <v>22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191</v>
      </c>
      <c r="AU404" s="216" t="s">
        <v>186</v>
      </c>
      <c r="AV404" s="11" t="s">
        <v>24</v>
      </c>
      <c r="AW404" s="11" t="s">
        <v>41</v>
      </c>
      <c r="AX404" s="11" t="s">
        <v>77</v>
      </c>
      <c r="AY404" s="216" t="s">
        <v>174</v>
      </c>
    </row>
    <row r="405" spans="2:65" s="12" customFormat="1" ht="13.5">
      <c r="B405" s="217"/>
      <c r="C405" s="218"/>
      <c r="D405" s="207" t="s">
        <v>191</v>
      </c>
      <c r="E405" s="219" t="s">
        <v>22</v>
      </c>
      <c r="F405" s="220" t="s">
        <v>615</v>
      </c>
      <c r="G405" s="218"/>
      <c r="H405" s="221">
        <v>1.276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191</v>
      </c>
      <c r="AU405" s="227" t="s">
        <v>186</v>
      </c>
      <c r="AV405" s="12" t="s">
        <v>86</v>
      </c>
      <c r="AW405" s="12" t="s">
        <v>41</v>
      </c>
      <c r="AX405" s="12" t="s">
        <v>77</v>
      </c>
      <c r="AY405" s="227" t="s">
        <v>174</v>
      </c>
    </row>
    <row r="406" spans="2:65" s="12" customFormat="1" ht="13.5">
      <c r="B406" s="217"/>
      <c r="C406" s="218"/>
      <c r="D406" s="207" t="s">
        <v>191</v>
      </c>
      <c r="E406" s="219" t="s">
        <v>22</v>
      </c>
      <c r="F406" s="220" t="s">
        <v>22</v>
      </c>
      <c r="G406" s="218"/>
      <c r="H406" s="221">
        <v>0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191</v>
      </c>
      <c r="AU406" s="227" t="s">
        <v>186</v>
      </c>
      <c r="AV406" s="12" t="s">
        <v>86</v>
      </c>
      <c r="AW406" s="12" t="s">
        <v>41</v>
      </c>
      <c r="AX406" s="12" t="s">
        <v>77</v>
      </c>
      <c r="AY406" s="227" t="s">
        <v>174</v>
      </c>
    </row>
    <row r="407" spans="2:65" s="13" customFormat="1" ht="13.5">
      <c r="B407" s="228"/>
      <c r="C407" s="229"/>
      <c r="D407" s="230" t="s">
        <v>191</v>
      </c>
      <c r="E407" s="231" t="s">
        <v>22</v>
      </c>
      <c r="F407" s="232" t="s">
        <v>206</v>
      </c>
      <c r="G407" s="229"/>
      <c r="H407" s="233">
        <v>6.8460000000000001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191</v>
      </c>
      <c r="AU407" s="239" t="s">
        <v>186</v>
      </c>
      <c r="AV407" s="13" t="s">
        <v>181</v>
      </c>
      <c r="AW407" s="13" t="s">
        <v>41</v>
      </c>
      <c r="AX407" s="13" t="s">
        <v>24</v>
      </c>
      <c r="AY407" s="239" t="s">
        <v>174</v>
      </c>
    </row>
    <row r="408" spans="2:65" s="1" customFormat="1" ht="22.5" customHeight="1">
      <c r="B408" s="41"/>
      <c r="C408" s="193" t="s">
        <v>616</v>
      </c>
      <c r="D408" s="193" t="s">
        <v>176</v>
      </c>
      <c r="E408" s="194" t="s">
        <v>617</v>
      </c>
      <c r="F408" s="195" t="s">
        <v>618</v>
      </c>
      <c r="G408" s="196" t="s">
        <v>189</v>
      </c>
      <c r="H408" s="197">
        <v>3.548</v>
      </c>
      <c r="I408" s="198"/>
      <c r="J408" s="199">
        <f>ROUND(I408*H408,2)</f>
        <v>0</v>
      </c>
      <c r="K408" s="195" t="s">
        <v>180</v>
      </c>
      <c r="L408" s="61"/>
      <c r="M408" s="200" t="s">
        <v>22</v>
      </c>
      <c r="N408" s="201" t="s">
        <v>48</v>
      </c>
      <c r="O408" s="42"/>
      <c r="P408" s="202">
        <f>O408*H408</f>
        <v>0</v>
      </c>
      <c r="Q408" s="202">
        <v>2.4533999999999998</v>
      </c>
      <c r="R408" s="202">
        <f>Q408*H408</f>
        <v>8.7046631999999988</v>
      </c>
      <c r="S408" s="202">
        <v>0</v>
      </c>
      <c r="T408" s="203">
        <f>S408*H408</f>
        <v>0</v>
      </c>
      <c r="AR408" s="24" t="s">
        <v>181</v>
      </c>
      <c r="AT408" s="24" t="s">
        <v>176</v>
      </c>
      <c r="AU408" s="24" t="s">
        <v>186</v>
      </c>
      <c r="AY408" s="24" t="s">
        <v>174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181</v>
      </c>
      <c r="BM408" s="24" t="s">
        <v>619</v>
      </c>
    </row>
    <row r="409" spans="2:65" s="11" customFormat="1" ht="13.5">
      <c r="B409" s="205"/>
      <c r="C409" s="206"/>
      <c r="D409" s="207" t="s">
        <v>191</v>
      </c>
      <c r="E409" s="208" t="s">
        <v>22</v>
      </c>
      <c r="F409" s="209" t="s">
        <v>573</v>
      </c>
      <c r="G409" s="206"/>
      <c r="H409" s="210" t="s">
        <v>22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191</v>
      </c>
      <c r="AU409" s="216" t="s">
        <v>186</v>
      </c>
      <c r="AV409" s="11" t="s">
        <v>24</v>
      </c>
      <c r="AW409" s="11" t="s">
        <v>41</v>
      </c>
      <c r="AX409" s="11" t="s">
        <v>77</v>
      </c>
      <c r="AY409" s="216" t="s">
        <v>174</v>
      </c>
    </row>
    <row r="410" spans="2:65" s="12" customFormat="1" ht="13.5">
      <c r="B410" s="217"/>
      <c r="C410" s="218"/>
      <c r="D410" s="207" t="s">
        <v>191</v>
      </c>
      <c r="E410" s="219" t="s">
        <v>22</v>
      </c>
      <c r="F410" s="220" t="s">
        <v>620</v>
      </c>
      <c r="G410" s="218"/>
      <c r="H410" s="221">
        <v>2.76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191</v>
      </c>
      <c r="AU410" s="227" t="s">
        <v>186</v>
      </c>
      <c r="AV410" s="12" t="s">
        <v>86</v>
      </c>
      <c r="AW410" s="12" t="s">
        <v>41</v>
      </c>
      <c r="AX410" s="12" t="s">
        <v>77</v>
      </c>
      <c r="AY410" s="227" t="s">
        <v>174</v>
      </c>
    </row>
    <row r="411" spans="2:65" s="12" customFormat="1" ht="13.5">
      <c r="B411" s="217"/>
      <c r="C411" s="218"/>
      <c r="D411" s="230" t="s">
        <v>191</v>
      </c>
      <c r="E411" s="240" t="s">
        <v>22</v>
      </c>
      <c r="F411" s="241" t="s">
        <v>621</v>
      </c>
      <c r="G411" s="218"/>
      <c r="H411" s="242">
        <v>0.78800000000000003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191</v>
      </c>
      <c r="AU411" s="227" t="s">
        <v>186</v>
      </c>
      <c r="AV411" s="12" t="s">
        <v>86</v>
      </c>
      <c r="AW411" s="12" t="s">
        <v>41</v>
      </c>
      <c r="AX411" s="12" t="s">
        <v>77</v>
      </c>
      <c r="AY411" s="227" t="s">
        <v>174</v>
      </c>
    </row>
    <row r="412" spans="2:65" s="1" customFormat="1" ht="22.5" customHeight="1">
      <c r="B412" s="41"/>
      <c r="C412" s="193" t="s">
        <v>622</v>
      </c>
      <c r="D412" s="193" t="s">
        <v>176</v>
      </c>
      <c r="E412" s="194" t="s">
        <v>623</v>
      </c>
      <c r="F412" s="195" t="s">
        <v>624</v>
      </c>
      <c r="G412" s="196" t="s">
        <v>242</v>
      </c>
      <c r="H412" s="197">
        <v>0.46899999999999997</v>
      </c>
      <c r="I412" s="198"/>
      <c r="J412" s="199">
        <f>ROUND(I412*H412,2)</f>
        <v>0</v>
      </c>
      <c r="K412" s="195" t="s">
        <v>180</v>
      </c>
      <c r="L412" s="61"/>
      <c r="M412" s="200" t="s">
        <v>22</v>
      </c>
      <c r="N412" s="201" t="s">
        <v>48</v>
      </c>
      <c r="O412" s="42"/>
      <c r="P412" s="202">
        <f>O412*H412</f>
        <v>0</v>
      </c>
      <c r="Q412" s="202">
        <v>1.0525599999999999</v>
      </c>
      <c r="R412" s="202">
        <f>Q412*H412</f>
        <v>0.49365063999999992</v>
      </c>
      <c r="S412" s="202">
        <v>0</v>
      </c>
      <c r="T412" s="203">
        <f>S412*H412</f>
        <v>0</v>
      </c>
      <c r="AR412" s="24" t="s">
        <v>181</v>
      </c>
      <c r="AT412" s="24" t="s">
        <v>176</v>
      </c>
      <c r="AU412" s="24" t="s">
        <v>186</v>
      </c>
      <c r="AY412" s="24" t="s">
        <v>174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24" t="s">
        <v>24</v>
      </c>
      <c r="BK412" s="204">
        <f>ROUND(I412*H412,2)</f>
        <v>0</v>
      </c>
      <c r="BL412" s="24" t="s">
        <v>181</v>
      </c>
      <c r="BM412" s="24" t="s">
        <v>625</v>
      </c>
    </row>
    <row r="413" spans="2:65" s="11" customFormat="1" ht="13.5">
      <c r="B413" s="205"/>
      <c r="C413" s="206"/>
      <c r="D413" s="207" t="s">
        <v>191</v>
      </c>
      <c r="E413" s="208" t="s">
        <v>22</v>
      </c>
      <c r="F413" s="209" t="s">
        <v>573</v>
      </c>
      <c r="G413" s="206"/>
      <c r="H413" s="210" t="s">
        <v>22</v>
      </c>
      <c r="I413" s="211"/>
      <c r="J413" s="206"/>
      <c r="K413" s="206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191</v>
      </c>
      <c r="AU413" s="216" t="s">
        <v>186</v>
      </c>
      <c r="AV413" s="11" t="s">
        <v>24</v>
      </c>
      <c r="AW413" s="11" t="s">
        <v>41</v>
      </c>
      <c r="AX413" s="11" t="s">
        <v>77</v>
      </c>
      <c r="AY413" s="216" t="s">
        <v>174</v>
      </c>
    </row>
    <row r="414" spans="2:65" s="12" customFormat="1" ht="13.5">
      <c r="B414" s="217"/>
      <c r="C414" s="218"/>
      <c r="D414" s="207" t="s">
        <v>191</v>
      </c>
      <c r="E414" s="219" t="s">
        <v>22</v>
      </c>
      <c r="F414" s="220" t="s">
        <v>626</v>
      </c>
      <c r="G414" s="218"/>
      <c r="H414" s="221">
        <v>0.36499999999999999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191</v>
      </c>
      <c r="AU414" s="227" t="s">
        <v>186</v>
      </c>
      <c r="AV414" s="12" t="s">
        <v>86</v>
      </c>
      <c r="AW414" s="12" t="s">
        <v>41</v>
      </c>
      <c r="AX414" s="12" t="s">
        <v>77</v>
      </c>
      <c r="AY414" s="227" t="s">
        <v>174</v>
      </c>
    </row>
    <row r="415" spans="2:65" s="12" customFormat="1" ht="13.5">
      <c r="B415" s="217"/>
      <c r="C415" s="218"/>
      <c r="D415" s="230" t="s">
        <v>191</v>
      </c>
      <c r="E415" s="240" t="s">
        <v>22</v>
      </c>
      <c r="F415" s="241" t="s">
        <v>627</v>
      </c>
      <c r="G415" s="218"/>
      <c r="H415" s="242">
        <v>0.104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191</v>
      </c>
      <c r="AU415" s="227" t="s">
        <v>186</v>
      </c>
      <c r="AV415" s="12" t="s">
        <v>86</v>
      </c>
      <c r="AW415" s="12" t="s">
        <v>41</v>
      </c>
      <c r="AX415" s="12" t="s">
        <v>77</v>
      </c>
      <c r="AY415" s="227" t="s">
        <v>174</v>
      </c>
    </row>
    <row r="416" spans="2:65" s="1" customFormat="1" ht="31.5" customHeight="1">
      <c r="B416" s="41"/>
      <c r="C416" s="193" t="s">
        <v>628</v>
      </c>
      <c r="D416" s="193" t="s">
        <v>176</v>
      </c>
      <c r="E416" s="194" t="s">
        <v>629</v>
      </c>
      <c r="F416" s="195" t="s">
        <v>630</v>
      </c>
      <c r="G416" s="196" t="s">
        <v>551</v>
      </c>
      <c r="H416" s="197">
        <v>101.95</v>
      </c>
      <c r="I416" s="198"/>
      <c r="J416" s="199">
        <f>ROUND(I416*H416,2)</f>
        <v>0</v>
      </c>
      <c r="K416" s="195" t="s">
        <v>180</v>
      </c>
      <c r="L416" s="61"/>
      <c r="M416" s="200" t="s">
        <v>22</v>
      </c>
      <c r="N416" s="201" t="s">
        <v>48</v>
      </c>
      <c r="O416" s="42"/>
      <c r="P416" s="202">
        <f>O416*H416</f>
        <v>0</v>
      </c>
      <c r="Q416" s="202">
        <v>3.3709999999999997E-2</v>
      </c>
      <c r="R416" s="202">
        <f>Q416*H416</f>
        <v>3.4367344999999996</v>
      </c>
      <c r="S416" s="202">
        <v>0</v>
      </c>
      <c r="T416" s="203">
        <f>S416*H416</f>
        <v>0</v>
      </c>
      <c r="AR416" s="24" t="s">
        <v>181</v>
      </c>
      <c r="AT416" s="24" t="s">
        <v>176</v>
      </c>
      <c r="AU416" s="24" t="s">
        <v>186</v>
      </c>
      <c r="AY416" s="24" t="s">
        <v>174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181</v>
      </c>
      <c r="BM416" s="24" t="s">
        <v>631</v>
      </c>
    </row>
    <row r="417" spans="2:65" s="11" customFormat="1" ht="13.5">
      <c r="B417" s="205"/>
      <c r="C417" s="206"/>
      <c r="D417" s="207" t="s">
        <v>191</v>
      </c>
      <c r="E417" s="208" t="s">
        <v>22</v>
      </c>
      <c r="F417" s="209" t="s">
        <v>573</v>
      </c>
      <c r="G417" s="206"/>
      <c r="H417" s="210" t="s">
        <v>22</v>
      </c>
      <c r="I417" s="211"/>
      <c r="J417" s="206"/>
      <c r="K417" s="206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191</v>
      </c>
      <c r="AU417" s="216" t="s">
        <v>186</v>
      </c>
      <c r="AV417" s="11" t="s">
        <v>24</v>
      </c>
      <c r="AW417" s="11" t="s">
        <v>41</v>
      </c>
      <c r="AX417" s="11" t="s">
        <v>77</v>
      </c>
      <c r="AY417" s="216" t="s">
        <v>174</v>
      </c>
    </row>
    <row r="418" spans="2:65" s="12" customFormat="1" ht="13.5">
      <c r="B418" s="217"/>
      <c r="C418" s="218"/>
      <c r="D418" s="207" t="s">
        <v>191</v>
      </c>
      <c r="E418" s="219" t="s">
        <v>22</v>
      </c>
      <c r="F418" s="220" t="s">
        <v>574</v>
      </c>
      <c r="G418" s="218"/>
      <c r="H418" s="221">
        <v>79.3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191</v>
      </c>
      <c r="AU418" s="227" t="s">
        <v>186</v>
      </c>
      <c r="AV418" s="12" t="s">
        <v>86</v>
      </c>
      <c r="AW418" s="12" t="s">
        <v>41</v>
      </c>
      <c r="AX418" s="12" t="s">
        <v>77</v>
      </c>
      <c r="AY418" s="227" t="s">
        <v>174</v>
      </c>
    </row>
    <row r="419" spans="2:65" s="11" customFormat="1" ht="13.5">
      <c r="B419" s="205"/>
      <c r="C419" s="206"/>
      <c r="D419" s="207" t="s">
        <v>191</v>
      </c>
      <c r="E419" s="208" t="s">
        <v>22</v>
      </c>
      <c r="F419" s="209" t="s">
        <v>632</v>
      </c>
      <c r="G419" s="206"/>
      <c r="H419" s="210" t="s">
        <v>22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191</v>
      </c>
      <c r="AU419" s="216" t="s">
        <v>186</v>
      </c>
      <c r="AV419" s="11" t="s">
        <v>24</v>
      </c>
      <c r="AW419" s="11" t="s">
        <v>41</v>
      </c>
      <c r="AX419" s="11" t="s">
        <v>77</v>
      </c>
      <c r="AY419" s="216" t="s">
        <v>174</v>
      </c>
    </row>
    <row r="420" spans="2:65" s="12" customFormat="1" ht="13.5">
      <c r="B420" s="217"/>
      <c r="C420" s="218"/>
      <c r="D420" s="207" t="s">
        <v>191</v>
      </c>
      <c r="E420" s="219" t="s">
        <v>22</v>
      </c>
      <c r="F420" s="220" t="s">
        <v>633</v>
      </c>
      <c r="G420" s="218"/>
      <c r="H420" s="221">
        <v>22.65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191</v>
      </c>
      <c r="AU420" s="227" t="s">
        <v>186</v>
      </c>
      <c r="AV420" s="12" t="s">
        <v>86</v>
      </c>
      <c r="AW420" s="12" t="s">
        <v>41</v>
      </c>
      <c r="AX420" s="12" t="s">
        <v>77</v>
      </c>
      <c r="AY420" s="227" t="s">
        <v>174</v>
      </c>
    </row>
    <row r="421" spans="2:65" s="13" customFormat="1" ht="13.5">
      <c r="B421" s="228"/>
      <c r="C421" s="229"/>
      <c r="D421" s="207" t="s">
        <v>191</v>
      </c>
      <c r="E421" s="256" t="s">
        <v>22</v>
      </c>
      <c r="F421" s="257" t="s">
        <v>206</v>
      </c>
      <c r="G421" s="229"/>
      <c r="H421" s="258">
        <v>101.95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AT421" s="239" t="s">
        <v>191</v>
      </c>
      <c r="AU421" s="239" t="s">
        <v>186</v>
      </c>
      <c r="AV421" s="13" t="s">
        <v>181</v>
      </c>
      <c r="AW421" s="13" t="s">
        <v>41</v>
      </c>
      <c r="AX421" s="13" t="s">
        <v>24</v>
      </c>
      <c r="AY421" s="239" t="s">
        <v>174</v>
      </c>
    </row>
    <row r="422" spans="2:65" s="10" customFormat="1" ht="29.85" customHeight="1">
      <c r="B422" s="176"/>
      <c r="C422" s="177"/>
      <c r="D422" s="190" t="s">
        <v>76</v>
      </c>
      <c r="E422" s="191" t="s">
        <v>210</v>
      </c>
      <c r="F422" s="191" t="s">
        <v>634</v>
      </c>
      <c r="G422" s="177"/>
      <c r="H422" s="177"/>
      <c r="I422" s="180"/>
      <c r="J422" s="192">
        <f>BK422</f>
        <v>0</v>
      </c>
      <c r="K422" s="177"/>
      <c r="L422" s="182"/>
      <c r="M422" s="183"/>
      <c r="N422" s="184"/>
      <c r="O422" s="184"/>
      <c r="P422" s="185">
        <f>SUM(P423:P456)</f>
        <v>0</v>
      </c>
      <c r="Q422" s="184"/>
      <c r="R422" s="185">
        <f>SUM(R423:R456)</f>
        <v>28.1884543</v>
      </c>
      <c r="S422" s="184"/>
      <c r="T422" s="186">
        <f>SUM(T423:T456)</f>
        <v>0</v>
      </c>
      <c r="AR422" s="187" t="s">
        <v>24</v>
      </c>
      <c r="AT422" s="188" t="s">
        <v>76</v>
      </c>
      <c r="AU422" s="188" t="s">
        <v>24</v>
      </c>
      <c r="AY422" s="187" t="s">
        <v>174</v>
      </c>
      <c r="BK422" s="189">
        <f>SUM(BK423:BK456)</f>
        <v>0</v>
      </c>
    </row>
    <row r="423" spans="2:65" s="1" customFormat="1" ht="31.5" customHeight="1">
      <c r="B423" s="41"/>
      <c r="C423" s="193" t="s">
        <v>635</v>
      </c>
      <c r="D423" s="193" t="s">
        <v>176</v>
      </c>
      <c r="E423" s="194" t="s">
        <v>636</v>
      </c>
      <c r="F423" s="195" t="s">
        <v>637</v>
      </c>
      <c r="G423" s="196" t="s">
        <v>223</v>
      </c>
      <c r="H423" s="197">
        <v>93.31</v>
      </c>
      <c r="I423" s="198"/>
      <c r="J423" s="199">
        <f>ROUND(I423*H423,2)</f>
        <v>0</v>
      </c>
      <c r="K423" s="195" t="s">
        <v>638</v>
      </c>
      <c r="L423" s="61"/>
      <c r="M423" s="200" t="s">
        <v>22</v>
      </c>
      <c r="N423" s="201" t="s">
        <v>48</v>
      </c>
      <c r="O423" s="42"/>
      <c r="P423" s="202">
        <f>O423*H423</f>
        <v>0</v>
      </c>
      <c r="Q423" s="202">
        <v>0</v>
      </c>
      <c r="R423" s="202">
        <f>Q423*H423</f>
        <v>0</v>
      </c>
      <c r="S423" s="202">
        <v>0</v>
      </c>
      <c r="T423" s="203">
        <f>S423*H423</f>
        <v>0</v>
      </c>
      <c r="AR423" s="24" t="s">
        <v>181</v>
      </c>
      <c r="AT423" s="24" t="s">
        <v>176</v>
      </c>
      <c r="AU423" s="24" t="s">
        <v>86</v>
      </c>
      <c r="AY423" s="24" t="s">
        <v>174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24" t="s">
        <v>24</v>
      </c>
      <c r="BK423" s="204">
        <f>ROUND(I423*H423,2)</f>
        <v>0</v>
      </c>
      <c r="BL423" s="24" t="s">
        <v>181</v>
      </c>
      <c r="BM423" s="24" t="s">
        <v>639</v>
      </c>
    </row>
    <row r="424" spans="2:65" s="11" customFormat="1" ht="13.5">
      <c r="B424" s="205"/>
      <c r="C424" s="206"/>
      <c r="D424" s="207" t="s">
        <v>191</v>
      </c>
      <c r="E424" s="208" t="s">
        <v>22</v>
      </c>
      <c r="F424" s="209" t="s">
        <v>640</v>
      </c>
      <c r="G424" s="206"/>
      <c r="H424" s="210" t="s">
        <v>22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191</v>
      </c>
      <c r="AU424" s="216" t="s">
        <v>86</v>
      </c>
      <c r="AV424" s="11" t="s">
        <v>24</v>
      </c>
      <c r="AW424" s="11" t="s">
        <v>41</v>
      </c>
      <c r="AX424" s="11" t="s">
        <v>77</v>
      </c>
      <c r="AY424" s="216" t="s">
        <v>174</v>
      </c>
    </row>
    <row r="425" spans="2:65" s="12" customFormat="1" ht="13.5">
      <c r="B425" s="217"/>
      <c r="C425" s="218"/>
      <c r="D425" s="207" t="s">
        <v>191</v>
      </c>
      <c r="E425" s="219" t="s">
        <v>22</v>
      </c>
      <c r="F425" s="220" t="s">
        <v>641</v>
      </c>
      <c r="G425" s="218"/>
      <c r="H425" s="221">
        <v>56.79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191</v>
      </c>
      <c r="AU425" s="227" t="s">
        <v>86</v>
      </c>
      <c r="AV425" s="12" t="s">
        <v>86</v>
      </c>
      <c r="AW425" s="12" t="s">
        <v>41</v>
      </c>
      <c r="AX425" s="12" t="s">
        <v>77</v>
      </c>
      <c r="AY425" s="227" t="s">
        <v>174</v>
      </c>
    </row>
    <row r="426" spans="2:65" s="12" customFormat="1" ht="13.5">
      <c r="B426" s="217"/>
      <c r="C426" s="218"/>
      <c r="D426" s="207" t="s">
        <v>191</v>
      </c>
      <c r="E426" s="219" t="s">
        <v>22</v>
      </c>
      <c r="F426" s="220" t="s">
        <v>642</v>
      </c>
      <c r="G426" s="218"/>
      <c r="H426" s="221">
        <v>36.520000000000003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191</v>
      </c>
      <c r="AU426" s="227" t="s">
        <v>86</v>
      </c>
      <c r="AV426" s="12" t="s">
        <v>86</v>
      </c>
      <c r="AW426" s="12" t="s">
        <v>41</v>
      </c>
      <c r="AX426" s="12" t="s">
        <v>77</v>
      </c>
      <c r="AY426" s="227" t="s">
        <v>174</v>
      </c>
    </row>
    <row r="427" spans="2:65" s="13" customFormat="1" ht="13.5">
      <c r="B427" s="228"/>
      <c r="C427" s="229"/>
      <c r="D427" s="230" t="s">
        <v>191</v>
      </c>
      <c r="E427" s="231" t="s">
        <v>22</v>
      </c>
      <c r="F427" s="232" t="s">
        <v>206</v>
      </c>
      <c r="G427" s="229"/>
      <c r="H427" s="233">
        <v>93.31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191</v>
      </c>
      <c r="AU427" s="239" t="s">
        <v>86</v>
      </c>
      <c r="AV427" s="13" t="s">
        <v>181</v>
      </c>
      <c r="AW427" s="13" t="s">
        <v>41</v>
      </c>
      <c r="AX427" s="13" t="s">
        <v>24</v>
      </c>
      <c r="AY427" s="239" t="s">
        <v>174</v>
      </c>
    </row>
    <row r="428" spans="2:65" s="1" customFormat="1" ht="31.5" customHeight="1">
      <c r="B428" s="41"/>
      <c r="C428" s="193" t="s">
        <v>643</v>
      </c>
      <c r="D428" s="193" t="s">
        <v>176</v>
      </c>
      <c r="E428" s="194" t="s">
        <v>644</v>
      </c>
      <c r="F428" s="195" t="s">
        <v>645</v>
      </c>
      <c r="G428" s="196" t="s">
        <v>223</v>
      </c>
      <c r="H428" s="197">
        <v>231.75</v>
      </c>
      <c r="I428" s="198"/>
      <c r="J428" s="199">
        <f>ROUND(I428*H428,2)</f>
        <v>0</v>
      </c>
      <c r="K428" s="195" t="s">
        <v>180</v>
      </c>
      <c r="L428" s="61"/>
      <c r="M428" s="200" t="s">
        <v>22</v>
      </c>
      <c r="N428" s="201" t="s">
        <v>48</v>
      </c>
      <c r="O428" s="42"/>
      <c r="P428" s="202">
        <f>O428*H428</f>
        <v>0</v>
      </c>
      <c r="Q428" s="202">
        <v>0</v>
      </c>
      <c r="R428" s="202">
        <f>Q428*H428</f>
        <v>0</v>
      </c>
      <c r="S428" s="202">
        <v>0</v>
      </c>
      <c r="T428" s="203">
        <f>S428*H428</f>
        <v>0</v>
      </c>
      <c r="AR428" s="24" t="s">
        <v>181</v>
      </c>
      <c r="AT428" s="24" t="s">
        <v>176</v>
      </c>
      <c r="AU428" s="24" t="s">
        <v>86</v>
      </c>
      <c r="AY428" s="24" t="s">
        <v>174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24" t="s">
        <v>24</v>
      </c>
      <c r="BK428" s="204">
        <f>ROUND(I428*H428,2)</f>
        <v>0</v>
      </c>
      <c r="BL428" s="24" t="s">
        <v>181</v>
      </c>
      <c r="BM428" s="24" t="s">
        <v>646</v>
      </c>
    </row>
    <row r="429" spans="2:65" s="11" customFormat="1" ht="13.5">
      <c r="B429" s="205"/>
      <c r="C429" s="206"/>
      <c r="D429" s="207" t="s">
        <v>191</v>
      </c>
      <c r="E429" s="208" t="s">
        <v>22</v>
      </c>
      <c r="F429" s="209" t="s">
        <v>647</v>
      </c>
      <c r="G429" s="206"/>
      <c r="H429" s="210" t="s">
        <v>22</v>
      </c>
      <c r="I429" s="211"/>
      <c r="J429" s="206"/>
      <c r="K429" s="206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191</v>
      </c>
      <c r="AU429" s="216" t="s">
        <v>86</v>
      </c>
      <c r="AV429" s="11" t="s">
        <v>24</v>
      </c>
      <c r="AW429" s="11" t="s">
        <v>41</v>
      </c>
      <c r="AX429" s="11" t="s">
        <v>77</v>
      </c>
      <c r="AY429" s="216" t="s">
        <v>174</v>
      </c>
    </row>
    <row r="430" spans="2:65" s="12" customFormat="1" ht="13.5">
      <c r="B430" s="217"/>
      <c r="C430" s="218"/>
      <c r="D430" s="230" t="s">
        <v>191</v>
      </c>
      <c r="E430" s="240" t="s">
        <v>22</v>
      </c>
      <c r="F430" s="241" t="s">
        <v>648</v>
      </c>
      <c r="G430" s="218"/>
      <c r="H430" s="242">
        <v>231.75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191</v>
      </c>
      <c r="AU430" s="227" t="s">
        <v>86</v>
      </c>
      <c r="AV430" s="12" t="s">
        <v>86</v>
      </c>
      <c r="AW430" s="12" t="s">
        <v>41</v>
      </c>
      <c r="AX430" s="12" t="s">
        <v>24</v>
      </c>
      <c r="AY430" s="227" t="s">
        <v>174</v>
      </c>
    </row>
    <row r="431" spans="2:65" s="1" customFormat="1" ht="22.5" customHeight="1">
      <c r="B431" s="41"/>
      <c r="C431" s="193" t="s">
        <v>649</v>
      </c>
      <c r="D431" s="193" t="s">
        <v>176</v>
      </c>
      <c r="E431" s="194" t="s">
        <v>650</v>
      </c>
      <c r="F431" s="195" t="s">
        <v>651</v>
      </c>
      <c r="G431" s="196" t="s">
        <v>223</v>
      </c>
      <c r="H431" s="197">
        <v>93.31</v>
      </c>
      <c r="I431" s="198"/>
      <c r="J431" s="199">
        <f>ROUND(I431*H431,2)</f>
        <v>0</v>
      </c>
      <c r="K431" s="195" t="s">
        <v>638</v>
      </c>
      <c r="L431" s="61"/>
      <c r="M431" s="200" t="s">
        <v>22</v>
      </c>
      <c r="N431" s="201" t="s">
        <v>48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181</v>
      </c>
      <c r="AT431" s="24" t="s">
        <v>176</v>
      </c>
      <c r="AU431" s="24" t="s">
        <v>86</v>
      </c>
      <c r="AY431" s="24" t="s">
        <v>174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181</v>
      </c>
      <c r="BM431" s="24" t="s">
        <v>652</v>
      </c>
    </row>
    <row r="432" spans="2:65" s="11" customFormat="1" ht="13.5">
      <c r="B432" s="205"/>
      <c r="C432" s="206"/>
      <c r="D432" s="207" t="s">
        <v>191</v>
      </c>
      <c r="E432" s="208" t="s">
        <v>22</v>
      </c>
      <c r="F432" s="209" t="s">
        <v>640</v>
      </c>
      <c r="G432" s="206"/>
      <c r="H432" s="210" t="s">
        <v>22</v>
      </c>
      <c r="I432" s="211"/>
      <c r="J432" s="206"/>
      <c r="K432" s="206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191</v>
      </c>
      <c r="AU432" s="216" t="s">
        <v>86</v>
      </c>
      <c r="AV432" s="11" t="s">
        <v>24</v>
      </c>
      <c r="AW432" s="11" t="s">
        <v>41</v>
      </c>
      <c r="AX432" s="11" t="s">
        <v>77</v>
      </c>
      <c r="AY432" s="216" t="s">
        <v>174</v>
      </c>
    </row>
    <row r="433" spans="2:65" s="12" customFormat="1" ht="13.5">
      <c r="B433" s="217"/>
      <c r="C433" s="218"/>
      <c r="D433" s="207" t="s">
        <v>191</v>
      </c>
      <c r="E433" s="219" t="s">
        <v>22</v>
      </c>
      <c r="F433" s="220" t="s">
        <v>641</v>
      </c>
      <c r="G433" s="218"/>
      <c r="H433" s="221">
        <v>56.79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191</v>
      </c>
      <c r="AU433" s="227" t="s">
        <v>86</v>
      </c>
      <c r="AV433" s="12" t="s">
        <v>86</v>
      </c>
      <c r="AW433" s="12" t="s">
        <v>41</v>
      </c>
      <c r="AX433" s="12" t="s">
        <v>77</v>
      </c>
      <c r="AY433" s="227" t="s">
        <v>174</v>
      </c>
    </row>
    <row r="434" spans="2:65" s="12" customFormat="1" ht="13.5">
      <c r="B434" s="217"/>
      <c r="C434" s="218"/>
      <c r="D434" s="207" t="s">
        <v>191</v>
      </c>
      <c r="E434" s="219" t="s">
        <v>22</v>
      </c>
      <c r="F434" s="220" t="s">
        <v>642</v>
      </c>
      <c r="G434" s="218"/>
      <c r="H434" s="221">
        <v>36.520000000000003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191</v>
      </c>
      <c r="AU434" s="227" t="s">
        <v>86</v>
      </c>
      <c r="AV434" s="12" t="s">
        <v>86</v>
      </c>
      <c r="AW434" s="12" t="s">
        <v>41</v>
      </c>
      <c r="AX434" s="12" t="s">
        <v>77</v>
      </c>
      <c r="AY434" s="227" t="s">
        <v>174</v>
      </c>
    </row>
    <row r="435" spans="2:65" s="13" customFormat="1" ht="13.5">
      <c r="B435" s="228"/>
      <c r="C435" s="229"/>
      <c r="D435" s="230" t="s">
        <v>191</v>
      </c>
      <c r="E435" s="231" t="s">
        <v>22</v>
      </c>
      <c r="F435" s="232" t="s">
        <v>206</v>
      </c>
      <c r="G435" s="229"/>
      <c r="H435" s="233">
        <v>93.31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191</v>
      </c>
      <c r="AU435" s="239" t="s">
        <v>86</v>
      </c>
      <c r="AV435" s="13" t="s">
        <v>181</v>
      </c>
      <c r="AW435" s="13" t="s">
        <v>41</v>
      </c>
      <c r="AX435" s="13" t="s">
        <v>24</v>
      </c>
      <c r="AY435" s="239" t="s">
        <v>174</v>
      </c>
    </row>
    <row r="436" spans="2:65" s="1" customFormat="1" ht="22.5" customHeight="1">
      <c r="B436" s="41"/>
      <c r="C436" s="193" t="s">
        <v>653</v>
      </c>
      <c r="D436" s="193" t="s">
        <v>176</v>
      </c>
      <c r="E436" s="194" t="s">
        <v>654</v>
      </c>
      <c r="F436" s="195" t="s">
        <v>655</v>
      </c>
      <c r="G436" s="196" t="s">
        <v>223</v>
      </c>
      <c r="H436" s="197">
        <v>9.6750000000000007</v>
      </c>
      <c r="I436" s="198"/>
      <c r="J436" s="199">
        <f>ROUND(I436*H436,2)</f>
        <v>0</v>
      </c>
      <c r="K436" s="195" t="s">
        <v>180</v>
      </c>
      <c r="L436" s="61"/>
      <c r="M436" s="200" t="s">
        <v>22</v>
      </c>
      <c r="N436" s="201" t="s">
        <v>48</v>
      </c>
      <c r="O436" s="42"/>
      <c r="P436" s="202">
        <f>O436*H436</f>
        <v>0</v>
      </c>
      <c r="Q436" s="202">
        <v>0.40799999999999997</v>
      </c>
      <c r="R436" s="202">
        <f>Q436*H436</f>
        <v>3.9474</v>
      </c>
      <c r="S436" s="202">
        <v>0</v>
      </c>
      <c r="T436" s="203">
        <f>S436*H436</f>
        <v>0</v>
      </c>
      <c r="AR436" s="24" t="s">
        <v>181</v>
      </c>
      <c r="AT436" s="24" t="s">
        <v>176</v>
      </c>
      <c r="AU436" s="24" t="s">
        <v>86</v>
      </c>
      <c r="AY436" s="24" t="s">
        <v>174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24" t="s">
        <v>24</v>
      </c>
      <c r="BK436" s="204">
        <f>ROUND(I436*H436,2)</f>
        <v>0</v>
      </c>
      <c r="BL436" s="24" t="s">
        <v>181</v>
      </c>
      <c r="BM436" s="24" t="s">
        <v>656</v>
      </c>
    </row>
    <row r="437" spans="2:65" s="12" customFormat="1" ht="13.5">
      <c r="B437" s="217"/>
      <c r="C437" s="218"/>
      <c r="D437" s="230" t="s">
        <v>191</v>
      </c>
      <c r="E437" s="240" t="s">
        <v>22</v>
      </c>
      <c r="F437" s="241" t="s">
        <v>657</v>
      </c>
      <c r="G437" s="218"/>
      <c r="H437" s="242">
        <v>9.6750000000000007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191</v>
      </c>
      <c r="AU437" s="227" t="s">
        <v>86</v>
      </c>
      <c r="AV437" s="12" t="s">
        <v>86</v>
      </c>
      <c r="AW437" s="12" t="s">
        <v>41</v>
      </c>
      <c r="AX437" s="12" t="s">
        <v>24</v>
      </c>
      <c r="AY437" s="227" t="s">
        <v>174</v>
      </c>
    </row>
    <row r="438" spans="2:65" s="1" customFormat="1" ht="31.5" customHeight="1">
      <c r="B438" s="41"/>
      <c r="C438" s="193" t="s">
        <v>658</v>
      </c>
      <c r="D438" s="193" t="s">
        <v>176</v>
      </c>
      <c r="E438" s="194" t="s">
        <v>659</v>
      </c>
      <c r="F438" s="195" t="s">
        <v>660</v>
      </c>
      <c r="G438" s="196" t="s">
        <v>223</v>
      </c>
      <c r="H438" s="197">
        <v>231.75</v>
      </c>
      <c r="I438" s="198"/>
      <c r="J438" s="199">
        <f>ROUND(I438*H438,2)</f>
        <v>0</v>
      </c>
      <c r="K438" s="195" t="s">
        <v>180</v>
      </c>
      <c r="L438" s="61"/>
      <c r="M438" s="200" t="s">
        <v>22</v>
      </c>
      <c r="N438" s="201" t="s">
        <v>48</v>
      </c>
      <c r="O438" s="42"/>
      <c r="P438" s="202">
        <f>O438*H438</f>
        <v>0</v>
      </c>
      <c r="Q438" s="202">
        <v>0</v>
      </c>
      <c r="R438" s="202">
        <f>Q438*H438</f>
        <v>0</v>
      </c>
      <c r="S438" s="202">
        <v>0</v>
      </c>
      <c r="T438" s="203">
        <f>S438*H438</f>
        <v>0</v>
      </c>
      <c r="AR438" s="24" t="s">
        <v>181</v>
      </c>
      <c r="AT438" s="24" t="s">
        <v>176</v>
      </c>
      <c r="AU438" s="24" t="s">
        <v>86</v>
      </c>
      <c r="AY438" s="24" t="s">
        <v>174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24" t="s">
        <v>24</v>
      </c>
      <c r="BK438" s="204">
        <f>ROUND(I438*H438,2)</f>
        <v>0</v>
      </c>
      <c r="BL438" s="24" t="s">
        <v>181</v>
      </c>
      <c r="BM438" s="24" t="s">
        <v>661</v>
      </c>
    </row>
    <row r="439" spans="2:65" s="12" customFormat="1" ht="13.5">
      <c r="B439" s="217"/>
      <c r="C439" s="218"/>
      <c r="D439" s="207" t="s">
        <v>191</v>
      </c>
      <c r="E439" s="219" t="s">
        <v>22</v>
      </c>
      <c r="F439" s="220" t="s">
        <v>22</v>
      </c>
      <c r="G439" s="218"/>
      <c r="H439" s="221">
        <v>0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191</v>
      </c>
      <c r="AU439" s="227" t="s">
        <v>86</v>
      </c>
      <c r="AV439" s="12" t="s">
        <v>86</v>
      </c>
      <c r="AW439" s="12" t="s">
        <v>41</v>
      </c>
      <c r="AX439" s="12" t="s">
        <v>77</v>
      </c>
      <c r="AY439" s="227" t="s">
        <v>174</v>
      </c>
    </row>
    <row r="440" spans="2:65" s="12" customFormat="1" ht="13.5">
      <c r="B440" s="217"/>
      <c r="C440" s="218"/>
      <c r="D440" s="230" t="s">
        <v>191</v>
      </c>
      <c r="E440" s="240" t="s">
        <v>22</v>
      </c>
      <c r="F440" s="241" t="s">
        <v>648</v>
      </c>
      <c r="G440" s="218"/>
      <c r="H440" s="242">
        <v>231.75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191</v>
      </c>
      <c r="AU440" s="227" t="s">
        <v>86</v>
      </c>
      <c r="AV440" s="12" t="s">
        <v>86</v>
      </c>
      <c r="AW440" s="12" t="s">
        <v>41</v>
      </c>
      <c r="AX440" s="12" t="s">
        <v>24</v>
      </c>
      <c r="AY440" s="227" t="s">
        <v>174</v>
      </c>
    </row>
    <row r="441" spans="2:65" s="1" customFormat="1" ht="31.5" customHeight="1">
      <c r="B441" s="41"/>
      <c r="C441" s="193" t="s">
        <v>662</v>
      </c>
      <c r="D441" s="193" t="s">
        <v>176</v>
      </c>
      <c r="E441" s="194" t="s">
        <v>663</v>
      </c>
      <c r="F441" s="195" t="s">
        <v>664</v>
      </c>
      <c r="G441" s="196" t="s">
        <v>223</v>
      </c>
      <c r="H441" s="197">
        <v>231.75</v>
      </c>
      <c r="I441" s="198"/>
      <c r="J441" s="199">
        <f>ROUND(I441*H441,2)</f>
        <v>0</v>
      </c>
      <c r="K441" s="195" t="s">
        <v>180</v>
      </c>
      <c r="L441" s="61"/>
      <c r="M441" s="200" t="s">
        <v>22</v>
      </c>
      <c r="N441" s="201" t="s">
        <v>48</v>
      </c>
      <c r="O441" s="42"/>
      <c r="P441" s="202">
        <f>O441*H441</f>
        <v>0</v>
      </c>
      <c r="Q441" s="202">
        <v>0</v>
      </c>
      <c r="R441" s="202">
        <f>Q441*H441</f>
        <v>0</v>
      </c>
      <c r="S441" s="202">
        <v>0</v>
      </c>
      <c r="T441" s="203">
        <f>S441*H441</f>
        <v>0</v>
      </c>
      <c r="AR441" s="24" t="s">
        <v>181</v>
      </c>
      <c r="AT441" s="24" t="s">
        <v>176</v>
      </c>
      <c r="AU441" s="24" t="s">
        <v>86</v>
      </c>
      <c r="AY441" s="24" t="s">
        <v>174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24</v>
      </c>
      <c r="BK441" s="204">
        <f>ROUND(I441*H441,2)</f>
        <v>0</v>
      </c>
      <c r="BL441" s="24" t="s">
        <v>181</v>
      </c>
      <c r="BM441" s="24" t="s">
        <v>665</v>
      </c>
    </row>
    <row r="442" spans="2:65" s="12" customFormat="1" ht="13.5">
      <c r="B442" s="217"/>
      <c r="C442" s="218"/>
      <c r="D442" s="230" t="s">
        <v>191</v>
      </c>
      <c r="E442" s="240" t="s">
        <v>22</v>
      </c>
      <c r="F442" s="241" t="s">
        <v>648</v>
      </c>
      <c r="G442" s="218"/>
      <c r="H442" s="242">
        <v>231.75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191</v>
      </c>
      <c r="AU442" s="227" t="s">
        <v>86</v>
      </c>
      <c r="AV442" s="12" t="s">
        <v>86</v>
      </c>
      <c r="AW442" s="12" t="s">
        <v>41</v>
      </c>
      <c r="AX442" s="12" t="s">
        <v>24</v>
      </c>
      <c r="AY442" s="227" t="s">
        <v>174</v>
      </c>
    </row>
    <row r="443" spans="2:65" s="1" customFormat="1" ht="57" customHeight="1">
      <c r="B443" s="41"/>
      <c r="C443" s="193" t="s">
        <v>666</v>
      </c>
      <c r="D443" s="193" t="s">
        <v>176</v>
      </c>
      <c r="E443" s="194" t="s">
        <v>667</v>
      </c>
      <c r="F443" s="195" t="s">
        <v>668</v>
      </c>
      <c r="G443" s="196" t="s">
        <v>223</v>
      </c>
      <c r="H443" s="197">
        <v>90.41</v>
      </c>
      <c r="I443" s="198"/>
      <c r="J443" s="199">
        <f>ROUND(I443*H443,2)</f>
        <v>0</v>
      </c>
      <c r="K443" s="195" t="s">
        <v>180</v>
      </c>
      <c r="L443" s="61"/>
      <c r="M443" s="200" t="s">
        <v>22</v>
      </c>
      <c r="N443" s="201" t="s">
        <v>48</v>
      </c>
      <c r="O443" s="42"/>
      <c r="P443" s="202">
        <f>O443*H443</f>
        <v>0</v>
      </c>
      <c r="Q443" s="202">
        <v>8.4250000000000005E-2</v>
      </c>
      <c r="R443" s="202">
        <f>Q443*H443</f>
        <v>7.6170425000000002</v>
      </c>
      <c r="S443" s="202">
        <v>0</v>
      </c>
      <c r="T443" s="203">
        <f>S443*H443</f>
        <v>0</v>
      </c>
      <c r="AR443" s="24" t="s">
        <v>181</v>
      </c>
      <c r="AT443" s="24" t="s">
        <v>176</v>
      </c>
      <c r="AU443" s="24" t="s">
        <v>86</v>
      </c>
      <c r="AY443" s="24" t="s">
        <v>174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24" t="s">
        <v>24</v>
      </c>
      <c r="BK443" s="204">
        <f>ROUND(I443*H443,2)</f>
        <v>0</v>
      </c>
      <c r="BL443" s="24" t="s">
        <v>181</v>
      </c>
      <c r="BM443" s="24" t="s">
        <v>669</v>
      </c>
    </row>
    <row r="444" spans="2:65" s="11" customFormat="1" ht="13.5">
      <c r="B444" s="205"/>
      <c r="C444" s="206"/>
      <c r="D444" s="207" t="s">
        <v>191</v>
      </c>
      <c r="E444" s="208" t="s">
        <v>22</v>
      </c>
      <c r="F444" s="209" t="s">
        <v>640</v>
      </c>
      <c r="G444" s="206"/>
      <c r="H444" s="210" t="s">
        <v>22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191</v>
      </c>
      <c r="AU444" s="216" t="s">
        <v>86</v>
      </c>
      <c r="AV444" s="11" t="s">
        <v>24</v>
      </c>
      <c r="AW444" s="11" t="s">
        <v>41</v>
      </c>
      <c r="AX444" s="11" t="s">
        <v>77</v>
      </c>
      <c r="AY444" s="216" t="s">
        <v>174</v>
      </c>
    </row>
    <row r="445" spans="2:65" s="12" customFormat="1" ht="13.5">
      <c r="B445" s="217"/>
      <c r="C445" s="218"/>
      <c r="D445" s="207" t="s">
        <v>191</v>
      </c>
      <c r="E445" s="219" t="s">
        <v>22</v>
      </c>
      <c r="F445" s="220" t="s">
        <v>641</v>
      </c>
      <c r="G445" s="218"/>
      <c r="H445" s="221">
        <v>56.79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191</v>
      </c>
      <c r="AU445" s="227" t="s">
        <v>86</v>
      </c>
      <c r="AV445" s="12" t="s">
        <v>86</v>
      </c>
      <c r="AW445" s="12" t="s">
        <v>41</v>
      </c>
      <c r="AX445" s="12" t="s">
        <v>77</v>
      </c>
      <c r="AY445" s="227" t="s">
        <v>174</v>
      </c>
    </row>
    <row r="446" spans="2:65" s="12" customFormat="1" ht="13.5">
      <c r="B446" s="217"/>
      <c r="C446" s="218"/>
      <c r="D446" s="207" t="s">
        <v>191</v>
      </c>
      <c r="E446" s="219" t="s">
        <v>22</v>
      </c>
      <c r="F446" s="220" t="s">
        <v>642</v>
      </c>
      <c r="G446" s="218"/>
      <c r="H446" s="221">
        <v>36.520000000000003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191</v>
      </c>
      <c r="AU446" s="227" t="s">
        <v>86</v>
      </c>
      <c r="AV446" s="12" t="s">
        <v>86</v>
      </c>
      <c r="AW446" s="12" t="s">
        <v>41</v>
      </c>
      <c r="AX446" s="12" t="s">
        <v>77</v>
      </c>
      <c r="AY446" s="227" t="s">
        <v>174</v>
      </c>
    </row>
    <row r="447" spans="2:65" s="11" customFormat="1" ht="13.5">
      <c r="B447" s="205"/>
      <c r="C447" s="206"/>
      <c r="D447" s="207" t="s">
        <v>191</v>
      </c>
      <c r="E447" s="208" t="s">
        <v>22</v>
      </c>
      <c r="F447" s="209" t="s">
        <v>670</v>
      </c>
      <c r="G447" s="206"/>
      <c r="H447" s="210" t="s">
        <v>22</v>
      </c>
      <c r="I447" s="211"/>
      <c r="J447" s="206"/>
      <c r="K447" s="206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191</v>
      </c>
      <c r="AU447" s="216" t="s">
        <v>86</v>
      </c>
      <c r="AV447" s="11" t="s">
        <v>24</v>
      </c>
      <c r="AW447" s="11" t="s">
        <v>41</v>
      </c>
      <c r="AX447" s="11" t="s">
        <v>77</v>
      </c>
      <c r="AY447" s="216" t="s">
        <v>174</v>
      </c>
    </row>
    <row r="448" spans="2:65" s="12" customFormat="1" ht="13.5">
      <c r="B448" s="217"/>
      <c r="C448" s="218"/>
      <c r="D448" s="207" t="s">
        <v>191</v>
      </c>
      <c r="E448" s="219" t="s">
        <v>22</v>
      </c>
      <c r="F448" s="220" t="s">
        <v>671</v>
      </c>
      <c r="G448" s="218"/>
      <c r="H448" s="221">
        <v>-2.9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191</v>
      </c>
      <c r="AU448" s="227" t="s">
        <v>86</v>
      </c>
      <c r="AV448" s="12" t="s">
        <v>86</v>
      </c>
      <c r="AW448" s="12" t="s">
        <v>41</v>
      </c>
      <c r="AX448" s="12" t="s">
        <v>77</v>
      </c>
      <c r="AY448" s="227" t="s">
        <v>174</v>
      </c>
    </row>
    <row r="449" spans="2:65" s="13" customFormat="1" ht="13.5">
      <c r="B449" s="228"/>
      <c r="C449" s="229"/>
      <c r="D449" s="230" t="s">
        <v>191</v>
      </c>
      <c r="E449" s="231" t="s">
        <v>22</v>
      </c>
      <c r="F449" s="232" t="s">
        <v>206</v>
      </c>
      <c r="G449" s="229"/>
      <c r="H449" s="233">
        <v>90.41</v>
      </c>
      <c r="I449" s="234"/>
      <c r="J449" s="229"/>
      <c r="K449" s="229"/>
      <c r="L449" s="235"/>
      <c r="M449" s="236"/>
      <c r="N449" s="237"/>
      <c r="O449" s="237"/>
      <c r="P449" s="237"/>
      <c r="Q449" s="237"/>
      <c r="R449" s="237"/>
      <c r="S449" s="237"/>
      <c r="T449" s="238"/>
      <c r="AT449" s="239" t="s">
        <v>191</v>
      </c>
      <c r="AU449" s="239" t="s">
        <v>86</v>
      </c>
      <c r="AV449" s="13" t="s">
        <v>181</v>
      </c>
      <c r="AW449" s="13" t="s">
        <v>41</v>
      </c>
      <c r="AX449" s="13" t="s">
        <v>24</v>
      </c>
      <c r="AY449" s="239" t="s">
        <v>174</v>
      </c>
    </row>
    <row r="450" spans="2:65" s="1" customFormat="1" ht="44.25" customHeight="1">
      <c r="B450" s="41"/>
      <c r="C450" s="245" t="s">
        <v>672</v>
      </c>
      <c r="D450" s="245" t="s">
        <v>253</v>
      </c>
      <c r="E450" s="246" t="s">
        <v>673</v>
      </c>
      <c r="F450" s="247" t="s">
        <v>674</v>
      </c>
      <c r="G450" s="248" t="s">
        <v>223</v>
      </c>
      <c r="H450" s="249">
        <v>90.41</v>
      </c>
      <c r="I450" s="250"/>
      <c r="J450" s="251">
        <f>ROUND(I450*H450,2)</f>
        <v>0</v>
      </c>
      <c r="K450" s="247" t="s">
        <v>22</v>
      </c>
      <c r="L450" s="252"/>
      <c r="M450" s="253" t="s">
        <v>22</v>
      </c>
      <c r="N450" s="254" t="s">
        <v>48</v>
      </c>
      <c r="O450" s="42"/>
      <c r="P450" s="202">
        <f>O450*H450</f>
        <v>0</v>
      </c>
      <c r="Q450" s="202">
        <v>0.13100000000000001</v>
      </c>
      <c r="R450" s="202">
        <f>Q450*H450</f>
        <v>11.84371</v>
      </c>
      <c r="S450" s="202">
        <v>0</v>
      </c>
      <c r="T450" s="203">
        <f>S450*H450</f>
        <v>0</v>
      </c>
      <c r="AR450" s="24" t="s">
        <v>226</v>
      </c>
      <c r="AT450" s="24" t="s">
        <v>253</v>
      </c>
      <c r="AU450" s="24" t="s">
        <v>86</v>
      </c>
      <c r="AY450" s="24" t="s">
        <v>174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24" t="s">
        <v>24</v>
      </c>
      <c r="BK450" s="204">
        <f>ROUND(I450*H450,2)</f>
        <v>0</v>
      </c>
      <c r="BL450" s="24" t="s">
        <v>181</v>
      </c>
      <c r="BM450" s="24" t="s">
        <v>675</v>
      </c>
    </row>
    <row r="451" spans="2:65" s="1" customFormat="1" ht="44.25" customHeight="1">
      <c r="B451" s="41"/>
      <c r="C451" s="245" t="s">
        <v>676</v>
      </c>
      <c r="D451" s="245" t="s">
        <v>253</v>
      </c>
      <c r="E451" s="246" t="s">
        <v>677</v>
      </c>
      <c r="F451" s="247" t="s">
        <v>678</v>
      </c>
      <c r="G451" s="248" t="s">
        <v>223</v>
      </c>
      <c r="H451" s="249">
        <v>2.9</v>
      </c>
      <c r="I451" s="250"/>
      <c r="J451" s="251">
        <f>ROUND(I451*H451,2)</f>
        <v>0</v>
      </c>
      <c r="K451" s="247" t="s">
        <v>180</v>
      </c>
      <c r="L451" s="252"/>
      <c r="M451" s="253" t="s">
        <v>22</v>
      </c>
      <c r="N451" s="254" t="s">
        <v>48</v>
      </c>
      <c r="O451" s="42"/>
      <c r="P451" s="202">
        <f>O451*H451</f>
        <v>0</v>
      </c>
      <c r="Q451" s="202">
        <v>0.13100000000000001</v>
      </c>
      <c r="R451" s="202">
        <f>Q451*H451</f>
        <v>0.37990000000000002</v>
      </c>
      <c r="S451" s="202">
        <v>0</v>
      </c>
      <c r="T451" s="203">
        <f>S451*H451</f>
        <v>0</v>
      </c>
      <c r="AR451" s="24" t="s">
        <v>226</v>
      </c>
      <c r="AT451" s="24" t="s">
        <v>253</v>
      </c>
      <c r="AU451" s="24" t="s">
        <v>86</v>
      </c>
      <c r="AY451" s="24" t="s">
        <v>174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24</v>
      </c>
      <c r="BK451" s="204">
        <f>ROUND(I451*H451,2)</f>
        <v>0</v>
      </c>
      <c r="BL451" s="24" t="s">
        <v>181</v>
      </c>
      <c r="BM451" s="24" t="s">
        <v>679</v>
      </c>
    </row>
    <row r="452" spans="2:65" s="12" customFormat="1" ht="13.5">
      <c r="B452" s="217"/>
      <c r="C452" s="218"/>
      <c r="D452" s="230" t="s">
        <v>191</v>
      </c>
      <c r="E452" s="240" t="s">
        <v>22</v>
      </c>
      <c r="F452" s="241" t="s">
        <v>680</v>
      </c>
      <c r="G452" s="218"/>
      <c r="H452" s="242">
        <v>2.9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191</v>
      </c>
      <c r="AU452" s="227" t="s">
        <v>86</v>
      </c>
      <c r="AV452" s="12" t="s">
        <v>86</v>
      </c>
      <c r="AW452" s="12" t="s">
        <v>41</v>
      </c>
      <c r="AX452" s="12" t="s">
        <v>24</v>
      </c>
      <c r="AY452" s="227" t="s">
        <v>174</v>
      </c>
    </row>
    <row r="453" spans="2:65" s="1" customFormat="1" ht="44.25" customHeight="1">
      <c r="B453" s="41"/>
      <c r="C453" s="193" t="s">
        <v>681</v>
      </c>
      <c r="D453" s="193" t="s">
        <v>176</v>
      </c>
      <c r="E453" s="194" t="s">
        <v>682</v>
      </c>
      <c r="F453" s="195" t="s">
        <v>683</v>
      </c>
      <c r="G453" s="196" t="s">
        <v>223</v>
      </c>
      <c r="H453" s="197">
        <v>15.337999999999999</v>
      </c>
      <c r="I453" s="198"/>
      <c r="J453" s="199">
        <f>ROUND(I453*H453,2)</f>
        <v>0</v>
      </c>
      <c r="K453" s="195" t="s">
        <v>180</v>
      </c>
      <c r="L453" s="61"/>
      <c r="M453" s="200" t="s">
        <v>22</v>
      </c>
      <c r="N453" s="201" t="s">
        <v>48</v>
      </c>
      <c r="O453" s="42"/>
      <c r="P453" s="202">
        <f>O453*H453</f>
        <v>0</v>
      </c>
      <c r="Q453" s="202">
        <v>0.14610000000000001</v>
      </c>
      <c r="R453" s="202">
        <f>Q453*H453</f>
        <v>2.2408817999999999</v>
      </c>
      <c r="S453" s="202">
        <v>0</v>
      </c>
      <c r="T453" s="203">
        <f>S453*H453</f>
        <v>0</v>
      </c>
      <c r="AR453" s="24" t="s">
        <v>181</v>
      </c>
      <c r="AT453" s="24" t="s">
        <v>176</v>
      </c>
      <c r="AU453" s="24" t="s">
        <v>86</v>
      </c>
      <c r="AY453" s="24" t="s">
        <v>174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24" t="s">
        <v>24</v>
      </c>
      <c r="BK453" s="204">
        <f>ROUND(I453*H453,2)</f>
        <v>0</v>
      </c>
      <c r="BL453" s="24" t="s">
        <v>181</v>
      </c>
      <c r="BM453" s="24" t="s">
        <v>684</v>
      </c>
    </row>
    <row r="454" spans="2:65" s="12" customFormat="1" ht="13.5">
      <c r="B454" s="217"/>
      <c r="C454" s="218"/>
      <c r="D454" s="230" t="s">
        <v>191</v>
      </c>
      <c r="E454" s="240" t="s">
        <v>22</v>
      </c>
      <c r="F454" s="241" t="s">
        <v>685</v>
      </c>
      <c r="G454" s="218"/>
      <c r="H454" s="242">
        <v>15.337999999999999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191</v>
      </c>
      <c r="AU454" s="227" t="s">
        <v>86</v>
      </c>
      <c r="AV454" s="12" t="s">
        <v>86</v>
      </c>
      <c r="AW454" s="12" t="s">
        <v>41</v>
      </c>
      <c r="AX454" s="12" t="s">
        <v>24</v>
      </c>
      <c r="AY454" s="227" t="s">
        <v>174</v>
      </c>
    </row>
    <row r="455" spans="2:65" s="1" customFormat="1" ht="31.5" customHeight="1">
      <c r="B455" s="41"/>
      <c r="C455" s="245" t="s">
        <v>686</v>
      </c>
      <c r="D455" s="245" t="s">
        <v>253</v>
      </c>
      <c r="E455" s="246" t="s">
        <v>687</v>
      </c>
      <c r="F455" s="247" t="s">
        <v>688</v>
      </c>
      <c r="G455" s="248" t="s">
        <v>223</v>
      </c>
      <c r="H455" s="249">
        <v>12.27</v>
      </c>
      <c r="I455" s="250"/>
      <c r="J455" s="251">
        <f>ROUND(I455*H455,2)</f>
        <v>0</v>
      </c>
      <c r="K455" s="247" t="s">
        <v>180</v>
      </c>
      <c r="L455" s="252"/>
      <c r="M455" s="253" t="s">
        <v>22</v>
      </c>
      <c r="N455" s="254" t="s">
        <v>48</v>
      </c>
      <c r="O455" s="42"/>
      <c r="P455" s="202">
        <f>O455*H455</f>
        <v>0</v>
      </c>
      <c r="Q455" s="202">
        <v>0.17599999999999999</v>
      </c>
      <c r="R455" s="202">
        <f>Q455*H455</f>
        <v>2.1595199999999997</v>
      </c>
      <c r="S455" s="202">
        <v>0</v>
      </c>
      <c r="T455" s="203">
        <f>S455*H455</f>
        <v>0</v>
      </c>
      <c r="AR455" s="24" t="s">
        <v>226</v>
      </c>
      <c r="AT455" s="24" t="s">
        <v>253</v>
      </c>
      <c r="AU455" s="24" t="s">
        <v>86</v>
      </c>
      <c r="AY455" s="24" t="s">
        <v>174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24</v>
      </c>
      <c r="BK455" s="204">
        <f>ROUND(I455*H455,2)</f>
        <v>0</v>
      </c>
      <c r="BL455" s="24" t="s">
        <v>181</v>
      </c>
      <c r="BM455" s="24" t="s">
        <v>689</v>
      </c>
    </row>
    <row r="456" spans="2:65" s="12" customFormat="1" ht="13.5">
      <c r="B456" s="217"/>
      <c r="C456" s="218"/>
      <c r="D456" s="207" t="s">
        <v>191</v>
      </c>
      <c r="E456" s="219" t="s">
        <v>22</v>
      </c>
      <c r="F456" s="220" t="s">
        <v>690</v>
      </c>
      <c r="G456" s="218"/>
      <c r="H456" s="221">
        <v>12.27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191</v>
      </c>
      <c r="AU456" s="227" t="s">
        <v>86</v>
      </c>
      <c r="AV456" s="12" t="s">
        <v>86</v>
      </c>
      <c r="AW456" s="12" t="s">
        <v>41</v>
      </c>
      <c r="AX456" s="12" t="s">
        <v>24</v>
      </c>
      <c r="AY456" s="227" t="s">
        <v>174</v>
      </c>
    </row>
    <row r="457" spans="2:65" s="10" customFormat="1" ht="29.85" customHeight="1">
      <c r="B457" s="176"/>
      <c r="C457" s="177"/>
      <c r="D457" s="178" t="s">
        <v>76</v>
      </c>
      <c r="E457" s="259" t="s">
        <v>216</v>
      </c>
      <c r="F457" s="259" t="s">
        <v>691</v>
      </c>
      <c r="G457" s="177"/>
      <c r="H457" s="177"/>
      <c r="I457" s="180"/>
      <c r="J457" s="260">
        <f>BK457</f>
        <v>0</v>
      </c>
      <c r="K457" s="177"/>
      <c r="L457" s="182"/>
      <c r="M457" s="183"/>
      <c r="N457" s="184"/>
      <c r="O457" s="184"/>
      <c r="P457" s="185">
        <f>P458</f>
        <v>0</v>
      </c>
      <c r="Q457" s="184"/>
      <c r="R457" s="185">
        <f>R458</f>
        <v>721.69554130000006</v>
      </c>
      <c r="S457" s="184"/>
      <c r="T457" s="186">
        <f>T458</f>
        <v>0</v>
      </c>
      <c r="AR457" s="187" t="s">
        <v>24</v>
      </c>
      <c r="AT457" s="188" t="s">
        <v>76</v>
      </c>
      <c r="AU457" s="188" t="s">
        <v>24</v>
      </c>
      <c r="AY457" s="187" t="s">
        <v>174</v>
      </c>
      <c r="BK457" s="189">
        <f>BK458</f>
        <v>0</v>
      </c>
    </row>
    <row r="458" spans="2:65" s="10" customFormat="1" ht="14.85" customHeight="1">
      <c r="B458" s="176"/>
      <c r="C458" s="177"/>
      <c r="D458" s="190" t="s">
        <v>76</v>
      </c>
      <c r="E458" s="191" t="s">
        <v>548</v>
      </c>
      <c r="F458" s="191" t="s">
        <v>692</v>
      </c>
      <c r="G458" s="177"/>
      <c r="H458" s="177"/>
      <c r="I458" s="180"/>
      <c r="J458" s="192">
        <f>BK458</f>
        <v>0</v>
      </c>
      <c r="K458" s="177"/>
      <c r="L458" s="182"/>
      <c r="M458" s="183"/>
      <c r="N458" s="184"/>
      <c r="O458" s="184"/>
      <c r="P458" s="185">
        <f>P459+SUM(P460:P493)+P647</f>
        <v>0</v>
      </c>
      <c r="Q458" s="184"/>
      <c r="R458" s="185">
        <f>R459+SUM(R460:R493)+R647</f>
        <v>721.69554130000006</v>
      </c>
      <c r="S458" s="184"/>
      <c r="T458" s="186">
        <f>T459+SUM(T460:T493)+T647</f>
        <v>0</v>
      </c>
      <c r="AR458" s="187" t="s">
        <v>24</v>
      </c>
      <c r="AT458" s="188" t="s">
        <v>76</v>
      </c>
      <c r="AU458" s="188" t="s">
        <v>86</v>
      </c>
      <c r="AY458" s="187" t="s">
        <v>174</v>
      </c>
      <c r="BK458" s="189">
        <f>BK459+SUM(BK460:BK493)+BK647</f>
        <v>0</v>
      </c>
    </row>
    <row r="459" spans="2:65" s="1" customFormat="1" ht="44.25" customHeight="1">
      <c r="B459" s="41"/>
      <c r="C459" s="193" t="s">
        <v>693</v>
      </c>
      <c r="D459" s="193" t="s">
        <v>176</v>
      </c>
      <c r="E459" s="194" t="s">
        <v>694</v>
      </c>
      <c r="F459" s="195" t="s">
        <v>695</v>
      </c>
      <c r="G459" s="196" t="s">
        <v>223</v>
      </c>
      <c r="H459" s="197">
        <v>140.9</v>
      </c>
      <c r="I459" s="198"/>
      <c r="J459" s="199">
        <f>ROUND(I459*H459,2)</f>
        <v>0</v>
      </c>
      <c r="K459" s="195" t="s">
        <v>180</v>
      </c>
      <c r="L459" s="61"/>
      <c r="M459" s="200" t="s">
        <v>22</v>
      </c>
      <c r="N459" s="201" t="s">
        <v>48</v>
      </c>
      <c r="O459" s="42"/>
      <c r="P459" s="202">
        <f>O459*H459</f>
        <v>0</v>
      </c>
      <c r="Q459" s="202">
        <v>6.3E-3</v>
      </c>
      <c r="R459" s="202">
        <f>Q459*H459</f>
        <v>0.88767000000000007</v>
      </c>
      <c r="S459" s="202">
        <v>0</v>
      </c>
      <c r="T459" s="203">
        <f>S459*H459</f>
        <v>0</v>
      </c>
      <c r="AR459" s="24" t="s">
        <v>181</v>
      </c>
      <c r="AT459" s="24" t="s">
        <v>176</v>
      </c>
      <c r="AU459" s="24" t="s">
        <v>186</v>
      </c>
      <c r="AY459" s="24" t="s">
        <v>174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24" t="s">
        <v>24</v>
      </c>
      <c r="BK459" s="204">
        <f>ROUND(I459*H459,2)</f>
        <v>0</v>
      </c>
      <c r="BL459" s="24" t="s">
        <v>181</v>
      </c>
      <c r="BM459" s="24" t="s">
        <v>696</v>
      </c>
    </row>
    <row r="460" spans="2:65" s="12" customFormat="1" ht="13.5">
      <c r="B460" s="217"/>
      <c r="C460" s="218"/>
      <c r="D460" s="207" t="s">
        <v>191</v>
      </c>
      <c r="E460" s="219" t="s">
        <v>22</v>
      </c>
      <c r="F460" s="220" t="s">
        <v>697</v>
      </c>
      <c r="G460" s="218"/>
      <c r="H460" s="221">
        <v>27.4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191</v>
      </c>
      <c r="AU460" s="227" t="s">
        <v>186</v>
      </c>
      <c r="AV460" s="12" t="s">
        <v>86</v>
      </c>
      <c r="AW460" s="12" t="s">
        <v>41</v>
      </c>
      <c r="AX460" s="12" t="s">
        <v>77</v>
      </c>
      <c r="AY460" s="227" t="s">
        <v>174</v>
      </c>
    </row>
    <row r="461" spans="2:65" s="12" customFormat="1" ht="13.5">
      <c r="B461" s="217"/>
      <c r="C461" s="218"/>
      <c r="D461" s="207" t="s">
        <v>191</v>
      </c>
      <c r="E461" s="219" t="s">
        <v>22</v>
      </c>
      <c r="F461" s="220" t="s">
        <v>698</v>
      </c>
      <c r="G461" s="218"/>
      <c r="H461" s="221">
        <v>39.9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191</v>
      </c>
      <c r="AU461" s="227" t="s">
        <v>186</v>
      </c>
      <c r="AV461" s="12" t="s">
        <v>86</v>
      </c>
      <c r="AW461" s="12" t="s">
        <v>41</v>
      </c>
      <c r="AX461" s="12" t="s">
        <v>77</v>
      </c>
      <c r="AY461" s="227" t="s">
        <v>174</v>
      </c>
    </row>
    <row r="462" spans="2:65" s="12" customFormat="1" ht="13.5">
      <c r="B462" s="217"/>
      <c r="C462" s="218"/>
      <c r="D462" s="207" t="s">
        <v>191</v>
      </c>
      <c r="E462" s="219" t="s">
        <v>22</v>
      </c>
      <c r="F462" s="220" t="s">
        <v>699</v>
      </c>
      <c r="G462" s="218"/>
      <c r="H462" s="221">
        <v>73.599999999999994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191</v>
      </c>
      <c r="AU462" s="227" t="s">
        <v>186</v>
      </c>
      <c r="AV462" s="12" t="s">
        <v>86</v>
      </c>
      <c r="AW462" s="12" t="s">
        <v>41</v>
      </c>
      <c r="AX462" s="12" t="s">
        <v>77</v>
      </c>
      <c r="AY462" s="227" t="s">
        <v>174</v>
      </c>
    </row>
    <row r="463" spans="2:65" s="13" customFormat="1" ht="13.5">
      <c r="B463" s="228"/>
      <c r="C463" s="229"/>
      <c r="D463" s="230" t="s">
        <v>191</v>
      </c>
      <c r="E463" s="231" t="s">
        <v>22</v>
      </c>
      <c r="F463" s="232" t="s">
        <v>206</v>
      </c>
      <c r="G463" s="229"/>
      <c r="H463" s="233">
        <v>140.9</v>
      </c>
      <c r="I463" s="234"/>
      <c r="J463" s="229"/>
      <c r="K463" s="229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191</v>
      </c>
      <c r="AU463" s="239" t="s">
        <v>186</v>
      </c>
      <c r="AV463" s="13" t="s">
        <v>181</v>
      </c>
      <c r="AW463" s="13" t="s">
        <v>41</v>
      </c>
      <c r="AX463" s="13" t="s">
        <v>24</v>
      </c>
      <c r="AY463" s="239" t="s">
        <v>174</v>
      </c>
    </row>
    <row r="464" spans="2:65" s="1" customFormat="1" ht="44.25" customHeight="1">
      <c r="B464" s="41"/>
      <c r="C464" s="193" t="s">
        <v>700</v>
      </c>
      <c r="D464" s="193" t="s">
        <v>176</v>
      </c>
      <c r="E464" s="194" t="s">
        <v>701</v>
      </c>
      <c r="F464" s="195" t="s">
        <v>702</v>
      </c>
      <c r="G464" s="196" t="s">
        <v>223</v>
      </c>
      <c r="H464" s="197">
        <v>150.44</v>
      </c>
      <c r="I464" s="198"/>
      <c r="J464" s="199">
        <f>ROUND(I464*H464,2)</f>
        <v>0</v>
      </c>
      <c r="K464" s="195" t="s">
        <v>180</v>
      </c>
      <c r="L464" s="61"/>
      <c r="M464" s="200" t="s">
        <v>22</v>
      </c>
      <c r="N464" s="201" t="s">
        <v>48</v>
      </c>
      <c r="O464" s="42"/>
      <c r="P464" s="202">
        <f>O464*H464</f>
        <v>0</v>
      </c>
      <c r="Q464" s="202">
        <v>6.3E-3</v>
      </c>
      <c r="R464" s="202">
        <f>Q464*H464</f>
        <v>0.94777199999999995</v>
      </c>
      <c r="S464" s="202">
        <v>0</v>
      </c>
      <c r="T464" s="203">
        <f>S464*H464</f>
        <v>0</v>
      </c>
      <c r="AR464" s="24" t="s">
        <v>181</v>
      </c>
      <c r="AT464" s="24" t="s">
        <v>176</v>
      </c>
      <c r="AU464" s="24" t="s">
        <v>186</v>
      </c>
      <c r="AY464" s="24" t="s">
        <v>174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24" t="s">
        <v>24</v>
      </c>
      <c r="BK464" s="204">
        <f>ROUND(I464*H464,2)</f>
        <v>0</v>
      </c>
      <c r="BL464" s="24" t="s">
        <v>181</v>
      </c>
      <c r="BM464" s="24" t="s">
        <v>703</v>
      </c>
    </row>
    <row r="465" spans="2:65" s="12" customFormat="1" ht="13.5">
      <c r="B465" s="217"/>
      <c r="C465" s="218"/>
      <c r="D465" s="207" t="s">
        <v>191</v>
      </c>
      <c r="E465" s="219" t="s">
        <v>22</v>
      </c>
      <c r="F465" s="220" t="s">
        <v>704</v>
      </c>
      <c r="G465" s="218"/>
      <c r="H465" s="221">
        <v>58.6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191</v>
      </c>
      <c r="AU465" s="227" t="s">
        <v>186</v>
      </c>
      <c r="AV465" s="12" t="s">
        <v>86</v>
      </c>
      <c r="AW465" s="12" t="s">
        <v>41</v>
      </c>
      <c r="AX465" s="12" t="s">
        <v>77</v>
      </c>
      <c r="AY465" s="227" t="s">
        <v>174</v>
      </c>
    </row>
    <row r="466" spans="2:65" s="12" customFormat="1" ht="13.5">
      <c r="B466" s="217"/>
      <c r="C466" s="218"/>
      <c r="D466" s="207" t="s">
        <v>191</v>
      </c>
      <c r="E466" s="219" t="s">
        <v>22</v>
      </c>
      <c r="F466" s="220" t="s">
        <v>705</v>
      </c>
      <c r="G466" s="218"/>
      <c r="H466" s="221">
        <v>91.84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191</v>
      </c>
      <c r="AU466" s="227" t="s">
        <v>186</v>
      </c>
      <c r="AV466" s="12" t="s">
        <v>86</v>
      </c>
      <c r="AW466" s="12" t="s">
        <v>41</v>
      </c>
      <c r="AX466" s="12" t="s">
        <v>77</v>
      </c>
      <c r="AY466" s="227" t="s">
        <v>174</v>
      </c>
    </row>
    <row r="467" spans="2:65" s="13" customFormat="1" ht="13.5">
      <c r="B467" s="228"/>
      <c r="C467" s="229"/>
      <c r="D467" s="230" t="s">
        <v>191</v>
      </c>
      <c r="E467" s="231" t="s">
        <v>22</v>
      </c>
      <c r="F467" s="232" t="s">
        <v>206</v>
      </c>
      <c r="G467" s="229"/>
      <c r="H467" s="233">
        <v>150.44</v>
      </c>
      <c r="I467" s="234"/>
      <c r="J467" s="229"/>
      <c r="K467" s="229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191</v>
      </c>
      <c r="AU467" s="239" t="s">
        <v>186</v>
      </c>
      <c r="AV467" s="13" t="s">
        <v>181</v>
      </c>
      <c r="AW467" s="13" t="s">
        <v>41</v>
      </c>
      <c r="AX467" s="13" t="s">
        <v>24</v>
      </c>
      <c r="AY467" s="239" t="s">
        <v>174</v>
      </c>
    </row>
    <row r="468" spans="2:65" s="1" customFormat="1" ht="31.5" customHeight="1">
      <c r="B468" s="41"/>
      <c r="C468" s="193" t="s">
        <v>706</v>
      </c>
      <c r="D468" s="193" t="s">
        <v>176</v>
      </c>
      <c r="E468" s="194" t="s">
        <v>707</v>
      </c>
      <c r="F468" s="195" t="s">
        <v>708</v>
      </c>
      <c r="G468" s="196" t="s">
        <v>223</v>
      </c>
      <c r="H468" s="197">
        <v>74</v>
      </c>
      <c r="I468" s="198"/>
      <c r="J468" s="199">
        <f>ROUND(I468*H468,2)</f>
        <v>0</v>
      </c>
      <c r="K468" s="195" t="s">
        <v>180</v>
      </c>
      <c r="L468" s="61"/>
      <c r="M468" s="200" t="s">
        <v>22</v>
      </c>
      <c r="N468" s="201" t="s">
        <v>48</v>
      </c>
      <c r="O468" s="42"/>
      <c r="P468" s="202">
        <f>O468*H468</f>
        <v>0</v>
      </c>
      <c r="Q468" s="202">
        <v>3.0000000000000001E-3</v>
      </c>
      <c r="R468" s="202">
        <f>Q468*H468</f>
        <v>0.222</v>
      </c>
      <c r="S468" s="202">
        <v>0</v>
      </c>
      <c r="T468" s="203">
        <f>S468*H468</f>
        <v>0</v>
      </c>
      <c r="AR468" s="24" t="s">
        <v>181</v>
      </c>
      <c r="AT468" s="24" t="s">
        <v>176</v>
      </c>
      <c r="AU468" s="24" t="s">
        <v>186</v>
      </c>
      <c r="AY468" s="24" t="s">
        <v>174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24" t="s">
        <v>24</v>
      </c>
      <c r="BK468" s="204">
        <f>ROUND(I468*H468,2)</f>
        <v>0</v>
      </c>
      <c r="BL468" s="24" t="s">
        <v>181</v>
      </c>
      <c r="BM468" s="24" t="s">
        <v>709</v>
      </c>
    </row>
    <row r="469" spans="2:65" s="1" customFormat="1" ht="31.5" customHeight="1">
      <c r="B469" s="41"/>
      <c r="C469" s="193" t="s">
        <v>710</v>
      </c>
      <c r="D469" s="193" t="s">
        <v>176</v>
      </c>
      <c r="E469" s="194" t="s">
        <v>711</v>
      </c>
      <c r="F469" s="195" t="s">
        <v>712</v>
      </c>
      <c r="G469" s="196" t="s">
        <v>223</v>
      </c>
      <c r="H469" s="197">
        <v>74</v>
      </c>
      <c r="I469" s="198"/>
      <c r="J469" s="199">
        <f>ROUND(I469*H469,2)</f>
        <v>0</v>
      </c>
      <c r="K469" s="195" t="s">
        <v>180</v>
      </c>
      <c r="L469" s="61"/>
      <c r="M469" s="200" t="s">
        <v>22</v>
      </c>
      <c r="N469" s="201" t="s">
        <v>48</v>
      </c>
      <c r="O469" s="42"/>
      <c r="P469" s="202">
        <f>O469*H469</f>
        <v>0</v>
      </c>
      <c r="Q469" s="202">
        <v>1.54E-2</v>
      </c>
      <c r="R469" s="202">
        <f>Q469*H469</f>
        <v>1.1395999999999999</v>
      </c>
      <c r="S469" s="202">
        <v>0</v>
      </c>
      <c r="T469" s="203">
        <f>S469*H469</f>
        <v>0</v>
      </c>
      <c r="AR469" s="24" t="s">
        <v>181</v>
      </c>
      <c r="AT469" s="24" t="s">
        <v>176</v>
      </c>
      <c r="AU469" s="24" t="s">
        <v>186</v>
      </c>
      <c r="AY469" s="24" t="s">
        <v>174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24</v>
      </c>
      <c r="BK469" s="204">
        <f>ROUND(I469*H469,2)</f>
        <v>0</v>
      </c>
      <c r="BL469" s="24" t="s">
        <v>181</v>
      </c>
      <c r="BM469" s="24" t="s">
        <v>713</v>
      </c>
    </row>
    <row r="470" spans="2:65" s="1" customFormat="1" ht="31.5" customHeight="1">
      <c r="B470" s="41"/>
      <c r="C470" s="193" t="s">
        <v>714</v>
      </c>
      <c r="D470" s="193" t="s">
        <v>176</v>
      </c>
      <c r="E470" s="194" t="s">
        <v>715</v>
      </c>
      <c r="F470" s="195" t="s">
        <v>716</v>
      </c>
      <c r="G470" s="196" t="s">
        <v>223</v>
      </c>
      <c r="H470" s="197">
        <v>74</v>
      </c>
      <c r="I470" s="198"/>
      <c r="J470" s="199">
        <f>ROUND(I470*H470,2)</f>
        <v>0</v>
      </c>
      <c r="K470" s="195" t="s">
        <v>180</v>
      </c>
      <c r="L470" s="61"/>
      <c r="M470" s="200" t="s">
        <v>22</v>
      </c>
      <c r="N470" s="201" t="s">
        <v>48</v>
      </c>
      <c r="O470" s="42"/>
      <c r="P470" s="202">
        <f>O470*H470</f>
        <v>0</v>
      </c>
      <c r="Q470" s="202">
        <v>7.9000000000000008E-3</v>
      </c>
      <c r="R470" s="202">
        <f>Q470*H470</f>
        <v>0.58460000000000001</v>
      </c>
      <c r="S470" s="202">
        <v>0</v>
      </c>
      <c r="T470" s="203">
        <f>S470*H470</f>
        <v>0</v>
      </c>
      <c r="AR470" s="24" t="s">
        <v>181</v>
      </c>
      <c r="AT470" s="24" t="s">
        <v>176</v>
      </c>
      <c r="AU470" s="24" t="s">
        <v>186</v>
      </c>
      <c r="AY470" s="24" t="s">
        <v>174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24" t="s">
        <v>24</v>
      </c>
      <c r="BK470" s="204">
        <f>ROUND(I470*H470,2)</f>
        <v>0</v>
      </c>
      <c r="BL470" s="24" t="s">
        <v>181</v>
      </c>
      <c r="BM470" s="24" t="s">
        <v>717</v>
      </c>
    </row>
    <row r="471" spans="2:65" s="1" customFormat="1" ht="31.5" customHeight="1">
      <c r="B471" s="41"/>
      <c r="C471" s="193" t="s">
        <v>718</v>
      </c>
      <c r="D471" s="193" t="s">
        <v>176</v>
      </c>
      <c r="E471" s="194" t="s">
        <v>719</v>
      </c>
      <c r="F471" s="195" t="s">
        <v>720</v>
      </c>
      <c r="G471" s="196" t="s">
        <v>223</v>
      </c>
      <c r="H471" s="197">
        <v>37.950000000000003</v>
      </c>
      <c r="I471" s="198"/>
      <c r="J471" s="199">
        <f>ROUND(I471*H471,2)</f>
        <v>0</v>
      </c>
      <c r="K471" s="195" t="s">
        <v>180</v>
      </c>
      <c r="L471" s="61"/>
      <c r="M471" s="200" t="s">
        <v>22</v>
      </c>
      <c r="N471" s="201" t="s">
        <v>48</v>
      </c>
      <c r="O471" s="42"/>
      <c r="P471" s="202">
        <f>O471*H471</f>
        <v>0</v>
      </c>
      <c r="Q471" s="202">
        <v>3.4500000000000003E-2</v>
      </c>
      <c r="R471" s="202">
        <f>Q471*H471</f>
        <v>1.3092750000000002</v>
      </c>
      <c r="S471" s="202">
        <v>0</v>
      </c>
      <c r="T471" s="203">
        <f>S471*H471</f>
        <v>0</v>
      </c>
      <c r="AR471" s="24" t="s">
        <v>181</v>
      </c>
      <c r="AT471" s="24" t="s">
        <v>176</v>
      </c>
      <c r="AU471" s="24" t="s">
        <v>186</v>
      </c>
      <c r="AY471" s="24" t="s">
        <v>174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4" t="s">
        <v>24</v>
      </c>
      <c r="BK471" s="204">
        <f>ROUND(I471*H471,2)</f>
        <v>0</v>
      </c>
      <c r="BL471" s="24" t="s">
        <v>181</v>
      </c>
      <c r="BM471" s="24" t="s">
        <v>721</v>
      </c>
    </row>
    <row r="472" spans="2:65" s="11" customFormat="1" ht="13.5">
      <c r="B472" s="205"/>
      <c r="C472" s="206"/>
      <c r="D472" s="207" t="s">
        <v>191</v>
      </c>
      <c r="E472" s="208" t="s">
        <v>22</v>
      </c>
      <c r="F472" s="209" t="s">
        <v>722</v>
      </c>
      <c r="G472" s="206"/>
      <c r="H472" s="210" t="s">
        <v>22</v>
      </c>
      <c r="I472" s="211"/>
      <c r="J472" s="206"/>
      <c r="K472" s="206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191</v>
      </c>
      <c r="AU472" s="216" t="s">
        <v>186</v>
      </c>
      <c r="AV472" s="11" t="s">
        <v>24</v>
      </c>
      <c r="AW472" s="11" t="s">
        <v>41</v>
      </c>
      <c r="AX472" s="11" t="s">
        <v>77</v>
      </c>
      <c r="AY472" s="216" t="s">
        <v>174</v>
      </c>
    </row>
    <row r="473" spans="2:65" s="12" customFormat="1" ht="13.5">
      <c r="B473" s="217"/>
      <c r="C473" s="218"/>
      <c r="D473" s="230" t="s">
        <v>191</v>
      </c>
      <c r="E473" s="240" t="s">
        <v>22</v>
      </c>
      <c r="F473" s="241" t="s">
        <v>723</v>
      </c>
      <c r="G473" s="218"/>
      <c r="H473" s="242">
        <v>37.950000000000003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191</v>
      </c>
      <c r="AU473" s="227" t="s">
        <v>186</v>
      </c>
      <c r="AV473" s="12" t="s">
        <v>86</v>
      </c>
      <c r="AW473" s="12" t="s">
        <v>41</v>
      </c>
      <c r="AX473" s="12" t="s">
        <v>24</v>
      </c>
      <c r="AY473" s="227" t="s">
        <v>174</v>
      </c>
    </row>
    <row r="474" spans="2:65" s="1" customFormat="1" ht="22.5" customHeight="1">
      <c r="B474" s="41"/>
      <c r="C474" s="193" t="s">
        <v>724</v>
      </c>
      <c r="D474" s="193" t="s">
        <v>176</v>
      </c>
      <c r="E474" s="194" t="s">
        <v>725</v>
      </c>
      <c r="F474" s="195" t="s">
        <v>726</v>
      </c>
      <c r="G474" s="196" t="s">
        <v>223</v>
      </c>
      <c r="H474" s="197">
        <v>505</v>
      </c>
      <c r="I474" s="198"/>
      <c r="J474" s="199">
        <f>ROUND(I474*H474,2)</f>
        <v>0</v>
      </c>
      <c r="K474" s="195" t="s">
        <v>180</v>
      </c>
      <c r="L474" s="61"/>
      <c r="M474" s="200" t="s">
        <v>22</v>
      </c>
      <c r="N474" s="201" t="s">
        <v>48</v>
      </c>
      <c r="O474" s="42"/>
      <c r="P474" s="202">
        <f>O474*H474</f>
        <v>0</v>
      </c>
      <c r="Q474" s="202">
        <v>3.0000000000000001E-3</v>
      </c>
      <c r="R474" s="202">
        <f>Q474*H474</f>
        <v>1.5150000000000001</v>
      </c>
      <c r="S474" s="202">
        <v>0</v>
      </c>
      <c r="T474" s="203">
        <f>S474*H474</f>
        <v>0</v>
      </c>
      <c r="AR474" s="24" t="s">
        <v>181</v>
      </c>
      <c r="AT474" s="24" t="s">
        <v>176</v>
      </c>
      <c r="AU474" s="24" t="s">
        <v>186</v>
      </c>
      <c r="AY474" s="24" t="s">
        <v>174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4" t="s">
        <v>24</v>
      </c>
      <c r="BK474" s="204">
        <f>ROUND(I474*H474,2)</f>
        <v>0</v>
      </c>
      <c r="BL474" s="24" t="s">
        <v>181</v>
      </c>
      <c r="BM474" s="24" t="s">
        <v>727</v>
      </c>
    </row>
    <row r="475" spans="2:65" s="12" customFormat="1" ht="13.5">
      <c r="B475" s="217"/>
      <c r="C475" s="218"/>
      <c r="D475" s="230" t="s">
        <v>191</v>
      </c>
      <c r="E475" s="240" t="s">
        <v>22</v>
      </c>
      <c r="F475" s="241" t="s">
        <v>728</v>
      </c>
      <c r="G475" s="218"/>
      <c r="H475" s="242">
        <v>505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191</v>
      </c>
      <c r="AU475" s="227" t="s">
        <v>186</v>
      </c>
      <c r="AV475" s="12" t="s">
        <v>86</v>
      </c>
      <c r="AW475" s="12" t="s">
        <v>41</v>
      </c>
      <c r="AX475" s="12" t="s">
        <v>24</v>
      </c>
      <c r="AY475" s="227" t="s">
        <v>174</v>
      </c>
    </row>
    <row r="476" spans="2:65" s="1" customFormat="1" ht="31.5" customHeight="1">
      <c r="B476" s="41"/>
      <c r="C476" s="193" t="s">
        <v>729</v>
      </c>
      <c r="D476" s="193" t="s">
        <v>176</v>
      </c>
      <c r="E476" s="194" t="s">
        <v>730</v>
      </c>
      <c r="F476" s="195" t="s">
        <v>731</v>
      </c>
      <c r="G476" s="196" t="s">
        <v>223</v>
      </c>
      <c r="H476" s="197">
        <v>531</v>
      </c>
      <c r="I476" s="198"/>
      <c r="J476" s="199">
        <f>ROUND(I476*H476,2)</f>
        <v>0</v>
      </c>
      <c r="K476" s="195" t="s">
        <v>180</v>
      </c>
      <c r="L476" s="61"/>
      <c r="M476" s="200" t="s">
        <v>22</v>
      </c>
      <c r="N476" s="201" t="s">
        <v>48</v>
      </c>
      <c r="O476" s="42"/>
      <c r="P476" s="202">
        <f>O476*H476</f>
        <v>0</v>
      </c>
      <c r="Q476" s="202">
        <v>1.54E-2</v>
      </c>
      <c r="R476" s="202">
        <f>Q476*H476</f>
        <v>8.1774000000000004</v>
      </c>
      <c r="S476" s="202">
        <v>0</v>
      </c>
      <c r="T476" s="203">
        <f>S476*H476</f>
        <v>0</v>
      </c>
      <c r="AR476" s="24" t="s">
        <v>181</v>
      </c>
      <c r="AT476" s="24" t="s">
        <v>176</v>
      </c>
      <c r="AU476" s="24" t="s">
        <v>186</v>
      </c>
      <c r="AY476" s="24" t="s">
        <v>174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24</v>
      </c>
      <c r="BK476" s="204">
        <f>ROUND(I476*H476,2)</f>
        <v>0</v>
      </c>
      <c r="BL476" s="24" t="s">
        <v>181</v>
      </c>
      <c r="BM476" s="24" t="s">
        <v>732</v>
      </c>
    </row>
    <row r="477" spans="2:65" s="11" customFormat="1" ht="13.5">
      <c r="B477" s="205"/>
      <c r="C477" s="206"/>
      <c r="D477" s="207" t="s">
        <v>191</v>
      </c>
      <c r="E477" s="208" t="s">
        <v>22</v>
      </c>
      <c r="F477" s="209" t="s">
        <v>533</v>
      </c>
      <c r="G477" s="206"/>
      <c r="H477" s="210" t="s">
        <v>22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191</v>
      </c>
      <c r="AU477" s="216" t="s">
        <v>186</v>
      </c>
      <c r="AV477" s="11" t="s">
        <v>24</v>
      </c>
      <c r="AW477" s="11" t="s">
        <v>41</v>
      </c>
      <c r="AX477" s="11" t="s">
        <v>77</v>
      </c>
      <c r="AY477" s="216" t="s">
        <v>174</v>
      </c>
    </row>
    <row r="478" spans="2:65" s="12" customFormat="1" ht="13.5">
      <c r="B478" s="217"/>
      <c r="C478" s="218"/>
      <c r="D478" s="207" t="s">
        <v>191</v>
      </c>
      <c r="E478" s="219" t="s">
        <v>22</v>
      </c>
      <c r="F478" s="220" t="s">
        <v>733</v>
      </c>
      <c r="G478" s="218"/>
      <c r="H478" s="221">
        <v>26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191</v>
      </c>
      <c r="AU478" s="227" t="s">
        <v>186</v>
      </c>
      <c r="AV478" s="12" t="s">
        <v>86</v>
      </c>
      <c r="AW478" s="12" t="s">
        <v>41</v>
      </c>
      <c r="AX478" s="12" t="s">
        <v>77</v>
      </c>
      <c r="AY478" s="227" t="s">
        <v>174</v>
      </c>
    </row>
    <row r="479" spans="2:65" s="11" customFormat="1" ht="13.5">
      <c r="B479" s="205"/>
      <c r="C479" s="206"/>
      <c r="D479" s="207" t="s">
        <v>191</v>
      </c>
      <c r="E479" s="208" t="s">
        <v>22</v>
      </c>
      <c r="F479" s="209" t="s">
        <v>535</v>
      </c>
      <c r="G479" s="206"/>
      <c r="H479" s="210" t="s">
        <v>22</v>
      </c>
      <c r="I479" s="211"/>
      <c r="J479" s="206"/>
      <c r="K479" s="206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191</v>
      </c>
      <c r="AU479" s="216" t="s">
        <v>186</v>
      </c>
      <c r="AV479" s="11" t="s">
        <v>24</v>
      </c>
      <c r="AW479" s="11" t="s">
        <v>41</v>
      </c>
      <c r="AX479" s="11" t="s">
        <v>77</v>
      </c>
      <c r="AY479" s="216" t="s">
        <v>174</v>
      </c>
    </row>
    <row r="480" spans="2:65" s="12" customFormat="1" ht="13.5">
      <c r="B480" s="217"/>
      <c r="C480" s="218"/>
      <c r="D480" s="230" t="s">
        <v>191</v>
      </c>
      <c r="E480" s="240" t="s">
        <v>22</v>
      </c>
      <c r="F480" s="241" t="s">
        <v>728</v>
      </c>
      <c r="G480" s="218"/>
      <c r="H480" s="242">
        <v>505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191</v>
      </c>
      <c r="AU480" s="227" t="s">
        <v>186</v>
      </c>
      <c r="AV480" s="12" t="s">
        <v>86</v>
      </c>
      <c r="AW480" s="12" t="s">
        <v>41</v>
      </c>
      <c r="AX480" s="12" t="s">
        <v>77</v>
      </c>
      <c r="AY480" s="227" t="s">
        <v>174</v>
      </c>
    </row>
    <row r="481" spans="2:65" s="1" customFormat="1" ht="31.5" customHeight="1">
      <c r="B481" s="41"/>
      <c r="C481" s="193" t="s">
        <v>734</v>
      </c>
      <c r="D481" s="193" t="s">
        <v>176</v>
      </c>
      <c r="E481" s="194" t="s">
        <v>735</v>
      </c>
      <c r="F481" s="195" t="s">
        <v>736</v>
      </c>
      <c r="G481" s="196" t="s">
        <v>223</v>
      </c>
      <c r="H481" s="197">
        <v>505</v>
      </c>
      <c r="I481" s="198"/>
      <c r="J481" s="199">
        <f>ROUND(I481*H481,2)</f>
        <v>0</v>
      </c>
      <c r="K481" s="195" t="s">
        <v>180</v>
      </c>
      <c r="L481" s="61"/>
      <c r="M481" s="200" t="s">
        <v>22</v>
      </c>
      <c r="N481" s="201" t="s">
        <v>48</v>
      </c>
      <c r="O481" s="42"/>
      <c r="P481" s="202">
        <f>O481*H481</f>
        <v>0</v>
      </c>
      <c r="Q481" s="202">
        <v>7.9000000000000008E-3</v>
      </c>
      <c r="R481" s="202">
        <f>Q481*H481</f>
        <v>3.9895000000000005</v>
      </c>
      <c r="S481" s="202">
        <v>0</v>
      </c>
      <c r="T481" s="203">
        <f>S481*H481</f>
        <v>0</v>
      </c>
      <c r="AR481" s="24" t="s">
        <v>181</v>
      </c>
      <c r="AT481" s="24" t="s">
        <v>176</v>
      </c>
      <c r="AU481" s="24" t="s">
        <v>186</v>
      </c>
      <c r="AY481" s="24" t="s">
        <v>174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24</v>
      </c>
      <c r="BK481" s="204">
        <f>ROUND(I481*H481,2)</f>
        <v>0</v>
      </c>
      <c r="BL481" s="24" t="s">
        <v>181</v>
      </c>
      <c r="BM481" s="24" t="s">
        <v>737</v>
      </c>
    </row>
    <row r="482" spans="2:65" s="12" customFormat="1" ht="13.5">
      <c r="B482" s="217"/>
      <c r="C482" s="218"/>
      <c r="D482" s="230" t="s">
        <v>191</v>
      </c>
      <c r="E482" s="240" t="s">
        <v>22</v>
      </c>
      <c r="F482" s="241" t="s">
        <v>728</v>
      </c>
      <c r="G482" s="218"/>
      <c r="H482" s="242">
        <v>505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191</v>
      </c>
      <c r="AU482" s="227" t="s">
        <v>186</v>
      </c>
      <c r="AV482" s="12" t="s">
        <v>86</v>
      </c>
      <c r="AW482" s="12" t="s">
        <v>41</v>
      </c>
      <c r="AX482" s="12" t="s">
        <v>24</v>
      </c>
      <c r="AY482" s="227" t="s">
        <v>174</v>
      </c>
    </row>
    <row r="483" spans="2:65" s="1" customFormat="1" ht="31.5" customHeight="1">
      <c r="B483" s="41"/>
      <c r="C483" s="193" t="s">
        <v>738</v>
      </c>
      <c r="D483" s="193" t="s">
        <v>176</v>
      </c>
      <c r="E483" s="194" t="s">
        <v>739</v>
      </c>
      <c r="F483" s="195" t="s">
        <v>740</v>
      </c>
      <c r="G483" s="196" t="s">
        <v>551</v>
      </c>
      <c r="H483" s="197">
        <v>130</v>
      </c>
      <c r="I483" s="198"/>
      <c r="J483" s="199">
        <f>ROUND(I483*H483,2)</f>
        <v>0</v>
      </c>
      <c r="K483" s="195" t="s">
        <v>638</v>
      </c>
      <c r="L483" s="61"/>
      <c r="M483" s="200" t="s">
        <v>22</v>
      </c>
      <c r="N483" s="201" t="s">
        <v>48</v>
      </c>
      <c r="O483" s="42"/>
      <c r="P483" s="202">
        <f>O483*H483</f>
        <v>0</v>
      </c>
      <c r="Q483" s="202">
        <v>0</v>
      </c>
      <c r="R483" s="202">
        <f>Q483*H483</f>
        <v>0</v>
      </c>
      <c r="S483" s="202">
        <v>0</v>
      </c>
      <c r="T483" s="203">
        <f>S483*H483</f>
        <v>0</v>
      </c>
      <c r="AR483" s="24" t="s">
        <v>181</v>
      </c>
      <c r="AT483" s="24" t="s">
        <v>176</v>
      </c>
      <c r="AU483" s="24" t="s">
        <v>186</v>
      </c>
      <c r="AY483" s="24" t="s">
        <v>174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24</v>
      </c>
      <c r="BK483" s="204">
        <f>ROUND(I483*H483,2)</f>
        <v>0</v>
      </c>
      <c r="BL483" s="24" t="s">
        <v>181</v>
      </c>
      <c r="BM483" s="24" t="s">
        <v>741</v>
      </c>
    </row>
    <row r="484" spans="2:65" s="12" customFormat="1" ht="13.5">
      <c r="B484" s="217"/>
      <c r="C484" s="218"/>
      <c r="D484" s="230" t="s">
        <v>191</v>
      </c>
      <c r="E484" s="240" t="s">
        <v>22</v>
      </c>
      <c r="F484" s="241" t="s">
        <v>742</v>
      </c>
      <c r="G484" s="218"/>
      <c r="H484" s="242">
        <v>130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191</v>
      </c>
      <c r="AU484" s="227" t="s">
        <v>186</v>
      </c>
      <c r="AV484" s="12" t="s">
        <v>86</v>
      </c>
      <c r="AW484" s="12" t="s">
        <v>41</v>
      </c>
      <c r="AX484" s="12" t="s">
        <v>77</v>
      </c>
      <c r="AY484" s="227" t="s">
        <v>174</v>
      </c>
    </row>
    <row r="485" spans="2:65" s="1" customFormat="1" ht="31.5" customHeight="1">
      <c r="B485" s="41"/>
      <c r="C485" s="245" t="s">
        <v>743</v>
      </c>
      <c r="D485" s="245" t="s">
        <v>253</v>
      </c>
      <c r="E485" s="246" t="s">
        <v>744</v>
      </c>
      <c r="F485" s="247" t="s">
        <v>745</v>
      </c>
      <c r="G485" s="248" t="s">
        <v>551</v>
      </c>
      <c r="H485" s="249">
        <v>136.5</v>
      </c>
      <c r="I485" s="250"/>
      <c r="J485" s="251">
        <f>ROUND(I485*H485,2)</f>
        <v>0</v>
      </c>
      <c r="K485" s="247" t="s">
        <v>565</v>
      </c>
      <c r="L485" s="252"/>
      <c r="M485" s="253" t="s">
        <v>22</v>
      </c>
      <c r="N485" s="254" t="s">
        <v>48</v>
      </c>
      <c r="O485" s="42"/>
      <c r="P485" s="202">
        <f>O485*H485</f>
        <v>0</v>
      </c>
      <c r="Q485" s="202">
        <v>5.0000000000000002E-5</v>
      </c>
      <c r="R485" s="202">
        <f>Q485*H485</f>
        <v>6.8250000000000003E-3</v>
      </c>
      <c r="S485" s="202">
        <v>0</v>
      </c>
      <c r="T485" s="203">
        <f>S485*H485</f>
        <v>0</v>
      </c>
      <c r="AR485" s="24" t="s">
        <v>226</v>
      </c>
      <c r="AT485" s="24" t="s">
        <v>253</v>
      </c>
      <c r="AU485" s="24" t="s">
        <v>186</v>
      </c>
      <c r="AY485" s="24" t="s">
        <v>174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4" t="s">
        <v>24</v>
      </c>
      <c r="BK485" s="204">
        <f>ROUND(I485*H485,2)</f>
        <v>0</v>
      </c>
      <c r="BL485" s="24" t="s">
        <v>181</v>
      </c>
      <c r="BM485" s="24" t="s">
        <v>746</v>
      </c>
    </row>
    <row r="486" spans="2:65" s="12" customFormat="1" ht="13.5">
      <c r="B486" s="217"/>
      <c r="C486" s="218"/>
      <c r="D486" s="207" t="s">
        <v>191</v>
      </c>
      <c r="E486" s="219" t="s">
        <v>22</v>
      </c>
      <c r="F486" s="220" t="s">
        <v>742</v>
      </c>
      <c r="G486" s="218"/>
      <c r="H486" s="221">
        <v>130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191</v>
      </c>
      <c r="AU486" s="227" t="s">
        <v>186</v>
      </c>
      <c r="AV486" s="12" t="s">
        <v>86</v>
      </c>
      <c r="AW486" s="12" t="s">
        <v>41</v>
      </c>
      <c r="AX486" s="12" t="s">
        <v>24</v>
      </c>
      <c r="AY486" s="227" t="s">
        <v>174</v>
      </c>
    </row>
    <row r="487" spans="2:65" s="12" customFormat="1" ht="13.5">
      <c r="B487" s="217"/>
      <c r="C487" s="218"/>
      <c r="D487" s="230" t="s">
        <v>191</v>
      </c>
      <c r="E487" s="218"/>
      <c r="F487" s="241" t="s">
        <v>747</v>
      </c>
      <c r="G487" s="218"/>
      <c r="H487" s="242">
        <v>136.5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191</v>
      </c>
      <c r="AU487" s="227" t="s">
        <v>186</v>
      </c>
      <c r="AV487" s="12" t="s">
        <v>86</v>
      </c>
      <c r="AW487" s="12" t="s">
        <v>6</v>
      </c>
      <c r="AX487" s="12" t="s">
        <v>24</v>
      </c>
      <c r="AY487" s="227" t="s">
        <v>174</v>
      </c>
    </row>
    <row r="488" spans="2:65" s="1" customFormat="1" ht="31.5" customHeight="1">
      <c r="B488" s="41"/>
      <c r="C488" s="193" t="s">
        <v>748</v>
      </c>
      <c r="D488" s="193" t="s">
        <v>176</v>
      </c>
      <c r="E488" s="194" t="s">
        <v>749</v>
      </c>
      <c r="F488" s="195" t="s">
        <v>750</v>
      </c>
      <c r="G488" s="196" t="s">
        <v>551</v>
      </c>
      <c r="H488" s="197">
        <v>90</v>
      </c>
      <c r="I488" s="198"/>
      <c r="J488" s="199">
        <f>ROUND(I488*H488,2)</f>
        <v>0</v>
      </c>
      <c r="K488" s="195" t="s">
        <v>638</v>
      </c>
      <c r="L488" s="61"/>
      <c r="M488" s="200" t="s">
        <v>22</v>
      </c>
      <c r="N488" s="201" t="s">
        <v>48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0</v>
      </c>
      <c r="T488" s="203">
        <f>S488*H488</f>
        <v>0</v>
      </c>
      <c r="AR488" s="24" t="s">
        <v>181</v>
      </c>
      <c r="AT488" s="24" t="s">
        <v>176</v>
      </c>
      <c r="AU488" s="24" t="s">
        <v>186</v>
      </c>
      <c r="AY488" s="24" t="s">
        <v>174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24</v>
      </c>
      <c r="BK488" s="204">
        <f>ROUND(I488*H488,2)</f>
        <v>0</v>
      </c>
      <c r="BL488" s="24" t="s">
        <v>181</v>
      </c>
      <c r="BM488" s="24" t="s">
        <v>751</v>
      </c>
    </row>
    <row r="489" spans="2:65" s="12" customFormat="1" ht="13.5">
      <c r="B489" s="217"/>
      <c r="C489" s="218"/>
      <c r="D489" s="230" t="s">
        <v>191</v>
      </c>
      <c r="E489" s="240" t="s">
        <v>22</v>
      </c>
      <c r="F489" s="241" t="s">
        <v>718</v>
      </c>
      <c r="G489" s="218"/>
      <c r="H489" s="242">
        <v>90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191</v>
      </c>
      <c r="AU489" s="227" t="s">
        <v>186</v>
      </c>
      <c r="AV489" s="12" t="s">
        <v>86</v>
      </c>
      <c r="AW489" s="12" t="s">
        <v>41</v>
      </c>
      <c r="AX489" s="12" t="s">
        <v>77</v>
      </c>
      <c r="AY489" s="227" t="s">
        <v>174</v>
      </c>
    </row>
    <row r="490" spans="2:65" s="1" customFormat="1" ht="31.5" customHeight="1">
      <c r="B490" s="41"/>
      <c r="C490" s="245" t="s">
        <v>752</v>
      </c>
      <c r="D490" s="245" t="s">
        <v>253</v>
      </c>
      <c r="E490" s="246" t="s">
        <v>753</v>
      </c>
      <c r="F490" s="247" t="s">
        <v>754</v>
      </c>
      <c r="G490" s="248" t="s">
        <v>551</v>
      </c>
      <c r="H490" s="249">
        <v>94.5</v>
      </c>
      <c r="I490" s="250"/>
      <c r="J490" s="251">
        <f>ROUND(I490*H490,2)</f>
        <v>0</v>
      </c>
      <c r="K490" s="247" t="s">
        <v>638</v>
      </c>
      <c r="L490" s="252"/>
      <c r="M490" s="253" t="s">
        <v>22</v>
      </c>
      <c r="N490" s="254" t="s">
        <v>48</v>
      </c>
      <c r="O490" s="42"/>
      <c r="P490" s="202">
        <f>O490*H490</f>
        <v>0</v>
      </c>
      <c r="Q490" s="202">
        <v>3.0000000000000001E-5</v>
      </c>
      <c r="R490" s="202">
        <f>Q490*H490</f>
        <v>2.8350000000000003E-3</v>
      </c>
      <c r="S490" s="202">
        <v>0</v>
      </c>
      <c r="T490" s="203">
        <f>S490*H490</f>
        <v>0</v>
      </c>
      <c r="AR490" s="24" t="s">
        <v>226</v>
      </c>
      <c r="AT490" s="24" t="s">
        <v>253</v>
      </c>
      <c r="AU490" s="24" t="s">
        <v>186</v>
      </c>
      <c r="AY490" s="24" t="s">
        <v>174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24" t="s">
        <v>24</v>
      </c>
      <c r="BK490" s="204">
        <f>ROUND(I490*H490,2)</f>
        <v>0</v>
      </c>
      <c r="BL490" s="24" t="s">
        <v>181</v>
      </c>
      <c r="BM490" s="24" t="s">
        <v>755</v>
      </c>
    </row>
    <row r="491" spans="2:65" s="1" customFormat="1" ht="27">
      <c r="B491" s="41"/>
      <c r="C491" s="63"/>
      <c r="D491" s="207" t="s">
        <v>237</v>
      </c>
      <c r="E491" s="63"/>
      <c r="F491" s="255" t="s">
        <v>756</v>
      </c>
      <c r="G491" s="63"/>
      <c r="H491" s="63"/>
      <c r="I491" s="163"/>
      <c r="J491" s="63"/>
      <c r="K491" s="63"/>
      <c r="L491" s="61"/>
      <c r="M491" s="244"/>
      <c r="N491" s="42"/>
      <c r="O491" s="42"/>
      <c r="P491" s="42"/>
      <c r="Q491" s="42"/>
      <c r="R491" s="42"/>
      <c r="S491" s="42"/>
      <c r="T491" s="78"/>
      <c r="AT491" s="24" t="s">
        <v>237</v>
      </c>
      <c r="AU491" s="24" t="s">
        <v>186</v>
      </c>
    </row>
    <row r="492" spans="2:65" s="12" customFormat="1" ht="13.5">
      <c r="B492" s="217"/>
      <c r="C492" s="218"/>
      <c r="D492" s="207" t="s">
        <v>191</v>
      </c>
      <c r="E492" s="218"/>
      <c r="F492" s="220" t="s">
        <v>757</v>
      </c>
      <c r="G492" s="218"/>
      <c r="H492" s="221">
        <v>94.5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191</v>
      </c>
      <c r="AU492" s="227" t="s">
        <v>186</v>
      </c>
      <c r="AV492" s="12" t="s">
        <v>86</v>
      </c>
      <c r="AW492" s="12" t="s">
        <v>6</v>
      </c>
      <c r="AX492" s="12" t="s">
        <v>24</v>
      </c>
      <c r="AY492" s="227" t="s">
        <v>174</v>
      </c>
    </row>
    <row r="493" spans="2:65" s="14" customFormat="1" ht="21.6" customHeight="1">
      <c r="B493" s="261"/>
      <c r="C493" s="262"/>
      <c r="D493" s="263" t="s">
        <v>76</v>
      </c>
      <c r="E493" s="263" t="s">
        <v>562</v>
      </c>
      <c r="F493" s="263" t="s">
        <v>758</v>
      </c>
      <c r="G493" s="262"/>
      <c r="H493" s="262"/>
      <c r="I493" s="264"/>
      <c r="J493" s="265">
        <f>BK493</f>
        <v>0</v>
      </c>
      <c r="K493" s="262"/>
      <c r="L493" s="266"/>
      <c r="M493" s="267"/>
      <c r="N493" s="268"/>
      <c r="O493" s="268"/>
      <c r="P493" s="269">
        <f>SUM(P494:P646)</f>
        <v>0</v>
      </c>
      <c r="Q493" s="268"/>
      <c r="R493" s="269">
        <f>SUM(R494:R646)</f>
        <v>6.7342704699999993</v>
      </c>
      <c r="S493" s="268"/>
      <c r="T493" s="270">
        <f>SUM(T494:T646)</f>
        <v>0</v>
      </c>
      <c r="AR493" s="271" t="s">
        <v>24</v>
      </c>
      <c r="AT493" s="272" t="s">
        <v>76</v>
      </c>
      <c r="AU493" s="272" t="s">
        <v>186</v>
      </c>
      <c r="AY493" s="271" t="s">
        <v>174</v>
      </c>
      <c r="BK493" s="273">
        <f>SUM(BK494:BK646)</f>
        <v>0</v>
      </c>
    </row>
    <row r="494" spans="2:65" s="1" customFormat="1" ht="31.5" customHeight="1">
      <c r="B494" s="41"/>
      <c r="C494" s="193" t="s">
        <v>759</v>
      </c>
      <c r="D494" s="193" t="s">
        <v>176</v>
      </c>
      <c r="E494" s="194" t="s">
        <v>760</v>
      </c>
      <c r="F494" s="195" t="s">
        <v>761</v>
      </c>
      <c r="G494" s="196" t="s">
        <v>223</v>
      </c>
      <c r="H494" s="197">
        <v>213.69399999999999</v>
      </c>
      <c r="I494" s="198"/>
      <c r="J494" s="199">
        <f>ROUND(I494*H494,2)</f>
        <v>0</v>
      </c>
      <c r="K494" s="195" t="s">
        <v>180</v>
      </c>
      <c r="L494" s="61"/>
      <c r="M494" s="200" t="s">
        <v>22</v>
      </c>
      <c r="N494" s="201" t="s">
        <v>48</v>
      </c>
      <c r="O494" s="42"/>
      <c r="P494" s="202">
        <f>O494*H494</f>
        <v>0</v>
      </c>
      <c r="Q494" s="202">
        <v>8.2500000000000004E-3</v>
      </c>
      <c r="R494" s="202">
        <f>Q494*H494</f>
        <v>1.7629755</v>
      </c>
      <c r="S494" s="202">
        <v>0</v>
      </c>
      <c r="T494" s="203">
        <f>S494*H494</f>
        <v>0</v>
      </c>
      <c r="AR494" s="24" t="s">
        <v>181</v>
      </c>
      <c r="AT494" s="24" t="s">
        <v>176</v>
      </c>
      <c r="AU494" s="24" t="s">
        <v>181</v>
      </c>
      <c r="AY494" s="24" t="s">
        <v>174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24" t="s">
        <v>24</v>
      </c>
      <c r="BK494" s="204">
        <f>ROUND(I494*H494,2)</f>
        <v>0</v>
      </c>
      <c r="BL494" s="24" t="s">
        <v>181</v>
      </c>
      <c r="BM494" s="24" t="s">
        <v>762</v>
      </c>
    </row>
    <row r="495" spans="2:65" s="11" customFormat="1" ht="13.5">
      <c r="B495" s="205"/>
      <c r="C495" s="206"/>
      <c r="D495" s="207" t="s">
        <v>191</v>
      </c>
      <c r="E495" s="208" t="s">
        <v>22</v>
      </c>
      <c r="F495" s="209" t="s">
        <v>763</v>
      </c>
      <c r="G495" s="206"/>
      <c r="H495" s="210" t="s">
        <v>22</v>
      </c>
      <c r="I495" s="211"/>
      <c r="J495" s="206"/>
      <c r="K495" s="206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191</v>
      </c>
      <c r="AU495" s="216" t="s">
        <v>181</v>
      </c>
      <c r="AV495" s="11" t="s">
        <v>24</v>
      </c>
      <c r="AW495" s="11" t="s">
        <v>41</v>
      </c>
      <c r="AX495" s="11" t="s">
        <v>77</v>
      </c>
      <c r="AY495" s="216" t="s">
        <v>174</v>
      </c>
    </row>
    <row r="496" spans="2:65" s="12" customFormat="1" ht="13.5">
      <c r="B496" s="217"/>
      <c r="C496" s="218"/>
      <c r="D496" s="207" t="s">
        <v>191</v>
      </c>
      <c r="E496" s="219" t="s">
        <v>22</v>
      </c>
      <c r="F496" s="220" t="s">
        <v>764</v>
      </c>
      <c r="G496" s="218"/>
      <c r="H496" s="221">
        <v>12.28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191</v>
      </c>
      <c r="AU496" s="227" t="s">
        <v>181</v>
      </c>
      <c r="AV496" s="12" t="s">
        <v>86</v>
      </c>
      <c r="AW496" s="12" t="s">
        <v>41</v>
      </c>
      <c r="AX496" s="12" t="s">
        <v>77</v>
      </c>
      <c r="AY496" s="227" t="s">
        <v>174</v>
      </c>
    </row>
    <row r="497" spans="2:51" s="11" customFormat="1" ht="13.5">
      <c r="B497" s="205"/>
      <c r="C497" s="206"/>
      <c r="D497" s="207" t="s">
        <v>191</v>
      </c>
      <c r="E497" s="208" t="s">
        <v>22</v>
      </c>
      <c r="F497" s="209" t="s">
        <v>765</v>
      </c>
      <c r="G497" s="206"/>
      <c r="H497" s="210" t="s">
        <v>22</v>
      </c>
      <c r="I497" s="211"/>
      <c r="J497" s="206"/>
      <c r="K497" s="206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191</v>
      </c>
      <c r="AU497" s="216" t="s">
        <v>181</v>
      </c>
      <c r="AV497" s="11" t="s">
        <v>24</v>
      </c>
      <c r="AW497" s="11" t="s">
        <v>41</v>
      </c>
      <c r="AX497" s="11" t="s">
        <v>77</v>
      </c>
      <c r="AY497" s="216" t="s">
        <v>174</v>
      </c>
    </row>
    <row r="498" spans="2:51" s="12" customFormat="1" ht="13.5">
      <c r="B498" s="217"/>
      <c r="C498" s="218"/>
      <c r="D498" s="207" t="s">
        <v>191</v>
      </c>
      <c r="E498" s="219" t="s">
        <v>22</v>
      </c>
      <c r="F498" s="220" t="s">
        <v>766</v>
      </c>
      <c r="G498" s="218"/>
      <c r="H498" s="221">
        <v>6.92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191</v>
      </c>
      <c r="AU498" s="227" t="s">
        <v>181</v>
      </c>
      <c r="AV498" s="12" t="s">
        <v>86</v>
      </c>
      <c r="AW498" s="12" t="s">
        <v>41</v>
      </c>
      <c r="AX498" s="12" t="s">
        <v>77</v>
      </c>
      <c r="AY498" s="227" t="s">
        <v>174</v>
      </c>
    </row>
    <row r="499" spans="2:51" s="12" customFormat="1" ht="13.5">
      <c r="B499" s="217"/>
      <c r="C499" s="218"/>
      <c r="D499" s="207" t="s">
        <v>191</v>
      </c>
      <c r="E499" s="219" t="s">
        <v>22</v>
      </c>
      <c r="F499" s="220" t="s">
        <v>767</v>
      </c>
      <c r="G499" s="218"/>
      <c r="H499" s="221">
        <v>12.52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191</v>
      </c>
      <c r="AU499" s="227" t="s">
        <v>181</v>
      </c>
      <c r="AV499" s="12" t="s">
        <v>86</v>
      </c>
      <c r="AW499" s="12" t="s">
        <v>41</v>
      </c>
      <c r="AX499" s="12" t="s">
        <v>77</v>
      </c>
      <c r="AY499" s="227" t="s">
        <v>174</v>
      </c>
    </row>
    <row r="500" spans="2:51" s="11" customFormat="1" ht="13.5">
      <c r="B500" s="205"/>
      <c r="C500" s="206"/>
      <c r="D500" s="207" t="s">
        <v>191</v>
      </c>
      <c r="E500" s="208" t="s">
        <v>22</v>
      </c>
      <c r="F500" s="209" t="s">
        <v>768</v>
      </c>
      <c r="G500" s="206"/>
      <c r="H500" s="210" t="s">
        <v>22</v>
      </c>
      <c r="I500" s="211"/>
      <c r="J500" s="206"/>
      <c r="K500" s="206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191</v>
      </c>
      <c r="AU500" s="216" t="s">
        <v>181</v>
      </c>
      <c r="AV500" s="11" t="s">
        <v>24</v>
      </c>
      <c r="AW500" s="11" t="s">
        <v>41</v>
      </c>
      <c r="AX500" s="11" t="s">
        <v>77</v>
      </c>
      <c r="AY500" s="216" t="s">
        <v>174</v>
      </c>
    </row>
    <row r="501" spans="2:51" s="12" customFormat="1" ht="13.5">
      <c r="B501" s="217"/>
      <c r="C501" s="218"/>
      <c r="D501" s="207" t="s">
        <v>191</v>
      </c>
      <c r="E501" s="219" t="s">
        <v>22</v>
      </c>
      <c r="F501" s="220" t="s">
        <v>769</v>
      </c>
      <c r="G501" s="218"/>
      <c r="H501" s="221">
        <v>16.88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191</v>
      </c>
      <c r="AU501" s="227" t="s">
        <v>181</v>
      </c>
      <c r="AV501" s="12" t="s">
        <v>86</v>
      </c>
      <c r="AW501" s="12" t="s">
        <v>41</v>
      </c>
      <c r="AX501" s="12" t="s">
        <v>77</v>
      </c>
      <c r="AY501" s="227" t="s">
        <v>174</v>
      </c>
    </row>
    <row r="502" spans="2:51" s="12" customFormat="1" ht="13.5">
      <c r="B502" s="217"/>
      <c r="C502" s="218"/>
      <c r="D502" s="207" t="s">
        <v>191</v>
      </c>
      <c r="E502" s="219" t="s">
        <v>22</v>
      </c>
      <c r="F502" s="220" t="s">
        <v>770</v>
      </c>
      <c r="G502" s="218"/>
      <c r="H502" s="221">
        <v>59.61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191</v>
      </c>
      <c r="AU502" s="227" t="s">
        <v>181</v>
      </c>
      <c r="AV502" s="12" t="s">
        <v>86</v>
      </c>
      <c r="AW502" s="12" t="s">
        <v>41</v>
      </c>
      <c r="AX502" s="12" t="s">
        <v>77</v>
      </c>
      <c r="AY502" s="227" t="s">
        <v>174</v>
      </c>
    </row>
    <row r="503" spans="2:51" s="11" customFormat="1" ht="13.5">
      <c r="B503" s="205"/>
      <c r="C503" s="206"/>
      <c r="D503" s="207" t="s">
        <v>191</v>
      </c>
      <c r="E503" s="208" t="s">
        <v>22</v>
      </c>
      <c r="F503" s="209" t="s">
        <v>771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191</v>
      </c>
      <c r="AU503" s="216" t="s">
        <v>181</v>
      </c>
      <c r="AV503" s="11" t="s">
        <v>24</v>
      </c>
      <c r="AW503" s="11" t="s">
        <v>41</v>
      </c>
      <c r="AX503" s="11" t="s">
        <v>77</v>
      </c>
      <c r="AY503" s="216" t="s">
        <v>174</v>
      </c>
    </row>
    <row r="504" spans="2:51" s="12" customFormat="1" ht="13.5">
      <c r="B504" s="217"/>
      <c r="C504" s="218"/>
      <c r="D504" s="207" t="s">
        <v>191</v>
      </c>
      <c r="E504" s="219" t="s">
        <v>22</v>
      </c>
      <c r="F504" s="220" t="s">
        <v>772</v>
      </c>
      <c r="G504" s="218"/>
      <c r="H504" s="221">
        <v>10.464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191</v>
      </c>
      <c r="AU504" s="227" t="s">
        <v>181</v>
      </c>
      <c r="AV504" s="12" t="s">
        <v>86</v>
      </c>
      <c r="AW504" s="12" t="s">
        <v>41</v>
      </c>
      <c r="AX504" s="12" t="s">
        <v>77</v>
      </c>
      <c r="AY504" s="227" t="s">
        <v>174</v>
      </c>
    </row>
    <row r="505" spans="2:51" s="11" customFormat="1" ht="13.5">
      <c r="B505" s="205"/>
      <c r="C505" s="206"/>
      <c r="D505" s="207" t="s">
        <v>191</v>
      </c>
      <c r="E505" s="208" t="s">
        <v>22</v>
      </c>
      <c r="F505" s="209" t="s">
        <v>773</v>
      </c>
      <c r="G505" s="206"/>
      <c r="H505" s="210" t="s">
        <v>22</v>
      </c>
      <c r="I505" s="211"/>
      <c r="J505" s="206"/>
      <c r="K505" s="206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191</v>
      </c>
      <c r="AU505" s="216" t="s">
        <v>181</v>
      </c>
      <c r="AV505" s="11" t="s">
        <v>24</v>
      </c>
      <c r="AW505" s="11" t="s">
        <v>41</v>
      </c>
      <c r="AX505" s="11" t="s">
        <v>77</v>
      </c>
      <c r="AY505" s="216" t="s">
        <v>174</v>
      </c>
    </row>
    <row r="506" spans="2:51" s="12" customFormat="1" ht="13.5">
      <c r="B506" s="217"/>
      <c r="C506" s="218"/>
      <c r="D506" s="207" t="s">
        <v>191</v>
      </c>
      <c r="E506" s="219" t="s">
        <v>22</v>
      </c>
      <c r="F506" s="220" t="s">
        <v>774</v>
      </c>
      <c r="G506" s="218"/>
      <c r="H506" s="221">
        <v>11.34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191</v>
      </c>
      <c r="AU506" s="227" t="s">
        <v>181</v>
      </c>
      <c r="AV506" s="12" t="s">
        <v>86</v>
      </c>
      <c r="AW506" s="12" t="s">
        <v>41</v>
      </c>
      <c r="AX506" s="12" t="s">
        <v>77</v>
      </c>
      <c r="AY506" s="227" t="s">
        <v>174</v>
      </c>
    </row>
    <row r="507" spans="2:51" s="12" customFormat="1" ht="13.5">
      <c r="B507" s="217"/>
      <c r="C507" s="218"/>
      <c r="D507" s="207" t="s">
        <v>191</v>
      </c>
      <c r="E507" s="219" t="s">
        <v>22</v>
      </c>
      <c r="F507" s="220" t="s">
        <v>775</v>
      </c>
      <c r="G507" s="218"/>
      <c r="H507" s="221">
        <v>31.46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191</v>
      </c>
      <c r="AU507" s="227" t="s">
        <v>181</v>
      </c>
      <c r="AV507" s="12" t="s">
        <v>86</v>
      </c>
      <c r="AW507" s="12" t="s">
        <v>41</v>
      </c>
      <c r="AX507" s="12" t="s">
        <v>77</v>
      </c>
      <c r="AY507" s="227" t="s">
        <v>174</v>
      </c>
    </row>
    <row r="508" spans="2:51" s="11" customFormat="1" ht="13.5">
      <c r="B508" s="205"/>
      <c r="C508" s="206"/>
      <c r="D508" s="207" t="s">
        <v>191</v>
      </c>
      <c r="E508" s="208" t="s">
        <v>22</v>
      </c>
      <c r="F508" s="209" t="s">
        <v>776</v>
      </c>
      <c r="G508" s="206"/>
      <c r="H508" s="210" t="s">
        <v>22</v>
      </c>
      <c r="I508" s="211"/>
      <c r="J508" s="206"/>
      <c r="K508" s="206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191</v>
      </c>
      <c r="AU508" s="216" t="s">
        <v>181</v>
      </c>
      <c r="AV508" s="11" t="s">
        <v>24</v>
      </c>
      <c r="AW508" s="11" t="s">
        <v>41</v>
      </c>
      <c r="AX508" s="11" t="s">
        <v>77</v>
      </c>
      <c r="AY508" s="216" t="s">
        <v>174</v>
      </c>
    </row>
    <row r="509" spans="2:51" s="12" customFormat="1" ht="13.5">
      <c r="B509" s="217"/>
      <c r="C509" s="218"/>
      <c r="D509" s="207" t="s">
        <v>191</v>
      </c>
      <c r="E509" s="219" t="s">
        <v>22</v>
      </c>
      <c r="F509" s="220" t="s">
        <v>777</v>
      </c>
      <c r="G509" s="218"/>
      <c r="H509" s="221">
        <v>2.72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191</v>
      </c>
      <c r="AU509" s="227" t="s">
        <v>181</v>
      </c>
      <c r="AV509" s="12" t="s">
        <v>86</v>
      </c>
      <c r="AW509" s="12" t="s">
        <v>41</v>
      </c>
      <c r="AX509" s="12" t="s">
        <v>77</v>
      </c>
      <c r="AY509" s="227" t="s">
        <v>174</v>
      </c>
    </row>
    <row r="510" spans="2:51" s="11" customFormat="1" ht="13.5">
      <c r="B510" s="205"/>
      <c r="C510" s="206"/>
      <c r="D510" s="207" t="s">
        <v>191</v>
      </c>
      <c r="E510" s="208" t="s">
        <v>22</v>
      </c>
      <c r="F510" s="209" t="s">
        <v>778</v>
      </c>
      <c r="G510" s="206"/>
      <c r="H510" s="210" t="s">
        <v>22</v>
      </c>
      <c r="I510" s="211"/>
      <c r="J510" s="206"/>
      <c r="K510" s="206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191</v>
      </c>
      <c r="AU510" s="216" t="s">
        <v>181</v>
      </c>
      <c r="AV510" s="11" t="s">
        <v>24</v>
      </c>
      <c r="AW510" s="11" t="s">
        <v>41</v>
      </c>
      <c r="AX510" s="11" t="s">
        <v>77</v>
      </c>
      <c r="AY510" s="216" t="s">
        <v>174</v>
      </c>
    </row>
    <row r="511" spans="2:51" s="12" customFormat="1" ht="13.5">
      <c r="B511" s="217"/>
      <c r="C511" s="218"/>
      <c r="D511" s="207" t="s">
        <v>191</v>
      </c>
      <c r="E511" s="219" t="s">
        <v>22</v>
      </c>
      <c r="F511" s="220" t="s">
        <v>779</v>
      </c>
      <c r="G511" s="218"/>
      <c r="H511" s="221">
        <v>49.5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191</v>
      </c>
      <c r="AU511" s="227" t="s">
        <v>181</v>
      </c>
      <c r="AV511" s="12" t="s">
        <v>86</v>
      </c>
      <c r="AW511" s="12" t="s">
        <v>41</v>
      </c>
      <c r="AX511" s="12" t="s">
        <v>77</v>
      </c>
      <c r="AY511" s="227" t="s">
        <v>174</v>
      </c>
    </row>
    <row r="512" spans="2:51" s="12" customFormat="1" ht="13.5">
      <c r="B512" s="217"/>
      <c r="C512" s="218"/>
      <c r="D512" s="207" t="s">
        <v>191</v>
      </c>
      <c r="E512" s="219" t="s">
        <v>22</v>
      </c>
      <c r="F512" s="220" t="s">
        <v>22</v>
      </c>
      <c r="G512" s="218"/>
      <c r="H512" s="221">
        <v>0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191</v>
      </c>
      <c r="AU512" s="227" t="s">
        <v>181</v>
      </c>
      <c r="AV512" s="12" t="s">
        <v>86</v>
      </c>
      <c r="AW512" s="12" t="s">
        <v>41</v>
      </c>
      <c r="AX512" s="12" t="s">
        <v>77</v>
      </c>
      <c r="AY512" s="227" t="s">
        <v>174</v>
      </c>
    </row>
    <row r="513" spans="2:65" s="13" customFormat="1" ht="13.5">
      <c r="B513" s="228"/>
      <c r="C513" s="229"/>
      <c r="D513" s="230" t="s">
        <v>191</v>
      </c>
      <c r="E513" s="231" t="s">
        <v>22</v>
      </c>
      <c r="F513" s="232" t="s">
        <v>206</v>
      </c>
      <c r="G513" s="229"/>
      <c r="H513" s="233">
        <v>213.69399999999999</v>
      </c>
      <c r="I513" s="234"/>
      <c r="J513" s="229"/>
      <c r="K513" s="229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191</v>
      </c>
      <c r="AU513" s="239" t="s">
        <v>181</v>
      </c>
      <c r="AV513" s="13" t="s">
        <v>181</v>
      </c>
      <c r="AW513" s="13" t="s">
        <v>41</v>
      </c>
      <c r="AX513" s="13" t="s">
        <v>24</v>
      </c>
      <c r="AY513" s="239" t="s">
        <v>174</v>
      </c>
    </row>
    <row r="514" spans="2:65" s="1" customFormat="1" ht="31.5" customHeight="1">
      <c r="B514" s="41"/>
      <c r="C514" s="245" t="s">
        <v>780</v>
      </c>
      <c r="D514" s="245" t="s">
        <v>253</v>
      </c>
      <c r="E514" s="246" t="s">
        <v>781</v>
      </c>
      <c r="F514" s="247" t="s">
        <v>782</v>
      </c>
      <c r="G514" s="248" t="s">
        <v>223</v>
      </c>
      <c r="H514" s="249">
        <v>217.96799999999999</v>
      </c>
      <c r="I514" s="250"/>
      <c r="J514" s="251">
        <f>ROUND(I514*H514,2)</f>
        <v>0</v>
      </c>
      <c r="K514" s="247" t="s">
        <v>180</v>
      </c>
      <c r="L514" s="252"/>
      <c r="M514" s="253" t="s">
        <v>22</v>
      </c>
      <c r="N514" s="254" t="s">
        <v>48</v>
      </c>
      <c r="O514" s="42"/>
      <c r="P514" s="202">
        <f>O514*H514</f>
        <v>0</v>
      </c>
      <c r="Q514" s="202">
        <v>2.8E-3</v>
      </c>
      <c r="R514" s="202">
        <f>Q514*H514</f>
        <v>0.61031039999999992</v>
      </c>
      <c r="S514" s="202">
        <v>0</v>
      </c>
      <c r="T514" s="203">
        <f>S514*H514</f>
        <v>0</v>
      </c>
      <c r="AR514" s="24" t="s">
        <v>226</v>
      </c>
      <c r="AT514" s="24" t="s">
        <v>253</v>
      </c>
      <c r="AU514" s="24" t="s">
        <v>181</v>
      </c>
      <c r="AY514" s="24" t="s">
        <v>174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24</v>
      </c>
      <c r="BK514" s="204">
        <f>ROUND(I514*H514,2)</f>
        <v>0</v>
      </c>
      <c r="BL514" s="24" t="s">
        <v>181</v>
      </c>
      <c r="BM514" s="24" t="s">
        <v>783</v>
      </c>
    </row>
    <row r="515" spans="2:65" s="1" customFormat="1" ht="27">
      <c r="B515" s="41"/>
      <c r="C515" s="63"/>
      <c r="D515" s="207" t="s">
        <v>237</v>
      </c>
      <c r="E515" s="63"/>
      <c r="F515" s="255" t="s">
        <v>784</v>
      </c>
      <c r="G515" s="63"/>
      <c r="H515" s="63"/>
      <c r="I515" s="163"/>
      <c r="J515" s="63"/>
      <c r="K515" s="63"/>
      <c r="L515" s="61"/>
      <c r="M515" s="244"/>
      <c r="N515" s="42"/>
      <c r="O515" s="42"/>
      <c r="P515" s="42"/>
      <c r="Q515" s="42"/>
      <c r="R515" s="42"/>
      <c r="S515" s="42"/>
      <c r="T515" s="78"/>
      <c r="AT515" s="24" t="s">
        <v>237</v>
      </c>
      <c r="AU515" s="24" t="s">
        <v>181</v>
      </c>
    </row>
    <row r="516" spans="2:65" s="12" customFormat="1" ht="13.5">
      <c r="B516" s="217"/>
      <c r="C516" s="218"/>
      <c r="D516" s="230" t="s">
        <v>191</v>
      </c>
      <c r="E516" s="218"/>
      <c r="F516" s="241" t="s">
        <v>785</v>
      </c>
      <c r="G516" s="218"/>
      <c r="H516" s="242">
        <v>217.96799999999999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191</v>
      </c>
      <c r="AU516" s="227" t="s">
        <v>181</v>
      </c>
      <c r="AV516" s="12" t="s">
        <v>86</v>
      </c>
      <c r="AW516" s="12" t="s">
        <v>6</v>
      </c>
      <c r="AX516" s="12" t="s">
        <v>24</v>
      </c>
      <c r="AY516" s="227" t="s">
        <v>174</v>
      </c>
    </row>
    <row r="517" spans="2:65" s="1" customFormat="1" ht="31.5" customHeight="1">
      <c r="B517" s="41"/>
      <c r="C517" s="193" t="s">
        <v>30</v>
      </c>
      <c r="D517" s="193" t="s">
        <v>176</v>
      </c>
      <c r="E517" s="194" t="s">
        <v>786</v>
      </c>
      <c r="F517" s="195" t="s">
        <v>787</v>
      </c>
      <c r="G517" s="196" t="s">
        <v>223</v>
      </c>
      <c r="H517" s="197">
        <v>244.08</v>
      </c>
      <c r="I517" s="198"/>
      <c r="J517" s="199">
        <f>ROUND(I517*H517,2)</f>
        <v>0</v>
      </c>
      <c r="K517" s="195" t="s">
        <v>180</v>
      </c>
      <c r="L517" s="61"/>
      <c r="M517" s="200" t="s">
        <v>22</v>
      </c>
      <c r="N517" s="201" t="s">
        <v>48</v>
      </c>
      <c r="O517" s="42"/>
      <c r="P517" s="202">
        <f>O517*H517</f>
        <v>0</v>
      </c>
      <c r="Q517" s="202">
        <v>8.3199999999999993E-3</v>
      </c>
      <c r="R517" s="202">
        <f>Q517*H517</f>
        <v>2.0307455999999999</v>
      </c>
      <c r="S517" s="202">
        <v>0</v>
      </c>
      <c r="T517" s="203">
        <f>S517*H517</f>
        <v>0</v>
      </c>
      <c r="AR517" s="24" t="s">
        <v>181</v>
      </c>
      <c r="AT517" s="24" t="s">
        <v>176</v>
      </c>
      <c r="AU517" s="24" t="s">
        <v>181</v>
      </c>
      <c r="AY517" s="24" t="s">
        <v>174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24</v>
      </c>
      <c r="BK517" s="204">
        <f>ROUND(I517*H517,2)</f>
        <v>0</v>
      </c>
      <c r="BL517" s="24" t="s">
        <v>181</v>
      </c>
      <c r="BM517" s="24" t="s">
        <v>788</v>
      </c>
    </row>
    <row r="518" spans="2:65" s="11" customFormat="1" ht="13.5">
      <c r="B518" s="205"/>
      <c r="C518" s="206"/>
      <c r="D518" s="207" t="s">
        <v>191</v>
      </c>
      <c r="E518" s="208" t="s">
        <v>22</v>
      </c>
      <c r="F518" s="209" t="s">
        <v>789</v>
      </c>
      <c r="G518" s="206"/>
      <c r="H518" s="210" t="s">
        <v>22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191</v>
      </c>
      <c r="AU518" s="216" t="s">
        <v>181</v>
      </c>
      <c r="AV518" s="11" t="s">
        <v>24</v>
      </c>
      <c r="AW518" s="11" t="s">
        <v>41</v>
      </c>
      <c r="AX518" s="11" t="s">
        <v>77</v>
      </c>
      <c r="AY518" s="216" t="s">
        <v>174</v>
      </c>
    </row>
    <row r="519" spans="2:65" s="12" customFormat="1" ht="13.5">
      <c r="B519" s="217"/>
      <c r="C519" s="218"/>
      <c r="D519" s="207" t="s">
        <v>191</v>
      </c>
      <c r="E519" s="219" t="s">
        <v>22</v>
      </c>
      <c r="F519" s="220" t="s">
        <v>790</v>
      </c>
      <c r="G519" s="218"/>
      <c r="H519" s="221">
        <v>51.258000000000003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191</v>
      </c>
      <c r="AU519" s="227" t="s">
        <v>181</v>
      </c>
      <c r="AV519" s="12" t="s">
        <v>86</v>
      </c>
      <c r="AW519" s="12" t="s">
        <v>41</v>
      </c>
      <c r="AX519" s="12" t="s">
        <v>77</v>
      </c>
      <c r="AY519" s="227" t="s">
        <v>174</v>
      </c>
    </row>
    <row r="520" spans="2:65" s="11" customFormat="1" ht="13.5">
      <c r="B520" s="205"/>
      <c r="C520" s="206"/>
      <c r="D520" s="207" t="s">
        <v>191</v>
      </c>
      <c r="E520" s="208" t="s">
        <v>22</v>
      </c>
      <c r="F520" s="209" t="s">
        <v>791</v>
      </c>
      <c r="G520" s="206"/>
      <c r="H520" s="210" t="s">
        <v>22</v>
      </c>
      <c r="I520" s="211"/>
      <c r="J520" s="206"/>
      <c r="K520" s="206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191</v>
      </c>
      <c r="AU520" s="216" t="s">
        <v>181</v>
      </c>
      <c r="AV520" s="11" t="s">
        <v>24</v>
      </c>
      <c r="AW520" s="11" t="s">
        <v>41</v>
      </c>
      <c r="AX520" s="11" t="s">
        <v>77</v>
      </c>
      <c r="AY520" s="216" t="s">
        <v>174</v>
      </c>
    </row>
    <row r="521" spans="2:65" s="12" customFormat="1" ht="13.5">
      <c r="B521" s="217"/>
      <c r="C521" s="218"/>
      <c r="D521" s="207" t="s">
        <v>191</v>
      </c>
      <c r="E521" s="219" t="s">
        <v>22</v>
      </c>
      <c r="F521" s="220" t="s">
        <v>792</v>
      </c>
      <c r="G521" s="218"/>
      <c r="H521" s="221">
        <v>30.84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191</v>
      </c>
      <c r="AU521" s="227" t="s">
        <v>181</v>
      </c>
      <c r="AV521" s="12" t="s">
        <v>86</v>
      </c>
      <c r="AW521" s="12" t="s">
        <v>41</v>
      </c>
      <c r="AX521" s="12" t="s">
        <v>77</v>
      </c>
      <c r="AY521" s="227" t="s">
        <v>174</v>
      </c>
    </row>
    <row r="522" spans="2:65" s="12" customFormat="1" ht="13.5">
      <c r="B522" s="217"/>
      <c r="C522" s="218"/>
      <c r="D522" s="207" t="s">
        <v>191</v>
      </c>
      <c r="E522" s="219" t="s">
        <v>22</v>
      </c>
      <c r="F522" s="220" t="s">
        <v>793</v>
      </c>
      <c r="G522" s="218"/>
      <c r="H522" s="221">
        <v>26.611000000000001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191</v>
      </c>
      <c r="AU522" s="227" t="s">
        <v>181</v>
      </c>
      <c r="AV522" s="12" t="s">
        <v>86</v>
      </c>
      <c r="AW522" s="12" t="s">
        <v>41</v>
      </c>
      <c r="AX522" s="12" t="s">
        <v>77</v>
      </c>
      <c r="AY522" s="227" t="s">
        <v>174</v>
      </c>
    </row>
    <row r="523" spans="2:65" s="11" customFormat="1" ht="13.5">
      <c r="B523" s="205"/>
      <c r="C523" s="206"/>
      <c r="D523" s="207" t="s">
        <v>191</v>
      </c>
      <c r="E523" s="208" t="s">
        <v>22</v>
      </c>
      <c r="F523" s="209" t="s">
        <v>794</v>
      </c>
      <c r="G523" s="206"/>
      <c r="H523" s="210" t="s">
        <v>22</v>
      </c>
      <c r="I523" s="211"/>
      <c r="J523" s="206"/>
      <c r="K523" s="206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191</v>
      </c>
      <c r="AU523" s="216" t="s">
        <v>181</v>
      </c>
      <c r="AV523" s="11" t="s">
        <v>24</v>
      </c>
      <c r="AW523" s="11" t="s">
        <v>41</v>
      </c>
      <c r="AX523" s="11" t="s">
        <v>77</v>
      </c>
      <c r="AY523" s="216" t="s">
        <v>174</v>
      </c>
    </row>
    <row r="524" spans="2:65" s="12" customFormat="1" ht="13.5">
      <c r="B524" s="217"/>
      <c r="C524" s="218"/>
      <c r="D524" s="207" t="s">
        <v>191</v>
      </c>
      <c r="E524" s="219" t="s">
        <v>22</v>
      </c>
      <c r="F524" s="220" t="s">
        <v>795</v>
      </c>
      <c r="G524" s="218"/>
      <c r="H524" s="221">
        <v>47.63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191</v>
      </c>
      <c r="AU524" s="227" t="s">
        <v>181</v>
      </c>
      <c r="AV524" s="12" t="s">
        <v>86</v>
      </c>
      <c r="AW524" s="12" t="s">
        <v>41</v>
      </c>
      <c r="AX524" s="12" t="s">
        <v>77</v>
      </c>
      <c r="AY524" s="227" t="s">
        <v>174</v>
      </c>
    </row>
    <row r="525" spans="2:65" s="11" customFormat="1" ht="13.5">
      <c r="B525" s="205"/>
      <c r="C525" s="206"/>
      <c r="D525" s="207" t="s">
        <v>191</v>
      </c>
      <c r="E525" s="208" t="s">
        <v>22</v>
      </c>
      <c r="F525" s="209" t="s">
        <v>796</v>
      </c>
      <c r="G525" s="206"/>
      <c r="H525" s="210" t="s">
        <v>22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191</v>
      </c>
      <c r="AU525" s="216" t="s">
        <v>181</v>
      </c>
      <c r="AV525" s="11" t="s">
        <v>24</v>
      </c>
      <c r="AW525" s="11" t="s">
        <v>41</v>
      </c>
      <c r="AX525" s="11" t="s">
        <v>77</v>
      </c>
      <c r="AY525" s="216" t="s">
        <v>174</v>
      </c>
    </row>
    <row r="526" spans="2:65" s="12" customFormat="1" ht="13.5">
      <c r="B526" s="217"/>
      <c r="C526" s="218"/>
      <c r="D526" s="207" t="s">
        <v>191</v>
      </c>
      <c r="E526" s="219" t="s">
        <v>22</v>
      </c>
      <c r="F526" s="220" t="s">
        <v>797</v>
      </c>
      <c r="G526" s="218"/>
      <c r="H526" s="221">
        <v>37.119999999999997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191</v>
      </c>
      <c r="AU526" s="227" t="s">
        <v>181</v>
      </c>
      <c r="AV526" s="12" t="s">
        <v>86</v>
      </c>
      <c r="AW526" s="12" t="s">
        <v>41</v>
      </c>
      <c r="AX526" s="12" t="s">
        <v>77</v>
      </c>
      <c r="AY526" s="227" t="s">
        <v>174</v>
      </c>
    </row>
    <row r="527" spans="2:65" s="12" customFormat="1" ht="13.5">
      <c r="B527" s="217"/>
      <c r="C527" s="218"/>
      <c r="D527" s="207" t="s">
        <v>191</v>
      </c>
      <c r="E527" s="219" t="s">
        <v>22</v>
      </c>
      <c r="F527" s="220" t="s">
        <v>798</v>
      </c>
      <c r="G527" s="218"/>
      <c r="H527" s="221">
        <v>28.861000000000001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191</v>
      </c>
      <c r="AU527" s="227" t="s">
        <v>181</v>
      </c>
      <c r="AV527" s="12" t="s">
        <v>86</v>
      </c>
      <c r="AW527" s="12" t="s">
        <v>41</v>
      </c>
      <c r="AX527" s="12" t="s">
        <v>77</v>
      </c>
      <c r="AY527" s="227" t="s">
        <v>174</v>
      </c>
    </row>
    <row r="528" spans="2:65" s="11" customFormat="1" ht="13.5">
      <c r="B528" s="205"/>
      <c r="C528" s="206"/>
      <c r="D528" s="207" t="s">
        <v>191</v>
      </c>
      <c r="E528" s="208" t="s">
        <v>22</v>
      </c>
      <c r="F528" s="209" t="s">
        <v>776</v>
      </c>
      <c r="G528" s="206"/>
      <c r="H528" s="210" t="s">
        <v>22</v>
      </c>
      <c r="I528" s="211"/>
      <c r="J528" s="206"/>
      <c r="K528" s="206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191</v>
      </c>
      <c r="AU528" s="216" t="s">
        <v>181</v>
      </c>
      <c r="AV528" s="11" t="s">
        <v>24</v>
      </c>
      <c r="AW528" s="11" t="s">
        <v>41</v>
      </c>
      <c r="AX528" s="11" t="s">
        <v>77</v>
      </c>
      <c r="AY528" s="216" t="s">
        <v>174</v>
      </c>
    </row>
    <row r="529" spans="2:65" s="12" customFormat="1" ht="13.5">
      <c r="B529" s="217"/>
      <c r="C529" s="218"/>
      <c r="D529" s="230" t="s">
        <v>191</v>
      </c>
      <c r="E529" s="240" t="s">
        <v>22</v>
      </c>
      <c r="F529" s="241" t="s">
        <v>799</v>
      </c>
      <c r="G529" s="218"/>
      <c r="H529" s="242">
        <v>21.76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191</v>
      </c>
      <c r="AU529" s="227" t="s">
        <v>181</v>
      </c>
      <c r="AV529" s="12" t="s">
        <v>86</v>
      </c>
      <c r="AW529" s="12" t="s">
        <v>41</v>
      </c>
      <c r="AX529" s="12" t="s">
        <v>77</v>
      </c>
      <c r="AY529" s="227" t="s">
        <v>174</v>
      </c>
    </row>
    <row r="530" spans="2:65" s="1" customFormat="1" ht="44.25" customHeight="1">
      <c r="B530" s="41"/>
      <c r="C530" s="245" t="s">
        <v>800</v>
      </c>
      <c r="D530" s="245" t="s">
        <v>253</v>
      </c>
      <c r="E530" s="246" t="s">
        <v>801</v>
      </c>
      <c r="F530" s="247" t="s">
        <v>802</v>
      </c>
      <c r="G530" s="248" t="s">
        <v>223</v>
      </c>
      <c r="H530" s="249">
        <v>248.96199999999999</v>
      </c>
      <c r="I530" s="250"/>
      <c r="J530" s="251">
        <f>ROUND(I530*H530,2)</f>
        <v>0</v>
      </c>
      <c r="K530" s="247" t="s">
        <v>180</v>
      </c>
      <c r="L530" s="252"/>
      <c r="M530" s="253" t="s">
        <v>22</v>
      </c>
      <c r="N530" s="254" t="s">
        <v>48</v>
      </c>
      <c r="O530" s="42"/>
      <c r="P530" s="202">
        <f>O530*H530</f>
        <v>0</v>
      </c>
      <c r="Q530" s="202">
        <v>1.6999999999999999E-3</v>
      </c>
      <c r="R530" s="202">
        <f>Q530*H530</f>
        <v>0.42323539999999998</v>
      </c>
      <c r="S530" s="202">
        <v>0</v>
      </c>
      <c r="T530" s="203">
        <f>S530*H530</f>
        <v>0</v>
      </c>
      <c r="AR530" s="24" t="s">
        <v>226</v>
      </c>
      <c r="AT530" s="24" t="s">
        <v>253</v>
      </c>
      <c r="AU530" s="24" t="s">
        <v>181</v>
      </c>
      <c r="AY530" s="24" t="s">
        <v>174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24" t="s">
        <v>24</v>
      </c>
      <c r="BK530" s="204">
        <f>ROUND(I530*H530,2)</f>
        <v>0</v>
      </c>
      <c r="BL530" s="24" t="s">
        <v>181</v>
      </c>
      <c r="BM530" s="24" t="s">
        <v>803</v>
      </c>
    </row>
    <row r="531" spans="2:65" s="1" customFormat="1" ht="27">
      <c r="B531" s="41"/>
      <c r="C531" s="63"/>
      <c r="D531" s="207" t="s">
        <v>237</v>
      </c>
      <c r="E531" s="63"/>
      <c r="F531" s="255" t="s">
        <v>804</v>
      </c>
      <c r="G531" s="63"/>
      <c r="H531" s="63"/>
      <c r="I531" s="163"/>
      <c r="J531" s="63"/>
      <c r="K531" s="63"/>
      <c r="L531" s="61"/>
      <c r="M531" s="244"/>
      <c r="N531" s="42"/>
      <c r="O531" s="42"/>
      <c r="P531" s="42"/>
      <c r="Q531" s="42"/>
      <c r="R531" s="42"/>
      <c r="S531" s="42"/>
      <c r="T531" s="78"/>
      <c r="AT531" s="24" t="s">
        <v>237</v>
      </c>
      <c r="AU531" s="24" t="s">
        <v>181</v>
      </c>
    </row>
    <row r="532" spans="2:65" s="12" customFormat="1" ht="13.5">
      <c r="B532" s="217"/>
      <c r="C532" s="218"/>
      <c r="D532" s="230" t="s">
        <v>191</v>
      </c>
      <c r="E532" s="218"/>
      <c r="F532" s="241" t="s">
        <v>805</v>
      </c>
      <c r="G532" s="218"/>
      <c r="H532" s="242">
        <v>248.96199999999999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191</v>
      </c>
      <c r="AU532" s="227" t="s">
        <v>181</v>
      </c>
      <c r="AV532" s="12" t="s">
        <v>86</v>
      </c>
      <c r="AW532" s="12" t="s">
        <v>6</v>
      </c>
      <c r="AX532" s="12" t="s">
        <v>24</v>
      </c>
      <c r="AY532" s="227" t="s">
        <v>174</v>
      </c>
    </row>
    <row r="533" spans="2:65" s="1" customFormat="1" ht="31.5" customHeight="1">
      <c r="B533" s="41"/>
      <c r="C533" s="193" t="s">
        <v>806</v>
      </c>
      <c r="D533" s="193" t="s">
        <v>176</v>
      </c>
      <c r="E533" s="194" t="s">
        <v>807</v>
      </c>
      <c r="F533" s="195" t="s">
        <v>808</v>
      </c>
      <c r="G533" s="196" t="s">
        <v>551</v>
      </c>
      <c r="H533" s="197">
        <v>170.9</v>
      </c>
      <c r="I533" s="198"/>
      <c r="J533" s="199">
        <f>ROUND(I533*H533,2)</f>
        <v>0</v>
      </c>
      <c r="K533" s="195" t="s">
        <v>180</v>
      </c>
      <c r="L533" s="61"/>
      <c r="M533" s="200" t="s">
        <v>22</v>
      </c>
      <c r="N533" s="201" t="s">
        <v>48</v>
      </c>
      <c r="O533" s="42"/>
      <c r="P533" s="202">
        <f>O533*H533</f>
        <v>0</v>
      </c>
      <c r="Q533" s="202">
        <v>1.6800000000000001E-3</v>
      </c>
      <c r="R533" s="202">
        <f>Q533*H533</f>
        <v>0.28711200000000003</v>
      </c>
      <c r="S533" s="202">
        <v>0</v>
      </c>
      <c r="T533" s="203">
        <f>S533*H533</f>
        <v>0</v>
      </c>
      <c r="AR533" s="24" t="s">
        <v>181</v>
      </c>
      <c r="AT533" s="24" t="s">
        <v>176</v>
      </c>
      <c r="AU533" s="24" t="s">
        <v>181</v>
      </c>
      <c r="AY533" s="24" t="s">
        <v>174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24" t="s">
        <v>24</v>
      </c>
      <c r="BK533" s="204">
        <f>ROUND(I533*H533,2)</f>
        <v>0</v>
      </c>
      <c r="BL533" s="24" t="s">
        <v>181</v>
      </c>
      <c r="BM533" s="24" t="s">
        <v>809</v>
      </c>
    </row>
    <row r="534" spans="2:65" s="11" customFormat="1" ht="13.5">
      <c r="B534" s="205"/>
      <c r="C534" s="206"/>
      <c r="D534" s="207" t="s">
        <v>191</v>
      </c>
      <c r="E534" s="208" t="s">
        <v>22</v>
      </c>
      <c r="F534" s="209" t="s">
        <v>789</v>
      </c>
      <c r="G534" s="206"/>
      <c r="H534" s="210" t="s">
        <v>22</v>
      </c>
      <c r="I534" s="211"/>
      <c r="J534" s="206"/>
      <c r="K534" s="206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191</v>
      </c>
      <c r="AU534" s="216" t="s">
        <v>181</v>
      </c>
      <c r="AV534" s="11" t="s">
        <v>24</v>
      </c>
      <c r="AW534" s="11" t="s">
        <v>41</v>
      </c>
      <c r="AX534" s="11" t="s">
        <v>77</v>
      </c>
      <c r="AY534" s="216" t="s">
        <v>174</v>
      </c>
    </row>
    <row r="535" spans="2:65" s="12" customFormat="1" ht="13.5">
      <c r="B535" s="217"/>
      <c r="C535" s="218"/>
      <c r="D535" s="207" t="s">
        <v>191</v>
      </c>
      <c r="E535" s="219" t="s">
        <v>22</v>
      </c>
      <c r="F535" s="220" t="s">
        <v>810</v>
      </c>
      <c r="G535" s="218"/>
      <c r="H535" s="221">
        <v>49.35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191</v>
      </c>
      <c r="AU535" s="227" t="s">
        <v>181</v>
      </c>
      <c r="AV535" s="12" t="s">
        <v>86</v>
      </c>
      <c r="AW535" s="12" t="s">
        <v>41</v>
      </c>
      <c r="AX535" s="12" t="s">
        <v>77</v>
      </c>
      <c r="AY535" s="227" t="s">
        <v>174</v>
      </c>
    </row>
    <row r="536" spans="2:65" s="11" customFormat="1" ht="13.5">
      <c r="B536" s="205"/>
      <c r="C536" s="206"/>
      <c r="D536" s="207" t="s">
        <v>191</v>
      </c>
      <c r="E536" s="208" t="s">
        <v>22</v>
      </c>
      <c r="F536" s="209" t="s">
        <v>791</v>
      </c>
      <c r="G536" s="206"/>
      <c r="H536" s="210" t="s">
        <v>22</v>
      </c>
      <c r="I536" s="211"/>
      <c r="J536" s="206"/>
      <c r="K536" s="206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191</v>
      </c>
      <c r="AU536" s="216" t="s">
        <v>181</v>
      </c>
      <c r="AV536" s="11" t="s">
        <v>24</v>
      </c>
      <c r="AW536" s="11" t="s">
        <v>41</v>
      </c>
      <c r="AX536" s="11" t="s">
        <v>77</v>
      </c>
      <c r="AY536" s="216" t="s">
        <v>174</v>
      </c>
    </row>
    <row r="537" spans="2:65" s="12" customFormat="1" ht="13.5">
      <c r="B537" s="217"/>
      <c r="C537" s="218"/>
      <c r="D537" s="207" t="s">
        <v>191</v>
      </c>
      <c r="E537" s="219" t="s">
        <v>22</v>
      </c>
      <c r="F537" s="220" t="s">
        <v>811</v>
      </c>
      <c r="G537" s="218"/>
      <c r="H537" s="221">
        <v>14.75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191</v>
      </c>
      <c r="AU537" s="227" t="s">
        <v>181</v>
      </c>
      <c r="AV537" s="12" t="s">
        <v>86</v>
      </c>
      <c r="AW537" s="12" t="s">
        <v>41</v>
      </c>
      <c r="AX537" s="12" t="s">
        <v>77</v>
      </c>
      <c r="AY537" s="227" t="s">
        <v>174</v>
      </c>
    </row>
    <row r="538" spans="2:65" s="12" customFormat="1" ht="13.5">
      <c r="B538" s="217"/>
      <c r="C538" s="218"/>
      <c r="D538" s="207" t="s">
        <v>191</v>
      </c>
      <c r="E538" s="219" t="s">
        <v>22</v>
      </c>
      <c r="F538" s="220" t="s">
        <v>812</v>
      </c>
      <c r="G538" s="218"/>
      <c r="H538" s="221">
        <v>13.1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191</v>
      </c>
      <c r="AU538" s="227" t="s">
        <v>181</v>
      </c>
      <c r="AV538" s="12" t="s">
        <v>86</v>
      </c>
      <c r="AW538" s="12" t="s">
        <v>41</v>
      </c>
      <c r="AX538" s="12" t="s">
        <v>77</v>
      </c>
      <c r="AY538" s="227" t="s">
        <v>174</v>
      </c>
    </row>
    <row r="539" spans="2:65" s="11" customFormat="1" ht="13.5">
      <c r="B539" s="205"/>
      <c r="C539" s="206"/>
      <c r="D539" s="207" t="s">
        <v>191</v>
      </c>
      <c r="E539" s="208" t="s">
        <v>22</v>
      </c>
      <c r="F539" s="209" t="s">
        <v>794</v>
      </c>
      <c r="G539" s="206"/>
      <c r="H539" s="210" t="s">
        <v>22</v>
      </c>
      <c r="I539" s="211"/>
      <c r="J539" s="206"/>
      <c r="K539" s="206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191</v>
      </c>
      <c r="AU539" s="216" t="s">
        <v>181</v>
      </c>
      <c r="AV539" s="11" t="s">
        <v>24</v>
      </c>
      <c r="AW539" s="11" t="s">
        <v>41</v>
      </c>
      <c r="AX539" s="11" t="s">
        <v>77</v>
      </c>
      <c r="AY539" s="216" t="s">
        <v>174</v>
      </c>
    </row>
    <row r="540" spans="2:65" s="12" customFormat="1" ht="13.5">
      <c r="B540" s="217"/>
      <c r="C540" s="218"/>
      <c r="D540" s="207" t="s">
        <v>191</v>
      </c>
      <c r="E540" s="219" t="s">
        <v>22</v>
      </c>
      <c r="F540" s="220" t="s">
        <v>813</v>
      </c>
      <c r="G540" s="218"/>
      <c r="H540" s="221">
        <v>29.1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191</v>
      </c>
      <c r="AU540" s="227" t="s">
        <v>181</v>
      </c>
      <c r="AV540" s="12" t="s">
        <v>86</v>
      </c>
      <c r="AW540" s="12" t="s">
        <v>41</v>
      </c>
      <c r="AX540" s="12" t="s">
        <v>77</v>
      </c>
      <c r="AY540" s="227" t="s">
        <v>174</v>
      </c>
    </row>
    <row r="541" spans="2:65" s="12" customFormat="1" ht="13.5">
      <c r="B541" s="217"/>
      <c r="C541" s="218"/>
      <c r="D541" s="207" t="s">
        <v>191</v>
      </c>
      <c r="E541" s="219" t="s">
        <v>22</v>
      </c>
      <c r="F541" s="220" t="s">
        <v>814</v>
      </c>
      <c r="G541" s="218"/>
      <c r="H541" s="221">
        <v>18.8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191</v>
      </c>
      <c r="AU541" s="227" t="s">
        <v>181</v>
      </c>
      <c r="AV541" s="12" t="s">
        <v>86</v>
      </c>
      <c r="AW541" s="12" t="s">
        <v>41</v>
      </c>
      <c r="AX541" s="12" t="s">
        <v>77</v>
      </c>
      <c r="AY541" s="227" t="s">
        <v>174</v>
      </c>
    </row>
    <row r="542" spans="2:65" s="12" customFormat="1" ht="13.5">
      <c r="B542" s="217"/>
      <c r="C542" s="218"/>
      <c r="D542" s="207" t="s">
        <v>191</v>
      </c>
      <c r="E542" s="219" t="s">
        <v>22</v>
      </c>
      <c r="F542" s="220" t="s">
        <v>815</v>
      </c>
      <c r="G542" s="218"/>
      <c r="H542" s="221">
        <v>18.8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191</v>
      </c>
      <c r="AU542" s="227" t="s">
        <v>181</v>
      </c>
      <c r="AV542" s="12" t="s">
        <v>86</v>
      </c>
      <c r="AW542" s="12" t="s">
        <v>41</v>
      </c>
      <c r="AX542" s="12" t="s">
        <v>77</v>
      </c>
      <c r="AY542" s="227" t="s">
        <v>174</v>
      </c>
    </row>
    <row r="543" spans="2:65" s="11" customFormat="1" ht="13.5">
      <c r="B543" s="205"/>
      <c r="C543" s="206"/>
      <c r="D543" s="207" t="s">
        <v>191</v>
      </c>
      <c r="E543" s="208" t="s">
        <v>22</v>
      </c>
      <c r="F543" s="209" t="s">
        <v>796</v>
      </c>
      <c r="G543" s="206"/>
      <c r="H543" s="210" t="s">
        <v>22</v>
      </c>
      <c r="I543" s="211"/>
      <c r="J543" s="206"/>
      <c r="K543" s="206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191</v>
      </c>
      <c r="AU543" s="216" t="s">
        <v>181</v>
      </c>
      <c r="AV543" s="11" t="s">
        <v>24</v>
      </c>
      <c r="AW543" s="11" t="s">
        <v>41</v>
      </c>
      <c r="AX543" s="11" t="s">
        <v>77</v>
      </c>
      <c r="AY543" s="216" t="s">
        <v>174</v>
      </c>
    </row>
    <row r="544" spans="2:65" s="12" customFormat="1" ht="13.5">
      <c r="B544" s="217"/>
      <c r="C544" s="218"/>
      <c r="D544" s="207" t="s">
        <v>191</v>
      </c>
      <c r="E544" s="219" t="s">
        <v>22</v>
      </c>
      <c r="F544" s="220" t="s">
        <v>816</v>
      </c>
      <c r="G544" s="218"/>
      <c r="H544" s="221">
        <v>7.2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191</v>
      </c>
      <c r="AU544" s="227" t="s">
        <v>181</v>
      </c>
      <c r="AV544" s="12" t="s">
        <v>86</v>
      </c>
      <c r="AW544" s="12" t="s">
        <v>41</v>
      </c>
      <c r="AX544" s="12" t="s">
        <v>77</v>
      </c>
      <c r="AY544" s="227" t="s">
        <v>174</v>
      </c>
    </row>
    <row r="545" spans="2:65" s="11" customFormat="1" ht="13.5">
      <c r="B545" s="205"/>
      <c r="C545" s="206"/>
      <c r="D545" s="207" t="s">
        <v>191</v>
      </c>
      <c r="E545" s="208" t="s">
        <v>22</v>
      </c>
      <c r="F545" s="209" t="s">
        <v>817</v>
      </c>
      <c r="G545" s="206"/>
      <c r="H545" s="210" t="s">
        <v>22</v>
      </c>
      <c r="I545" s="211"/>
      <c r="J545" s="206"/>
      <c r="K545" s="206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191</v>
      </c>
      <c r="AU545" s="216" t="s">
        <v>181</v>
      </c>
      <c r="AV545" s="11" t="s">
        <v>24</v>
      </c>
      <c r="AW545" s="11" t="s">
        <v>41</v>
      </c>
      <c r="AX545" s="11" t="s">
        <v>77</v>
      </c>
      <c r="AY545" s="216" t="s">
        <v>174</v>
      </c>
    </row>
    <row r="546" spans="2:65" s="12" customFormat="1" ht="13.5">
      <c r="B546" s="217"/>
      <c r="C546" s="218"/>
      <c r="D546" s="230" t="s">
        <v>191</v>
      </c>
      <c r="E546" s="240" t="s">
        <v>22</v>
      </c>
      <c r="F546" s="241" t="s">
        <v>818</v>
      </c>
      <c r="G546" s="218"/>
      <c r="H546" s="242">
        <v>19.8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191</v>
      </c>
      <c r="AU546" s="227" t="s">
        <v>181</v>
      </c>
      <c r="AV546" s="12" t="s">
        <v>86</v>
      </c>
      <c r="AW546" s="12" t="s">
        <v>41</v>
      </c>
      <c r="AX546" s="12" t="s">
        <v>77</v>
      </c>
      <c r="AY546" s="227" t="s">
        <v>174</v>
      </c>
    </row>
    <row r="547" spans="2:65" s="1" customFormat="1" ht="44.25" customHeight="1">
      <c r="B547" s="41"/>
      <c r="C547" s="245" t="s">
        <v>819</v>
      </c>
      <c r="D547" s="245" t="s">
        <v>253</v>
      </c>
      <c r="E547" s="246" t="s">
        <v>820</v>
      </c>
      <c r="F547" s="247" t="s">
        <v>821</v>
      </c>
      <c r="G547" s="248" t="s">
        <v>223</v>
      </c>
      <c r="H547" s="249">
        <v>29.495000000000001</v>
      </c>
      <c r="I547" s="250"/>
      <c r="J547" s="251">
        <f>ROUND(I547*H547,2)</f>
        <v>0</v>
      </c>
      <c r="K547" s="247" t="s">
        <v>180</v>
      </c>
      <c r="L547" s="252"/>
      <c r="M547" s="253" t="s">
        <v>22</v>
      </c>
      <c r="N547" s="254" t="s">
        <v>48</v>
      </c>
      <c r="O547" s="42"/>
      <c r="P547" s="202">
        <f>O547*H547</f>
        <v>0</v>
      </c>
      <c r="Q547" s="202">
        <v>8.9999999999999998E-4</v>
      </c>
      <c r="R547" s="202">
        <f>Q547*H547</f>
        <v>2.65455E-2</v>
      </c>
      <c r="S547" s="202">
        <v>0</v>
      </c>
      <c r="T547" s="203">
        <f>S547*H547</f>
        <v>0</v>
      </c>
      <c r="AR547" s="24" t="s">
        <v>226</v>
      </c>
      <c r="AT547" s="24" t="s">
        <v>253</v>
      </c>
      <c r="AU547" s="24" t="s">
        <v>181</v>
      </c>
      <c r="AY547" s="24" t="s">
        <v>174</v>
      </c>
      <c r="BE547" s="204">
        <f>IF(N547="základní",J547,0)</f>
        <v>0</v>
      </c>
      <c r="BF547" s="204">
        <f>IF(N547="snížená",J547,0)</f>
        <v>0</v>
      </c>
      <c r="BG547" s="204">
        <f>IF(N547="zákl. přenesená",J547,0)</f>
        <v>0</v>
      </c>
      <c r="BH547" s="204">
        <f>IF(N547="sníž. přenesená",J547,0)</f>
        <v>0</v>
      </c>
      <c r="BI547" s="204">
        <f>IF(N547="nulová",J547,0)</f>
        <v>0</v>
      </c>
      <c r="BJ547" s="24" t="s">
        <v>24</v>
      </c>
      <c r="BK547" s="204">
        <f>ROUND(I547*H547,2)</f>
        <v>0</v>
      </c>
      <c r="BL547" s="24" t="s">
        <v>181</v>
      </c>
      <c r="BM547" s="24" t="s">
        <v>822</v>
      </c>
    </row>
    <row r="548" spans="2:65" s="1" customFormat="1" ht="27">
      <c r="B548" s="41"/>
      <c r="C548" s="63"/>
      <c r="D548" s="207" t="s">
        <v>237</v>
      </c>
      <c r="E548" s="63"/>
      <c r="F548" s="255" t="s">
        <v>823</v>
      </c>
      <c r="G548" s="63"/>
      <c r="H548" s="63"/>
      <c r="I548" s="163"/>
      <c r="J548" s="63"/>
      <c r="K548" s="63"/>
      <c r="L548" s="61"/>
      <c r="M548" s="244"/>
      <c r="N548" s="42"/>
      <c r="O548" s="42"/>
      <c r="P548" s="42"/>
      <c r="Q548" s="42"/>
      <c r="R548" s="42"/>
      <c r="S548" s="42"/>
      <c r="T548" s="78"/>
      <c r="AT548" s="24" t="s">
        <v>237</v>
      </c>
      <c r="AU548" s="24" t="s">
        <v>181</v>
      </c>
    </row>
    <row r="549" spans="2:65" s="12" customFormat="1" ht="13.5">
      <c r="B549" s="217"/>
      <c r="C549" s="218"/>
      <c r="D549" s="207" t="s">
        <v>191</v>
      </c>
      <c r="E549" s="219" t="s">
        <v>22</v>
      </c>
      <c r="F549" s="220" t="s">
        <v>824</v>
      </c>
      <c r="G549" s="218"/>
      <c r="H549" s="221">
        <v>19.844999999999999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191</v>
      </c>
      <c r="AU549" s="227" t="s">
        <v>181</v>
      </c>
      <c r="AV549" s="12" t="s">
        <v>86</v>
      </c>
      <c r="AW549" s="12" t="s">
        <v>41</v>
      </c>
      <c r="AX549" s="12" t="s">
        <v>77</v>
      </c>
      <c r="AY549" s="227" t="s">
        <v>174</v>
      </c>
    </row>
    <row r="550" spans="2:65" s="12" customFormat="1" ht="13.5">
      <c r="B550" s="217"/>
      <c r="C550" s="218"/>
      <c r="D550" s="230" t="s">
        <v>191</v>
      </c>
      <c r="E550" s="240" t="s">
        <v>22</v>
      </c>
      <c r="F550" s="241" t="s">
        <v>825</v>
      </c>
      <c r="G550" s="218"/>
      <c r="H550" s="242">
        <v>9.65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191</v>
      </c>
      <c r="AU550" s="227" t="s">
        <v>181</v>
      </c>
      <c r="AV550" s="12" t="s">
        <v>86</v>
      </c>
      <c r="AW550" s="12" t="s">
        <v>41</v>
      </c>
      <c r="AX550" s="12" t="s">
        <v>77</v>
      </c>
      <c r="AY550" s="227" t="s">
        <v>174</v>
      </c>
    </row>
    <row r="551" spans="2:65" s="1" customFormat="1" ht="22.5" customHeight="1">
      <c r="B551" s="41"/>
      <c r="C551" s="193" t="s">
        <v>826</v>
      </c>
      <c r="D551" s="193" t="s">
        <v>176</v>
      </c>
      <c r="E551" s="194" t="s">
        <v>827</v>
      </c>
      <c r="F551" s="195" t="s">
        <v>828</v>
      </c>
      <c r="G551" s="196" t="s">
        <v>551</v>
      </c>
      <c r="H551" s="197">
        <v>82.7</v>
      </c>
      <c r="I551" s="198"/>
      <c r="J551" s="199">
        <f>ROUND(I551*H551,2)</f>
        <v>0</v>
      </c>
      <c r="K551" s="195" t="s">
        <v>180</v>
      </c>
      <c r="L551" s="61"/>
      <c r="M551" s="200" t="s">
        <v>22</v>
      </c>
      <c r="N551" s="201" t="s">
        <v>48</v>
      </c>
      <c r="O551" s="42"/>
      <c r="P551" s="202">
        <f>O551*H551</f>
        <v>0</v>
      </c>
      <c r="Q551" s="202">
        <v>6.0000000000000002E-5</v>
      </c>
      <c r="R551" s="202">
        <f>Q551*H551</f>
        <v>4.9620000000000003E-3</v>
      </c>
      <c r="S551" s="202">
        <v>0</v>
      </c>
      <c r="T551" s="203">
        <f>S551*H551</f>
        <v>0</v>
      </c>
      <c r="AR551" s="24" t="s">
        <v>181</v>
      </c>
      <c r="AT551" s="24" t="s">
        <v>176</v>
      </c>
      <c r="AU551" s="24" t="s">
        <v>181</v>
      </c>
      <c r="AY551" s="24" t="s">
        <v>174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24" t="s">
        <v>24</v>
      </c>
      <c r="BK551" s="204">
        <f>ROUND(I551*H551,2)</f>
        <v>0</v>
      </c>
      <c r="BL551" s="24" t="s">
        <v>181</v>
      </c>
      <c r="BM551" s="24" t="s">
        <v>829</v>
      </c>
    </row>
    <row r="552" spans="2:65" s="11" customFormat="1" ht="13.5">
      <c r="B552" s="205"/>
      <c r="C552" s="206"/>
      <c r="D552" s="207" t="s">
        <v>191</v>
      </c>
      <c r="E552" s="208" t="s">
        <v>22</v>
      </c>
      <c r="F552" s="209" t="s">
        <v>789</v>
      </c>
      <c r="G552" s="206"/>
      <c r="H552" s="210" t="s">
        <v>22</v>
      </c>
      <c r="I552" s="211"/>
      <c r="J552" s="206"/>
      <c r="K552" s="206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191</v>
      </c>
      <c r="AU552" s="216" t="s">
        <v>181</v>
      </c>
      <c r="AV552" s="11" t="s">
        <v>24</v>
      </c>
      <c r="AW552" s="11" t="s">
        <v>41</v>
      </c>
      <c r="AX552" s="11" t="s">
        <v>77</v>
      </c>
      <c r="AY552" s="216" t="s">
        <v>174</v>
      </c>
    </row>
    <row r="553" spans="2:65" s="12" customFormat="1" ht="13.5">
      <c r="B553" s="217"/>
      <c r="C553" s="218"/>
      <c r="D553" s="207" t="s">
        <v>191</v>
      </c>
      <c r="E553" s="219" t="s">
        <v>22</v>
      </c>
      <c r="F553" s="220" t="s">
        <v>830</v>
      </c>
      <c r="G553" s="218"/>
      <c r="H553" s="221">
        <v>15.35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191</v>
      </c>
      <c r="AU553" s="227" t="s">
        <v>181</v>
      </c>
      <c r="AV553" s="12" t="s">
        <v>86</v>
      </c>
      <c r="AW553" s="12" t="s">
        <v>41</v>
      </c>
      <c r="AX553" s="12" t="s">
        <v>77</v>
      </c>
      <c r="AY553" s="227" t="s">
        <v>174</v>
      </c>
    </row>
    <row r="554" spans="2:65" s="11" customFormat="1" ht="13.5">
      <c r="B554" s="205"/>
      <c r="C554" s="206"/>
      <c r="D554" s="207" t="s">
        <v>191</v>
      </c>
      <c r="E554" s="208" t="s">
        <v>22</v>
      </c>
      <c r="F554" s="209" t="s">
        <v>791</v>
      </c>
      <c r="G554" s="206"/>
      <c r="H554" s="210" t="s">
        <v>22</v>
      </c>
      <c r="I554" s="211"/>
      <c r="J554" s="206"/>
      <c r="K554" s="206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191</v>
      </c>
      <c r="AU554" s="216" t="s">
        <v>181</v>
      </c>
      <c r="AV554" s="11" t="s">
        <v>24</v>
      </c>
      <c r="AW554" s="11" t="s">
        <v>41</v>
      </c>
      <c r="AX554" s="11" t="s">
        <v>77</v>
      </c>
      <c r="AY554" s="216" t="s">
        <v>174</v>
      </c>
    </row>
    <row r="555" spans="2:65" s="12" customFormat="1" ht="13.5">
      <c r="B555" s="217"/>
      <c r="C555" s="218"/>
      <c r="D555" s="207" t="s">
        <v>191</v>
      </c>
      <c r="E555" s="219" t="s">
        <v>22</v>
      </c>
      <c r="F555" s="220" t="s">
        <v>831</v>
      </c>
      <c r="G555" s="218"/>
      <c r="H555" s="221">
        <v>8.65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191</v>
      </c>
      <c r="AU555" s="227" t="s">
        <v>181</v>
      </c>
      <c r="AV555" s="12" t="s">
        <v>86</v>
      </c>
      <c r="AW555" s="12" t="s">
        <v>41</v>
      </c>
      <c r="AX555" s="12" t="s">
        <v>77</v>
      </c>
      <c r="AY555" s="227" t="s">
        <v>174</v>
      </c>
    </row>
    <row r="556" spans="2:65" s="12" customFormat="1" ht="13.5">
      <c r="B556" s="217"/>
      <c r="C556" s="218"/>
      <c r="D556" s="207" t="s">
        <v>191</v>
      </c>
      <c r="E556" s="219" t="s">
        <v>22</v>
      </c>
      <c r="F556" s="220" t="s">
        <v>832</v>
      </c>
      <c r="G556" s="218"/>
      <c r="H556" s="221">
        <v>10.15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191</v>
      </c>
      <c r="AU556" s="227" t="s">
        <v>181</v>
      </c>
      <c r="AV556" s="12" t="s">
        <v>86</v>
      </c>
      <c r="AW556" s="12" t="s">
        <v>41</v>
      </c>
      <c r="AX556" s="12" t="s">
        <v>77</v>
      </c>
      <c r="AY556" s="227" t="s">
        <v>174</v>
      </c>
    </row>
    <row r="557" spans="2:65" s="11" customFormat="1" ht="13.5">
      <c r="B557" s="205"/>
      <c r="C557" s="206"/>
      <c r="D557" s="207" t="s">
        <v>191</v>
      </c>
      <c r="E557" s="208" t="s">
        <v>22</v>
      </c>
      <c r="F557" s="209" t="s">
        <v>794</v>
      </c>
      <c r="G557" s="206"/>
      <c r="H557" s="210" t="s">
        <v>22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191</v>
      </c>
      <c r="AU557" s="216" t="s">
        <v>181</v>
      </c>
      <c r="AV557" s="11" t="s">
        <v>24</v>
      </c>
      <c r="AW557" s="11" t="s">
        <v>41</v>
      </c>
      <c r="AX557" s="11" t="s">
        <v>77</v>
      </c>
      <c r="AY557" s="216" t="s">
        <v>174</v>
      </c>
    </row>
    <row r="558" spans="2:65" s="12" customFormat="1" ht="13.5">
      <c r="B558" s="217"/>
      <c r="C558" s="218"/>
      <c r="D558" s="207" t="s">
        <v>191</v>
      </c>
      <c r="E558" s="219" t="s">
        <v>22</v>
      </c>
      <c r="F558" s="220" t="s">
        <v>833</v>
      </c>
      <c r="G558" s="218"/>
      <c r="H558" s="221">
        <v>17.95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191</v>
      </c>
      <c r="AU558" s="227" t="s">
        <v>181</v>
      </c>
      <c r="AV558" s="12" t="s">
        <v>86</v>
      </c>
      <c r="AW558" s="12" t="s">
        <v>41</v>
      </c>
      <c r="AX558" s="12" t="s">
        <v>77</v>
      </c>
      <c r="AY558" s="227" t="s">
        <v>174</v>
      </c>
    </row>
    <row r="559" spans="2:65" s="11" customFormat="1" ht="13.5">
      <c r="B559" s="205"/>
      <c r="C559" s="206"/>
      <c r="D559" s="207" t="s">
        <v>191</v>
      </c>
      <c r="E559" s="208" t="s">
        <v>22</v>
      </c>
      <c r="F559" s="209" t="s">
        <v>796</v>
      </c>
      <c r="G559" s="206"/>
      <c r="H559" s="210" t="s">
        <v>22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191</v>
      </c>
      <c r="AU559" s="216" t="s">
        <v>181</v>
      </c>
      <c r="AV559" s="11" t="s">
        <v>24</v>
      </c>
      <c r="AW559" s="11" t="s">
        <v>41</v>
      </c>
      <c r="AX559" s="11" t="s">
        <v>77</v>
      </c>
      <c r="AY559" s="216" t="s">
        <v>174</v>
      </c>
    </row>
    <row r="560" spans="2:65" s="12" customFormat="1" ht="13.5">
      <c r="B560" s="217"/>
      <c r="C560" s="218"/>
      <c r="D560" s="207" t="s">
        <v>191</v>
      </c>
      <c r="E560" s="219" t="s">
        <v>22</v>
      </c>
      <c r="F560" s="220" t="s">
        <v>834</v>
      </c>
      <c r="G560" s="218"/>
      <c r="H560" s="221">
        <v>12.6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191</v>
      </c>
      <c r="AU560" s="227" t="s">
        <v>181</v>
      </c>
      <c r="AV560" s="12" t="s">
        <v>86</v>
      </c>
      <c r="AW560" s="12" t="s">
        <v>41</v>
      </c>
      <c r="AX560" s="12" t="s">
        <v>77</v>
      </c>
      <c r="AY560" s="227" t="s">
        <v>174</v>
      </c>
    </row>
    <row r="561" spans="2:65" s="12" customFormat="1" ht="13.5">
      <c r="B561" s="217"/>
      <c r="C561" s="218"/>
      <c r="D561" s="207" t="s">
        <v>191</v>
      </c>
      <c r="E561" s="219" t="s">
        <v>22</v>
      </c>
      <c r="F561" s="220" t="s">
        <v>835</v>
      </c>
      <c r="G561" s="218"/>
      <c r="H561" s="221">
        <v>11.2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191</v>
      </c>
      <c r="AU561" s="227" t="s">
        <v>181</v>
      </c>
      <c r="AV561" s="12" t="s">
        <v>86</v>
      </c>
      <c r="AW561" s="12" t="s">
        <v>41</v>
      </c>
      <c r="AX561" s="12" t="s">
        <v>77</v>
      </c>
      <c r="AY561" s="227" t="s">
        <v>174</v>
      </c>
    </row>
    <row r="562" spans="2:65" s="11" customFormat="1" ht="13.5">
      <c r="B562" s="205"/>
      <c r="C562" s="206"/>
      <c r="D562" s="207" t="s">
        <v>191</v>
      </c>
      <c r="E562" s="208" t="s">
        <v>22</v>
      </c>
      <c r="F562" s="209" t="s">
        <v>836</v>
      </c>
      <c r="G562" s="206"/>
      <c r="H562" s="210" t="s">
        <v>22</v>
      </c>
      <c r="I562" s="211"/>
      <c r="J562" s="206"/>
      <c r="K562" s="206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191</v>
      </c>
      <c r="AU562" s="216" t="s">
        <v>181</v>
      </c>
      <c r="AV562" s="11" t="s">
        <v>24</v>
      </c>
      <c r="AW562" s="11" t="s">
        <v>41</v>
      </c>
      <c r="AX562" s="11" t="s">
        <v>77</v>
      </c>
      <c r="AY562" s="216" t="s">
        <v>174</v>
      </c>
    </row>
    <row r="563" spans="2:65" s="12" customFormat="1" ht="13.5">
      <c r="B563" s="217"/>
      <c r="C563" s="218"/>
      <c r="D563" s="230" t="s">
        <v>191</v>
      </c>
      <c r="E563" s="240" t="s">
        <v>22</v>
      </c>
      <c r="F563" s="241" t="s">
        <v>837</v>
      </c>
      <c r="G563" s="218"/>
      <c r="H563" s="242">
        <v>6.8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191</v>
      </c>
      <c r="AU563" s="227" t="s">
        <v>181</v>
      </c>
      <c r="AV563" s="12" t="s">
        <v>86</v>
      </c>
      <c r="AW563" s="12" t="s">
        <v>41</v>
      </c>
      <c r="AX563" s="12" t="s">
        <v>77</v>
      </c>
      <c r="AY563" s="227" t="s">
        <v>174</v>
      </c>
    </row>
    <row r="564" spans="2:65" s="1" customFormat="1" ht="44.25" customHeight="1">
      <c r="B564" s="41"/>
      <c r="C564" s="245" t="s">
        <v>838</v>
      </c>
      <c r="D564" s="245" t="s">
        <v>253</v>
      </c>
      <c r="E564" s="246" t="s">
        <v>839</v>
      </c>
      <c r="F564" s="247" t="s">
        <v>840</v>
      </c>
      <c r="G564" s="248" t="s">
        <v>551</v>
      </c>
      <c r="H564" s="249">
        <v>86.834999999999994</v>
      </c>
      <c r="I564" s="250"/>
      <c r="J564" s="251">
        <f>ROUND(I564*H564,2)</f>
        <v>0</v>
      </c>
      <c r="K564" s="247" t="s">
        <v>180</v>
      </c>
      <c r="L564" s="252"/>
      <c r="M564" s="253" t="s">
        <v>22</v>
      </c>
      <c r="N564" s="254" t="s">
        <v>48</v>
      </c>
      <c r="O564" s="42"/>
      <c r="P564" s="202">
        <f>O564*H564</f>
        <v>0</v>
      </c>
      <c r="Q564" s="202">
        <v>3.2000000000000003E-4</v>
      </c>
      <c r="R564" s="202">
        <f>Q564*H564</f>
        <v>2.7787200000000001E-2</v>
      </c>
      <c r="S564" s="202">
        <v>0</v>
      </c>
      <c r="T564" s="203">
        <f>S564*H564</f>
        <v>0</v>
      </c>
      <c r="AR564" s="24" t="s">
        <v>226</v>
      </c>
      <c r="AT564" s="24" t="s">
        <v>253</v>
      </c>
      <c r="AU564" s="24" t="s">
        <v>181</v>
      </c>
      <c r="AY564" s="24" t="s">
        <v>174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24</v>
      </c>
      <c r="BK564" s="204">
        <f>ROUND(I564*H564,2)</f>
        <v>0</v>
      </c>
      <c r="BL564" s="24" t="s">
        <v>181</v>
      </c>
      <c r="BM564" s="24" t="s">
        <v>841</v>
      </c>
    </row>
    <row r="565" spans="2:65" s="12" customFormat="1" ht="13.5">
      <c r="B565" s="217"/>
      <c r="C565" s="218"/>
      <c r="D565" s="230" t="s">
        <v>191</v>
      </c>
      <c r="E565" s="218"/>
      <c r="F565" s="241" t="s">
        <v>842</v>
      </c>
      <c r="G565" s="218"/>
      <c r="H565" s="242">
        <v>86.834999999999994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191</v>
      </c>
      <c r="AU565" s="227" t="s">
        <v>181</v>
      </c>
      <c r="AV565" s="12" t="s">
        <v>86</v>
      </c>
      <c r="AW565" s="12" t="s">
        <v>6</v>
      </c>
      <c r="AX565" s="12" t="s">
        <v>24</v>
      </c>
      <c r="AY565" s="227" t="s">
        <v>174</v>
      </c>
    </row>
    <row r="566" spans="2:65" s="1" customFormat="1" ht="31.5" customHeight="1">
      <c r="B566" s="41"/>
      <c r="C566" s="245" t="s">
        <v>843</v>
      </c>
      <c r="D566" s="245" t="s">
        <v>253</v>
      </c>
      <c r="E566" s="246" t="s">
        <v>844</v>
      </c>
      <c r="F566" s="247" t="s">
        <v>845</v>
      </c>
      <c r="G566" s="248" t="s">
        <v>179</v>
      </c>
      <c r="H566" s="249">
        <v>346.5</v>
      </c>
      <c r="I566" s="250"/>
      <c r="J566" s="251">
        <f>ROUND(I566*H566,2)</f>
        <v>0</v>
      </c>
      <c r="K566" s="247" t="s">
        <v>180</v>
      </c>
      <c r="L566" s="252"/>
      <c r="M566" s="253" t="s">
        <v>22</v>
      </c>
      <c r="N566" s="254" t="s">
        <v>48</v>
      </c>
      <c r="O566" s="42"/>
      <c r="P566" s="202">
        <f>O566*H566</f>
        <v>0</v>
      </c>
      <c r="Q566" s="202">
        <v>1.0000000000000001E-5</v>
      </c>
      <c r="R566" s="202">
        <f>Q566*H566</f>
        <v>3.4650000000000002E-3</v>
      </c>
      <c r="S566" s="202">
        <v>0</v>
      </c>
      <c r="T566" s="203">
        <f>S566*H566</f>
        <v>0</v>
      </c>
      <c r="AR566" s="24" t="s">
        <v>226</v>
      </c>
      <c r="AT566" s="24" t="s">
        <v>253</v>
      </c>
      <c r="AU566" s="24" t="s">
        <v>181</v>
      </c>
      <c r="AY566" s="24" t="s">
        <v>174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24" t="s">
        <v>24</v>
      </c>
      <c r="BK566" s="204">
        <f>ROUND(I566*H566,2)</f>
        <v>0</v>
      </c>
      <c r="BL566" s="24" t="s">
        <v>181</v>
      </c>
      <c r="BM566" s="24" t="s">
        <v>846</v>
      </c>
    </row>
    <row r="567" spans="2:65" s="12" customFormat="1" ht="13.5">
      <c r="B567" s="217"/>
      <c r="C567" s="218"/>
      <c r="D567" s="230" t="s">
        <v>191</v>
      </c>
      <c r="E567" s="218"/>
      <c r="F567" s="241" t="s">
        <v>847</v>
      </c>
      <c r="G567" s="218"/>
      <c r="H567" s="242">
        <v>346.5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191</v>
      </c>
      <c r="AU567" s="227" t="s">
        <v>181</v>
      </c>
      <c r="AV567" s="12" t="s">
        <v>86</v>
      </c>
      <c r="AW567" s="12" t="s">
        <v>6</v>
      </c>
      <c r="AX567" s="12" t="s">
        <v>24</v>
      </c>
      <c r="AY567" s="227" t="s">
        <v>174</v>
      </c>
    </row>
    <row r="568" spans="2:65" s="1" customFormat="1" ht="31.5" customHeight="1">
      <c r="B568" s="41"/>
      <c r="C568" s="193" t="s">
        <v>848</v>
      </c>
      <c r="D568" s="193" t="s">
        <v>176</v>
      </c>
      <c r="E568" s="194" t="s">
        <v>849</v>
      </c>
      <c r="F568" s="195" t="s">
        <v>850</v>
      </c>
      <c r="G568" s="196" t="s">
        <v>551</v>
      </c>
      <c r="H568" s="197">
        <v>320.77999999999997</v>
      </c>
      <c r="I568" s="198"/>
      <c r="J568" s="199">
        <f>ROUND(I568*H568,2)</f>
        <v>0</v>
      </c>
      <c r="K568" s="195" t="s">
        <v>180</v>
      </c>
      <c r="L568" s="61"/>
      <c r="M568" s="200" t="s">
        <v>22</v>
      </c>
      <c r="N568" s="201" t="s">
        <v>48</v>
      </c>
      <c r="O568" s="42"/>
      <c r="P568" s="202">
        <f>O568*H568</f>
        <v>0</v>
      </c>
      <c r="Q568" s="202">
        <v>2.5000000000000001E-4</v>
      </c>
      <c r="R568" s="202">
        <f>Q568*H568</f>
        <v>8.0194999999999989E-2</v>
      </c>
      <c r="S568" s="202">
        <v>0</v>
      </c>
      <c r="T568" s="203">
        <f>S568*H568</f>
        <v>0</v>
      </c>
      <c r="AR568" s="24" t="s">
        <v>181</v>
      </c>
      <c r="AT568" s="24" t="s">
        <v>176</v>
      </c>
      <c r="AU568" s="24" t="s">
        <v>181</v>
      </c>
      <c r="AY568" s="24" t="s">
        <v>174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24" t="s">
        <v>24</v>
      </c>
      <c r="BK568" s="204">
        <f>ROUND(I568*H568,2)</f>
        <v>0</v>
      </c>
      <c r="BL568" s="24" t="s">
        <v>181</v>
      </c>
      <c r="BM568" s="24" t="s">
        <v>851</v>
      </c>
    </row>
    <row r="569" spans="2:65" s="1" customFormat="1" ht="31.5" customHeight="1">
      <c r="B569" s="41"/>
      <c r="C569" s="245" t="s">
        <v>852</v>
      </c>
      <c r="D569" s="245" t="s">
        <v>253</v>
      </c>
      <c r="E569" s="246" t="s">
        <v>853</v>
      </c>
      <c r="F569" s="247" t="s">
        <v>854</v>
      </c>
      <c r="G569" s="248" t="s">
        <v>551</v>
      </c>
      <c r="H569" s="249">
        <v>139.79900000000001</v>
      </c>
      <c r="I569" s="250"/>
      <c r="J569" s="251">
        <f>ROUND(I569*H569,2)</f>
        <v>0</v>
      </c>
      <c r="K569" s="247" t="s">
        <v>180</v>
      </c>
      <c r="L569" s="252"/>
      <c r="M569" s="253" t="s">
        <v>22</v>
      </c>
      <c r="N569" s="254" t="s">
        <v>48</v>
      </c>
      <c r="O569" s="42"/>
      <c r="P569" s="202">
        <f>O569*H569</f>
        <v>0</v>
      </c>
      <c r="Q569" s="202">
        <v>3.0000000000000001E-5</v>
      </c>
      <c r="R569" s="202">
        <f>Q569*H569</f>
        <v>4.19397E-3</v>
      </c>
      <c r="S569" s="202">
        <v>0</v>
      </c>
      <c r="T569" s="203">
        <f>S569*H569</f>
        <v>0</v>
      </c>
      <c r="AR569" s="24" t="s">
        <v>226</v>
      </c>
      <c r="AT569" s="24" t="s">
        <v>253</v>
      </c>
      <c r="AU569" s="24" t="s">
        <v>181</v>
      </c>
      <c r="AY569" s="24" t="s">
        <v>174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24" t="s">
        <v>24</v>
      </c>
      <c r="BK569" s="204">
        <f>ROUND(I569*H569,2)</f>
        <v>0</v>
      </c>
      <c r="BL569" s="24" t="s">
        <v>181</v>
      </c>
      <c r="BM569" s="24" t="s">
        <v>855</v>
      </c>
    </row>
    <row r="570" spans="2:65" s="11" customFormat="1" ht="13.5">
      <c r="B570" s="205"/>
      <c r="C570" s="206"/>
      <c r="D570" s="207" t="s">
        <v>191</v>
      </c>
      <c r="E570" s="208" t="s">
        <v>22</v>
      </c>
      <c r="F570" s="209" t="s">
        <v>789</v>
      </c>
      <c r="G570" s="206"/>
      <c r="H570" s="210" t="s">
        <v>22</v>
      </c>
      <c r="I570" s="211"/>
      <c r="J570" s="206"/>
      <c r="K570" s="206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191</v>
      </c>
      <c r="AU570" s="216" t="s">
        <v>181</v>
      </c>
      <c r="AV570" s="11" t="s">
        <v>24</v>
      </c>
      <c r="AW570" s="11" t="s">
        <v>41</v>
      </c>
      <c r="AX570" s="11" t="s">
        <v>77</v>
      </c>
      <c r="AY570" s="216" t="s">
        <v>174</v>
      </c>
    </row>
    <row r="571" spans="2:65" s="12" customFormat="1" ht="13.5">
      <c r="B571" s="217"/>
      <c r="C571" s="218"/>
      <c r="D571" s="207" t="s">
        <v>191</v>
      </c>
      <c r="E571" s="219" t="s">
        <v>22</v>
      </c>
      <c r="F571" s="220" t="s">
        <v>856</v>
      </c>
      <c r="G571" s="218"/>
      <c r="H571" s="221">
        <v>40.35</v>
      </c>
      <c r="I571" s="222"/>
      <c r="J571" s="218"/>
      <c r="K571" s="218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191</v>
      </c>
      <c r="AU571" s="227" t="s">
        <v>181</v>
      </c>
      <c r="AV571" s="12" t="s">
        <v>86</v>
      </c>
      <c r="AW571" s="12" t="s">
        <v>41</v>
      </c>
      <c r="AX571" s="12" t="s">
        <v>77</v>
      </c>
      <c r="AY571" s="227" t="s">
        <v>174</v>
      </c>
    </row>
    <row r="572" spans="2:65" s="11" customFormat="1" ht="13.5">
      <c r="B572" s="205"/>
      <c r="C572" s="206"/>
      <c r="D572" s="207" t="s">
        <v>191</v>
      </c>
      <c r="E572" s="208" t="s">
        <v>22</v>
      </c>
      <c r="F572" s="209" t="s">
        <v>791</v>
      </c>
      <c r="G572" s="206"/>
      <c r="H572" s="210" t="s">
        <v>22</v>
      </c>
      <c r="I572" s="211"/>
      <c r="J572" s="206"/>
      <c r="K572" s="206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191</v>
      </c>
      <c r="AU572" s="216" t="s">
        <v>181</v>
      </c>
      <c r="AV572" s="11" t="s">
        <v>24</v>
      </c>
      <c r="AW572" s="11" t="s">
        <v>41</v>
      </c>
      <c r="AX572" s="11" t="s">
        <v>77</v>
      </c>
      <c r="AY572" s="216" t="s">
        <v>174</v>
      </c>
    </row>
    <row r="573" spans="2:65" s="12" customFormat="1" ht="13.5">
      <c r="B573" s="217"/>
      <c r="C573" s="218"/>
      <c r="D573" s="207" t="s">
        <v>191</v>
      </c>
      <c r="E573" s="219" t="s">
        <v>22</v>
      </c>
      <c r="F573" s="220" t="s">
        <v>857</v>
      </c>
      <c r="G573" s="218"/>
      <c r="H573" s="221">
        <v>10.8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191</v>
      </c>
      <c r="AU573" s="227" t="s">
        <v>181</v>
      </c>
      <c r="AV573" s="12" t="s">
        <v>86</v>
      </c>
      <c r="AW573" s="12" t="s">
        <v>41</v>
      </c>
      <c r="AX573" s="12" t="s">
        <v>77</v>
      </c>
      <c r="AY573" s="227" t="s">
        <v>174</v>
      </c>
    </row>
    <row r="574" spans="2:65" s="12" customFormat="1" ht="13.5">
      <c r="B574" s="217"/>
      <c r="C574" s="218"/>
      <c r="D574" s="207" t="s">
        <v>191</v>
      </c>
      <c r="E574" s="219" t="s">
        <v>22</v>
      </c>
      <c r="F574" s="220" t="s">
        <v>858</v>
      </c>
      <c r="G574" s="218"/>
      <c r="H574" s="221">
        <v>13.396000000000001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191</v>
      </c>
      <c r="AU574" s="227" t="s">
        <v>181</v>
      </c>
      <c r="AV574" s="12" t="s">
        <v>86</v>
      </c>
      <c r="AW574" s="12" t="s">
        <v>41</v>
      </c>
      <c r="AX574" s="12" t="s">
        <v>77</v>
      </c>
      <c r="AY574" s="227" t="s">
        <v>174</v>
      </c>
    </row>
    <row r="575" spans="2:65" s="11" customFormat="1" ht="13.5">
      <c r="B575" s="205"/>
      <c r="C575" s="206"/>
      <c r="D575" s="207" t="s">
        <v>191</v>
      </c>
      <c r="E575" s="208" t="s">
        <v>22</v>
      </c>
      <c r="F575" s="209" t="s">
        <v>794</v>
      </c>
      <c r="G575" s="206"/>
      <c r="H575" s="210" t="s">
        <v>22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191</v>
      </c>
      <c r="AU575" s="216" t="s">
        <v>181</v>
      </c>
      <c r="AV575" s="11" t="s">
        <v>24</v>
      </c>
      <c r="AW575" s="11" t="s">
        <v>41</v>
      </c>
      <c r="AX575" s="11" t="s">
        <v>77</v>
      </c>
      <c r="AY575" s="216" t="s">
        <v>174</v>
      </c>
    </row>
    <row r="576" spans="2:65" s="12" customFormat="1" ht="13.5">
      <c r="B576" s="217"/>
      <c r="C576" s="218"/>
      <c r="D576" s="207" t="s">
        <v>191</v>
      </c>
      <c r="E576" s="219" t="s">
        <v>22</v>
      </c>
      <c r="F576" s="220" t="s">
        <v>859</v>
      </c>
      <c r="G576" s="218"/>
      <c r="H576" s="221">
        <v>19.8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191</v>
      </c>
      <c r="AU576" s="227" t="s">
        <v>181</v>
      </c>
      <c r="AV576" s="12" t="s">
        <v>86</v>
      </c>
      <c r="AW576" s="12" t="s">
        <v>41</v>
      </c>
      <c r="AX576" s="12" t="s">
        <v>77</v>
      </c>
      <c r="AY576" s="227" t="s">
        <v>174</v>
      </c>
    </row>
    <row r="577" spans="2:65" s="12" customFormat="1" ht="13.5">
      <c r="B577" s="217"/>
      <c r="C577" s="218"/>
      <c r="D577" s="207" t="s">
        <v>191</v>
      </c>
      <c r="E577" s="219" t="s">
        <v>22</v>
      </c>
      <c r="F577" s="220" t="s">
        <v>860</v>
      </c>
      <c r="G577" s="218"/>
      <c r="H577" s="221">
        <v>13.6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191</v>
      </c>
      <c r="AU577" s="227" t="s">
        <v>181</v>
      </c>
      <c r="AV577" s="12" t="s">
        <v>86</v>
      </c>
      <c r="AW577" s="12" t="s">
        <v>41</v>
      </c>
      <c r="AX577" s="12" t="s">
        <v>77</v>
      </c>
      <c r="AY577" s="227" t="s">
        <v>174</v>
      </c>
    </row>
    <row r="578" spans="2:65" s="11" customFormat="1" ht="13.5">
      <c r="B578" s="205"/>
      <c r="C578" s="206"/>
      <c r="D578" s="207" t="s">
        <v>191</v>
      </c>
      <c r="E578" s="208" t="s">
        <v>22</v>
      </c>
      <c r="F578" s="209" t="s">
        <v>796</v>
      </c>
      <c r="G578" s="206"/>
      <c r="H578" s="210" t="s">
        <v>22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191</v>
      </c>
      <c r="AU578" s="216" t="s">
        <v>181</v>
      </c>
      <c r="AV578" s="11" t="s">
        <v>24</v>
      </c>
      <c r="AW578" s="11" t="s">
        <v>41</v>
      </c>
      <c r="AX578" s="11" t="s">
        <v>77</v>
      </c>
      <c r="AY578" s="216" t="s">
        <v>174</v>
      </c>
    </row>
    <row r="579" spans="2:65" s="12" customFormat="1" ht="13.5">
      <c r="B579" s="217"/>
      <c r="C579" s="218"/>
      <c r="D579" s="207" t="s">
        <v>191</v>
      </c>
      <c r="E579" s="219" t="s">
        <v>22</v>
      </c>
      <c r="F579" s="220" t="s">
        <v>861</v>
      </c>
      <c r="G579" s="218"/>
      <c r="H579" s="221">
        <v>8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191</v>
      </c>
      <c r="AU579" s="227" t="s">
        <v>181</v>
      </c>
      <c r="AV579" s="12" t="s">
        <v>86</v>
      </c>
      <c r="AW579" s="12" t="s">
        <v>41</v>
      </c>
      <c r="AX579" s="12" t="s">
        <v>77</v>
      </c>
      <c r="AY579" s="227" t="s">
        <v>174</v>
      </c>
    </row>
    <row r="580" spans="2:65" s="12" customFormat="1" ht="13.5">
      <c r="B580" s="217"/>
      <c r="C580" s="218"/>
      <c r="D580" s="207" t="s">
        <v>191</v>
      </c>
      <c r="E580" s="219" t="s">
        <v>22</v>
      </c>
      <c r="F580" s="220" t="s">
        <v>862</v>
      </c>
      <c r="G580" s="218"/>
      <c r="H580" s="221">
        <v>10.795999999999999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191</v>
      </c>
      <c r="AU580" s="227" t="s">
        <v>181</v>
      </c>
      <c r="AV580" s="12" t="s">
        <v>86</v>
      </c>
      <c r="AW580" s="12" t="s">
        <v>41</v>
      </c>
      <c r="AX580" s="12" t="s">
        <v>77</v>
      </c>
      <c r="AY580" s="227" t="s">
        <v>174</v>
      </c>
    </row>
    <row r="581" spans="2:65" s="12" customFormat="1" ht="13.5">
      <c r="B581" s="217"/>
      <c r="C581" s="218"/>
      <c r="D581" s="207" t="s">
        <v>191</v>
      </c>
      <c r="E581" s="219" t="s">
        <v>22</v>
      </c>
      <c r="F581" s="220" t="s">
        <v>863</v>
      </c>
      <c r="G581" s="218"/>
      <c r="H581" s="221">
        <v>5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191</v>
      </c>
      <c r="AU581" s="227" t="s">
        <v>181</v>
      </c>
      <c r="AV581" s="12" t="s">
        <v>86</v>
      </c>
      <c r="AW581" s="12" t="s">
        <v>41</v>
      </c>
      <c r="AX581" s="12" t="s">
        <v>77</v>
      </c>
      <c r="AY581" s="227" t="s">
        <v>174</v>
      </c>
    </row>
    <row r="582" spans="2:65" s="11" customFormat="1" ht="13.5">
      <c r="B582" s="205"/>
      <c r="C582" s="206"/>
      <c r="D582" s="207" t="s">
        <v>191</v>
      </c>
      <c r="E582" s="208" t="s">
        <v>22</v>
      </c>
      <c r="F582" s="209" t="s">
        <v>864</v>
      </c>
      <c r="G582" s="206"/>
      <c r="H582" s="210" t="s">
        <v>22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191</v>
      </c>
      <c r="AU582" s="216" t="s">
        <v>181</v>
      </c>
      <c r="AV582" s="11" t="s">
        <v>24</v>
      </c>
      <c r="AW582" s="11" t="s">
        <v>41</v>
      </c>
      <c r="AX582" s="11" t="s">
        <v>77</v>
      </c>
      <c r="AY582" s="216" t="s">
        <v>174</v>
      </c>
    </row>
    <row r="583" spans="2:65" s="12" customFormat="1" ht="13.5">
      <c r="B583" s="217"/>
      <c r="C583" s="218"/>
      <c r="D583" s="207" t="s">
        <v>191</v>
      </c>
      <c r="E583" s="219" t="s">
        <v>22</v>
      </c>
      <c r="F583" s="220" t="s">
        <v>865</v>
      </c>
      <c r="G583" s="218"/>
      <c r="H583" s="221">
        <v>11.4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191</v>
      </c>
      <c r="AU583" s="227" t="s">
        <v>181</v>
      </c>
      <c r="AV583" s="12" t="s">
        <v>86</v>
      </c>
      <c r="AW583" s="12" t="s">
        <v>41</v>
      </c>
      <c r="AX583" s="12" t="s">
        <v>77</v>
      </c>
      <c r="AY583" s="227" t="s">
        <v>174</v>
      </c>
    </row>
    <row r="584" spans="2:65" s="12" customFormat="1" ht="13.5">
      <c r="B584" s="217"/>
      <c r="C584" s="218"/>
      <c r="D584" s="230" t="s">
        <v>191</v>
      </c>
      <c r="E584" s="218"/>
      <c r="F584" s="241" t="s">
        <v>866</v>
      </c>
      <c r="G584" s="218"/>
      <c r="H584" s="242">
        <v>139.79900000000001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191</v>
      </c>
      <c r="AU584" s="227" t="s">
        <v>181</v>
      </c>
      <c r="AV584" s="12" t="s">
        <v>86</v>
      </c>
      <c r="AW584" s="12" t="s">
        <v>6</v>
      </c>
      <c r="AX584" s="12" t="s">
        <v>24</v>
      </c>
      <c r="AY584" s="227" t="s">
        <v>174</v>
      </c>
    </row>
    <row r="585" spans="2:65" s="1" customFormat="1" ht="31.5" customHeight="1">
      <c r="B585" s="41"/>
      <c r="C585" s="245" t="s">
        <v>867</v>
      </c>
      <c r="D585" s="245" t="s">
        <v>253</v>
      </c>
      <c r="E585" s="246" t="s">
        <v>868</v>
      </c>
      <c r="F585" s="247" t="s">
        <v>869</v>
      </c>
      <c r="G585" s="248" t="s">
        <v>551</v>
      </c>
      <c r="H585" s="249">
        <v>65.673000000000002</v>
      </c>
      <c r="I585" s="250"/>
      <c r="J585" s="251">
        <f>ROUND(I585*H585,2)</f>
        <v>0</v>
      </c>
      <c r="K585" s="247" t="s">
        <v>180</v>
      </c>
      <c r="L585" s="252"/>
      <c r="M585" s="253" t="s">
        <v>22</v>
      </c>
      <c r="N585" s="254" t="s">
        <v>48</v>
      </c>
      <c r="O585" s="42"/>
      <c r="P585" s="202">
        <f>O585*H585</f>
        <v>0</v>
      </c>
      <c r="Q585" s="202">
        <v>2.0000000000000001E-4</v>
      </c>
      <c r="R585" s="202">
        <f>Q585*H585</f>
        <v>1.3134600000000001E-2</v>
      </c>
      <c r="S585" s="202">
        <v>0</v>
      </c>
      <c r="T585" s="203">
        <f>S585*H585</f>
        <v>0</v>
      </c>
      <c r="AR585" s="24" t="s">
        <v>226</v>
      </c>
      <c r="AT585" s="24" t="s">
        <v>253</v>
      </c>
      <c r="AU585" s="24" t="s">
        <v>181</v>
      </c>
      <c r="AY585" s="24" t="s">
        <v>174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4" t="s">
        <v>24</v>
      </c>
      <c r="BK585" s="204">
        <f>ROUND(I585*H585,2)</f>
        <v>0</v>
      </c>
      <c r="BL585" s="24" t="s">
        <v>181</v>
      </c>
      <c r="BM585" s="24" t="s">
        <v>870</v>
      </c>
    </row>
    <row r="586" spans="2:65" s="11" customFormat="1" ht="13.5">
      <c r="B586" s="205"/>
      <c r="C586" s="206"/>
      <c r="D586" s="207" t="s">
        <v>191</v>
      </c>
      <c r="E586" s="208" t="s">
        <v>22</v>
      </c>
      <c r="F586" s="209" t="s">
        <v>789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191</v>
      </c>
      <c r="AU586" s="216" t="s">
        <v>181</v>
      </c>
      <c r="AV586" s="11" t="s">
        <v>24</v>
      </c>
      <c r="AW586" s="11" t="s">
        <v>41</v>
      </c>
      <c r="AX586" s="11" t="s">
        <v>77</v>
      </c>
      <c r="AY586" s="216" t="s">
        <v>174</v>
      </c>
    </row>
    <row r="587" spans="2:65" s="12" customFormat="1" ht="13.5">
      <c r="B587" s="217"/>
      <c r="C587" s="218"/>
      <c r="D587" s="207" t="s">
        <v>191</v>
      </c>
      <c r="E587" s="219" t="s">
        <v>22</v>
      </c>
      <c r="F587" s="220" t="s">
        <v>871</v>
      </c>
      <c r="G587" s="218"/>
      <c r="H587" s="221">
        <v>11.25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191</v>
      </c>
      <c r="AU587" s="227" t="s">
        <v>181</v>
      </c>
      <c r="AV587" s="12" t="s">
        <v>86</v>
      </c>
      <c r="AW587" s="12" t="s">
        <v>41</v>
      </c>
      <c r="AX587" s="12" t="s">
        <v>77</v>
      </c>
      <c r="AY587" s="227" t="s">
        <v>174</v>
      </c>
    </row>
    <row r="588" spans="2:65" s="11" customFormat="1" ht="13.5">
      <c r="B588" s="205"/>
      <c r="C588" s="206"/>
      <c r="D588" s="207" t="s">
        <v>191</v>
      </c>
      <c r="E588" s="208" t="s">
        <v>22</v>
      </c>
      <c r="F588" s="209" t="s">
        <v>791</v>
      </c>
      <c r="G588" s="206"/>
      <c r="H588" s="210" t="s">
        <v>22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191</v>
      </c>
      <c r="AU588" s="216" t="s">
        <v>181</v>
      </c>
      <c r="AV588" s="11" t="s">
        <v>24</v>
      </c>
      <c r="AW588" s="11" t="s">
        <v>41</v>
      </c>
      <c r="AX588" s="11" t="s">
        <v>77</v>
      </c>
      <c r="AY588" s="216" t="s">
        <v>174</v>
      </c>
    </row>
    <row r="589" spans="2:65" s="12" customFormat="1" ht="13.5">
      <c r="B589" s="217"/>
      <c r="C589" s="218"/>
      <c r="D589" s="207" t="s">
        <v>191</v>
      </c>
      <c r="E589" s="219" t="s">
        <v>22</v>
      </c>
      <c r="F589" s="220" t="s">
        <v>872</v>
      </c>
      <c r="G589" s="218"/>
      <c r="H589" s="221">
        <v>3.95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191</v>
      </c>
      <c r="AU589" s="227" t="s">
        <v>181</v>
      </c>
      <c r="AV589" s="12" t="s">
        <v>86</v>
      </c>
      <c r="AW589" s="12" t="s">
        <v>41</v>
      </c>
      <c r="AX589" s="12" t="s">
        <v>77</v>
      </c>
      <c r="AY589" s="227" t="s">
        <v>174</v>
      </c>
    </row>
    <row r="590" spans="2:65" s="12" customFormat="1" ht="13.5">
      <c r="B590" s="217"/>
      <c r="C590" s="218"/>
      <c r="D590" s="207" t="s">
        <v>191</v>
      </c>
      <c r="E590" s="219" t="s">
        <v>22</v>
      </c>
      <c r="F590" s="220" t="s">
        <v>873</v>
      </c>
      <c r="G590" s="218"/>
      <c r="H590" s="221">
        <v>17.648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191</v>
      </c>
      <c r="AU590" s="227" t="s">
        <v>181</v>
      </c>
      <c r="AV590" s="12" t="s">
        <v>86</v>
      </c>
      <c r="AW590" s="12" t="s">
        <v>41</v>
      </c>
      <c r="AX590" s="12" t="s">
        <v>77</v>
      </c>
      <c r="AY590" s="227" t="s">
        <v>174</v>
      </c>
    </row>
    <row r="591" spans="2:65" s="11" customFormat="1" ht="13.5">
      <c r="B591" s="205"/>
      <c r="C591" s="206"/>
      <c r="D591" s="207" t="s">
        <v>191</v>
      </c>
      <c r="E591" s="208" t="s">
        <v>22</v>
      </c>
      <c r="F591" s="209" t="s">
        <v>794</v>
      </c>
      <c r="G591" s="206"/>
      <c r="H591" s="210" t="s">
        <v>22</v>
      </c>
      <c r="I591" s="211"/>
      <c r="J591" s="206"/>
      <c r="K591" s="206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191</v>
      </c>
      <c r="AU591" s="216" t="s">
        <v>181</v>
      </c>
      <c r="AV591" s="11" t="s">
        <v>24</v>
      </c>
      <c r="AW591" s="11" t="s">
        <v>41</v>
      </c>
      <c r="AX591" s="11" t="s">
        <v>77</v>
      </c>
      <c r="AY591" s="216" t="s">
        <v>174</v>
      </c>
    </row>
    <row r="592" spans="2:65" s="12" customFormat="1" ht="13.5">
      <c r="B592" s="217"/>
      <c r="C592" s="218"/>
      <c r="D592" s="207" t="s">
        <v>191</v>
      </c>
      <c r="E592" s="219" t="s">
        <v>22</v>
      </c>
      <c r="F592" s="220" t="s">
        <v>874</v>
      </c>
      <c r="G592" s="218"/>
      <c r="H592" s="221">
        <v>9.3000000000000007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191</v>
      </c>
      <c r="AU592" s="227" t="s">
        <v>181</v>
      </c>
      <c r="AV592" s="12" t="s">
        <v>86</v>
      </c>
      <c r="AW592" s="12" t="s">
        <v>41</v>
      </c>
      <c r="AX592" s="12" t="s">
        <v>77</v>
      </c>
      <c r="AY592" s="227" t="s">
        <v>174</v>
      </c>
    </row>
    <row r="593" spans="2:65" s="12" customFormat="1" ht="13.5">
      <c r="B593" s="217"/>
      <c r="C593" s="218"/>
      <c r="D593" s="207" t="s">
        <v>191</v>
      </c>
      <c r="E593" s="219" t="s">
        <v>22</v>
      </c>
      <c r="F593" s="220" t="s">
        <v>875</v>
      </c>
      <c r="G593" s="218"/>
      <c r="H593" s="221">
        <v>2.6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191</v>
      </c>
      <c r="AU593" s="227" t="s">
        <v>181</v>
      </c>
      <c r="AV593" s="12" t="s">
        <v>86</v>
      </c>
      <c r="AW593" s="12" t="s">
        <v>41</v>
      </c>
      <c r="AX593" s="12" t="s">
        <v>77</v>
      </c>
      <c r="AY593" s="227" t="s">
        <v>174</v>
      </c>
    </row>
    <row r="594" spans="2:65" s="11" customFormat="1" ht="13.5">
      <c r="B594" s="205"/>
      <c r="C594" s="206"/>
      <c r="D594" s="207" t="s">
        <v>191</v>
      </c>
      <c r="E594" s="208" t="s">
        <v>22</v>
      </c>
      <c r="F594" s="209" t="s">
        <v>796</v>
      </c>
      <c r="G594" s="206"/>
      <c r="H594" s="210" t="s">
        <v>22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191</v>
      </c>
      <c r="AU594" s="216" t="s">
        <v>181</v>
      </c>
      <c r="AV594" s="11" t="s">
        <v>24</v>
      </c>
      <c r="AW594" s="11" t="s">
        <v>41</v>
      </c>
      <c r="AX594" s="11" t="s">
        <v>77</v>
      </c>
      <c r="AY594" s="216" t="s">
        <v>174</v>
      </c>
    </row>
    <row r="595" spans="2:65" s="12" customFormat="1" ht="13.5">
      <c r="B595" s="217"/>
      <c r="C595" s="218"/>
      <c r="D595" s="207" t="s">
        <v>191</v>
      </c>
      <c r="E595" s="219" t="s">
        <v>22</v>
      </c>
      <c r="F595" s="220" t="s">
        <v>876</v>
      </c>
      <c r="G595" s="218"/>
      <c r="H595" s="221">
        <v>3.2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191</v>
      </c>
      <c r="AU595" s="227" t="s">
        <v>181</v>
      </c>
      <c r="AV595" s="12" t="s">
        <v>86</v>
      </c>
      <c r="AW595" s="12" t="s">
        <v>41</v>
      </c>
      <c r="AX595" s="12" t="s">
        <v>77</v>
      </c>
      <c r="AY595" s="227" t="s">
        <v>174</v>
      </c>
    </row>
    <row r="596" spans="2:65" s="12" customFormat="1" ht="13.5">
      <c r="B596" s="217"/>
      <c r="C596" s="218"/>
      <c r="D596" s="207" t="s">
        <v>191</v>
      </c>
      <c r="E596" s="219" t="s">
        <v>22</v>
      </c>
      <c r="F596" s="220" t="s">
        <v>877</v>
      </c>
      <c r="G596" s="218"/>
      <c r="H596" s="221">
        <v>6.1980000000000004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191</v>
      </c>
      <c r="AU596" s="227" t="s">
        <v>181</v>
      </c>
      <c r="AV596" s="12" t="s">
        <v>86</v>
      </c>
      <c r="AW596" s="12" t="s">
        <v>41</v>
      </c>
      <c r="AX596" s="12" t="s">
        <v>77</v>
      </c>
      <c r="AY596" s="227" t="s">
        <v>174</v>
      </c>
    </row>
    <row r="597" spans="2:65" s="11" customFormat="1" ht="13.5">
      <c r="B597" s="205"/>
      <c r="C597" s="206"/>
      <c r="D597" s="207" t="s">
        <v>191</v>
      </c>
      <c r="E597" s="208" t="s">
        <v>22</v>
      </c>
      <c r="F597" s="209" t="s">
        <v>864</v>
      </c>
      <c r="G597" s="206"/>
      <c r="H597" s="210" t="s">
        <v>22</v>
      </c>
      <c r="I597" s="211"/>
      <c r="J597" s="206"/>
      <c r="K597" s="206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191</v>
      </c>
      <c r="AU597" s="216" t="s">
        <v>181</v>
      </c>
      <c r="AV597" s="11" t="s">
        <v>24</v>
      </c>
      <c r="AW597" s="11" t="s">
        <v>41</v>
      </c>
      <c r="AX597" s="11" t="s">
        <v>77</v>
      </c>
      <c r="AY597" s="216" t="s">
        <v>174</v>
      </c>
    </row>
    <row r="598" spans="2:65" s="12" customFormat="1" ht="13.5">
      <c r="B598" s="217"/>
      <c r="C598" s="218"/>
      <c r="D598" s="207" t="s">
        <v>191</v>
      </c>
      <c r="E598" s="219" t="s">
        <v>22</v>
      </c>
      <c r="F598" s="220" t="s">
        <v>878</v>
      </c>
      <c r="G598" s="218"/>
      <c r="H598" s="221">
        <v>8.4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191</v>
      </c>
      <c r="AU598" s="227" t="s">
        <v>181</v>
      </c>
      <c r="AV598" s="12" t="s">
        <v>86</v>
      </c>
      <c r="AW598" s="12" t="s">
        <v>41</v>
      </c>
      <c r="AX598" s="12" t="s">
        <v>77</v>
      </c>
      <c r="AY598" s="227" t="s">
        <v>174</v>
      </c>
    </row>
    <row r="599" spans="2:65" s="12" customFormat="1" ht="13.5">
      <c r="B599" s="217"/>
      <c r="C599" s="218"/>
      <c r="D599" s="230" t="s">
        <v>191</v>
      </c>
      <c r="E599" s="218"/>
      <c r="F599" s="241" t="s">
        <v>879</v>
      </c>
      <c r="G599" s="218"/>
      <c r="H599" s="242">
        <v>65.673000000000002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191</v>
      </c>
      <c r="AU599" s="227" t="s">
        <v>181</v>
      </c>
      <c r="AV599" s="12" t="s">
        <v>86</v>
      </c>
      <c r="AW599" s="12" t="s">
        <v>6</v>
      </c>
      <c r="AX599" s="12" t="s">
        <v>24</v>
      </c>
      <c r="AY599" s="227" t="s">
        <v>174</v>
      </c>
    </row>
    <row r="600" spans="2:65" s="1" customFormat="1" ht="31.5" customHeight="1">
      <c r="B600" s="41"/>
      <c r="C600" s="245" t="s">
        <v>880</v>
      </c>
      <c r="D600" s="245" t="s">
        <v>253</v>
      </c>
      <c r="E600" s="246" t="s">
        <v>881</v>
      </c>
      <c r="F600" s="247" t="s">
        <v>882</v>
      </c>
      <c r="G600" s="248" t="s">
        <v>551</v>
      </c>
      <c r="H600" s="249">
        <v>131.34700000000001</v>
      </c>
      <c r="I600" s="250"/>
      <c r="J600" s="251">
        <f>ROUND(I600*H600,2)</f>
        <v>0</v>
      </c>
      <c r="K600" s="247" t="s">
        <v>180</v>
      </c>
      <c r="L600" s="252"/>
      <c r="M600" s="253" t="s">
        <v>22</v>
      </c>
      <c r="N600" s="254" t="s">
        <v>48</v>
      </c>
      <c r="O600" s="42"/>
      <c r="P600" s="202">
        <f>O600*H600</f>
        <v>0</v>
      </c>
      <c r="Q600" s="202">
        <v>2.9999999999999997E-4</v>
      </c>
      <c r="R600" s="202">
        <f>Q600*H600</f>
        <v>3.9404099999999997E-2</v>
      </c>
      <c r="S600" s="202">
        <v>0</v>
      </c>
      <c r="T600" s="203">
        <f>S600*H600</f>
        <v>0</v>
      </c>
      <c r="AR600" s="24" t="s">
        <v>226</v>
      </c>
      <c r="AT600" s="24" t="s">
        <v>253</v>
      </c>
      <c r="AU600" s="24" t="s">
        <v>181</v>
      </c>
      <c r="AY600" s="24" t="s">
        <v>174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24</v>
      </c>
      <c r="BK600" s="204">
        <f>ROUND(I600*H600,2)</f>
        <v>0</v>
      </c>
      <c r="BL600" s="24" t="s">
        <v>181</v>
      </c>
      <c r="BM600" s="24" t="s">
        <v>883</v>
      </c>
    </row>
    <row r="601" spans="2:65" s="11" customFormat="1" ht="13.5">
      <c r="B601" s="205"/>
      <c r="C601" s="206"/>
      <c r="D601" s="207" t="s">
        <v>191</v>
      </c>
      <c r="E601" s="208" t="s">
        <v>22</v>
      </c>
      <c r="F601" s="209" t="s">
        <v>789</v>
      </c>
      <c r="G601" s="206"/>
      <c r="H601" s="210" t="s">
        <v>22</v>
      </c>
      <c r="I601" s="211"/>
      <c r="J601" s="206"/>
      <c r="K601" s="206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191</v>
      </c>
      <c r="AU601" s="216" t="s">
        <v>181</v>
      </c>
      <c r="AV601" s="11" t="s">
        <v>24</v>
      </c>
      <c r="AW601" s="11" t="s">
        <v>41</v>
      </c>
      <c r="AX601" s="11" t="s">
        <v>77</v>
      </c>
      <c r="AY601" s="216" t="s">
        <v>174</v>
      </c>
    </row>
    <row r="602" spans="2:65" s="12" customFormat="1" ht="13.5">
      <c r="B602" s="217"/>
      <c r="C602" s="218"/>
      <c r="D602" s="207" t="s">
        <v>191</v>
      </c>
      <c r="E602" s="219" t="s">
        <v>22</v>
      </c>
      <c r="F602" s="220" t="s">
        <v>871</v>
      </c>
      <c r="G602" s="218"/>
      <c r="H602" s="221">
        <v>11.25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191</v>
      </c>
      <c r="AU602" s="227" t="s">
        <v>181</v>
      </c>
      <c r="AV602" s="12" t="s">
        <v>86</v>
      </c>
      <c r="AW602" s="12" t="s">
        <v>41</v>
      </c>
      <c r="AX602" s="12" t="s">
        <v>77</v>
      </c>
      <c r="AY602" s="227" t="s">
        <v>174</v>
      </c>
    </row>
    <row r="603" spans="2:65" s="11" customFormat="1" ht="13.5">
      <c r="B603" s="205"/>
      <c r="C603" s="206"/>
      <c r="D603" s="207" t="s">
        <v>191</v>
      </c>
      <c r="E603" s="208" t="s">
        <v>22</v>
      </c>
      <c r="F603" s="209" t="s">
        <v>791</v>
      </c>
      <c r="G603" s="206"/>
      <c r="H603" s="210" t="s">
        <v>22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191</v>
      </c>
      <c r="AU603" s="216" t="s">
        <v>181</v>
      </c>
      <c r="AV603" s="11" t="s">
        <v>24</v>
      </c>
      <c r="AW603" s="11" t="s">
        <v>41</v>
      </c>
      <c r="AX603" s="11" t="s">
        <v>77</v>
      </c>
      <c r="AY603" s="216" t="s">
        <v>174</v>
      </c>
    </row>
    <row r="604" spans="2:65" s="12" customFormat="1" ht="13.5">
      <c r="B604" s="217"/>
      <c r="C604" s="218"/>
      <c r="D604" s="207" t="s">
        <v>191</v>
      </c>
      <c r="E604" s="219" t="s">
        <v>22</v>
      </c>
      <c r="F604" s="220" t="s">
        <v>872</v>
      </c>
      <c r="G604" s="218"/>
      <c r="H604" s="221">
        <v>3.95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191</v>
      </c>
      <c r="AU604" s="227" t="s">
        <v>181</v>
      </c>
      <c r="AV604" s="12" t="s">
        <v>86</v>
      </c>
      <c r="AW604" s="12" t="s">
        <v>41</v>
      </c>
      <c r="AX604" s="12" t="s">
        <v>77</v>
      </c>
      <c r="AY604" s="227" t="s">
        <v>174</v>
      </c>
    </row>
    <row r="605" spans="2:65" s="12" customFormat="1" ht="13.5">
      <c r="B605" s="217"/>
      <c r="C605" s="218"/>
      <c r="D605" s="207" t="s">
        <v>191</v>
      </c>
      <c r="E605" s="219" t="s">
        <v>22</v>
      </c>
      <c r="F605" s="220" t="s">
        <v>873</v>
      </c>
      <c r="G605" s="218"/>
      <c r="H605" s="221">
        <v>17.648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191</v>
      </c>
      <c r="AU605" s="227" t="s">
        <v>181</v>
      </c>
      <c r="AV605" s="12" t="s">
        <v>86</v>
      </c>
      <c r="AW605" s="12" t="s">
        <v>41</v>
      </c>
      <c r="AX605" s="12" t="s">
        <v>77</v>
      </c>
      <c r="AY605" s="227" t="s">
        <v>174</v>
      </c>
    </row>
    <row r="606" spans="2:65" s="11" customFormat="1" ht="13.5">
      <c r="B606" s="205"/>
      <c r="C606" s="206"/>
      <c r="D606" s="207" t="s">
        <v>191</v>
      </c>
      <c r="E606" s="208" t="s">
        <v>22</v>
      </c>
      <c r="F606" s="209" t="s">
        <v>794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191</v>
      </c>
      <c r="AU606" s="216" t="s">
        <v>181</v>
      </c>
      <c r="AV606" s="11" t="s">
        <v>24</v>
      </c>
      <c r="AW606" s="11" t="s">
        <v>41</v>
      </c>
      <c r="AX606" s="11" t="s">
        <v>77</v>
      </c>
      <c r="AY606" s="216" t="s">
        <v>174</v>
      </c>
    </row>
    <row r="607" spans="2:65" s="12" customFormat="1" ht="13.5">
      <c r="B607" s="217"/>
      <c r="C607" s="218"/>
      <c r="D607" s="207" t="s">
        <v>191</v>
      </c>
      <c r="E607" s="219" t="s">
        <v>22</v>
      </c>
      <c r="F607" s="220" t="s">
        <v>874</v>
      </c>
      <c r="G607" s="218"/>
      <c r="H607" s="221">
        <v>9.3000000000000007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191</v>
      </c>
      <c r="AU607" s="227" t="s">
        <v>181</v>
      </c>
      <c r="AV607" s="12" t="s">
        <v>86</v>
      </c>
      <c r="AW607" s="12" t="s">
        <v>41</v>
      </c>
      <c r="AX607" s="12" t="s">
        <v>77</v>
      </c>
      <c r="AY607" s="227" t="s">
        <v>174</v>
      </c>
    </row>
    <row r="608" spans="2:65" s="12" customFormat="1" ht="13.5">
      <c r="B608" s="217"/>
      <c r="C608" s="218"/>
      <c r="D608" s="207" t="s">
        <v>191</v>
      </c>
      <c r="E608" s="219" t="s">
        <v>22</v>
      </c>
      <c r="F608" s="220" t="s">
        <v>875</v>
      </c>
      <c r="G608" s="218"/>
      <c r="H608" s="221">
        <v>2.6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191</v>
      </c>
      <c r="AU608" s="227" t="s">
        <v>181</v>
      </c>
      <c r="AV608" s="12" t="s">
        <v>86</v>
      </c>
      <c r="AW608" s="12" t="s">
        <v>41</v>
      </c>
      <c r="AX608" s="12" t="s">
        <v>77</v>
      </c>
      <c r="AY608" s="227" t="s">
        <v>174</v>
      </c>
    </row>
    <row r="609" spans="2:65" s="11" customFormat="1" ht="13.5">
      <c r="B609" s="205"/>
      <c r="C609" s="206"/>
      <c r="D609" s="207" t="s">
        <v>191</v>
      </c>
      <c r="E609" s="208" t="s">
        <v>22</v>
      </c>
      <c r="F609" s="209" t="s">
        <v>796</v>
      </c>
      <c r="G609" s="206"/>
      <c r="H609" s="210" t="s">
        <v>22</v>
      </c>
      <c r="I609" s="211"/>
      <c r="J609" s="206"/>
      <c r="K609" s="206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191</v>
      </c>
      <c r="AU609" s="216" t="s">
        <v>181</v>
      </c>
      <c r="AV609" s="11" t="s">
        <v>24</v>
      </c>
      <c r="AW609" s="11" t="s">
        <v>41</v>
      </c>
      <c r="AX609" s="11" t="s">
        <v>77</v>
      </c>
      <c r="AY609" s="216" t="s">
        <v>174</v>
      </c>
    </row>
    <row r="610" spans="2:65" s="12" customFormat="1" ht="13.5">
      <c r="B610" s="217"/>
      <c r="C610" s="218"/>
      <c r="D610" s="207" t="s">
        <v>191</v>
      </c>
      <c r="E610" s="219" t="s">
        <v>22</v>
      </c>
      <c r="F610" s="220" t="s">
        <v>876</v>
      </c>
      <c r="G610" s="218"/>
      <c r="H610" s="221">
        <v>3.2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191</v>
      </c>
      <c r="AU610" s="227" t="s">
        <v>181</v>
      </c>
      <c r="AV610" s="12" t="s">
        <v>86</v>
      </c>
      <c r="AW610" s="12" t="s">
        <v>41</v>
      </c>
      <c r="AX610" s="12" t="s">
        <v>77</v>
      </c>
      <c r="AY610" s="227" t="s">
        <v>174</v>
      </c>
    </row>
    <row r="611" spans="2:65" s="12" customFormat="1" ht="13.5">
      <c r="B611" s="217"/>
      <c r="C611" s="218"/>
      <c r="D611" s="207" t="s">
        <v>191</v>
      </c>
      <c r="E611" s="219" t="s">
        <v>22</v>
      </c>
      <c r="F611" s="220" t="s">
        <v>877</v>
      </c>
      <c r="G611" s="218"/>
      <c r="H611" s="221">
        <v>6.1980000000000004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191</v>
      </c>
      <c r="AU611" s="227" t="s">
        <v>181</v>
      </c>
      <c r="AV611" s="12" t="s">
        <v>86</v>
      </c>
      <c r="AW611" s="12" t="s">
        <v>41</v>
      </c>
      <c r="AX611" s="12" t="s">
        <v>77</v>
      </c>
      <c r="AY611" s="227" t="s">
        <v>174</v>
      </c>
    </row>
    <row r="612" spans="2:65" s="11" customFormat="1" ht="13.5">
      <c r="B612" s="205"/>
      <c r="C612" s="206"/>
      <c r="D612" s="207" t="s">
        <v>191</v>
      </c>
      <c r="E612" s="208" t="s">
        <v>22</v>
      </c>
      <c r="F612" s="209" t="s">
        <v>864</v>
      </c>
      <c r="G612" s="206"/>
      <c r="H612" s="210" t="s">
        <v>22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191</v>
      </c>
      <c r="AU612" s="216" t="s">
        <v>181</v>
      </c>
      <c r="AV612" s="11" t="s">
        <v>24</v>
      </c>
      <c r="AW612" s="11" t="s">
        <v>41</v>
      </c>
      <c r="AX612" s="11" t="s">
        <v>77</v>
      </c>
      <c r="AY612" s="216" t="s">
        <v>174</v>
      </c>
    </row>
    <row r="613" spans="2:65" s="12" customFormat="1" ht="13.5">
      <c r="B613" s="217"/>
      <c r="C613" s="218"/>
      <c r="D613" s="207" t="s">
        <v>191</v>
      </c>
      <c r="E613" s="219" t="s">
        <v>22</v>
      </c>
      <c r="F613" s="220" t="s">
        <v>878</v>
      </c>
      <c r="G613" s="218"/>
      <c r="H613" s="221">
        <v>8.4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191</v>
      </c>
      <c r="AU613" s="227" t="s">
        <v>181</v>
      </c>
      <c r="AV613" s="12" t="s">
        <v>86</v>
      </c>
      <c r="AW613" s="12" t="s">
        <v>41</v>
      </c>
      <c r="AX613" s="12" t="s">
        <v>77</v>
      </c>
      <c r="AY613" s="227" t="s">
        <v>174</v>
      </c>
    </row>
    <row r="614" spans="2:65" s="12" customFormat="1" ht="13.5">
      <c r="B614" s="217"/>
      <c r="C614" s="218"/>
      <c r="D614" s="207" t="s">
        <v>191</v>
      </c>
      <c r="E614" s="219" t="s">
        <v>22</v>
      </c>
      <c r="F614" s="220" t="s">
        <v>22</v>
      </c>
      <c r="G614" s="218"/>
      <c r="H614" s="221">
        <v>0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191</v>
      </c>
      <c r="AU614" s="227" t="s">
        <v>181</v>
      </c>
      <c r="AV614" s="12" t="s">
        <v>86</v>
      </c>
      <c r="AW614" s="12" t="s">
        <v>41</v>
      </c>
      <c r="AX614" s="12" t="s">
        <v>77</v>
      </c>
      <c r="AY614" s="227" t="s">
        <v>174</v>
      </c>
    </row>
    <row r="615" spans="2:65" s="13" customFormat="1" ht="13.5">
      <c r="B615" s="228"/>
      <c r="C615" s="229"/>
      <c r="D615" s="207" t="s">
        <v>191</v>
      </c>
      <c r="E615" s="256" t="s">
        <v>22</v>
      </c>
      <c r="F615" s="257" t="s">
        <v>206</v>
      </c>
      <c r="G615" s="229"/>
      <c r="H615" s="258">
        <v>62.545999999999999</v>
      </c>
      <c r="I615" s="234"/>
      <c r="J615" s="229"/>
      <c r="K615" s="229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191</v>
      </c>
      <c r="AU615" s="239" t="s">
        <v>181</v>
      </c>
      <c r="AV615" s="13" t="s">
        <v>181</v>
      </c>
      <c r="AW615" s="13" t="s">
        <v>41</v>
      </c>
      <c r="AX615" s="13" t="s">
        <v>77</v>
      </c>
      <c r="AY615" s="239" t="s">
        <v>174</v>
      </c>
    </row>
    <row r="616" spans="2:65" s="12" customFormat="1" ht="13.5">
      <c r="B616" s="217"/>
      <c r="C616" s="218"/>
      <c r="D616" s="230" t="s">
        <v>191</v>
      </c>
      <c r="E616" s="218"/>
      <c r="F616" s="241" t="s">
        <v>884</v>
      </c>
      <c r="G616" s="218"/>
      <c r="H616" s="242">
        <v>131.34700000000001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191</v>
      </c>
      <c r="AU616" s="227" t="s">
        <v>181</v>
      </c>
      <c r="AV616" s="12" t="s">
        <v>86</v>
      </c>
      <c r="AW616" s="12" t="s">
        <v>6</v>
      </c>
      <c r="AX616" s="12" t="s">
        <v>24</v>
      </c>
      <c r="AY616" s="227" t="s">
        <v>174</v>
      </c>
    </row>
    <row r="617" spans="2:65" s="1" customFormat="1" ht="31.5" customHeight="1">
      <c r="B617" s="41"/>
      <c r="C617" s="193" t="s">
        <v>885</v>
      </c>
      <c r="D617" s="193" t="s">
        <v>176</v>
      </c>
      <c r="E617" s="194" t="s">
        <v>886</v>
      </c>
      <c r="F617" s="195" t="s">
        <v>887</v>
      </c>
      <c r="G617" s="196" t="s">
        <v>223</v>
      </c>
      <c r="H617" s="197">
        <v>53.625</v>
      </c>
      <c r="I617" s="198"/>
      <c r="J617" s="199">
        <f>ROUND(I617*H617,2)</f>
        <v>0</v>
      </c>
      <c r="K617" s="195" t="s">
        <v>180</v>
      </c>
      <c r="L617" s="61"/>
      <c r="M617" s="200" t="s">
        <v>22</v>
      </c>
      <c r="N617" s="201" t="s">
        <v>48</v>
      </c>
      <c r="O617" s="42"/>
      <c r="P617" s="202">
        <f>O617*H617</f>
        <v>0</v>
      </c>
      <c r="Q617" s="202">
        <v>6.28E-3</v>
      </c>
      <c r="R617" s="202">
        <f>Q617*H617</f>
        <v>0.33676499999999998</v>
      </c>
      <c r="S617" s="202">
        <v>0</v>
      </c>
      <c r="T617" s="203">
        <f>S617*H617</f>
        <v>0</v>
      </c>
      <c r="AR617" s="24" t="s">
        <v>181</v>
      </c>
      <c r="AT617" s="24" t="s">
        <v>176</v>
      </c>
      <c r="AU617" s="24" t="s">
        <v>181</v>
      </c>
      <c r="AY617" s="24" t="s">
        <v>174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24" t="s">
        <v>24</v>
      </c>
      <c r="BK617" s="204">
        <f>ROUND(I617*H617,2)</f>
        <v>0</v>
      </c>
      <c r="BL617" s="24" t="s">
        <v>181</v>
      </c>
      <c r="BM617" s="24" t="s">
        <v>888</v>
      </c>
    </row>
    <row r="618" spans="2:65" s="11" customFormat="1" ht="13.5">
      <c r="B618" s="205"/>
      <c r="C618" s="206"/>
      <c r="D618" s="207" t="s">
        <v>191</v>
      </c>
      <c r="E618" s="208" t="s">
        <v>22</v>
      </c>
      <c r="F618" s="209" t="s">
        <v>763</v>
      </c>
      <c r="G618" s="206"/>
      <c r="H618" s="210" t="s">
        <v>22</v>
      </c>
      <c r="I618" s="211"/>
      <c r="J618" s="206"/>
      <c r="K618" s="206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191</v>
      </c>
      <c r="AU618" s="216" t="s">
        <v>181</v>
      </c>
      <c r="AV618" s="11" t="s">
        <v>24</v>
      </c>
      <c r="AW618" s="11" t="s">
        <v>41</v>
      </c>
      <c r="AX618" s="11" t="s">
        <v>77</v>
      </c>
      <c r="AY618" s="216" t="s">
        <v>174</v>
      </c>
    </row>
    <row r="619" spans="2:65" s="12" customFormat="1" ht="13.5">
      <c r="B619" s="217"/>
      <c r="C619" s="218"/>
      <c r="D619" s="207" t="s">
        <v>191</v>
      </c>
      <c r="E619" s="219" t="s">
        <v>22</v>
      </c>
      <c r="F619" s="220" t="s">
        <v>889</v>
      </c>
      <c r="G619" s="218"/>
      <c r="H619" s="221">
        <v>4.6050000000000004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191</v>
      </c>
      <c r="AU619" s="227" t="s">
        <v>181</v>
      </c>
      <c r="AV619" s="12" t="s">
        <v>86</v>
      </c>
      <c r="AW619" s="12" t="s">
        <v>41</v>
      </c>
      <c r="AX619" s="12" t="s">
        <v>77</v>
      </c>
      <c r="AY619" s="227" t="s">
        <v>174</v>
      </c>
    </row>
    <row r="620" spans="2:65" s="11" customFormat="1" ht="13.5">
      <c r="B620" s="205"/>
      <c r="C620" s="206"/>
      <c r="D620" s="207" t="s">
        <v>191</v>
      </c>
      <c r="E620" s="208" t="s">
        <v>22</v>
      </c>
      <c r="F620" s="209" t="s">
        <v>765</v>
      </c>
      <c r="G620" s="206"/>
      <c r="H620" s="210" t="s">
        <v>22</v>
      </c>
      <c r="I620" s="211"/>
      <c r="J620" s="206"/>
      <c r="K620" s="206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191</v>
      </c>
      <c r="AU620" s="216" t="s">
        <v>181</v>
      </c>
      <c r="AV620" s="11" t="s">
        <v>24</v>
      </c>
      <c r="AW620" s="11" t="s">
        <v>41</v>
      </c>
      <c r="AX620" s="11" t="s">
        <v>77</v>
      </c>
      <c r="AY620" s="216" t="s">
        <v>174</v>
      </c>
    </row>
    <row r="621" spans="2:65" s="12" customFormat="1" ht="13.5">
      <c r="B621" s="217"/>
      <c r="C621" s="218"/>
      <c r="D621" s="207" t="s">
        <v>191</v>
      </c>
      <c r="E621" s="219" t="s">
        <v>22</v>
      </c>
      <c r="F621" s="220" t="s">
        <v>890</v>
      </c>
      <c r="G621" s="218"/>
      <c r="H621" s="221">
        <v>2.5950000000000002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191</v>
      </c>
      <c r="AU621" s="227" t="s">
        <v>181</v>
      </c>
      <c r="AV621" s="12" t="s">
        <v>86</v>
      </c>
      <c r="AW621" s="12" t="s">
        <v>41</v>
      </c>
      <c r="AX621" s="12" t="s">
        <v>77</v>
      </c>
      <c r="AY621" s="227" t="s">
        <v>174</v>
      </c>
    </row>
    <row r="622" spans="2:65" s="12" customFormat="1" ht="13.5">
      <c r="B622" s="217"/>
      <c r="C622" s="218"/>
      <c r="D622" s="207" t="s">
        <v>191</v>
      </c>
      <c r="E622" s="219" t="s">
        <v>22</v>
      </c>
      <c r="F622" s="220" t="s">
        <v>891</v>
      </c>
      <c r="G622" s="218"/>
      <c r="H622" s="221">
        <v>9.1950000000000003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191</v>
      </c>
      <c r="AU622" s="227" t="s">
        <v>181</v>
      </c>
      <c r="AV622" s="12" t="s">
        <v>86</v>
      </c>
      <c r="AW622" s="12" t="s">
        <v>41</v>
      </c>
      <c r="AX622" s="12" t="s">
        <v>77</v>
      </c>
      <c r="AY622" s="227" t="s">
        <v>174</v>
      </c>
    </row>
    <row r="623" spans="2:65" s="11" customFormat="1" ht="13.5">
      <c r="B623" s="205"/>
      <c r="C623" s="206"/>
      <c r="D623" s="207" t="s">
        <v>191</v>
      </c>
      <c r="E623" s="208" t="s">
        <v>22</v>
      </c>
      <c r="F623" s="209" t="s">
        <v>768</v>
      </c>
      <c r="G623" s="206"/>
      <c r="H623" s="210" t="s">
        <v>22</v>
      </c>
      <c r="I623" s="211"/>
      <c r="J623" s="206"/>
      <c r="K623" s="206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191</v>
      </c>
      <c r="AU623" s="216" t="s">
        <v>181</v>
      </c>
      <c r="AV623" s="11" t="s">
        <v>24</v>
      </c>
      <c r="AW623" s="11" t="s">
        <v>41</v>
      </c>
      <c r="AX623" s="11" t="s">
        <v>77</v>
      </c>
      <c r="AY623" s="216" t="s">
        <v>174</v>
      </c>
    </row>
    <row r="624" spans="2:65" s="12" customFormat="1" ht="13.5">
      <c r="B624" s="217"/>
      <c r="C624" s="218"/>
      <c r="D624" s="207" t="s">
        <v>191</v>
      </c>
      <c r="E624" s="219" t="s">
        <v>22</v>
      </c>
      <c r="F624" s="220" t="s">
        <v>892</v>
      </c>
      <c r="G624" s="218"/>
      <c r="H624" s="221">
        <v>6.33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191</v>
      </c>
      <c r="AU624" s="227" t="s">
        <v>181</v>
      </c>
      <c r="AV624" s="12" t="s">
        <v>86</v>
      </c>
      <c r="AW624" s="12" t="s">
        <v>41</v>
      </c>
      <c r="AX624" s="12" t="s">
        <v>77</v>
      </c>
      <c r="AY624" s="227" t="s">
        <v>174</v>
      </c>
    </row>
    <row r="625" spans="2:65" s="11" customFormat="1" ht="13.5">
      <c r="B625" s="205"/>
      <c r="C625" s="206"/>
      <c r="D625" s="207" t="s">
        <v>191</v>
      </c>
      <c r="E625" s="208" t="s">
        <v>22</v>
      </c>
      <c r="F625" s="209" t="s">
        <v>773</v>
      </c>
      <c r="G625" s="206"/>
      <c r="H625" s="210" t="s">
        <v>22</v>
      </c>
      <c r="I625" s="211"/>
      <c r="J625" s="206"/>
      <c r="K625" s="206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191</v>
      </c>
      <c r="AU625" s="216" t="s">
        <v>181</v>
      </c>
      <c r="AV625" s="11" t="s">
        <v>24</v>
      </c>
      <c r="AW625" s="11" t="s">
        <v>41</v>
      </c>
      <c r="AX625" s="11" t="s">
        <v>77</v>
      </c>
      <c r="AY625" s="216" t="s">
        <v>174</v>
      </c>
    </row>
    <row r="626" spans="2:65" s="12" customFormat="1" ht="13.5">
      <c r="B626" s="217"/>
      <c r="C626" s="218"/>
      <c r="D626" s="207" t="s">
        <v>191</v>
      </c>
      <c r="E626" s="219" t="s">
        <v>22</v>
      </c>
      <c r="F626" s="220" t="s">
        <v>893</v>
      </c>
      <c r="G626" s="218"/>
      <c r="H626" s="221">
        <v>5.04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191</v>
      </c>
      <c r="AU626" s="227" t="s">
        <v>181</v>
      </c>
      <c r="AV626" s="12" t="s">
        <v>86</v>
      </c>
      <c r="AW626" s="12" t="s">
        <v>41</v>
      </c>
      <c r="AX626" s="12" t="s">
        <v>77</v>
      </c>
      <c r="AY626" s="227" t="s">
        <v>174</v>
      </c>
    </row>
    <row r="627" spans="2:65" s="12" customFormat="1" ht="13.5">
      <c r="B627" s="217"/>
      <c r="C627" s="218"/>
      <c r="D627" s="207" t="s">
        <v>191</v>
      </c>
      <c r="E627" s="219" t="s">
        <v>22</v>
      </c>
      <c r="F627" s="220" t="s">
        <v>894</v>
      </c>
      <c r="G627" s="218"/>
      <c r="H627" s="221">
        <v>25.86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191</v>
      </c>
      <c r="AU627" s="227" t="s">
        <v>181</v>
      </c>
      <c r="AV627" s="12" t="s">
        <v>86</v>
      </c>
      <c r="AW627" s="12" t="s">
        <v>41</v>
      </c>
      <c r="AX627" s="12" t="s">
        <v>77</v>
      </c>
      <c r="AY627" s="227" t="s">
        <v>174</v>
      </c>
    </row>
    <row r="628" spans="2:65" s="13" customFormat="1" ht="13.5">
      <c r="B628" s="228"/>
      <c r="C628" s="229"/>
      <c r="D628" s="230" t="s">
        <v>191</v>
      </c>
      <c r="E628" s="231" t="s">
        <v>22</v>
      </c>
      <c r="F628" s="232" t="s">
        <v>206</v>
      </c>
      <c r="G628" s="229"/>
      <c r="H628" s="233">
        <v>53.625</v>
      </c>
      <c r="I628" s="234"/>
      <c r="J628" s="229"/>
      <c r="K628" s="229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191</v>
      </c>
      <c r="AU628" s="239" t="s">
        <v>181</v>
      </c>
      <c r="AV628" s="13" t="s">
        <v>181</v>
      </c>
      <c r="AW628" s="13" t="s">
        <v>41</v>
      </c>
      <c r="AX628" s="13" t="s">
        <v>24</v>
      </c>
      <c r="AY628" s="239" t="s">
        <v>174</v>
      </c>
    </row>
    <row r="629" spans="2:65" s="1" customFormat="1" ht="44.25" customHeight="1">
      <c r="B629" s="41"/>
      <c r="C629" s="193" t="s">
        <v>895</v>
      </c>
      <c r="D629" s="193" t="s">
        <v>176</v>
      </c>
      <c r="E629" s="194" t="s">
        <v>896</v>
      </c>
      <c r="F629" s="195" t="s">
        <v>897</v>
      </c>
      <c r="G629" s="196" t="s">
        <v>223</v>
      </c>
      <c r="H629" s="197">
        <v>305.58</v>
      </c>
      <c r="I629" s="198"/>
      <c r="J629" s="199">
        <f>ROUND(I629*H629,2)</f>
        <v>0</v>
      </c>
      <c r="K629" s="195" t="s">
        <v>180</v>
      </c>
      <c r="L629" s="61"/>
      <c r="M629" s="200" t="s">
        <v>22</v>
      </c>
      <c r="N629" s="201" t="s">
        <v>48</v>
      </c>
      <c r="O629" s="42"/>
      <c r="P629" s="202">
        <f>O629*H629</f>
        <v>0</v>
      </c>
      <c r="Q629" s="202">
        <v>3.48E-3</v>
      </c>
      <c r="R629" s="202">
        <f>Q629*H629</f>
        <v>1.0634184</v>
      </c>
      <c r="S629" s="202">
        <v>0</v>
      </c>
      <c r="T629" s="203">
        <f>S629*H629</f>
        <v>0</v>
      </c>
      <c r="AR629" s="24" t="s">
        <v>181</v>
      </c>
      <c r="AT629" s="24" t="s">
        <v>176</v>
      </c>
      <c r="AU629" s="24" t="s">
        <v>181</v>
      </c>
      <c r="AY629" s="24" t="s">
        <v>174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24</v>
      </c>
      <c r="BK629" s="204">
        <f>ROUND(I629*H629,2)</f>
        <v>0</v>
      </c>
      <c r="BL629" s="24" t="s">
        <v>181</v>
      </c>
      <c r="BM629" s="24" t="s">
        <v>898</v>
      </c>
    </row>
    <row r="630" spans="2:65" s="11" customFormat="1" ht="13.5">
      <c r="B630" s="205"/>
      <c r="C630" s="206"/>
      <c r="D630" s="207" t="s">
        <v>191</v>
      </c>
      <c r="E630" s="208" t="s">
        <v>22</v>
      </c>
      <c r="F630" s="209" t="s">
        <v>789</v>
      </c>
      <c r="G630" s="206"/>
      <c r="H630" s="210" t="s">
        <v>22</v>
      </c>
      <c r="I630" s="211"/>
      <c r="J630" s="206"/>
      <c r="K630" s="206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191</v>
      </c>
      <c r="AU630" s="216" t="s">
        <v>181</v>
      </c>
      <c r="AV630" s="11" t="s">
        <v>24</v>
      </c>
      <c r="AW630" s="11" t="s">
        <v>41</v>
      </c>
      <c r="AX630" s="11" t="s">
        <v>77</v>
      </c>
      <c r="AY630" s="216" t="s">
        <v>174</v>
      </c>
    </row>
    <row r="631" spans="2:65" s="12" customFormat="1" ht="13.5">
      <c r="B631" s="217"/>
      <c r="C631" s="218"/>
      <c r="D631" s="207" t="s">
        <v>191</v>
      </c>
      <c r="E631" s="219" t="s">
        <v>22</v>
      </c>
      <c r="F631" s="220" t="s">
        <v>790</v>
      </c>
      <c r="G631" s="218"/>
      <c r="H631" s="221">
        <v>51.258000000000003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191</v>
      </c>
      <c r="AU631" s="227" t="s">
        <v>181</v>
      </c>
      <c r="AV631" s="12" t="s">
        <v>86</v>
      </c>
      <c r="AW631" s="12" t="s">
        <v>41</v>
      </c>
      <c r="AX631" s="12" t="s">
        <v>77</v>
      </c>
      <c r="AY631" s="227" t="s">
        <v>174</v>
      </c>
    </row>
    <row r="632" spans="2:65" s="11" customFormat="1" ht="13.5">
      <c r="B632" s="205"/>
      <c r="C632" s="206"/>
      <c r="D632" s="207" t="s">
        <v>191</v>
      </c>
      <c r="E632" s="208" t="s">
        <v>22</v>
      </c>
      <c r="F632" s="209" t="s">
        <v>791</v>
      </c>
      <c r="G632" s="206"/>
      <c r="H632" s="210" t="s">
        <v>22</v>
      </c>
      <c r="I632" s="211"/>
      <c r="J632" s="206"/>
      <c r="K632" s="206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191</v>
      </c>
      <c r="AU632" s="216" t="s">
        <v>181</v>
      </c>
      <c r="AV632" s="11" t="s">
        <v>24</v>
      </c>
      <c r="AW632" s="11" t="s">
        <v>41</v>
      </c>
      <c r="AX632" s="11" t="s">
        <v>77</v>
      </c>
      <c r="AY632" s="216" t="s">
        <v>174</v>
      </c>
    </row>
    <row r="633" spans="2:65" s="12" customFormat="1" ht="13.5">
      <c r="B633" s="217"/>
      <c r="C633" s="218"/>
      <c r="D633" s="207" t="s">
        <v>191</v>
      </c>
      <c r="E633" s="219" t="s">
        <v>22</v>
      </c>
      <c r="F633" s="220" t="s">
        <v>792</v>
      </c>
      <c r="G633" s="218"/>
      <c r="H633" s="221">
        <v>30.84</v>
      </c>
      <c r="I633" s="222"/>
      <c r="J633" s="218"/>
      <c r="K633" s="218"/>
      <c r="L633" s="223"/>
      <c r="M633" s="224"/>
      <c r="N633" s="225"/>
      <c r="O633" s="225"/>
      <c r="P633" s="225"/>
      <c r="Q633" s="225"/>
      <c r="R633" s="225"/>
      <c r="S633" s="225"/>
      <c r="T633" s="226"/>
      <c r="AT633" s="227" t="s">
        <v>191</v>
      </c>
      <c r="AU633" s="227" t="s">
        <v>181</v>
      </c>
      <c r="AV633" s="12" t="s">
        <v>86</v>
      </c>
      <c r="AW633" s="12" t="s">
        <v>41</v>
      </c>
      <c r="AX633" s="12" t="s">
        <v>77</v>
      </c>
      <c r="AY633" s="227" t="s">
        <v>174</v>
      </c>
    </row>
    <row r="634" spans="2:65" s="12" customFormat="1" ht="13.5">
      <c r="B634" s="217"/>
      <c r="C634" s="218"/>
      <c r="D634" s="207" t="s">
        <v>191</v>
      </c>
      <c r="E634" s="219" t="s">
        <v>22</v>
      </c>
      <c r="F634" s="220" t="s">
        <v>793</v>
      </c>
      <c r="G634" s="218"/>
      <c r="H634" s="221">
        <v>26.611000000000001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191</v>
      </c>
      <c r="AU634" s="227" t="s">
        <v>181</v>
      </c>
      <c r="AV634" s="12" t="s">
        <v>86</v>
      </c>
      <c r="AW634" s="12" t="s">
        <v>41</v>
      </c>
      <c r="AX634" s="12" t="s">
        <v>77</v>
      </c>
      <c r="AY634" s="227" t="s">
        <v>174</v>
      </c>
    </row>
    <row r="635" spans="2:65" s="11" customFormat="1" ht="13.5">
      <c r="B635" s="205"/>
      <c r="C635" s="206"/>
      <c r="D635" s="207" t="s">
        <v>191</v>
      </c>
      <c r="E635" s="208" t="s">
        <v>22</v>
      </c>
      <c r="F635" s="209" t="s">
        <v>794</v>
      </c>
      <c r="G635" s="206"/>
      <c r="H635" s="210" t="s">
        <v>22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191</v>
      </c>
      <c r="AU635" s="216" t="s">
        <v>181</v>
      </c>
      <c r="AV635" s="11" t="s">
        <v>24</v>
      </c>
      <c r="AW635" s="11" t="s">
        <v>41</v>
      </c>
      <c r="AX635" s="11" t="s">
        <v>77</v>
      </c>
      <c r="AY635" s="216" t="s">
        <v>174</v>
      </c>
    </row>
    <row r="636" spans="2:65" s="12" customFormat="1" ht="13.5">
      <c r="B636" s="217"/>
      <c r="C636" s="218"/>
      <c r="D636" s="207" t="s">
        <v>191</v>
      </c>
      <c r="E636" s="219" t="s">
        <v>22</v>
      </c>
      <c r="F636" s="220" t="s">
        <v>795</v>
      </c>
      <c r="G636" s="218"/>
      <c r="H636" s="221">
        <v>47.63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191</v>
      </c>
      <c r="AU636" s="227" t="s">
        <v>181</v>
      </c>
      <c r="AV636" s="12" t="s">
        <v>86</v>
      </c>
      <c r="AW636" s="12" t="s">
        <v>41</v>
      </c>
      <c r="AX636" s="12" t="s">
        <v>77</v>
      </c>
      <c r="AY636" s="227" t="s">
        <v>174</v>
      </c>
    </row>
    <row r="637" spans="2:65" s="12" customFormat="1" ht="13.5">
      <c r="B637" s="217"/>
      <c r="C637" s="218"/>
      <c r="D637" s="207" t="s">
        <v>191</v>
      </c>
      <c r="E637" s="219" t="s">
        <v>22</v>
      </c>
      <c r="F637" s="220" t="s">
        <v>899</v>
      </c>
      <c r="G637" s="218"/>
      <c r="H637" s="221">
        <v>48.76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191</v>
      </c>
      <c r="AU637" s="227" t="s">
        <v>181</v>
      </c>
      <c r="AV637" s="12" t="s">
        <v>86</v>
      </c>
      <c r="AW637" s="12" t="s">
        <v>41</v>
      </c>
      <c r="AX637" s="12" t="s">
        <v>77</v>
      </c>
      <c r="AY637" s="227" t="s">
        <v>174</v>
      </c>
    </row>
    <row r="638" spans="2:65" s="11" customFormat="1" ht="13.5">
      <c r="B638" s="205"/>
      <c r="C638" s="206"/>
      <c r="D638" s="207" t="s">
        <v>191</v>
      </c>
      <c r="E638" s="208" t="s">
        <v>22</v>
      </c>
      <c r="F638" s="209" t="s">
        <v>796</v>
      </c>
      <c r="G638" s="206"/>
      <c r="H638" s="210" t="s">
        <v>22</v>
      </c>
      <c r="I638" s="211"/>
      <c r="J638" s="206"/>
      <c r="K638" s="206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191</v>
      </c>
      <c r="AU638" s="216" t="s">
        <v>181</v>
      </c>
      <c r="AV638" s="11" t="s">
        <v>24</v>
      </c>
      <c r="AW638" s="11" t="s">
        <v>41</v>
      </c>
      <c r="AX638" s="11" t="s">
        <v>77</v>
      </c>
      <c r="AY638" s="216" t="s">
        <v>174</v>
      </c>
    </row>
    <row r="639" spans="2:65" s="12" customFormat="1" ht="13.5">
      <c r="B639" s="217"/>
      <c r="C639" s="218"/>
      <c r="D639" s="207" t="s">
        <v>191</v>
      </c>
      <c r="E639" s="219" t="s">
        <v>22</v>
      </c>
      <c r="F639" s="220" t="s">
        <v>797</v>
      </c>
      <c r="G639" s="218"/>
      <c r="H639" s="221">
        <v>37.119999999999997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191</v>
      </c>
      <c r="AU639" s="227" t="s">
        <v>181</v>
      </c>
      <c r="AV639" s="12" t="s">
        <v>86</v>
      </c>
      <c r="AW639" s="12" t="s">
        <v>41</v>
      </c>
      <c r="AX639" s="12" t="s">
        <v>77</v>
      </c>
      <c r="AY639" s="227" t="s">
        <v>174</v>
      </c>
    </row>
    <row r="640" spans="2:65" s="12" customFormat="1" ht="13.5">
      <c r="B640" s="217"/>
      <c r="C640" s="218"/>
      <c r="D640" s="207" t="s">
        <v>191</v>
      </c>
      <c r="E640" s="219" t="s">
        <v>22</v>
      </c>
      <c r="F640" s="220" t="s">
        <v>798</v>
      </c>
      <c r="G640" s="218"/>
      <c r="H640" s="221">
        <v>28.861000000000001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191</v>
      </c>
      <c r="AU640" s="227" t="s">
        <v>181</v>
      </c>
      <c r="AV640" s="12" t="s">
        <v>86</v>
      </c>
      <c r="AW640" s="12" t="s">
        <v>41</v>
      </c>
      <c r="AX640" s="12" t="s">
        <v>77</v>
      </c>
      <c r="AY640" s="227" t="s">
        <v>174</v>
      </c>
    </row>
    <row r="641" spans="2:65" s="11" customFormat="1" ht="13.5">
      <c r="B641" s="205"/>
      <c r="C641" s="206"/>
      <c r="D641" s="207" t="s">
        <v>191</v>
      </c>
      <c r="E641" s="208" t="s">
        <v>22</v>
      </c>
      <c r="F641" s="209" t="s">
        <v>900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191</v>
      </c>
      <c r="AU641" s="216" t="s">
        <v>181</v>
      </c>
      <c r="AV641" s="11" t="s">
        <v>24</v>
      </c>
      <c r="AW641" s="11" t="s">
        <v>41</v>
      </c>
      <c r="AX641" s="11" t="s">
        <v>77</v>
      </c>
      <c r="AY641" s="216" t="s">
        <v>174</v>
      </c>
    </row>
    <row r="642" spans="2:65" s="12" customFormat="1" ht="13.5">
      <c r="B642" s="217"/>
      <c r="C642" s="218"/>
      <c r="D642" s="230" t="s">
        <v>191</v>
      </c>
      <c r="E642" s="240" t="s">
        <v>22</v>
      </c>
      <c r="F642" s="241" t="s">
        <v>901</v>
      </c>
      <c r="G642" s="218"/>
      <c r="H642" s="242">
        <v>34.5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191</v>
      </c>
      <c r="AU642" s="227" t="s">
        <v>181</v>
      </c>
      <c r="AV642" s="12" t="s">
        <v>86</v>
      </c>
      <c r="AW642" s="12" t="s">
        <v>41</v>
      </c>
      <c r="AX642" s="12" t="s">
        <v>77</v>
      </c>
      <c r="AY642" s="227" t="s">
        <v>174</v>
      </c>
    </row>
    <row r="643" spans="2:65" s="1" customFormat="1" ht="31.5" customHeight="1">
      <c r="B643" s="41"/>
      <c r="C643" s="193" t="s">
        <v>902</v>
      </c>
      <c r="D643" s="193" t="s">
        <v>176</v>
      </c>
      <c r="E643" s="194" t="s">
        <v>903</v>
      </c>
      <c r="F643" s="195" t="s">
        <v>904</v>
      </c>
      <c r="G643" s="196" t="s">
        <v>223</v>
      </c>
      <c r="H643" s="197">
        <v>166.84</v>
      </c>
      <c r="I643" s="198"/>
      <c r="J643" s="199">
        <f>ROUND(I643*H643,2)</f>
        <v>0</v>
      </c>
      <c r="K643" s="195" t="s">
        <v>180</v>
      </c>
      <c r="L643" s="61"/>
      <c r="M643" s="200" t="s">
        <v>22</v>
      </c>
      <c r="N643" s="201" t="s">
        <v>48</v>
      </c>
      <c r="O643" s="42"/>
      <c r="P643" s="202">
        <f>O643*H643</f>
        <v>0</v>
      </c>
      <c r="Q643" s="202">
        <v>1.2E-4</v>
      </c>
      <c r="R643" s="202">
        <f>Q643*H643</f>
        <v>2.0020800000000002E-2</v>
      </c>
      <c r="S643" s="202">
        <v>0</v>
      </c>
      <c r="T643" s="203">
        <f>S643*H643</f>
        <v>0</v>
      </c>
      <c r="AR643" s="24" t="s">
        <v>181</v>
      </c>
      <c r="AT643" s="24" t="s">
        <v>176</v>
      </c>
      <c r="AU643" s="24" t="s">
        <v>181</v>
      </c>
      <c r="AY643" s="24" t="s">
        <v>174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24" t="s">
        <v>24</v>
      </c>
      <c r="BK643" s="204">
        <f>ROUND(I643*H643,2)</f>
        <v>0</v>
      </c>
      <c r="BL643" s="24" t="s">
        <v>181</v>
      </c>
      <c r="BM643" s="24" t="s">
        <v>905</v>
      </c>
    </row>
    <row r="644" spans="2:65" s="12" customFormat="1" ht="13.5">
      <c r="B644" s="217"/>
      <c r="C644" s="218"/>
      <c r="D644" s="207" t="s">
        <v>191</v>
      </c>
      <c r="E644" s="219" t="s">
        <v>22</v>
      </c>
      <c r="F644" s="220" t="s">
        <v>906</v>
      </c>
      <c r="G644" s="218"/>
      <c r="H644" s="221">
        <v>160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191</v>
      </c>
      <c r="AU644" s="227" t="s">
        <v>181</v>
      </c>
      <c r="AV644" s="12" t="s">
        <v>86</v>
      </c>
      <c r="AW644" s="12" t="s">
        <v>41</v>
      </c>
      <c r="AX644" s="12" t="s">
        <v>77</v>
      </c>
      <c r="AY644" s="227" t="s">
        <v>174</v>
      </c>
    </row>
    <row r="645" spans="2:65" s="12" customFormat="1" ht="13.5">
      <c r="B645" s="217"/>
      <c r="C645" s="218"/>
      <c r="D645" s="207" t="s">
        <v>191</v>
      </c>
      <c r="E645" s="219" t="s">
        <v>22</v>
      </c>
      <c r="F645" s="220" t="s">
        <v>907</v>
      </c>
      <c r="G645" s="218"/>
      <c r="H645" s="221">
        <v>6.84</v>
      </c>
      <c r="I645" s="222"/>
      <c r="J645" s="218"/>
      <c r="K645" s="218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191</v>
      </c>
      <c r="AU645" s="227" t="s">
        <v>181</v>
      </c>
      <c r="AV645" s="12" t="s">
        <v>86</v>
      </c>
      <c r="AW645" s="12" t="s">
        <v>41</v>
      </c>
      <c r="AX645" s="12" t="s">
        <v>77</v>
      </c>
      <c r="AY645" s="227" t="s">
        <v>174</v>
      </c>
    </row>
    <row r="646" spans="2:65" s="13" customFormat="1" ht="13.5">
      <c r="B646" s="228"/>
      <c r="C646" s="229"/>
      <c r="D646" s="207" t="s">
        <v>191</v>
      </c>
      <c r="E646" s="256" t="s">
        <v>22</v>
      </c>
      <c r="F646" s="257" t="s">
        <v>206</v>
      </c>
      <c r="G646" s="229"/>
      <c r="H646" s="258">
        <v>166.84</v>
      </c>
      <c r="I646" s="234"/>
      <c r="J646" s="229"/>
      <c r="K646" s="229"/>
      <c r="L646" s="235"/>
      <c r="M646" s="236"/>
      <c r="N646" s="237"/>
      <c r="O646" s="237"/>
      <c r="P646" s="237"/>
      <c r="Q646" s="237"/>
      <c r="R646" s="237"/>
      <c r="S646" s="237"/>
      <c r="T646" s="238"/>
      <c r="AT646" s="239" t="s">
        <v>191</v>
      </c>
      <c r="AU646" s="239" t="s">
        <v>181</v>
      </c>
      <c r="AV646" s="13" t="s">
        <v>181</v>
      </c>
      <c r="AW646" s="13" t="s">
        <v>41</v>
      </c>
      <c r="AX646" s="13" t="s">
        <v>24</v>
      </c>
      <c r="AY646" s="239" t="s">
        <v>174</v>
      </c>
    </row>
    <row r="647" spans="2:65" s="14" customFormat="1" ht="21.6" customHeight="1">
      <c r="B647" s="261"/>
      <c r="C647" s="262"/>
      <c r="D647" s="263" t="s">
        <v>76</v>
      </c>
      <c r="E647" s="263" t="s">
        <v>569</v>
      </c>
      <c r="F647" s="263" t="s">
        <v>908</v>
      </c>
      <c r="G647" s="262"/>
      <c r="H647" s="262"/>
      <c r="I647" s="264"/>
      <c r="J647" s="265">
        <f>BK647</f>
        <v>0</v>
      </c>
      <c r="K647" s="262"/>
      <c r="L647" s="266"/>
      <c r="M647" s="267"/>
      <c r="N647" s="268"/>
      <c r="O647" s="268"/>
      <c r="P647" s="269">
        <f>P648+SUM(P649:P666)</f>
        <v>0</v>
      </c>
      <c r="Q647" s="268"/>
      <c r="R647" s="269">
        <f>R648+SUM(R649:R666)</f>
        <v>696.17879383000002</v>
      </c>
      <c r="S647" s="268"/>
      <c r="T647" s="270">
        <f>T648+SUM(T649:T666)</f>
        <v>0</v>
      </c>
      <c r="AR647" s="271" t="s">
        <v>24</v>
      </c>
      <c r="AT647" s="272" t="s">
        <v>76</v>
      </c>
      <c r="AU647" s="272" t="s">
        <v>186</v>
      </c>
      <c r="AY647" s="271" t="s">
        <v>174</v>
      </c>
      <c r="BK647" s="273">
        <f>BK648+SUM(BK649:BK666)</f>
        <v>0</v>
      </c>
    </row>
    <row r="648" spans="2:65" s="1" customFormat="1" ht="31.5" customHeight="1">
      <c r="B648" s="41"/>
      <c r="C648" s="193" t="s">
        <v>909</v>
      </c>
      <c r="D648" s="193" t="s">
        <v>176</v>
      </c>
      <c r="E648" s="194" t="s">
        <v>910</v>
      </c>
      <c r="F648" s="195" t="s">
        <v>911</v>
      </c>
      <c r="G648" s="196" t="s">
        <v>189</v>
      </c>
      <c r="H648" s="197">
        <v>49.9</v>
      </c>
      <c r="I648" s="198"/>
      <c r="J648" s="199">
        <f>ROUND(I648*H648,2)</f>
        <v>0</v>
      </c>
      <c r="K648" s="195" t="s">
        <v>180</v>
      </c>
      <c r="L648" s="61"/>
      <c r="M648" s="200" t="s">
        <v>22</v>
      </c>
      <c r="N648" s="201" t="s">
        <v>48</v>
      </c>
      <c r="O648" s="42"/>
      <c r="P648" s="202">
        <f>O648*H648</f>
        <v>0</v>
      </c>
      <c r="Q648" s="202">
        <v>2.45329</v>
      </c>
      <c r="R648" s="202">
        <f>Q648*H648</f>
        <v>122.41917099999999</v>
      </c>
      <c r="S648" s="202">
        <v>0</v>
      </c>
      <c r="T648" s="203">
        <f>S648*H648</f>
        <v>0</v>
      </c>
      <c r="AR648" s="24" t="s">
        <v>181</v>
      </c>
      <c r="AT648" s="24" t="s">
        <v>176</v>
      </c>
      <c r="AU648" s="24" t="s">
        <v>181</v>
      </c>
      <c r="AY648" s="24" t="s">
        <v>174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181</v>
      </c>
      <c r="BM648" s="24" t="s">
        <v>912</v>
      </c>
    </row>
    <row r="649" spans="2:65" s="12" customFormat="1" ht="13.5">
      <c r="B649" s="217"/>
      <c r="C649" s="218"/>
      <c r="D649" s="230" t="s">
        <v>191</v>
      </c>
      <c r="E649" s="240" t="s">
        <v>22</v>
      </c>
      <c r="F649" s="241" t="s">
        <v>913</v>
      </c>
      <c r="G649" s="218"/>
      <c r="H649" s="242">
        <v>49.9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191</v>
      </c>
      <c r="AU649" s="227" t="s">
        <v>181</v>
      </c>
      <c r="AV649" s="12" t="s">
        <v>86</v>
      </c>
      <c r="AW649" s="12" t="s">
        <v>41</v>
      </c>
      <c r="AX649" s="12" t="s">
        <v>24</v>
      </c>
      <c r="AY649" s="227" t="s">
        <v>174</v>
      </c>
    </row>
    <row r="650" spans="2:65" s="1" customFormat="1" ht="31.5" customHeight="1">
      <c r="B650" s="41"/>
      <c r="C650" s="193" t="s">
        <v>914</v>
      </c>
      <c r="D650" s="193" t="s">
        <v>176</v>
      </c>
      <c r="E650" s="194" t="s">
        <v>915</v>
      </c>
      <c r="F650" s="195" t="s">
        <v>916</v>
      </c>
      <c r="G650" s="196" t="s">
        <v>189</v>
      </c>
      <c r="H650" s="197">
        <v>49.9</v>
      </c>
      <c r="I650" s="198"/>
      <c r="J650" s="199">
        <f>ROUND(I650*H650,2)</f>
        <v>0</v>
      </c>
      <c r="K650" s="195" t="s">
        <v>180</v>
      </c>
      <c r="L650" s="61"/>
      <c r="M650" s="200" t="s">
        <v>22</v>
      </c>
      <c r="N650" s="201" t="s">
        <v>48</v>
      </c>
      <c r="O650" s="42"/>
      <c r="P650" s="202">
        <f>O650*H650</f>
        <v>0</v>
      </c>
      <c r="Q650" s="202">
        <v>0</v>
      </c>
      <c r="R650" s="202">
        <f>Q650*H650</f>
        <v>0</v>
      </c>
      <c r="S650" s="202">
        <v>0</v>
      </c>
      <c r="T650" s="203">
        <f>S650*H650</f>
        <v>0</v>
      </c>
      <c r="AR650" s="24" t="s">
        <v>181</v>
      </c>
      <c r="AT650" s="24" t="s">
        <v>176</v>
      </c>
      <c r="AU650" s="24" t="s">
        <v>181</v>
      </c>
      <c r="AY650" s="24" t="s">
        <v>174</v>
      </c>
      <c r="BE650" s="204">
        <f>IF(N650="základní",J650,0)</f>
        <v>0</v>
      </c>
      <c r="BF650" s="204">
        <f>IF(N650="snížená",J650,0)</f>
        <v>0</v>
      </c>
      <c r="BG650" s="204">
        <f>IF(N650="zákl. přenesená",J650,0)</f>
        <v>0</v>
      </c>
      <c r="BH650" s="204">
        <f>IF(N650="sníž. přenesená",J650,0)</f>
        <v>0</v>
      </c>
      <c r="BI650" s="204">
        <f>IF(N650="nulová",J650,0)</f>
        <v>0</v>
      </c>
      <c r="BJ650" s="24" t="s">
        <v>24</v>
      </c>
      <c r="BK650" s="204">
        <f>ROUND(I650*H650,2)</f>
        <v>0</v>
      </c>
      <c r="BL650" s="24" t="s">
        <v>181</v>
      </c>
      <c r="BM650" s="24" t="s">
        <v>917</v>
      </c>
    </row>
    <row r="651" spans="2:65" s="12" customFormat="1" ht="13.5">
      <c r="B651" s="217"/>
      <c r="C651" s="218"/>
      <c r="D651" s="230" t="s">
        <v>191</v>
      </c>
      <c r="E651" s="240" t="s">
        <v>22</v>
      </c>
      <c r="F651" s="241" t="s">
        <v>918</v>
      </c>
      <c r="G651" s="218"/>
      <c r="H651" s="242">
        <v>49.9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191</v>
      </c>
      <c r="AU651" s="227" t="s">
        <v>181</v>
      </c>
      <c r="AV651" s="12" t="s">
        <v>86</v>
      </c>
      <c r="AW651" s="12" t="s">
        <v>41</v>
      </c>
      <c r="AX651" s="12" t="s">
        <v>24</v>
      </c>
      <c r="AY651" s="227" t="s">
        <v>174</v>
      </c>
    </row>
    <row r="652" spans="2:65" s="1" customFormat="1" ht="31.5" customHeight="1">
      <c r="B652" s="41"/>
      <c r="C652" s="193" t="s">
        <v>919</v>
      </c>
      <c r="D652" s="193" t="s">
        <v>176</v>
      </c>
      <c r="E652" s="194" t="s">
        <v>920</v>
      </c>
      <c r="F652" s="195" t="s">
        <v>921</v>
      </c>
      <c r="G652" s="196" t="s">
        <v>189</v>
      </c>
      <c r="H652" s="197">
        <v>49.9</v>
      </c>
      <c r="I652" s="198"/>
      <c r="J652" s="199">
        <f>ROUND(I652*H652,2)</f>
        <v>0</v>
      </c>
      <c r="K652" s="195" t="s">
        <v>180</v>
      </c>
      <c r="L652" s="61"/>
      <c r="M652" s="200" t="s">
        <v>22</v>
      </c>
      <c r="N652" s="201" t="s">
        <v>48</v>
      </c>
      <c r="O652" s="42"/>
      <c r="P652" s="202">
        <f>O652*H652</f>
        <v>0</v>
      </c>
      <c r="Q652" s="202">
        <v>0</v>
      </c>
      <c r="R652" s="202">
        <f>Q652*H652</f>
        <v>0</v>
      </c>
      <c r="S652" s="202">
        <v>0</v>
      </c>
      <c r="T652" s="203">
        <f>S652*H652</f>
        <v>0</v>
      </c>
      <c r="AR652" s="24" t="s">
        <v>181</v>
      </c>
      <c r="AT652" s="24" t="s">
        <v>176</v>
      </c>
      <c r="AU652" s="24" t="s">
        <v>181</v>
      </c>
      <c r="AY652" s="24" t="s">
        <v>174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24" t="s">
        <v>24</v>
      </c>
      <c r="BK652" s="204">
        <f>ROUND(I652*H652,2)</f>
        <v>0</v>
      </c>
      <c r="BL652" s="24" t="s">
        <v>181</v>
      </c>
      <c r="BM652" s="24" t="s">
        <v>922</v>
      </c>
    </row>
    <row r="653" spans="2:65" s="1" customFormat="1" ht="31.5" customHeight="1">
      <c r="B653" s="41"/>
      <c r="C653" s="245" t="s">
        <v>923</v>
      </c>
      <c r="D653" s="245" t="s">
        <v>253</v>
      </c>
      <c r="E653" s="246" t="s">
        <v>924</v>
      </c>
      <c r="F653" s="247" t="s">
        <v>925</v>
      </c>
      <c r="G653" s="248" t="s">
        <v>926</v>
      </c>
      <c r="H653" s="249">
        <v>75</v>
      </c>
      <c r="I653" s="250"/>
      <c r="J653" s="251">
        <f>ROUND(I653*H653,2)</f>
        <v>0</v>
      </c>
      <c r="K653" s="247" t="s">
        <v>22</v>
      </c>
      <c r="L653" s="252"/>
      <c r="M653" s="253" t="s">
        <v>22</v>
      </c>
      <c r="N653" s="254" t="s">
        <v>48</v>
      </c>
      <c r="O653" s="42"/>
      <c r="P653" s="202">
        <f>O653*H653</f>
        <v>0</v>
      </c>
      <c r="Q653" s="202">
        <v>1E-3</v>
      </c>
      <c r="R653" s="202">
        <f>Q653*H653</f>
        <v>7.4999999999999997E-2</v>
      </c>
      <c r="S653" s="202">
        <v>0</v>
      </c>
      <c r="T653" s="203">
        <f>S653*H653</f>
        <v>0</v>
      </c>
      <c r="AR653" s="24" t="s">
        <v>226</v>
      </c>
      <c r="AT653" s="24" t="s">
        <v>253</v>
      </c>
      <c r="AU653" s="24" t="s">
        <v>181</v>
      </c>
      <c r="AY653" s="24" t="s">
        <v>174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24" t="s">
        <v>24</v>
      </c>
      <c r="BK653" s="204">
        <f>ROUND(I653*H653,2)</f>
        <v>0</v>
      </c>
      <c r="BL653" s="24" t="s">
        <v>181</v>
      </c>
      <c r="BM653" s="24" t="s">
        <v>927</v>
      </c>
    </row>
    <row r="654" spans="2:65" s="1" customFormat="1" ht="27">
      <c r="B654" s="41"/>
      <c r="C654" s="63"/>
      <c r="D654" s="230" t="s">
        <v>237</v>
      </c>
      <c r="E654" s="63"/>
      <c r="F654" s="243" t="s">
        <v>928</v>
      </c>
      <c r="G654" s="63"/>
      <c r="H654" s="63"/>
      <c r="I654" s="163"/>
      <c r="J654" s="63"/>
      <c r="K654" s="63"/>
      <c r="L654" s="61"/>
      <c r="M654" s="244"/>
      <c r="N654" s="42"/>
      <c r="O654" s="42"/>
      <c r="P654" s="42"/>
      <c r="Q654" s="42"/>
      <c r="R654" s="42"/>
      <c r="S654" s="42"/>
      <c r="T654" s="78"/>
      <c r="AT654" s="24" t="s">
        <v>237</v>
      </c>
      <c r="AU654" s="24" t="s">
        <v>181</v>
      </c>
    </row>
    <row r="655" spans="2:65" s="1" customFormat="1" ht="22.5" customHeight="1">
      <c r="B655" s="41"/>
      <c r="C655" s="193" t="s">
        <v>929</v>
      </c>
      <c r="D655" s="193" t="s">
        <v>176</v>
      </c>
      <c r="E655" s="194" t="s">
        <v>930</v>
      </c>
      <c r="F655" s="195" t="s">
        <v>931</v>
      </c>
      <c r="G655" s="196" t="s">
        <v>242</v>
      </c>
      <c r="H655" s="197">
        <v>1.081</v>
      </c>
      <c r="I655" s="198"/>
      <c r="J655" s="199">
        <f>ROUND(I655*H655,2)</f>
        <v>0</v>
      </c>
      <c r="K655" s="195" t="s">
        <v>180</v>
      </c>
      <c r="L655" s="61"/>
      <c r="M655" s="200" t="s">
        <v>22</v>
      </c>
      <c r="N655" s="201" t="s">
        <v>48</v>
      </c>
      <c r="O655" s="42"/>
      <c r="P655" s="202">
        <f>O655*H655</f>
        <v>0</v>
      </c>
      <c r="Q655" s="202">
        <v>1.0414300000000001</v>
      </c>
      <c r="R655" s="202">
        <f>Q655*H655</f>
        <v>1.1257858300000001</v>
      </c>
      <c r="S655" s="202">
        <v>0</v>
      </c>
      <c r="T655" s="203">
        <f>S655*H655</f>
        <v>0</v>
      </c>
      <c r="AR655" s="24" t="s">
        <v>181</v>
      </c>
      <c r="AT655" s="24" t="s">
        <v>176</v>
      </c>
      <c r="AU655" s="24" t="s">
        <v>181</v>
      </c>
      <c r="AY655" s="24" t="s">
        <v>174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24" t="s">
        <v>24</v>
      </c>
      <c r="BK655" s="204">
        <f>ROUND(I655*H655,2)</f>
        <v>0</v>
      </c>
      <c r="BL655" s="24" t="s">
        <v>181</v>
      </c>
      <c r="BM655" s="24" t="s">
        <v>932</v>
      </c>
    </row>
    <row r="656" spans="2:65" s="11" customFormat="1" ht="13.5">
      <c r="B656" s="205"/>
      <c r="C656" s="206"/>
      <c r="D656" s="207" t="s">
        <v>191</v>
      </c>
      <c r="E656" s="208" t="s">
        <v>22</v>
      </c>
      <c r="F656" s="209" t="s">
        <v>263</v>
      </c>
      <c r="G656" s="206"/>
      <c r="H656" s="210" t="s">
        <v>22</v>
      </c>
      <c r="I656" s="211"/>
      <c r="J656" s="206"/>
      <c r="K656" s="206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191</v>
      </c>
      <c r="AU656" s="216" t="s">
        <v>181</v>
      </c>
      <c r="AV656" s="11" t="s">
        <v>24</v>
      </c>
      <c r="AW656" s="11" t="s">
        <v>41</v>
      </c>
      <c r="AX656" s="11" t="s">
        <v>77</v>
      </c>
      <c r="AY656" s="216" t="s">
        <v>174</v>
      </c>
    </row>
    <row r="657" spans="2:65" s="12" customFormat="1" ht="13.5">
      <c r="B657" s="217"/>
      <c r="C657" s="218"/>
      <c r="D657" s="207" t="s">
        <v>191</v>
      </c>
      <c r="E657" s="219" t="s">
        <v>22</v>
      </c>
      <c r="F657" s="220" t="s">
        <v>933</v>
      </c>
      <c r="G657" s="218"/>
      <c r="H657" s="221">
        <v>0.55900000000000005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191</v>
      </c>
      <c r="AU657" s="227" t="s">
        <v>181</v>
      </c>
      <c r="AV657" s="12" t="s">
        <v>86</v>
      </c>
      <c r="AW657" s="12" t="s">
        <v>41</v>
      </c>
      <c r="AX657" s="12" t="s">
        <v>77</v>
      </c>
      <c r="AY657" s="227" t="s">
        <v>174</v>
      </c>
    </row>
    <row r="658" spans="2:65" s="11" customFormat="1" ht="13.5">
      <c r="B658" s="205"/>
      <c r="C658" s="206"/>
      <c r="D658" s="207" t="s">
        <v>191</v>
      </c>
      <c r="E658" s="208" t="s">
        <v>22</v>
      </c>
      <c r="F658" s="209" t="s">
        <v>265</v>
      </c>
      <c r="G658" s="206"/>
      <c r="H658" s="210" t="s">
        <v>22</v>
      </c>
      <c r="I658" s="211"/>
      <c r="J658" s="206"/>
      <c r="K658" s="206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191</v>
      </c>
      <c r="AU658" s="216" t="s">
        <v>181</v>
      </c>
      <c r="AV658" s="11" t="s">
        <v>24</v>
      </c>
      <c r="AW658" s="11" t="s">
        <v>41</v>
      </c>
      <c r="AX658" s="11" t="s">
        <v>77</v>
      </c>
      <c r="AY658" s="216" t="s">
        <v>174</v>
      </c>
    </row>
    <row r="659" spans="2:65" s="12" customFormat="1" ht="13.5">
      <c r="B659" s="217"/>
      <c r="C659" s="218"/>
      <c r="D659" s="207" t="s">
        <v>191</v>
      </c>
      <c r="E659" s="219" t="s">
        <v>22</v>
      </c>
      <c r="F659" s="220" t="s">
        <v>934</v>
      </c>
      <c r="G659" s="218"/>
      <c r="H659" s="221">
        <v>0.18099999999999999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191</v>
      </c>
      <c r="AU659" s="227" t="s">
        <v>181</v>
      </c>
      <c r="AV659" s="12" t="s">
        <v>86</v>
      </c>
      <c r="AW659" s="12" t="s">
        <v>41</v>
      </c>
      <c r="AX659" s="12" t="s">
        <v>77</v>
      </c>
      <c r="AY659" s="227" t="s">
        <v>174</v>
      </c>
    </row>
    <row r="660" spans="2:65" s="11" customFormat="1" ht="13.5">
      <c r="B660" s="205"/>
      <c r="C660" s="206"/>
      <c r="D660" s="207" t="s">
        <v>191</v>
      </c>
      <c r="E660" s="208" t="s">
        <v>22</v>
      </c>
      <c r="F660" s="209" t="s">
        <v>267</v>
      </c>
      <c r="G660" s="206"/>
      <c r="H660" s="210" t="s">
        <v>22</v>
      </c>
      <c r="I660" s="211"/>
      <c r="J660" s="206"/>
      <c r="K660" s="206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191</v>
      </c>
      <c r="AU660" s="216" t="s">
        <v>181</v>
      </c>
      <c r="AV660" s="11" t="s">
        <v>24</v>
      </c>
      <c r="AW660" s="11" t="s">
        <v>41</v>
      </c>
      <c r="AX660" s="11" t="s">
        <v>77</v>
      </c>
      <c r="AY660" s="216" t="s">
        <v>174</v>
      </c>
    </row>
    <row r="661" spans="2:65" s="12" customFormat="1" ht="13.5">
      <c r="B661" s="217"/>
      <c r="C661" s="218"/>
      <c r="D661" s="207" t="s">
        <v>191</v>
      </c>
      <c r="E661" s="219" t="s">
        <v>22</v>
      </c>
      <c r="F661" s="220" t="s">
        <v>935</v>
      </c>
      <c r="G661" s="218"/>
      <c r="H661" s="221">
        <v>0.24299999999999999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191</v>
      </c>
      <c r="AU661" s="227" t="s">
        <v>181</v>
      </c>
      <c r="AV661" s="12" t="s">
        <v>86</v>
      </c>
      <c r="AW661" s="12" t="s">
        <v>41</v>
      </c>
      <c r="AX661" s="12" t="s">
        <v>77</v>
      </c>
      <c r="AY661" s="227" t="s">
        <v>174</v>
      </c>
    </row>
    <row r="662" spans="2:65" s="13" customFormat="1" ht="13.5">
      <c r="B662" s="228"/>
      <c r="C662" s="229"/>
      <c r="D662" s="207" t="s">
        <v>191</v>
      </c>
      <c r="E662" s="256" t="s">
        <v>22</v>
      </c>
      <c r="F662" s="257" t="s">
        <v>206</v>
      </c>
      <c r="G662" s="229"/>
      <c r="H662" s="258">
        <v>0.98299999999999998</v>
      </c>
      <c r="I662" s="234"/>
      <c r="J662" s="229"/>
      <c r="K662" s="229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191</v>
      </c>
      <c r="AU662" s="239" t="s">
        <v>181</v>
      </c>
      <c r="AV662" s="13" t="s">
        <v>181</v>
      </c>
      <c r="AW662" s="13" t="s">
        <v>41</v>
      </c>
      <c r="AX662" s="13" t="s">
        <v>24</v>
      </c>
      <c r="AY662" s="239" t="s">
        <v>174</v>
      </c>
    </row>
    <row r="663" spans="2:65" s="12" customFormat="1" ht="13.5">
      <c r="B663" s="217"/>
      <c r="C663" s="218"/>
      <c r="D663" s="230" t="s">
        <v>191</v>
      </c>
      <c r="E663" s="218"/>
      <c r="F663" s="241" t="s">
        <v>936</v>
      </c>
      <c r="G663" s="218"/>
      <c r="H663" s="242">
        <v>1.081</v>
      </c>
      <c r="I663" s="222"/>
      <c r="J663" s="218"/>
      <c r="K663" s="218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191</v>
      </c>
      <c r="AU663" s="227" t="s">
        <v>181</v>
      </c>
      <c r="AV663" s="12" t="s">
        <v>86</v>
      </c>
      <c r="AW663" s="12" t="s">
        <v>6</v>
      </c>
      <c r="AX663" s="12" t="s">
        <v>24</v>
      </c>
      <c r="AY663" s="227" t="s">
        <v>174</v>
      </c>
    </row>
    <row r="664" spans="2:65" s="1" customFormat="1" ht="22.5" customHeight="1">
      <c r="B664" s="41"/>
      <c r="C664" s="193" t="s">
        <v>937</v>
      </c>
      <c r="D664" s="193" t="s">
        <v>176</v>
      </c>
      <c r="E664" s="194" t="s">
        <v>938</v>
      </c>
      <c r="F664" s="195" t="s">
        <v>931</v>
      </c>
      <c r="G664" s="196" t="s">
        <v>551</v>
      </c>
      <c r="H664" s="197">
        <v>548.9</v>
      </c>
      <c r="I664" s="198"/>
      <c r="J664" s="199">
        <f>ROUND(I664*H664,2)</f>
        <v>0</v>
      </c>
      <c r="K664" s="195" t="s">
        <v>22</v>
      </c>
      <c r="L664" s="61"/>
      <c r="M664" s="200" t="s">
        <v>22</v>
      </c>
      <c r="N664" s="201" t="s">
        <v>48</v>
      </c>
      <c r="O664" s="42"/>
      <c r="P664" s="202">
        <f>O664*H664</f>
        <v>0</v>
      </c>
      <c r="Q664" s="202">
        <v>1.0414300000000001</v>
      </c>
      <c r="R664" s="202">
        <f>Q664*H664</f>
        <v>571.64092700000003</v>
      </c>
      <c r="S664" s="202">
        <v>0</v>
      </c>
      <c r="T664" s="203">
        <f>S664*H664</f>
        <v>0</v>
      </c>
      <c r="AR664" s="24" t="s">
        <v>181</v>
      </c>
      <c r="AT664" s="24" t="s">
        <v>176</v>
      </c>
      <c r="AU664" s="24" t="s">
        <v>181</v>
      </c>
      <c r="AY664" s="24" t="s">
        <v>174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24</v>
      </c>
      <c r="BK664" s="204">
        <f>ROUND(I664*H664,2)</f>
        <v>0</v>
      </c>
      <c r="BL664" s="24" t="s">
        <v>181</v>
      </c>
      <c r="BM664" s="24" t="s">
        <v>939</v>
      </c>
    </row>
    <row r="665" spans="2:65" s="12" customFormat="1" ht="13.5">
      <c r="B665" s="217"/>
      <c r="C665" s="218"/>
      <c r="D665" s="207" t="s">
        <v>191</v>
      </c>
      <c r="E665" s="219" t="s">
        <v>22</v>
      </c>
      <c r="F665" s="220" t="s">
        <v>940</v>
      </c>
      <c r="G665" s="218"/>
      <c r="H665" s="221">
        <v>548.9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191</v>
      </c>
      <c r="AU665" s="227" t="s">
        <v>181</v>
      </c>
      <c r="AV665" s="12" t="s">
        <v>86</v>
      </c>
      <c r="AW665" s="12" t="s">
        <v>41</v>
      </c>
      <c r="AX665" s="12" t="s">
        <v>24</v>
      </c>
      <c r="AY665" s="227" t="s">
        <v>174</v>
      </c>
    </row>
    <row r="666" spans="2:65" s="14" customFormat="1" ht="21.6" customHeight="1">
      <c r="B666" s="261"/>
      <c r="C666" s="262"/>
      <c r="D666" s="263" t="s">
        <v>76</v>
      </c>
      <c r="E666" s="263" t="s">
        <v>575</v>
      </c>
      <c r="F666" s="263" t="s">
        <v>941</v>
      </c>
      <c r="G666" s="262"/>
      <c r="H666" s="262"/>
      <c r="I666" s="264"/>
      <c r="J666" s="265">
        <f>BK666</f>
        <v>0</v>
      </c>
      <c r="K666" s="262"/>
      <c r="L666" s="266"/>
      <c r="M666" s="267"/>
      <c r="N666" s="268"/>
      <c r="O666" s="268"/>
      <c r="P666" s="269">
        <f>SUM(P667:P676)</f>
        <v>0</v>
      </c>
      <c r="Q666" s="268"/>
      <c r="R666" s="269">
        <f>SUM(R667:R676)</f>
        <v>0.91790999999999989</v>
      </c>
      <c r="S666" s="268"/>
      <c r="T666" s="270">
        <f>SUM(T667:T676)</f>
        <v>0</v>
      </c>
      <c r="AR666" s="271" t="s">
        <v>24</v>
      </c>
      <c r="AT666" s="272" t="s">
        <v>76</v>
      </c>
      <c r="AU666" s="272" t="s">
        <v>181</v>
      </c>
      <c r="AY666" s="271" t="s">
        <v>174</v>
      </c>
      <c r="BK666" s="273">
        <f>SUM(BK667:BK676)</f>
        <v>0</v>
      </c>
    </row>
    <row r="667" spans="2:65" s="1" customFormat="1" ht="31.5" customHeight="1">
      <c r="B667" s="41"/>
      <c r="C667" s="193" t="s">
        <v>942</v>
      </c>
      <c r="D667" s="193" t="s">
        <v>176</v>
      </c>
      <c r="E667" s="194" t="s">
        <v>943</v>
      </c>
      <c r="F667" s="195" t="s">
        <v>944</v>
      </c>
      <c r="G667" s="196" t="s">
        <v>179</v>
      </c>
      <c r="H667" s="197">
        <v>20</v>
      </c>
      <c r="I667" s="198"/>
      <c r="J667" s="199">
        <f t="shared" ref="J667:J676" si="10">ROUND(I667*H667,2)</f>
        <v>0</v>
      </c>
      <c r="K667" s="195" t="s">
        <v>945</v>
      </c>
      <c r="L667" s="61"/>
      <c r="M667" s="200" t="s">
        <v>22</v>
      </c>
      <c r="N667" s="201" t="s">
        <v>48</v>
      </c>
      <c r="O667" s="42"/>
      <c r="P667" s="202">
        <f t="shared" ref="P667:P676" si="11">O667*H667</f>
        <v>0</v>
      </c>
      <c r="Q667" s="202">
        <v>1.6979999999999999E-2</v>
      </c>
      <c r="R667" s="202">
        <f t="shared" ref="R667:R676" si="12">Q667*H667</f>
        <v>0.33959999999999996</v>
      </c>
      <c r="S667" s="202">
        <v>0</v>
      </c>
      <c r="T667" s="203">
        <f t="shared" ref="T667:T676" si="13">S667*H667</f>
        <v>0</v>
      </c>
      <c r="AR667" s="24" t="s">
        <v>181</v>
      </c>
      <c r="AT667" s="24" t="s">
        <v>176</v>
      </c>
      <c r="AU667" s="24" t="s">
        <v>210</v>
      </c>
      <c r="AY667" s="24" t="s">
        <v>174</v>
      </c>
      <c r="BE667" s="204">
        <f t="shared" ref="BE667:BE676" si="14">IF(N667="základní",J667,0)</f>
        <v>0</v>
      </c>
      <c r="BF667" s="204">
        <f t="shared" ref="BF667:BF676" si="15">IF(N667="snížená",J667,0)</f>
        <v>0</v>
      </c>
      <c r="BG667" s="204">
        <f t="shared" ref="BG667:BG676" si="16">IF(N667="zákl. přenesená",J667,0)</f>
        <v>0</v>
      </c>
      <c r="BH667" s="204">
        <f t="shared" ref="BH667:BH676" si="17">IF(N667="sníž. přenesená",J667,0)</f>
        <v>0</v>
      </c>
      <c r="BI667" s="204">
        <f t="shared" ref="BI667:BI676" si="18">IF(N667="nulová",J667,0)</f>
        <v>0</v>
      </c>
      <c r="BJ667" s="24" t="s">
        <v>24</v>
      </c>
      <c r="BK667" s="204">
        <f t="shared" ref="BK667:BK676" si="19">ROUND(I667*H667,2)</f>
        <v>0</v>
      </c>
      <c r="BL667" s="24" t="s">
        <v>181</v>
      </c>
      <c r="BM667" s="24" t="s">
        <v>946</v>
      </c>
    </row>
    <row r="668" spans="2:65" s="1" customFormat="1" ht="31.5" customHeight="1">
      <c r="B668" s="41"/>
      <c r="C668" s="245" t="s">
        <v>947</v>
      </c>
      <c r="D668" s="245" t="s">
        <v>253</v>
      </c>
      <c r="E668" s="246" t="s">
        <v>948</v>
      </c>
      <c r="F668" s="247" t="s">
        <v>949</v>
      </c>
      <c r="G668" s="248" t="s">
        <v>179</v>
      </c>
      <c r="H668" s="249">
        <v>4</v>
      </c>
      <c r="I668" s="250"/>
      <c r="J668" s="251">
        <f t="shared" si="10"/>
        <v>0</v>
      </c>
      <c r="K668" s="247" t="s">
        <v>22</v>
      </c>
      <c r="L668" s="252"/>
      <c r="M668" s="253" t="s">
        <v>22</v>
      </c>
      <c r="N668" s="254" t="s">
        <v>48</v>
      </c>
      <c r="O668" s="42"/>
      <c r="P668" s="202">
        <f t="shared" si="11"/>
        <v>0</v>
      </c>
      <c r="Q668" s="202">
        <v>2.198E-2</v>
      </c>
      <c r="R668" s="202">
        <f t="shared" si="12"/>
        <v>8.7919999999999998E-2</v>
      </c>
      <c r="S668" s="202">
        <v>0</v>
      </c>
      <c r="T668" s="203">
        <f t="shared" si="13"/>
        <v>0</v>
      </c>
      <c r="AR668" s="24" t="s">
        <v>226</v>
      </c>
      <c r="AT668" s="24" t="s">
        <v>253</v>
      </c>
      <c r="AU668" s="24" t="s">
        <v>210</v>
      </c>
      <c r="AY668" s="24" t="s">
        <v>174</v>
      </c>
      <c r="BE668" s="204">
        <f t="shared" si="14"/>
        <v>0</v>
      </c>
      <c r="BF668" s="204">
        <f t="shared" si="15"/>
        <v>0</v>
      </c>
      <c r="BG668" s="204">
        <f t="shared" si="16"/>
        <v>0</v>
      </c>
      <c r="BH668" s="204">
        <f t="shared" si="17"/>
        <v>0</v>
      </c>
      <c r="BI668" s="204">
        <f t="shared" si="18"/>
        <v>0</v>
      </c>
      <c r="BJ668" s="24" t="s">
        <v>24</v>
      </c>
      <c r="BK668" s="204">
        <f t="shared" si="19"/>
        <v>0</v>
      </c>
      <c r="BL668" s="24" t="s">
        <v>181</v>
      </c>
      <c r="BM668" s="24" t="s">
        <v>950</v>
      </c>
    </row>
    <row r="669" spans="2:65" s="1" customFormat="1" ht="31.5" customHeight="1">
      <c r="B669" s="41"/>
      <c r="C669" s="245" t="s">
        <v>951</v>
      </c>
      <c r="D669" s="245" t="s">
        <v>253</v>
      </c>
      <c r="E669" s="246" t="s">
        <v>952</v>
      </c>
      <c r="F669" s="247" t="s">
        <v>949</v>
      </c>
      <c r="G669" s="248" t="s">
        <v>179</v>
      </c>
      <c r="H669" s="249">
        <v>3</v>
      </c>
      <c r="I669" s="250"/>
      <c r="J669" s="251">
        <f t="shared" si="10"/>
        <v>0</v>
      </c>
      <c r="K669" s="247" t="s">
        <v>180</v>
      </c>
      <c r="L669" s="252"/>
      <c r="M669" s="253" t="s">
        <v>22</v>
      </c>
      <c r="N669" s="254" t="s">
        <v>48</v>
      </c>
      <c r="O669" s="42"/>
      <c r="P669" s="202">
        <f t="shared" si="11"/>
        <v>0</v>
      </c>
      <c r="Q669" s="202">
        <v>2.198E-2</v>
      </c>
      <c r="R669" s="202">
        <f t="shared" si="12"/>
        <v>6.5939999999999999E-2</v>
      </c>
      <c r="S669" s="202">
        <v>0</v>
      </c>
      <c r="T669" s="203">
        <f t="shared" si="13"/>
        <v>0</v>
      </c>
      <c r="AR669" s="24" t="s">
        <v>226</v>
      </c>
      <c r="AT669" s="24" t="s">
        <v>253</v>
      </c>
      <c r="AU669" s="24" t="s">
        <v>210</v>
      </c>
      <c r="AY669" s="24" t="s">
        <v>174</v>
      </c>
      <c r="BE669" s="204">
        <f t="shared" si="14"/>
        <v>0</v>
      </c>
      <c r="BF669" s="204">
        <f t="shared" si="15"/>
        <v>0</v>
      </c>
      <c r="BG669" s="204">
        <f t="shared" si="16"/>
        <v>0</v>
      </c>
      <c r="BH669" s="204">
        <f t="shared" si="17"/>
        <v>0</v>
      </c>
      <c r="BI669" s="204">
        <f t="shared" si="18"/>
        <v>0</v>
      </c>
      <c r="BJ669" s="24" t="s">
        <v>24</v>
      </c>
      <c r="BK669" s="204">
        <f t="shared" si="19"/>
        <v>0</v>
      </c>
      <c r="BL669" s="24" t="s">
        <v>181</v>
      </c>
      <c r="BM669" s="24" t="s">
        <v>953</v>
      </c>
    </row>
    <row r="670" spans="2:65" s="1" customFormat="1" ht="31.5" customHeight="1">
      <c r="B670" s="41"/>
      <c r="C670" s="245" t="s">
        <v>954</v>
      </c>
      <c r="D670" s="245" t="s">
        <v>253</v>
      </c>
      <c r="E670" s="246" t="s">
        <v>955</v>
      </c>
      <c r="F670" s="247" t="s">
        <v>956</v>
      </c>
      <c r="G670" s="248" t="s">
        <v>179</v>
      </c>
      <c r="H670" s="249">
        <v>8</v>
      </c>
      <c r="I670" s="250"/>
      <c r="J670" s="251">
        <f t="shared" si="10"/>
        <v>0</v>
      </c>
      <c r="K670" s="247" t="s">
        <v>180</v>
      </c>
      <c r="L670" s="252"/>
      <c r="M670" s="253" t="s">
        <v>22</v>
      </c>
      <c r="N670" s="254" t="s">
        <v>48</v>
      </c>
      <c r="O670" s="42"/>
      <c r="P670" s="202">
        <f t="shared" si="11"/>
        <v>0</v>
      </c>
      <c r="Q670" s="202">
        <v>2.265E-2</v>
      </c>
      <c r="R670" s="202">
        <f t="shared" si="12"/>
        <v>0.1812</v>
      </c>
      <c r="S670" s="202">
        <v>0</v>
      </c>
      <c r="T670" s="203">
        <f t="shared" si="13"/>
        <v>0</v>
      </c>
      <c r="AR670" s="24" t="s">
        <v>226</v>
      </c>
      <c r="AT670" s="24" t="s">
        <v>253</v>
      </c>
      <c r="AU670" s="24" t="s">
        <v>210</v>
      </c>
      <c r="AY670" s="24" t="s">
        <v>174</v>
      </c>
      <c r="BE670" s="204">
        <f t="shared" si="14"/>
        <v>0</v>
      </c>
      <c r="BF670" s="204">
        <f t="shared" si="15"/>
        <v>0</v>
      </c>
      <c r="BG670" s="204">
        <f t="shared" si="16"/>
        <v>0</v>
      </c>
      <c r="BH670" s="204">
        <f t="shared" si="17"/>
        <v>0</v>
      </c>
      <c r="BI670" s="204">
        <f t="shared" si="18"/>
        <v>0</v>
      </c>
      <c r="BJ670" s="24" t="s">
        <v>24</v>
      </c>
      <c r="BK670" s="204">
        <f t="shared" si="19"/>
        <v>0</v>
      </c>
      <c r="BL670" s="24" t="s">
        <v>181</v>
      </c>
      <c r="BM670" s="24" t="s">
        <v>957</v>
      </c>
    </row>
    <row r="671" spans="2:65" s="1" customFormat="1" ht="31.5" customHeight="1">
      <c r="B671" s="41"/>
      <c r="C671" s="245" t="s">
        <v>958</v>
      </c>
      <c r="D671" s="245" t="s">
        <v>253</v>
      </c>
      <c r="E671" s="246" t="s">
        <v>959</v>
      </c>
      <c r="F671" s="247" t="s">
        <v>960</v>
      </c>
      <c r="G671" s="248" t="s">
        <v>179</v>
      </c>
      <c r="H671" s="249">
        <v>2</v>
      </c>
      <c r="I671" s="250"/>
      <c r="J671" s="251">
        <f t="shared" si="10"/>
        <v>0</v>
      </c>
      <c r="K671" s="247" t="s">
        <v>180</v>
      </c>
      <c r="L671" s="252"/>
      <c r="M671" s="253" t="s">
        <v>22</v>
      </c>
      <c r="N671" s="254" t="s">
        <v>48</v>
      </c>
      <c r="O671" s="42"/>
      <c r="P671" s="202">
        <f t="shared" si="11"/>
        <v>0</v>
      </c>
      <c r="Q671" s="202">
        <v>2.3279999999999999E-2</v>
      </c>
      <c r="R671" s="202">
        <f t="shared" si="12"/>
        <v>4.6559999999999997E-2</v>
      </c>
      <c r="S671" s="202">
        <v>0</v>
      </c>
      <c r="T671" s="203">
        <f t="shared" si="13"/>
        <v>0</v>
      </c>
      <c r="AR671" s="24" t="s">
        <v>226</v>
      </c>
      <c r="AT671" s="24" t="s">
        <v>253</v>
      </c>
      <c r="AU671" s="24" t="s">
        <v>210</v>
      </c>
      <c r="AY671" s="24" t="s">
        <v>174</v>
      </c>
      <c r="BE671" s="204">
        <f t="shared" si="14"/>
        <v>0</v>
      </c>
      <c r="BF671" s="204">
        <f t="shared" si="15"/>
        <v>0</v>
      </c>
      <c r="BG671" s="204">
        <f t="shared" si="16"/>
        <v>0</v>
      </c>
      <c r="BH671" s="204">
        <f t="shared" si="17"/>
        <v>0</v>
      </c>
      <c r="BI671" s="204">
        <f t="shared" si="18"/>
        <v>0</v>
      </c>
      <c r="BJ671" s="24" t="s">
        <v>24</v>
      </c>
      <c r="BK671" s="204">
        <f t="shared" si="19"/>
        <v>0</v>
      </c>
      <c r="BL671" s="24" t="s">
        <v>181</v>
      </c>
      <c r="BM671" s="24" t="s">
        <v>961</v>
      </c>
    </row>
    <row r="672" spans="2:65" s="1" customFormat="1" ht="31.5" customHeight="1">
      <c r="B672" s="41"/>
      <c r="C672" s="245" t="s">
        <v>962</v>
      </c>
      <c r="D672" s="245" t="s">
        <v>253</v>
      </c>
      <c r="E672" s="246" t="s">
        <v>963</v>
      </c>
      <c r="F672" s="247" t="s">
        <v>964</v>
      </c>
      <c r="G672" s="248" t="s">
        <v>179</v>
      </c>
      <c r="H672" s="249">
        <v>2</v>
      </c>
      <c r="I672" s="250"/>
      <c r="J672" s="251">
        <f t="shared" si="10"/>
        <v>0</v>
      </c>
      <c r="K672" s="247" t="s">
        <v>180</v>
      </c>
      <c r="L672" s="252"/>
      <c r="M672" s="253" t="s">
        <v>22</v>
      </c>
      <c r="N672" s="254" t="s">
        <v>48</v>
      </c>
      <c r="O672" s="42"/>
      <c r="P672" s="202">
        <f t="shared" si="11"/>
        <v>0</v>
      </c>
      <c r="Q672" s="202">
        <v>2.46E-2</v>
      </c>
      <c r="R672" s="202">
        <f t="shared" si="12"/>
        <v>4.9200000000000001E-2</v>
      </c>
      <c r="S672" s="202">
        <v>0</v>
      </c>
      <c r="T672" s="203">
        <f t="shared" si="13"/>
        <v>0</v>
      </c>
      <c r="AR672" s="24" t="s">
        <v>226</v>
      </c>
      <c r="AT672" s="24" t="s">
        <v>253</v>
      </c>
      <c r="AU672" s="24" t="s">
        <v>210</v>
      </c>
      <c r="AY672" s="24" t="s">
        <v>174</v>
      </c>
      <c r="BE672" s="204">
        <f t="shared" si="14"/>
        <v>0</v>
      </c>
      <c r="BF672" s="204">
        <f t="shared" si="15"/>
        <v>0</v>
      </c>
      <c r="BG672" s="204">
        <f t="shared" si="16"/>
        <v>0</v>
      </c>
      <c r="BH672" s="204">
        <f t="shared" si="17"/>
        <v>0</v>
      </c>
      <c r="BI672" s="204">
        <f t="shared" si="18"/>
        <v>0</v>
      </c>
      <c r="BJ672" s="24" t="s">
        <v>24</v>
      </c>
      <c r="BK672" s="204">
        <f t="shared" si="19"/>
        <v>0</v>
      </c>
      <c r="BL672" s="24" t="s">
        <v>181</v>
      </c>
      <c r="BM672" s="24" t="s">
        <v>965</v>
      </c>
    </row>
    <row r="673" spans="2:65" s="1" customFormat="1" ht="31.5" customHeight="1">
      <c r="B673" s="41"/>
      <c r="C673" s="245" t="s">
        <v>966</v>
      </c>
      <c r="D673" s="245" t="s">
        <v>253</v>
      </c>
      <c r="E673" s="246" t="s">
        <v>967</v>
      </c>
      <c r="F673" s="247" t="s">
        <v>968</v>
      </c>
      <c r="G673" s="248" t="s">
        <v>179</v>
      </c>
      <c r="H673" s="249">
        <v>1</v>
      </c>
      <c r="I673" s="250"/>
      <c r="J673" s="251">
        <f t="shared" si="10"/>
        <v>0</v>
      </c>
      <c r="K673" s="247" t="s">
        <v>22</v>
      </c>
      <c r="L673" s="252"/>
      <c r="M673" s="253" t="s">
        <v>22</v>
      </c>
      <c r="N673" s="254" t="s">
        <v>48</v>
      </c>
      <c r="O673" s="42"/>
      <c r="P673" s="202">
        <f t="shared" si="11"/>
        <v>0</v>
      </c>
      <c r="Q673" s="202">
        <v>2.46E-2</v>
      </c>
      <c r="R673" s="202">
        <f t="shared" si="12"/>
        <v>2.46E-2</v>
      </c>
      <c r="S673" s="202">
        <v>0</v>
      </c>
      <c r="T673" s="203">
        <f t="shared" si="13"/>
        <v>0</v>
      </c>
      <c r="AR673" s="24" t="s">
        <v>226</v>
      </c>
      <c r="AT673" s="24" t="s">
        <v>253</v>
      </c>
      <c r="AU673" s="24" t="s">
        <v>210</v>
      </c>
      <c r="AY673" s="24" t="s">
        <v>174</v>
      </c>
      <c r="BE673" s="204">
        <f t="shared" si="14"/>
        <v>0</v>
      </c>
      <c r="BF673" s="204">
        <f t="shared" si="15"/>
        <v>0</v>
      </c>
      <c r="BG673" s="204">
        <f t="shared" si="16"/>
        <v>0</v>
      </c>
      <c r="BH673" s="204">
        <f t="shared" si="17"/>
        <v>0</v>
      </c>
      <c r="BI673" s="204">
        <f t="shared" si="18"/>
        <v>0</v>
      </c>
      <c r="BJ673" s="24" t="s">
        <v>24</v>
      </c>
      <c r="BK673" s="204">
        <f t="shared" si="19"/>
        <v>0</v>
      </c>
      <c r="BL673" s="24" t="s">
        <v>181</v>
      </c>
      <c r="BM673" s="24" t="s">
        <v>969</v>
      </c>
    </row>
    <row r="674" spans="2:65" s="1" customFormat="1" ht="31.5" customHeight="1">
      <c r="B674" s="41"/>
      <c r="C674" s="193" t="s">
        <v>970</v>
      </c>
      <c r="D674" s="193" t="s">
        <v>176</v>
      </c>
      <c r="E674" s="194" t="s">
        <v>971</v>
      </c>
      <c r="F674" s="195" t="s">
        <v>972</v>
      </c>
      <c r="G674" s="196" t="s">
        <v>179</v>
      </c>
      <c r="H674" s="197">
        <v>2</v>
      </c>
      <c r="I674" s="198"/>
      <c r="J674" s="199">
        <f t="shared" si="10"/>
        <v>0</v>
      </c>
      <c r="K674" s="195" t="s">
        <v>180</v>
      </c>
      <c r="L674" s="61"/>
      <c r="M674" s="200" t="s">
        <v>22</v>
      </c>
      <c r="N674" s="201" t="s">
        <v>48</v>
      </c>
      <c r="O674" s="42"/>
      <c r="P674" s="202">
        <f t="shared" si="11"/>
        <v>0</v>
      </c>
      <c r="Q674" s="202">
        <v>3.3730000000000003E-2</v>
      </c>
      <c r="R674" s="202">
        <f t="shared" si="12"/>
        <v>6.7460000000000006E-2</v>
      </c>
      <c r="S674" s="202">
        <v>0</v>
      </c>
      <c r="T674" s="203">
        <f t="shared" si="13"/>
        <v>0</v>
      </c>
      <c r="AR674" s="24" t="s">
        <v>181</v>
      </c>
      <c r="AT674" s="24" t="s">
        <v>176</v>
      </c>
      <c r="AU674" s="24" t="s">
        <v>210</v>
      </c>
      <c r="AY674" s="24" t="s">
        <v>174</v>
      </c>
      <c r="BE674" s="204">
        <f t="shared" si="14"/>
        <v>0</v>
      </c>
      <c r="BF674" s="204">
        <f t="shared" si="15"/>
        <v>0</v>
      </c>
      <c r="BG674" s="204">
        <f t="shared" si="16"/>
        <v>0</v>
      </c>
      <c r="BH674" s="204">
        <f t="shared" si="17"/>
        <v>0</v>
      </c>
      <c r="BI674" s="204">
        <f t="shared" si="18"/>
        <v>0</v>
      </c>
      <c r="BJ674" s="24" t="s">
        <v>24</v>
      </c>
      <c r="BK674" s="204">
        <f t="shared" si="19"/>
        <v>0</v>
      </c>
      <c r="BL674" s="24" t="s">
        <v>181</v>
      </c>
      <c r="BM674" s="24" t="s">
        <v>973</v>
      </c>
    </row>
    <row r="675" spans="2:65" s="1" customFormat="1" ht="31.5" customHeight="1">
      <c r="B675" s="41"/>
      <c r="C675" s="245" t="s">
        <v>974</v>
      </c>
      <c r="D675" s="245" t="s">
        <v>253</v>
      </c>
      <c r="E675" s="246" t="s">
        <v>975</v>
      </c>
      <c r="F675" s="247" t="s">
        <v>976</v>
      </c>
      <c r="G675" s="248" t="s">
        <v>179</v>
      </c>
      <c r="H675" s="249">
        <v>1</v>
      </c>
      <c r="I675" s="250"/>
      <c r="J675" s="251">
        <f t="shared" si="10"/>
        <v>0</v>
      </c>
      <c r="K675" s="247" t="s">
        <v>22</v>
      </c>
      <c r="L675" s="252"/>
      <c r="M675" s="253" t="s">
        <v>22</v>
      </c>
      <c r="N675" s="254" t="s">
        <v>48</v>
      </c>
      <c r="O675" s="42"/>
      <c r="P675" s="202">
        <f t="shared" si="11"/>
        <v>0</v>
      </c>
      <c r="Q675" s="202">
        <v>2.5690000000000001E-2</v>
      </c>
      <c r="R675" s="202">
        <f t="shared" si="12"/>
        <v>2.5690000000000001E-2</v>
      </c>
      <c r="S675" s="202">
        <v>0</v>
      </c>
      <c r="T675" s="203">
        <f t="shared" si="13"/>
        <v>0</v>
      </c>
      <c r="AR675" s="24" t="s">
        <v>226</v>
      </c>
      <c r="AT675" s="24" t="s">
        <v>253</v>
      </c>
      <c r="AU675" s="24" t="s">
        <v>210</v>
      </c>
      <c r="AY675" s="24" t="s">
        <v>174</v>
      </c>
      <c r="BE675" s="204">
        <f t="shared" si="14"/>
        <v>0</v>
      </c>
      <c r="BF675" s="204">
        <f t="shared" si="15"/>
        <v>0</v>
      </c>
      <c r="BG675" s="204">
        <f t="shared" si="16"/>
        <v>0</v>
      </c>
      <c r="BH675" s="204">
        <f t="shared" si="17"/>
        <v>0</v>
      </c>
      <c r="BI675" s="204">
        <f t="shared" si="18"/>
        <v>0</v>
      </c>
      <c r="BJ675" s="24" t="s">
        <v>24</v>
      </c>
      <c r="BK675" s="204">
        <f t="shared" si="19"/>
        <v>0</v>
      </c>
      <c r="BL675" s="24" t="s">
        <v>181</v>
      </c>
      <c r="BM675" s="24" t="s">
        <v>977</v>
      </c>
    </row>
    <row r="676" spans="2:65" s="1" customFormat="1" ht="31.5" customHeight="1">
      <c r="B676" s="41"/>
      <c r="C676" s="245" t="s">
        <v>978</v>
      </c>
      <c r="D676" s="245" t="s">
        <v>253</v>
      </c>
      <c r="E676" s="246" t="s">
        <v>979</v>
      </c>
      <c r="F676" s="247" t="s">
        <v>980</v>
      </c>
      <c r="G676" s="248" t="s">
        <v>179</v>
      </c>
      <c r="H676" s="249">
        <v>1</v>
      </c>
      <c r="I676" s="250"/>
      <c r="J676" s="251">
        <f t="shared" si="10"/>
        <v>0</v>
      </c>
      <c r="K676" s="247" t="s">
        <v>22</v>
      </c>
      <c r="L676" s="252"/>
      <c r="M676" s="253" t="s">
        <v>22</v>
      </c>
      <c r="N676" s="254" t="s">
        <v>48</v>
      </c>
      <c r="O676" s="42"/>
      <c r="P676" s="202">
        <f t="shared" si="11"/>
        <v>0</v>
      </c>
      <c r="Q676" s="202">
        <v>2.9739999999999999E-2</v>
      </c>
      <c r="R676" s="202">
        <f t="shared" si="12"/>
        <v>2.9739999999999999E-2</v>
      </c>
      <c r="S676" s="202">
        <v>0</v>
      </c>
      <c r="T676" s="203">
        <f t="shared" si="13"/>
        <v>0</v>
      </c>
      <c r="AR676" s="24" t="s">
        <v>226</v>
      </c>
      <c r="AT676" s="24" t="s">
        <v>253</v>
      </c>
      <c r="AU676" s="24" t="s">
        <v>210</v>
      </c>
      <c r="AY676" s="24" t="s">
        <v>174</v>
      </c>
      <c r="BE676" s="204">
        <f t="shared" si="14"/>
        <v>0</v>
      </c>
      <c r="BF676" s="204">
        <f t="shared" si="15"/>
        <v>0</v>
      </c>
      <c r="BG676" s="204">
        <f t="shared" si="16"/>
        <v>0</v>
      </c>
      <c r="BH676" s="204">
        <f t="shared" si="17"/>
        <v>0</v>
      </c>
      <c r="BI676" s="204">
        <f t="shared" si="18"/>
        <v>0</v>
      </c>
      <c r="BJ676" s="24" t="s">
        <v>24</v>
      </c>
      <c r="BK676" s="204">
        <f t="shared" si="19"/>
        <v>0</v>
      </c>
      <c r="BL676" s="24" t="s">
        <v>181</v>
      </c>
      <c r="BM676" s="24" t="s">
        <v>981</v>
      </c>
    </row>
    <row r="677" spans="2:65" s="10" customFormat="1" ht="29.85" customHeight="1">
      <c r="B677" s="176"/>
      <c r="C677" s="177"/>
      <c r="D677" s="190" t="s">
        <v>76</v>
      </c>
      <c r="E677" s="191" t="s">
        <v>226</v>
      </c>
      <c r="F677" s="191" t="s">
        <v>982</v>
      </c>
      <c r="G677" s="177"/>
      <c r="H677" s="177"/>
      <c r="I677" s="180"/>
      <c r="J677" s="192">
        <f>BK677</f>
        <v>0</v>
      </c>
      <c r="K677" s="177"/>
      <c r="L677" s="182"/>
      <c r="M677" s="183"/>
      <c r="N677" s="184"/>
      <c r="O677" s="184"/>
      <c r="P677" s="185">
        <f>SUM(P678:P679)</f>
        <v>0</v>
      </c>
      <c r="Q677" s="184"/>
      <c r="R677" s="185">
        <f>SUM(R678:R679)</f>
        <v>4.5364279999999999</v>
      </c>
      <c r="S677" s="184"/>
      <c r="T677" s="186">
        <f>SUM(T678:T679)</f>
        <v>0</v>
      </c>
      <c r="AR677" s="187" t="s">
        <v>24</v>
      </c>
      <c r="AT677" s="188" t="s">
        <v>76</v>
      </c>
      <c r="AU677" s="188" t="s">
        <v>24</v>
      </c>
      <c r="AY677" s="187" t="s">
        <v>174</v>
      </c>
      <c r="BK677" s="189">
        <f>SUM(BK678:BK679)</f>
        <v>0</v>
      </c>
    </row>
    <row r="678" spans="2:65" s="1" customFormat="1" ht="57" customHeight="1">
      <c r="B678" s="41"/>
      <c r="C678" s="193" t="s">
        <v>742</v>
      </c>
      <c r="D678" s="193" t="s">
        <v>176</v>
      </c>
      <c r="E678" s="194" t="s">
        <v>983</v>
      </c>
      <c r="F678" s="195" t="s">
        <v>984</v>
      </c>
      <c r="G678" s="196" t="s">
        <v>189</v>
      </c>
      <c r="H678" s="197">
        <v>2.6</v>
      </c>
      <c r="I678" s="198"/>
      <c r="J678" s="199">
        <f>ROUND(I678*H678,2)</f>
        <v>0</v>
      </c>
      <c r="K678" s="195" t="s">
        <v>180</v>
      </c>
      <c r="L678" s="61"/>
      <c r="M678" s="200" t="s">
        <v>22</v>
      </c>
      <c r="N678" s="201" t="s">
        <v>48</v>
      </c>
      <c r="O678" s="42"/>
      <c r="P678" s="202">
        <f>O678*H678</f>
        <v>0</v>
      </c>
      <c r="Q678" s="202">
        <v>1.74478</v>
      </c>
      <c r="R678" s="202">
        <f>Q678*H678</f>
        <v>4.5364279999999999</v>
      </c>
      <c r="S678" s="202">
        <v>0</v>
      </c>
      <c r="T678" s="203">
        <f>S678*H678</f>
        <v>0</v>
      </c>
      <c r="AR678" s="24" t="s">
        <v>181</v>
      </c>
      <c r="AT678" s="24" t="s">
        <v>176</v>
      </c>
      <c r="AU678" s="24" t="s">
        <v>86</v>
      </c>
      <c r="AY678" s="24" t="s">
        <v>174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24" t="s">
        <v>24</v>
      </c>
      <c r="BK678" s="204">
        <f>ROUND(I678*H678,2)</f>
        <v>0</v>
      </c>
      <c r="BL678" s="24" t="s">
        <v>181</v>
      </c>
      <c r="BM678" s="24" t="s">
        <v>985</v>
      </c>
    </row>
    <row r="679" spans="2:65" s="12" customFormat="1" ht="13.5">
      <c r="B679" s="217"/>
      <c r="C679" s="218"/>
      <c r="D679" s="207" t="s">
        <v>191</v>
      </c>
      <c r="E679" s="219" t="s">
        <v>22</v>
      </c>
      <c r="F679" s="220" t="s">
        <v>875</v>
      </c>
      <c r="G679" s="218"/>
      <c r="H679" s="221">
        <v>2.6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191</v>
      </c>
      <c r="AU679" s="227" t="s">
        <v>86</v>
      </c>
      <c r="AV679" s="12" t="s">
        <v>86</v>
      </c>
      <c r="AW679" s="12" t="s">
        <v>41</v>
      </c>
      <c r="AX679" s="12" t="s">
        <v>24</v>
      </c>
      <c r="AY679" s="227" t="s">
        <v>174</v>
      </c>
    </row>
    <row r="680" spans="2:65" s="10" customFormat="1" ht="29.85" customHeight="1">
      <c r="B680" s="176"/>
      <c r="C680" s="177"/>
      <c r="D680" s="190" t="s">
        <v>76</v>
      </c>
      <c r="E680" s="191" t="s">
        <v>230</v>
      </c>
      <c r="F680" s="191" t="s">
        <v>986</v>
      </c>
      <c r="G680" s="177"/>
      <c r="H680" s="177"/>
      <c r="I680" s="180"/>
      <c r="J680" s="192">
        <f>BK680</f>
        <v>0</v>
      </c>
      <c r="K680" s="177"/>
      <c r="L680" s="182"/>
      <c r="M680" s="183"/>
      <c r="N680" s="184"/>
      <c r="O680" s="184"/>
      <c r="P680" s="185">
        <f>P681+SUM(P682:P715)</f>
        <v>0</v>
      </c>
      <c r="Q680" s="184"/>
      <c r="R680" s="185">
        <f>R681+SUM(R682:R715)</f>
        <v>11.304211500000001</v>
      </c>
      <c r="S680" s="184"/>
      <c r="T680" s="186">
        <f>T681+SUM(T682:T715)</f>
        <v>11.01308</v>
      </c>
      <c r="AR680" s="187" t="s">
        <v>24</v>
      </c>
      <c r="AT680" s="188" t="s">
        <v>76</v>
      </c>
      <c r="AU680" s="188" t="s">
        <v>24</v>
      </c>
      <c r="AY680" s="187" t="s">
        <v>174</v>
      </c>
      <c r="BK680" s="189">
        <f>BK681+SUM(BK682:BK715)</f>
        <v>0</v>
      </c>
    </row>
    <row r="681" spans="2:65" s="1" customFormat="1" ht="44.25" customHeight="1">
      <c r="B681" s="41"/>
      <c r="C681" s="193" t="s">
        <v>987</v>
      </c>
      <c r="D681" s="193" t="s">
        <v>176</v>
      </c>
      <c r="E681" s="194" t="s">
        <v>988</v>
      </c>
      <c r="F681" s="195" t="s">
        <v>989</v>
      </c>
      <c r="G681" s="196" t="s">
        <v>551</v>
      </c>
      <c r="H681" s="197">
        <v>45.95</v>
      </c>
      <c r="I681" s="198"/>
      <c r="J681" s="199">
        <f>ROUND(I681*H681,2)</f>
        <v>0</v>
      </c>
      <c r="K681" s="195" t="s">
        <v>180</v>
      </c>
      <c r="L681" s="61"/>
      <c r="M681" s="200" t="s">
        <v>22</v>
      </c>
      <c r="N681" s="201" t="s">
        <v>48</v>
      </c>
      <c r="O681" s="42"/>
      <c r="P681" s="202">
        <f>O681*H681</f>
        <v>0</v>
      </c>
      <c r="Q681" s="202">
        <v>0.1295</v>
      </c>
      <c r="R681" s="202">
        <f>Q681*H681</f>
        <v>5.9505250000000007</v>
      </c>
      <c r="S681" s="202">
        <v>0</v>
      </c>
      <c r="T681" s="203">
        <f>S681*H681</f>
        <v>0</v>
      </c>
      <c r="AR681" s="24" t="s">
        <v>181</v>
      </c>
      <c r="AT681" s="24" t="s">
        <v>176</v>
      </c>
      <c r="AU681" s="24" t="s">
        <v>86</v>
      </c>
      <c r="AY681" s="24" t="s">
        <v>174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24" t="s">
        <v>24</v>
      </c>
      <c r="BK681" s="204">
        <f>ROUND(I681*H681,2)</f>
        <v>0</v>
      </c>
      <c r="BL681" s="24" t="s">
        <v>181</v>
      </c>
      <c r="BM681" s="24" t="s">
        <v>990</v>
      </c>
    </row>
    <row r="682" spans="2:65" s="11" customFormat="1" ht="13.5">
      <c r="B682" s="205"/>
      <c r="C682" s="206"/>
      <c r="D682" s="207" t="s">
        <v>191</v>
      </c>
      <c r="E682" s="208" t="s">
        <v>22</v>
      </c>
      <c r="F682" s="209" t="s">
        <v>991</v>
      </c>
      <c r="G682" s="206"/>
      <c r="H682" s="210" t="s">
        <v>22</v>
      </c>
      <c r="I682" s="211"/>
      <c r="J682" s="206"/>
      <c r="K682" s="206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191</v>
      </c>
      <c r="AU682" s="216" t="s">
        <v>86</v>
      </c>
      <c r="AV682" s="11" t="s">
        <v>24</v>
      </c>
      <c r="AW682" s="11" t="s">
        <v>41</v>
      </c>
      <c r="AX682" s="11" t="s">
        <v>77</v>
      </c>
      <c r="AY682" s="216" t="s">
        <v>174</v>
      </c>
    </row>
    <row r="683" spans="2:65" s="12" customFormat="1" ht="13.5">
      <c r="B683" s="217"/>
      <c r="C683" s="218"/>
      <c r="D683" s="207" t="s">
        <v>191</v>
      </c>
      <c r="E683" s="219" t="s">
        <v>22</v>
      </c>
      <c r="F683" s="220" t="s">
        <v>992</v>
      </c>
      <c r="G683" s="218"/>
      <c r="H683" s="221">
        <v>26.25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191</v>
      </c>
      <c r="AU683" s="227" t="s">
        <v>86</v>
      </c>
      <c r="AV683" s="12" t="s">
        <v>86</v>
      </c>
      <c r="AW683" s="12" t="s">
        <v>41</v>
      </c>
      <c r="AX683" s="12" t="s">
        <v>77</v>
      </c>
      <c r="AY683" s="227" t="s">
        <v>174</v>
      </c>
    </row>
    <row r="684" spans="2:65" s="11" customFormat="1" ht="13.5">
      <c r="B684" s="205"/>
      <c r="C684" s="206"/>
      <c r="D684" s="207" t="s">
        <v>191</v>
      </c>
      <c r="E684" s="208" t="s">
        <v>22</v>
      </c>
      <c r="F684" s="209" t="s">
        <v>993</v>
      </c>
      <c r="G684" s="206"/>
      <c r="H684" s="210" t="s">
        <v>22</v>
      </c>
      <c r="I684" s="211"/>
      <c r="J684" s="206"/>
      <c r="K684" s="206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191</v>
      </c>
      <c r="AU684" s="216" t="s">
        <v>86</v>
      </c>
      <c r="AV684" s="11" t="s">
        <v>24</v>
      </c>
      <c r="AW684" s="11" t="s">
        <v>41</v>
      </c>
      <c r="AX684" s="11" t="s">
        <v>77</v>
      </c>
      <c r="AY684" s="216" t="s">
        <v>174</v>
      </c>
    </row>
    <row r="685" spans="2:65" s="12" customFormat="1" ht="13.5">
      <c r="B685" s="217"/>
      <c r="C685" s="218"/>
      <c r="D685" s="207" t="s">
        <v>191</v>
      </c>
      <c r="E685" s="219" t="s">
        <v>22</v>
      </c>
      <c r="F685" s="220" t="s">
        <v>994</v>
      </c>
      <c r="G685" s="218"/>
      <c r="H685" s="221">
        <v>19.7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191</v>
      </c>
      <c r="AU685" s="227" t="s">
        <v>86</v>
      </c>
      <c r="AV685" s="12" t="s">
        <v>86</v>
      </c>
      <c r="AW685" s="12" t="s">
        <v>41</v>
      </c>
      <c r="AX685" s="12" t="s">
        <v>77</v>
      </c>
      <c r="AY685" s="227" t="s">
        <v>174</v>
      </c>
    </row>
    <row r="686" spans="2:65" s="13" customFormat="1" ht="13.5">
      <c r="B686" s="228"/>
      <c r="C686" s="229"/>
      <c r="D686" s="230" t="s">
        <v>191</v>
      </c>
      <c r="E686" s="231" t="s">
        <v>22</v>
      </c>
      <c r="F686" s="232" t="s">
        <v>206</v>
      </c>
      <c r="G686" s="229"/>
      <c r="H686" s="233">
        <v>45.95</v>
      </c>
      <c r="I686" s="234"/>
      <c r="J686" s="229"/>
      <c r="K686" s="229"/>
      <c r="L686" s="235"/>
      <c r="M686" s="236"/>
      <c r="N686" s="237"/>
      <c r="O686" s="237"/>
      <c r="P686" s="237"/>
      <c r="Q686" s="237"/>
      <c r="R686" s="237"/>
      <c r="S686" s="237"/>
      <c r="T686" s="238"/>
      <c r="AT686" s="239" t="s">
        <v>191</v>
      </c>
      <c r="AU686" s="239" t="s">
        <v>86</v>
      </c>
      <c r="AV686" s="13" t="s">
        <v>181</v>
      </c>
      <c r="AW686" s="13" t="s">
        <v>41</v>
      </c>
      <c r="AX686" s="13" t="s">
        <v>24</v>
      </c>
      <c r="AY686" s="239" t="s">
        <v>174</v>
      </c>
    </row>
    <row r="687" spans="2:65" s="1" customFormat="1" ht="22.5" customHeight="1">
      <c r="B687" s="41"/>
      <c r="C687" s="245" t="s">
        <v>995</v>
      </c>
      <c r="D687" s="245" t="s">
        <v>253</v>
      </c>
      <c r="E687" s="246" t="s">
        <v>996</v>
      </c>
      <c r="F687" s="247" t="s">
        <v>997</v>
      </c>
      <c r="G687" s="248" t="s">
        <v>179</v>
      </c>
      <c r="H687" s="249">
        <v>26.25</v>
      </c>
      <c r="I687" s="250"/>
      <c r="J687" s="251">
        <f>ROUND(I687*H687,2)</f>
        <v>0</v>
      </c>
      <c r="K687" s="247" t="s">
        <v>180</v>
      </c>
      <c r="L687" s="252"/>
      <c r="M687" s="253" t="s">
        <v>22</v>
      </c>
      <c r="N687" s="254" t="s">
        <v>48</v>
      </c>
      <c r="O687" s="42"/>
      <c r="P687" s="202">
        <f>O687*H687</f>
        <v>0</v>
      </c>
      <c r="Q687" s="202">
        <v>5.1499999999999997E-2</v>
      </c>
      <c r="R687" s="202">
        <f>Q687*H687</f>
        <v>1.3518749999999999</v>
      </c>
      <c r="S687" s="202">
        <v>0</v>
      </c>
      <c r="T687" s="203">
        <f>S687*H687</f>
        <v>0</v>
      </c>
      <c r="AR687" s="24" t="s">
        <v>226</v>
      </c>
      <c r="AT687" s="24" t="s">
        <v>253</v>
      </c>
      <c r="AU687" s="24" t="s">
        <v>86</v>
      </c>
      <c r="AY687" s="24" t="s">
        <v>174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181</v>
      </c>
      <c r="BM687" s="24" t="s">
        <v>998</v>
      </c>
    </row>
    <row r="688" spans="2:65" s="11" customFormat="1" ht="13.5">
      <c r="B688" s="205"/>
      <c r="C688" s="206"/>
      <c r="D688" s="207" t="s">
        <v>191</v>
      </c>
      <c r="E688" s="208" t="s">
        <v>22</v>
      </c>
      <c r="F688" s="209" t="s">
        <v>991</v>
      </c>
      <c r="G688" s="206"/>
      <c r="H688" s="210" t="s">
        <v>22</v>
      </c>
      <c r="I688" s="211"/>
      <c r="J688" s="206"/>
      <c r="K688" s="206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191</v>
      </c>
      <c r="AU688" s="216" t="s">
        <v>86</v>
      </c>
      <c r="AV688" s="11" t="s">
        <v>24</v>
      </c>
      <c r="AW688" s="11" t="s">
        <v>41</v>
      </c>
      <c r="AX688" s="11" t="s">
        <v>77</v>
      </c>
      <c r="AY688" s="216" t="s">
        <v>174</v>
      </c>
    </row>
    <row r="689" spans="2:65" s="12" customFormat="1" ht="13.5">
      <c r="B689" s="217"/>
      <c r="C689" s="218"/>
      <c r="D689" s="230" t="s">
        <v>191</v>
      </c>
      <c r="E689" s="240" t="s">
        <v>22</v>
      </c>
      <c r="F689" s="241" t="s">
        <v>992</v>
      </c>
      <c r="G689" s="218"/>
      <c r="H689" s="242">
        <v>26.25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191</v>
      </c>
      <c r="AU689" s="227" t="s">
        <v>86</v>
      </c>
      <c r="AV689" s="12" t="s">
        <v>86</v>
      </c>
      <c r="AW689" s="12" t="s">
        <v>41</v>
      </c>
      <c r="AX689" s="12" t="s">
        <v>24</v>
      </c>
      <c r="AY689" s="227" t="s">
        <v>174</v>
      </c>
    </row>
    <row r="690" spans="2:65" s="1" customFormat="1" ht="22.5" customHeight="1">
      <c r="B690" s="41"/>
      <c r="C690" s="245" t="s">
        <v>999</v>
      </c>
      <c r="D690" s="245" t="s">
        <v>253</v>
      </c>
      <c r="E690" s="246" t="s">
        <v>1000</v>
      </c>
      <c r="F690" s="247" t="s">
        <v>1001</v>
      </c>
      <c r="G690" s="248" t="s">
        <v>179</v>
      </c>
      <c r="H690" s="249">
        <v>19.7</v>
      </c>
      <c r="I690" s="250"/>
      <c r="J690" s="251">
        <f>ROUND(I690*H690,2)</f>
        <v>0</v>
      </c>
      <c r="K690" s="247" t="s">
        <v>180</v>
      </c>
      <c r="L690" s="252"/>
      <c r="M690" s="253" t="s">
        <v>22</v>
      </c>
      <c r="N690" s="254" t="s">
        <v>48</v>
      </c>
      <c r="O690" s="42"/>
      <c r="P690" s="202">
        <f>O690*H690</f>
        <v>0</v>
      </c>
      <c r="Q690" s="202">
        <v>3.5999999999999997E-2</v>
      </c>
      <c r="R690" s="202">
        <f>Q690*H690</f>
        <v>0.70919999999999994</v>
      </c>
      <c r="S690" s="202">
        <v>0</v>
      </c>
      <c r="T690" s="203">
        <f>S690*H690</f>
        <v>0</v>
      </c>
      <c r="AR690" s="24" t="s">
        <v>226</v>
      </c>
      <c r="AT690" s="24" t="s">
        <v>253</v>
      </c>
      <c r="AU690" s="24" t="s">
        <v>86</v>
      </c>
      <c r="AY690" s="24" t="s">
        <v>174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4" t="s">
        <v>24</v>
      </c>
      <c r="BK690" s="204">
        <f>ROUND(I690*H690,2)</f>
        <v>0</v>
      </c>
      <c r="BL690" s="24" t="s">
        <v>181</v>
      </c>
      <c r="BM690" s="24" t="s">
        <v>1002</v>
      </c>
    </row>
    <row r="691" spans="2:65" s="12" customFormat="1" ht="13.5">
      <c r="B691" s="217"/>
      <c r="C691" s="218"/>
      <c r="D691" s="230" t="s">
        <v>191</v>
      </c>
      <c r="E691" s="240" t="s">
        <v>22</v>
      </c>
      <c r="F691" s="241" t="s">
        <v>994</v>
      </c>
      <c r="G691" s="218"/>
      <c r="H691" s="242">
        <v>19.7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191</v>
      </c>
      <c r="AU691" s="227" t="s">
        <v>86</v>
      </c>
      <c r="AV691" s="12" t="s">
        <v>86</v>
      </c>
      <c r="AW691" s="12" t="s">
        <v>41</v>
      </c>
      <c r="AX691" s="12" t="s">
        <v>24</v>
      </c>
      <c r="AY691" s="227" t="s">
        <v>174</v>
      </c>
    </row>
    <row r="692" spans="2:65" s="1" customFormat="1" ht="31.5" customHeight="1">
      <c r="B692" s="41"/>
      <c r="C692" s="193" t="s">
        <v>1003</v>
      </c>
      <c r="D692" s="193" t="s">
        <v>176</v>
      </c>
      <c r="E692" s="194" t="s">
        <v>1004</v>
      </c>
      <c r="F692" s="195" t="s">
        <v>1005</v>
      </c>
      <c r="G692" s="196" t="s">
        <v>551</v>
      </c>
      <c r="H692" s="197">
        <v>24.35</v>
      </c>
      <c r="I692" s="198"/>
      <c r="J692" s="199">
        <f>ROUND(I692*H692,2)</f>
        <v>0</v>
      </c>
      <c r="K692" s="195" t="s">
        <v>180</v>
      </c>
      <c r="L692" s="61"/>
      <c r="M692" s="200" t="s">
        <v>22</v>
      </c>
      <c r="N692" s="201" t="s">
        <v>48</v>
      </c>
      <c r="O692" s="42"/>
      <c r="P692" s="202">
        <f>O692*H692</f>
        <v>0</v>
      </c>
      <c r="Q692" s="202">
        <v>0.10095</v>
      </c>
      <c r="R692" s="202">
        <f>Q692*H692</f>
        <v>2.4581325000000001</v>
      </c>
      <c r="S692" s="202">
        <v>0</v>
      </c>
      <c r="T692" s="203">
        <f>S692*H692</f>
        <v>0</v>
      </c>
      <c r="AR692" s="24" t="s">
        <v>181</v>
      </c>
      <c r="AT692" s="24" t="s">
        <v>176</v>
      </c>
      <c r="AU692" s="24" t="s">
        <v>86</v>
      </c>
      <c r="AY692" s="24" t="s">
        <v>174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24</v>
      </c>
      <c r="BK692" s="204">
        <f>ROUND(I692*H692,2)</f>
        <v>0</v>
      </c>
      <c r="BL692" s="24" t="s">
        <v>181</v>
      </c>
      <c r="BM692" s="24" t="s">
        <v>1006</v>
      </c>
    </row>
    <row r="693" spans="2:65" s="12" customFormat="1" ht="13.5">
      <c r="B693" s="217"/>
      <c r="C693" s="218"/>
      <c r="D693" s="230" t="s">
        <v>191</v>
      </c>
      <c r="E693" s="240" t="s">
        <v>22</v>
      </c>
      <c r="F693" s="241" t="s">
        <v>1007</v>
      </c>
      <c r="G693" s="218"/>
      <c r="H693" s="242">
        <v>24.35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191</v>
      </c>
      <c r="AU693" s="227" t="s">
        <v>86</v>
      </c>
      <c r="AV693" s="12" t="s">
        <v>86</v>
      </c>
      <c r="AW693" s="12" t="s">
        <v>41</v>
      </c>
      <c r="AX693" s="12" t="s">
        <v>24</v>
      </c>
      <c r="AY693" s="227" t="s">
        <v>174</v>
      </c>
    </row>
    <row r="694" spans="2:65" s="1" customFormat="1" ht="31.5" customHeight="1">
      <c r="B694" s="41"/>
      <c r="C694" s="245" t="s">
        <v>1008</v>
      </c>
      <c r="D694" s="245" t="s">
        <v>253</v>
      </c>
      <c r="E694" s="246" t="s">
        <v>1009</v>
      </c>
      <c r="F694" s="247" t="s">
        <v>1010</v>
      </c>
      <c r="G694" s="248" t="s">
        <v>179</v>
      </c>
      <c r="H694" s="249">
        <v>24.35</v>
      </c>
      <c r="I694" s="250"/>
      <c r="J694" s="251">
        <f>ROUND(I694*H694,2)</f>
        <v>0</v>
      </c>
      <c r="K694" s="247" t="s">
        <v>180</v>
      </c>
      <c r="L694" s="252"/>
      <c r="M694" s="253" t="s">
        <v>22</v>
      </c>
      <c r="N694" s="254" t="s">
        <v>48</v>
      </c>
      <c r="O694" s="42"/>
      <c r="P694" s="202">
        <f>O694*H694</f>
        <v>0</v>
      </c>
      <c r="Q694" s="202">
        <v>2.4E-2</v>
      </c>
      <c r="R694" s="202">
        <f>Q694*H694</f>
        <v>0.58440000000000003</v>
      </c>
      <c r="S694" s="202">
        <v>0</v>
      </c>
      <c r="T694" s="203">
        <f>S694*H694</f>
        <v>0</v>
      </c>
      <c r="AR694" s="24" t="s">
        <v>226</v>
      </c>
      <c r="AT694" s="24" t="s">
        <v>253</v>
      </c>
      <c r="AU694" s="24" t="s">
        <v>86</v>
      </c>
      <c r="AY694" s="24" t="s">
        <v>174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24" t="s">
        <v>24</v>
      </c>
      <c r="BK694" s="204">
        <f>ROUND(I694*H694,2)</f>
        <v>0</v>
      </c>
      <c r="BL694" s="24" t="s">
        <v>181</v>
      </c>
      <c r="BM694" s="24" t="s">
        <v>1011</v>
      </c>
    </row>
    <row r="695" spans="2:65" s="1" customFormat="1" ht="69.75" customHeight="1">
      <c r="B695" s="41"/>
      <c r="C695" s="193" t="s">
        <v>1012</v>
      </c>
      <c r="D695" s="193" t="s">
        <v>176</v>
      </c>
      <c r="E695" s="194" t="s">
        <v>1013</v>
      </c>
      <c r="F695" s="195" t="s">
        <v>1014</v>
      </c>
      <c r="G695" s="196" t="s">
        <v>223</v>
      </c>
      <c r="H695" s="197">
        <v>489</v>
      </c>
      <c r="I695" s="198"/>
      <c r="J695" s="199">
        <f>ROUND(I695*H695,2)</f>
        <v>0</v>
      </c>
      <c r="K695" s="195" t="s">
        <v>180</v>
      </c>
      <c r="L695" s="61"/>
      <c r="M695" s="200" t="s">
        <v>22</v>
      </c>
      <c r="N695" s="201" t="s">
        <v>48</v>
      </c>
      <c r="O695" s="42"/>
      <c r="P695" s="202">
        <f>O695*H695</f>
        <v>0</v>
      </c>
      <c r="Q695" s="202">
        <v>4.0000000000000003E-5</v>
      </c>
      <c r="R695" s="202">
        <f>Q695*H695</f>
        <v>1.9560000000000001E-2</v>
      </c>
      <c r="S695" s="202">
        <v>0</v>
      </c>
      <c r="T695" s="203">
        <f>S695*H695</f>
        <v>0</v>
      </c>
      <c r="AR695" s="24" t="s">
        <v>181</v>
      </c>
      <c r="AT695" s="24" t="s">
        <v>176</v>
      </c>
      <c r="AU695" s="24" t="s">
        <v>86</v>
      </c>
      <c r="AY695" s="24" t="s">
        <v>174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24</v>
      </c>
      <c r="BK695" s="204">
        <f>ROUND(I695*H695,2)</f>
        <v>0</v>
      </c>
      <c r="BL695" s="24" t="s">
        <v>181</v>
      </c>
      <c r="BM695" s="24" t="s">
        <v>1015</v>
      </c>
    </row>
    <row r="696" spans="2:65" s="12" customFormat="1" ht="13.5">
      <c r="B696" s="217"/>
      <c r="C696" s="218"/>
      <c r="D696" s="230" t="s">
        <v>191</v>
      </c>
      <c r="E696" s="240" t="s">
        <v>22</v>
      </c>
      <c r="F696" s="241" t="s">
        <v>1016</v>
      </c>
      <c r="G696" s="218"/>
      <c r="H696" s="242">
        <v>489</v>
      </c>
      <c r="I696" s="222"/>
      <c r="J696" s="218"/>
      <c r="K696" s="218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191</v>
      </c>
      <c r="AU696" s="227" t="s">
        <v>86</v>
      </c>
      <c r="AV696" s="12" t="s">
        <v>86</v>
      </c>
      <c r="AW696" s="12" t="s">
        <v>41</v>
      </c>
      <c r="AX696" s="12" t="s">
        <v>24</v>
      </c>
      <c r="AY696" s="227" t="s">
        <v>174</v>
      </c>
    </row>
    <row r="697" spans="2:65" s="1" customFormat="1" ht="44.25" customHeight="1">
      <c r="B697" s="41"/>
      <c r="C697" s="193" t="s">
        <v>1017</v>
      </c>
      <c r="D697" s="193" t="s">
        <v>176</v>
      </c>
      <c r="E697" s="194" t="s">
        <v>1018</v>
      </c>
      <c r="F697" s="195" t="s">
        <v>1019</v>
      </c>
      <c r="G697" s="196" t="s">
        <v>179</v>
      </c>
      <c r="H697" s="197">
        <v>2</v>
      </c>
      <c r="I697" s="198"/>
      <c r="J697" s="199">
        <f>ROUND(I697*H697,2)</f>
        <v>0</v>
      </c>
      <c r="K697" s="195" t="s">
        <v>180</v>
      </c>
      <c r="L697" s="61"/>
      <c r="M697" s="200" t="s">
        <v>22</v>
      </c>
      <c r="N697" s="201" t="s">
        <v>48</v>
      </c>
      <c r="O697" s="42"/>
      <c r="P697" s="202">
        <f>O697*H697</f>
        <v>0</v>
      </c>
      <c r="Q697" s="202">
        <v>4.5969999999999997E-2</v>
      </c>
      <c r="R697" s="202">
        <f>Q697*H697</f>
        <v>9.1939999999999994E-2</v>
      </c>
      <c r="S697" s="202">
        <v>0</v>
      </c>
      <c r="T697" s="203">
        <f>S697*H697</f>
        <v>0</v>
      </c>
      <c r="AR697" s="24" t="s">
        <v>181</v>
      </c>
      <c r="AT697" s="24" t="s">
        <v>176</v>
      </c>
      <c r="AU697" s="24" t="s">
        <v>86</v>
      </c>
      <c r="AY697" s="24" t="s">
        <v>174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181</v>
      </c>
      <c r="BM697" s="24" t="s">
        <v>1020</v>
      </c>
    </row>
    <row r="698" spans="2:65" s="1" customFormat="1" ht="44.25" customHeight="1">
      <c r="B698" s="41"/>
      <c r="C698" s="245" t="s">
        <v>1021</v>
      </c>
      <c r="D698" s="245" t="s">
        <v>253</v>
      </c>
      <c r="E698" s="246" t="s">
        <v>1022</v>
      </c>
      <c r="F698" s="247" t="s">
        <v>1023</v>
      </c>
      <c r="G698" s="248" t="s">
        <v>179</v>
      </c>
      <c r="H698" s="249">
        <v>2</v>
      </c>
      <c r="I698" s="250"/>
      <c r="J698" s="251">
        <f>ROUND(I698*H698,2)</f>
        <v>0</v>
      </c>
      <c r="K698" s="247" t="s">
        <v>22</v>
      </c>
      <c r="L698" s="252"/>
      <c r="M698" s="253" t="s">
        <v>22</v>
      </c>
      <c r="N698" s="254" t="s">
        <v>48</v>
      </c>
      <c r="O698" s="42"/>
      <c r="P698" s="202">
        <f>O698*H698</f>
        <v>0</v>
      </c>
      <c r="Q698" s="202">
        <v>4.5999999999999999E-2</v>
      </c>
      <c r="R698" s="202">
        <f>Q698*H698</f>
        <v>9.1999999999999998E-2</v>
      </c>
      <c r="S698" s="202">
        <v>0</v>
      </c>
      <c r="T698" s="203">
        <f>S698*H698</f>
        <v>0</v>
      </c>
      <c r="AR698" s="24" t="s">
        <v>226</v>
      </c>
      <c r="AT698" s="24" t="s">
        <v>253</v>
      </c>
      <c r="AU698" s="24" t="s">
        <v>86</v>
      </c>
      <c r="AY698" s="24" t="s">
        <v>174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181</v>
      </c>
      <c r="BM698" s="24" t="s">
        <v>1024</v>
      </c>
    </row>
    <row r="699" spans="2:65" s="1" customFormat="1" ht="22.5" customHeight="1">
      <c r="B699" s="41"/>
      <c r="C699" s="193" t="s">
        <v>1025</v>
      </c>
      <c r="D699" s="193" t="s">
        <v>176</v>
      </c>
      <c r="E699" s="194" t="s">
        <v>1026</v>
      </c>
      <c r="F699" s="195" t="s">
        <v>1027</v>
      </c>
      <c r="G699" s="196" t="s">
        <v>189</v>
      </c>
      <c r="H699" s="197">
        <v>4</v>
      </c>
      <c r="I699" s="198"/>
      <c r="J699" s="199">
        <f>ROUND(I699*H699,2)</f>
        <v>0</v>
      </c>
      <c r="K699" s="195" t="s">
        <v>180</v>
      </c>
      <c r="L699" s="61"/>
      <c r="M699" s="200" t="s">
        <v>22</v>
      </c>
      <c r="N699" s="201" t="s">
        <v>48</v>
      </c>
      <c r="O699" s="42"/>
      <c r="P699" s="202">
        <f>O699*H699</f>
        <v>0</v>
      </c>
      <c r="Q699" s="202">
        <v>0</v>
      </c>
      <c r="R699" s="202">
        <f>Q699*H699</f>
        <v>0</v>
      </c>
      <c r="S699" s="202">
        <v>2</v>
      </c>
      <c r="T699" s="203">
        <f>S699*H699</f>
        <v>8</v>
      </c>
      <c r="AR699" s="24" t="s">
        <v>181</v>
      </c>
      <c r="AT699" s="24" t="s">
        <v>176</v>
      </c>
      <c r="AU699" s="24" t="s">
        <v>86</v>
      </c>
      <c r="AY699" s="24" t="s">
        <v>174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24" t="s">
        <v>24</v>
      </c>
      <c r="BK699" s="204">
        <f>ROUND(I699*H699,2)</f>
        <v>0</v>
      </c>
      <c r="BL699" s="24" t="s">
        <v>181</v>
      </c>
      <c r="BM699" s="24" t="s">
        <v>1028</v>
      </c>
    </row>
    <row r="700" spans="2:65" s="1" customFormat="1" ht="31.5" customHeight="1">
      <c r="B700" s="41"/>
      <c r="C700" s="193" t="s">
        <v>1029</v>
      </c>
      <c r="D700" s="193" t="s">
        <v>176</v>
      </c>
      <c r="E700" s="194" t="s">
        <v>1030</v>
      </c>
      <c r="F700" s="195" t="s">
        <v>1031</v>
      </c>
      <c r="G700" s="196" t="s">
        <v>223</v>
      </c>
      <c r="H700" s="197">
        <v>2.08</v>
      </c>
      <c r="I700" s="198"/>
      <c r="J700" s="199">
        <f>ROUND(I700*H700,2)</f>
        <v>0</v>
      </c>
      <c r="K700" s="195" t="s">
        <v>180</v>
      </c>
      <c r="L700" s="61"/>
      <c r="M700" s="200" t="s">
        <v>22</v>
      </c>
      <c r="N700" s="201" t="s">
        <v>48</v>
      </c>
      <c r="O700" s="42"/>
      <c r="P700" s="202">
        <f>O700*H700</f>
        <v>0</v>
      </c>
      <c r="Q700" s="202">
        <v>0</v>
      </c>
      <c r="R700" s="202">
        <f>Q700*H700</f>
        <v>0</v>
      </c>
      <c r="S700" s="202">
        <v>0.26100000000000001</v>
      </c>
      <c r="T700" s="203">
        <f>S700*H700</f>
        <v>0.54288000000000003</v>
      </c>
      <c r="AR700" s="24" t="s">
        <v>181</v>
      </c>
      <c r="AT700" s="24" t="s">
        <v>176</v>
      </c>
      <c r="AU700" s="24" t="s">
        <v>86</v>
      </c>
      <c r="AY700" s="24" t="s">
        <v>174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181</v>
      </c>
      <c r="BM700" s="24" t="s">
        <v>1032</v>
      </c>
    </row>
    <row r="701" spans="2:65" s="11" customFormat="1" ht="13.5">
      <c r="B701" s="205"/>
      <c r="C701" s="206"/>
      <c r="D701" s="207" t="s">
        <v>191</v>
      </c>
      <c r="E701" s="208" t="s">
        <v>22</v>
      </c>
      <c r="F701" s="209" t="s">
        <v>1033</v>
      </c>
      <c r="G701" s="206"/>
      <c r="H701" s="210" t="s">
        <v>22</v>
      </c>
      <c r="I701" s="211"/>
      <c r="J701" s="206"/>
      <c r="K701" s="206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191</v>
      </c>
      <c r="AU701" s="216" t="s">
        <v>86</v>
      </c>
      <c r="AV701" s="11" t="s">
        <v>24</v>
      </c>
      <c r="AW701" s="11" t="s">
        <v>41</v>
      </c>
      <c r="AX701" s="11" t="s">
        <v>77</v>
      </c>
      <c r="AY701" s="216" t="s">
        <v>174</v>
      </c>
    </row>
    <row r="702" spans="2:65" s="12" customFormat="1" ht="13.5">
      <c r="B702" s="217"/>
      <c r="C702" s="218"/>
      <c r="D702" s="230" t="s">
        <v>191</v>
      </c>
      <c r="E702" s="240" t="s">
        <v>22</v>
      </c>
      <c r="F702" s="241" t="s">
        <v>1034</v>
      </c>
      <c r="G702" s="218"/>
      <c r="H702" s="242">
        <v>2.08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191</v>
      </c>
      <c r="AU702" s="227" t="s">
        <v>86</v>
      </c>
      <c r="AV702" s="12" t="s">
        <v>86</v>
      </c>
      <c r="AW702" s="12" t="s">
        <v>41</v>
      </c>
      <c r="AX702" s="12" t="s">
        <v>24</v>
      </c>
      <c r="AY702" s="227" t="s">
        <v>174</v>
      </c>
    </row>
    <row r="703" spans="2:65" s="1" customFormat="1" ht="22.5" customHeight="1">
      <c r="B703" s="41"/>
      <c r="C703" s="193" t="s">
        <v>1035</v>
      </c>
      <c r="D703" s="193" t="s">
        <v>176</v>
      </c>
      <c r="E703" s="194" t="s">
        <v>1036</v>
      </c>
      <c r="F703" s="195" t="s">
        <v>1037</v>
      </c>
      <c r="G703" s="196" t="s">
        <v>223</v>
      </c>
      <c r="H703" s="197">
        <v>2.1800000000000002</v>
      </c>
      <c r="I703" s="198"/>
      <c r="J703" s="199">
        <f>ROUND(I703*H703,2)</f>
        <v>0</v>
      </c>
      <c r="K703" s="195" t="s">
        <v>180</v>
      </c>
      <c r="L703" s="61"/>
      <c r="M703" s="200" t="s">
        <v>22</v>
      </c>
      <c r="N703" s="201" t="s">
        <v>48</v>
      </c>
      <c r="O703" s="42"/>
      <c r="P703" s="202">
        <f>O703*H703</f>
        <v>0</v>
      </c>
      <c r="Q703" s="202">
        <v>0</v>
      </c>
      <c r="R703" s="202">
        <f>Q703*H703</f>
        <v>0</v>
      </c>
      <c r="S703" s="202">
        <v>5.5E-2</v>
      </c>
      <c r="T703" s="203">
        <f>S703*H703</f>
        <v>0.11990000000000001</v>
      </c>
      <c r="AR703" s="24" t="s">
        <v>181</v>
      </c>
      <c r="AT703" s="24" t="s">
        <v>176</v>
      </c>
      <c r="AU703" s="24" t="s">
        <v>86</v>
      </c>
      <c r="AY703" s="24" t="s">
        <v>174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24" t="s">
        <v>24</v>
      </c>
      <c r="BK703" s="204">
        <f>ROUND(I703*H703,2)</f>
        <v>0</v>
      </c>
      <c r="BL703" s="24" t="s">
        <v>181</v>
      </c>
      <c r="BM703" s="24" t="s">
        <v>1038</v>
      </c>
    </row>
    <row r="704" spans="2:65" s="11" customFormat="1" ht="13.5">
      <c r="B704" s="205"/>
      <c r="C704" s="206"/>
      <c r="D704" s="207" t="s">
        <v>191</v>
      </c>
      <c r="E704" s="208" t="s">
        <v>22</v>
      </c>
      <c r="F704" s="209" t="s">
        <v>1039</v>
      </c>
      <c r="G704" s="206"/>
      <c r="H704" s="210" t="s">
        <v>22</v>
      </c>
      <c r="I704" s="211"/>
      <c r="J704" s="206"/>
      <c r="K704" s="206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191</v>
      </c>
      <c r="AU704" s="216" t="s">
        <v>86</v>
      </c>
      <c r="AV704" s="11" t="s">
        <v>24</v>
      </c>
      <c r="AW704" s="11" t="s">
        <v>41</v>
      </c>
      <c r="AX704" s="11" t="s">
        <v>77</v>
      </c>
      <c r="AY704" s="216" t="s">
        <v>174</v>
      </c>
    </row>
    <row r="705" spans="2:65" s="12" customFormat="1" ht="13.5">
      <c r="B705" s="217"/>
      <c r="C705" s="218"/>
      <c r="D705" s="230" t="s">
        <v>191</v>
      </c>
      <c r="E705" s="240" t="s">
        <v>22</v>
      </c>
      <c r="F705" s="241" t="s">
        <v>1040</v>
      </c>
      <c r="G705" s="218"/>
      <c r="H705" s="242">
        <v>2.1800000000000002</v>
      </c>
      <c r="I705" s="222"/>
      <c r="J705" s="218"/>
      <c r="K705" s="218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191</v>
      </c>
      <c r="AU705" s="227" t="s">
        <v>86</v>
      </c>
      <c r="AV705" s="12" t="s">
        <v>86</v>
      </c>
      <c r="AW705" s="12" t="s">
        <v>41</v>
      </c>
      <c r="AX705" s="12" t="s">
        <v>24</v>
      </c>
      <c r="AY705" s="227" t="s">
        <v>174</v>
      </c>
    </row>
    <row r="706" spans="2:65" s="1" customFormat="1" ht="22.5" customHeight="1">
      <c r="B706" s="41"/>
      <c r="C706" s="193" t="s">
        <v>1041</v>
      </c>
      <c r="D706" s="193" t="s">
        <v>176</v>
      </c>
      <c r="E706" s="194" t="s">
        <v>1042</v>
      </c>
      <c r="F706" s="195" t="s">
        <v>1043</v>
      </c>
      <c r="G706" s="196" t="s">
        <v>223</v>
      </c>
      <c r="H706" s="197">
        <v>34.5</v>
      </c>
      <c r="I706" s="198"/>
      <c r="J706" s="199">
        <f>ROUND(I706*H706,2)</f>
        <v>0</v>
      </c>
      <c r="K706" s="195" t="s">
        <v>22</v>
      </c>
      <c r="L706" s="61"/>
      <c r="M706" s="200" t="s">
        <v>22</v>
      </c>
      <c r="N706" s="201" t="s">
        <v>48</v>
      </c>
      <c r="O706" s="42"/>
      <c r="P706" s="202">
        <f>O706*H706</f>
        <v>0</v>
      </c>
      <c r="Q706" s="202">
        <v>0</v>
      </c>
      <c r="R706" s="202">
        <f>Q706*H706</f>
        <v>0</v>
      </c>
      <c r="S706" s="202">
        <v>1.4E-2</v>
      </c>
      <c r="T706" s="203">
        <f>S706*H706</f>
        <v>0.48299999999999998</v>
      </c>
      <c r="AR706" s="24" t="s">
        <v>181</v>
      </c>
      <c r="AT706" s="24" t="s">
        <v>176</v>
      </c>
      <c r="AU706" s="24" t="s">
        <v>86</v>
      </c>
      <c r="AY706" s="24" t="s">
        <v>174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24</v>
      </c>
      <c r="BK706" s="204">
        <f>ROUND(I706*H706,2)</f>
        <v>0</v>
      </c>
      <c r="BL706" s="24" t="s">
        <v>181</v>
      </c>
      <c r="BM706" s="24" t="s">
        <v>1044</v>
      </c>
    </row>
    <row r="707" spans="2:65" s="1" customFormat="1" ht="27">
      <c r="B707" s="41"/>
      <c r="C707" s="63"/>
      <c r="D707" s="207" t="s">
        <v>237</v>
      </c>
      <c r="E707" s="63"/>
      <c r="F707" s="255" t="s">
        <v>1045</v>
      </c>
      <c r="G707" s="63"/>
      <c r="H707" s="63"/>
      <c r="I707" s="163"/>
      <c r="J707" s="63"/>
      <c r="K707" s="63"/>
      <c r="L707" s="61"/>
      <c r="M707" s="244"/>
      <c r="N707" s="42"/>
      <c r="O707" s="42"/>
      <c r="P707" s="42"/>
      <c r="Q707" s="42"/>
      <c r="R707" s="42"/>
      <c r="S707" s="42"/>
      <c r="T707" s="78"/>
      <c r="AT707" s="24" t="s">
        <v>237</v>
      </c>
      <c r="AU707" s="24" t="s">
        <v>86</v>
      </c>
    </row>
    <row r="708" spans="2:65" s="12" customFormat="1" ht="13.5">
      <c r="B708" s="217"/>
      <c r="C708" s="218"/>
      <c r="D708" s="230" t="s">
        <v>191</v>
      </c>
      <c r="E708" s="240" t="s">
        <v>22</v>
      </c>
      <c r="F708" s="241" t="s">
        <v>1046</v>
      </c>
      <c r="G708" s="218"/>
      <c r="H708" s="242">
        <v>34.5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191</v>
      </c>
      <c r="AU708" s="227" t="s">
        <v>86</v>
      </c>
      <c r="AV708" s="12" t="s">
        <v>86</v>
      </c>
      <c r="AW708" s="12" t="s">
        <v>41</v>
      </c>
      <c r="AX708" s="12" t="s">
        <v>24</v>
      </c>
      <c r="AY708" s="227" t="s">
        <v>174</v>
      </c>
    </row>
    <row r="709" spans="2:65" s="1" customFormat="1" ht="31.5" customHeight="1">
      <c r="B709" s="41"/>
      <c r="C709" s="193" t="s">
        <v>1047</v>
      </c>
      <c r="D709" s="193" t="s">
        <v>176</v>
      </c>
      <c r="E709" s="194" t="s">
        <v>1048</v>
      </c>
      <c r="F709" s="195" t="s">
        <v>1049</v>
      </c>
      <c r="G709" s="196" t="s">
        <v>223</v>
      </c>
      <c r="H709" s="197">
        <v>1.6</v>
      </c>
      <c r="I709" s="198"/>
      <c r="J709" s="199">
        <f>ROUND(I709*H709,2)</f>
        <v>0</v>
      </c>
      <c r="K709" s="195" t="s">
        <v>945</v>
      </c>
      <c r="L709" s="61"/>
      <c r="M709" s="200" t="s">
        <v>22</v>
      </c>
      <c r="N709" s="201" t="s">
        <v>48</v>
      </c>
      <c r="O709" s="42"/>
      <c r="P709" s="202">
        <f>O709*H709</f>
        <v>0</v>
      </c>
      <c r="Q709" s="202">
        <v>0</v>
      </c>
      <c r="R709" s="202">
        <f>Q709*H709</f>
        <v>0</v>
      </c>
      <c r="S709" s="202">
        <v>7.5999999999999998E-2</v>
      </c>
      <c r="T709" s="203">
        <f>S709*H709</f>
        <v>0.1216</v>
      </c>
      <c r="AR709" s="24" t="s">
        <v>181</v>
      </c>
      <c r="AT709" s="24" t="s">
        <v>176</v>
      </c>
      <c r="AU709" s="24" t="s">
        <v>86</v>
      </c>
      <c r="AY709" s="24" t="s">
        <v>174</v>
      </c>
      <c r="BE709" s="204">
        <f>IF(N709="základní",J709,0)</f>
        <v>0</v>
      </c>
      <c r="BF709" s="204">
        <f>IF(N709="snížená",J709,0)</f>
        <v>0</v>
      </c>
      <c r="BG709" s="204">
        <f>IF(N709="zákl. přenesená",J709,0)</f>
        <v>0</v>
      </c>
      <c r="BH709" s="204">
        <f>IF(N709="sníž. přenesená",J709,0)</f>
        <v>0</v>
      </c>
      <c r="BI709" s="204">
        <f>IF(N709="nulová",J709,0)</f>
        <v>0</v>
      </c>
      <c r="BJ709" s="24" t="s">
        <v>24</v>
      </c>
      <c r="BK709" s="204">
        <f>ROUND(I709*H709,2)</f>
        <v>0</v>
      </c>
      <c r="BL709" s="24" t="s">
        <v>181</v>
      </c>
      <c r="BM709" s="24" t="s">
        <v>1050</v>
      </c>
    </row>
    <row r="710" spans="2:65" s="11" customFormat="1" ht="13.5">
      <c r="B710" s="205"/>
      <c r="C710" s="206"/>
      <c r="D710" s="207" t="s">
        <v>191</v>
      </c>
      <c r="E710" s="208" t="s">
        <v>22</v>
      </c>
      <c r="F710" s="209" t="s">
        <v>1051</v>
      </c>
      <c r="G710" s="206"/>
      <c r="H710" s="210" t="s">
        <v>22</v>
      </c>
      <c r="I710" s="211"/>
      <c r="J710" s="206"/>
      <c r="K710" s="206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191</v>
      </c>
      <c r="AU710" s="216" t="s">
        <v>86</v>
      </c>
      <c r="AV710" s="11" t="s">
        <v>24</v>
      </c>
      <c r="AW710" s="11" t="s">
        <v>41</v>
      </c>
      <c r="AX710" s="11" t="s">
        <v>77</v>
      </c>
      <c r="AY710" s="216" t="s">
        <v>174</v>
      </c>
    </row>
    <row r="711" spans="2:65" s="12" customFormat="1" ht="13.5">
      <c r="B711" s="217"/>
      <c r="C711" s="218"/>
      <c r="D711" s="230" t="s">
        <v>191</v>
      </c>
      <c r="E711" s="240" t="s">
        <v>22</v>
      </c>
      <c r="F711" s="241" t="s">
        <v>1052</v>
      </c>
      <c r="G711" s="218"/>
      <c r="H711" s="242">
        <v>1.6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191</v>
      </c>
      <c r="AU711" s="227" t="s">
        <v>86</v>
      </c>
      <c r="AV711" s="12" t="s">
        <v>86</v>
      </c>
      <c r="AW711" s="12" t="s">
        <v>41</v>
      </c>
      <c r="AX711" s="12" t="s">
        <v>24</v>
      </c>
      <c r="AY711" s="227" t="s">
        <v>174</v>
      </c>
    </row>
    <row r="712" spans="2:65" s="1" customFormat="1" ht="31.5" customHeight="1">
      <c r="B712" s="41"/>
      <c r="C712" s="193" t="s">
        <v>1053</v>
      </c>
      <c r="D712" s="193" t="s">
        <v>176</v>
      </c>
      <c r="E712" s="194" t="s">
        <v>1054</v>
      </c>
      <c r="F712" s="195" t="s">
        <v>1055</v>
      </c>
      <c r="G712" s="196" t="s">
        <v>223</v>
      </c>
      <c r="H712" s="197">
        <v>37.950000000000003</v>
      </c>
      <c r="I712" s="198"/>
      <c r="J712" s="199">
        <f>ROUND(I712*H712,2)</f>
        <v>0</v>
      </c>
      <c r="K712" s="195" t="s">
        <v>180</v>
      </c>
      <c r="L712" s="61"/>
      <c r="M712" s="200" t="s">
        <v>22</v>
      </c>
      <c r="N712" s="201" t="s">
        <v>48</v>
      </c>
      <c r="O712" s="42"/>
      <c r="P712" s="202">
        <f>O712*H712</f>
        <v>0</v>
      </c>
      <c r="Q712" s="202">
        <v>0</v>
      </c>
      <c r="R712" s="202">
        <f>Q712*H712</f>
        <v>0</v>
      </c>
      <c r="S712" s="202">
        <v>4.5999999999999999E-2</v>
      </c>
      <c r="T712" s="203">
        <f>S712*H712</f>
        <v>1.7457</v>
      </c>
      <c r="AR712" s="24" t="s">
        <v>181</v>
      </c>
      <c r="AT712" s="24" t="s">
        <v>176</v>
      </c>
      <c r="AU712" s="24" t="s">
        <v>86</v>
      </c>
      <c r="AY712" s="24" t="s">
        <v>174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24" t="s">
        <v>24</v>
      </c>
      <c r="BK712" s="204">
        <f>ROUND(I712*H712,2)</f>
        <v>0</v>
      </c>
      <c r="BL712" s="24" t="s">
        <v>181</v>
      </c>
      <c r="BM712" s="24" t="s">
        <v>1056</v>
      </c>
    </row>
    <row r="713" spans="2:65" s="11" customFormat="1" ht="13.5">
      <c r="B713" s="205"/>
      <c r="C713" s="206"/>
      <c r="D713" s="207" t="s">
        <v>191</v>
      </c>
      <c r="E713" s="208" t="s">
        <v>22</v>
      </c>
      <c r="F713" s="209" t="s">
        <v>722</v>
      </c>
      <c r="G713" s="206"/>
      <c r="H713" s="210" t="s">
        <v>22</v>
      </c>
      <c r="I713" s="211"/>
      <c r="J713" s="206"/>
      <c r="K713" s="206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191</v>
      </c>
      <c r="AU713" s="216" t="s">
        <v>86</v>
      </c>
      <c r="AV713" s="11" t="s">
        <v>24</v>
      </c>
      <c r="AW713" s="11" t="s">
        <v>41</v>
      </c>
      <c r="AX713" s="11" t="s">
        <v>77</v>
      </c>
      <c r="AY713" s="216" t="s">
        <v>174</v>
      </c>
    </row>
    <row r="714" spans="2:65" s="12" customFormat="1" ht="13.5">
      <c r="B714" s="217"/>
      <c r="C714" s="218"/>
      <c r="D714" s="207" t="s">
        <v>191</v>
      </c>
      <c r="E714" s="219" t="s">
        <v>22</v>
      </c>
      <c r="F714" s="220" t="s">
        <v>723</v>
      </c>
      <c r="G714" s="218"/>
      <c r="H714" s="221">
        <v>37.950000000000003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191</v>
      </c>
      <c r="AU714" s="227" t="s">
        <v>86</v>
      </c>
      <c r="AV714" s="12" t="s">
        <v>86</v>
      </c>
      <c r="AW714" s="12" t="s">
        <v>41</v>
      </c>
      <c r="AX714" s="12" t="s">
        <v>24</v>
      </c>
      <c r="AY714" s="227" t="s">
        <v>174</v>
      </c>
    </row>
    <row r="715" spans="2:65" s="10" customFormat="1" ht="22.35" customHeight="1">
      <c r="B715" s="176"/>
      <c r="C715" s="177"/>
      <c r="D715" s="190" t="s">
        <v>76</v>
      </c>
      <c r="E715" s="191" t="s">
        <v>738</v>
      </c>
      <c r="F715" s="191" t="s">
        <v>1057</v>
      </c>
      <c r="G715" s="177"/>
      <c r="H715" s="177"/>
      <c r="I715" s="180"/>
      <c r="J715" s="192">
        <f>BK715</f>
        <v>0</v>
      </c>
      <c r="K715" s="177"/>
      <c r="L715" s="182"/>
      <c r="M715" s="183"/>
      <c r="N715" s="184"/>
      <c r="O715" s="184"/>
      <c r="P715" s="185">
        <f>SUM(P716:P725)</f>
        <v>0</v>
      </c>
      <c r="Q715" s="184"/>
      <c r="R715" s="185">
        <f>SUM(R716:R725)</f>
        <v>4.6578999999999995E-2</v>
      </c>
      <c r="S715" s="184"/>
      <c r="T715" s="186">
        <f>SUM(T716:T725)</f>
        <v>0</v>
      </c>
      <c r="AR715" s="187" t="s">
        <v>24</v>
      </c>
      <c r="AT715" s="188" t="s">
        <v>76</v>
      </c>
      <c r="AU715" s="188" t="s">
        <v>86</v>
      </c>
      <c r="AY715" s="187" t="s">
        <v>174</v>
      </c>
      <c r="BK715" s="189">
        <f>SUM(BK716:BK725)</f>
        <v>0</v>
      </c>
    </row>
    <row r="716" spans="2:65" s="1" customFormat="1" ht="31.5" customHeight="1">
      <c r="B716" s="41"/>
      <c r="C716" s="193" t="s">
        <v>1058</v>
      </c>
      <c r="D716" s="193" t="s">
        <v>176</v>
      </c>
      <c r="E716" s="194" t="s">
        <v>1059</v>
      </c>
      <c r="F716" s="195" t="s">
        <v>1060</v>
      </c>
      <c r="G716" s="196" t="s">
        <v>223</v>
      </c>
      <c r="H716" s="197">
        <v>692</v>
      </c>
      <c r="I716" s="198"/>
      <c r="J716" s="199">
        <f>ROUND(I716*H716,2)</f>
        <v>0</v>
      </c>
      <c r="K716" s="195" t="s">
        <v>180</v>
      </c>
      <c r="L716" s="61"/>
      <c r="M716" s="200" t="s">
        <v>22</v>
      </c>
      <c r="N716" s="201" t="s">
        <v>48</v>
      </c>
      <c r="O716" s="42"/>
      <c r="P716" s="202">
        <f>O716*H716</f>
        <v>0</v>
      </c>
      <c r="Q716" s="202">
        <v>0</v>
      </c>
      <c r="R716" s="202">
        <f>Q716*H716</f>
        <v>0</v>
      </c>
      <c r="S716" s="202">
        <v>0</v>
      </c>
      <c r="T716" s="203">
        <f>S716*H716</f>
        <v>0</v>
      </c>
      <c r="AR716" s="24" t="s">
        <v>181</v>
      </c>
      <c r="AT716" s="24" t="s">
        <v>176</v>
      </c>
      <c r="AU716" s="24" t="s">
        <v>186</v>
      </c>
      <c r="AY716" s="24" t="s">
        <v>174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24" t="s">
        <v>24</v>
      </c>
      <c r="BK716" s="204">
        <f>ROUND(I716*H716,2)</f>
        <v>0</v>
      </c>
      <c r="BL716" s="24" t="s">
        <v>181</v>
      </c>
      <c r="BM716" s="24" t="s">
        <v>1061</v>
      </c>
    </row>
    <row r="717" spans="2:65" s="1" customFormat="1" ht="44.25" customHeight="1">
      <c r="B717" s="41"/>
      <c r="C717" s="193" t="s">
        <v>1062</v>
      </c>
      <c r="D717" s="193" t="s">
        <v>176</v>
      </c>
      <c r="E717" s="194" t="s">
        <v>1063</v>
      </c>
      <c r="F717" s="195" t="s">
        <v>1064</v>
      </c>
      <c r="G717" s="196" t="s">
        <v>223</v>
      </c>
      <c r="H717" s="197">
        <v>20760</v>
      </c>
      <c r="I717" s="198"/>
      <c r="J717" s="199">
        <f>ROUND(I717*H717,2)</f>
        <v>0</v>
      </c>
      <c r="K717" s="195" t="s">
        <v>180</v>
      </c>
      <c r="L717" s="61"/>
      <c r="M717" s="200" t="s">
        <v>22</v>
      </c>
      <c r="N717" s="201" t="s">
        <v>48</v>
      </c>
      <c r="O717" s="42"/>
      <c r="P717" s="202">
        <f>O717*H717</f>
        <v>0</v>
      </c>
      <c r="Q717" s="202">
        <v>0</v>
      </c>
      <c r="R717" s="202">
        <f>Q717*H717</f>
        <v>0</v>
      </c>
      <c r="S717" s="202">
        <v>0</v>
      </c>
      <c r="T717" s="203">
        <f>S717*H717</f>
        <v>0</v>
      </c>
      <c r="AR717" s="24" t="s">
        <v>181</v>
      </c>
      <c r="AT717" s="24" t="s">
        <v>176</v>
      </c>
      <c r="AU717" s="24" t="s">
        <v>186</v>
      </c>
      <c r="AY717" s="24" t="s">
        <v>174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24" t="s">
        <v>24</v>
      </c>
      <c r="BK717" s="204">
        <f>ROUND(I717*H717,2)</f>
        <v>0</v>
      </c>
      <c r="BL717" s="24" t="s">
        <v>181</v>
      </c>
      <c r="BM717" s="24" t="s">
        <v>1065</v>
      </c>
    </row>
    <row r="718" spans="2:65" s="12" customFormat="1" ht="13.5">
      <c r="B718" s="217"/>
      <c r="C718" s="218"/>
      <c r="D718" s="230" t="s">
        <v>191</v>
      </c>
      <c r="E718" s="240" t="s">
        <v>22</v>
      </c>
      <c r="F718" s="241" t="s">
        <v>1066</v>
      </c>
      <c r="G718" s="218"/>
      <c r="H718" s="242">
        <v>20760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191</v>
      </c>
      <c r="AU718" s="227" t="s">
        <v>186</v>
      </c>
      <c r="AV718" s="12" t="s">
        <v>86</v>
      </c>
      <c r="AW718" s="12" t="s">
        <v>41</v>
      </c>
      <c r="AX718" s="12" t="s">
        <v>24</v>
      </c>
      <c r="AY718" s="227" t="s">
        <v>174</v>
      </c>
    </row>
    <row r="719" spans="2:65" s="1" customFormat="1" ht="31.5" customHeight="1">
      <c r="B719" s="41"/>
      <c r="C719" s="193" t="s">
        <v>1067</v>
      </c>
      <c r="D719" s="193" t="s">
        <v>176</v>
      </c>
      <c r="E719" s="194" t="s">
        <v>1068</v>
      </c>
      <c r="F719" s="195" t="s">
        <v>1069</v>
      </c>
      <c r="G719" s="196" t="s">
        <v>223</v>
      </c>
      <c r="H719" s="197">
        <v>692</v>
      </c>
      <c r="I719" s="198"/>
      <c r="J719" s="199">
        <f>ROUND(I719*H719,2)</f>
        <v>0</v>
      </c>
      <c r="K719" s="195" t="s">
        <v>180</v>
      </c>
      <c r="L719" s="61"/>
      <c r="M719" s="200" t="s">
        <v>22</v>
      </c>
      <c r="N719" s="201" t="s">
        <v>48</v>
      </c>
      <c r="O719" s="42"/>
      <c r="P719" s="202">
        <f>O719*H719</f>
        <v>0</v>
      </c>
      <c r="Q719" s="202">
        <v>0</v>
      </c>
      <c r="R719" s="202">
        <f>Q719*H719</f>
        <v>0</v>
      </c>
      <c r="S719" s="202">
        <v>0</v>
      </c>
      <c r="T719" s="203">
        <f>S719*H719</f>
        <v>0</v>
      </c>
      <c r="AR719" s="24" t="s">
        <v>181</v>
      </c>
      <c r="AT719" s="24" t="s">
        <v>176</v>
      </c>
      <c r="AU719" s="24" t="s">
        <v>186</v>
      </c>
      <c r="AY719" s="24" t="s">
        <v>174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24" t="s">
        <v>24</v>
      </c>
      <c r="BK719" s="204">
        <f>ROUND(I719*H719,2)</f>
        <v>0</v>
      </c>
      <c r="BL719" s="24" t="s">
        <v>181</v>
      </c>
      <c r="BM719" s="24" t="s">
        <v>1070</v>
      </c>
    </row>
    <row r="720" spans="2:65" s="1" customFormat="1" ht="22.5" customHeight="1">
      <c r="B720" s="41"/>
      <c r="C720" s="193" t="s">
        <v>1071</v>
      </c>
      <c r="D720" s="193" t="s">
        <v>176</v>
      </c>
      <c r="E720" s="194" t="s">
        <v>1072</v>
      </c>
      <c r="F720" s="195" t="s">
        <v>1073</v>
      </c>
      <c r="G720" s="196" t="s">
        <v>223</v>
      </c>
      <c r="H720" s="197">
        <v>692</v>
      </c>
      <c r="I720" s="198"/>
      <c r="J720" s="199">
        <f>ROUND(I720*H720,2)</f>
        <v>0</v>
      </c>
      <c r="K720" s="195" t="s">
        <v>180</v>
      </c>
      <c r="L720" s="61"/>
      <c r="M720" s="200" t="s">
        <v>22</v>
      </c>
      <c r="N720" s="201" t="s">
        <v>48</v>
      </c>
      <c r="O720" s="42"/>
      <c r="P720" s="202">
        <f>O720*H720</f>
        <v>0</v>
      </c>
      <c r="Q720" s="202">
        <v>0</v>
      </c>
      <c r="R720" s="202">
        <f>Q720*H720</f>
        <v>0</v>
      </c>
      <c r="S720" s="202">
        <v>0</v>
      </c>
      <c r="T720" s="203">
        <f>S720*H720</f>
        <v>0</v>
      </c>
      <c r="AR720" s="24" t="s">
        <v>181</v>
      </c>
      <c r="AT720" s="24" t="s">
        <v>176</v>
      </c>
      <c r="AU720" s="24" t="s">
        <v>186</v>
      </c>
      <c r="AY720" s="24" t="s">
        <v>174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24" t="s">
        <v>24</v>
      </c>
      <c r="BK720" s="204">
        <f>ROUND(I720*H720,2)</f>
        <v>0</v>
      </c>
      <c r="BL720" s="24" t="s">
        <v>181</v>
      </c>
      <c r="BM720" s="24" t="s">
        <v>1074</v>
      </c>
    </row>
    <row r="721" spans="2:65" s="1" customFormat="1" ht="22.5" customHeight="1">
      <c r="B721" s="41"/>
      <c r="C721" s="193" t="s">
        <v>1075</v>
      </c>
      <c r="D721" s="193" t="s">
        <v>176</v>
      </c>
      <c r="E721" s="194" t="s">
        <v>1076</v>
      </c>
      <c r="F721" s="195" t="s">
        <v>1077</v>
      </c>
      <c r="G721" s="196" t="s">
        <v>223</v>
      </c>
      <c r="H721" s="197">
        <v>20760</v>
      </c>
      <c r="I721" s="198"/>
      <c r="J721" s="199">
        <f>ROUND(I721*H721,2)</f>
        <v>0</v>
      </c>
      <c r="K721" s="195" t="s">
        <v>180</v>
      </c>
      <c r="L721" s="61"/>
      <c r="M721" s="200" t="s">
        <v>22</v>
      </c>
      <c r="N721" s="201" t="s">
        <v>48</v>
      </c>
      <c r="O721" s="42"/>
      <c r="P721" s="202">
        <f>O721*H721</f>
        <v>0</v>
      </c>
      <c r="Q721" s="202">
        <v>0</v>
      </c>
      <c r="R721" s="202">
        <f>Q721*H721</f>
        <v>0</v>
      </c>
      <c r="S721" s="202">
        <v>0</v>
      </c>
      <c r="T721" s="203">
        <f>S721*H721</f>
        <v>0</v>
      </c>
      <c r="AR721" s="24" t="s">
        <v>181</v>
      </c>
      <c r="AT721" s="24" t="s">
        <v>176</v>
      </c>
      <c r="AU721" s="24" t="s">
        <v>186</v>
      </c>
      <c r="AY721" s="24" t="s">
        <v>174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24" t="s">
        <v>24</v>
      </c>
      <c r="BK721" s="204">
        <f>ROUND(I721*H721,2)</f>
        <v>0</v>
      </c>
      <c r="BL721" s="24" t="s">
        <v>181</v>
      </c>
      <c r="BM721" s="24" t="s">
        <v>1078</v>
      </c>
    </row>
    <row r="722" spans="2:65" s="12" customFormat="1" ht="13.5">
      <c r="B722" s="217"/>
      <c r="C722" s="218"/>
      <c r="D722" s="230" t="s">
        <v>191</v>
      </c>
      <c r="E722" s="240" t="s">
        <v>22</v>
      </c>
      <c r="F722" s="241" t="s">
        <v>1066</v>
      </c>
      <c r="G722" s="218"/>
      <c r="H722" s="242">
        <v>20760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191</v>
      </c>
      <c r="AU722" s="227" t="s">
        <v>186</v>
      </c>
      <c r="AV722" s="12" t="s">
        <v>86</v>
      </c>
      <c r="AW722" s="12" t="s">
        <v>41</v>
      </c>
      <c r="AX722" s="12" t="s">
        <v>24</v>
      </c>
      <c r="AY722" s="227" t="s">
        <v>174</v>
      </c>
    </row>
    <row r="723" spans="2:65" s="1" customFormat="1" ht="22.5" customHeight="1">
      <c r="B723" s="41"/>
      <c r="C723" s="193" t="s">
        <v>1079</v>
      </c>
      <c r="D723" s="193" t="s">
        <v>176</v>
      </c>
      <c r="E723" s="194" t="s">
        <v>1080</v>
      </c>
      <c r="F723" s="195" t="s">
        <v>1081</v>
      </c>
      <c r="G723" s="196" t="s">
        <v>223</v>
      </c>
      <c r="H723" s="197">
        <v>692</v>
      </c>
      <c r="I723" s="198"/>
      <c r="J723" s="199">
        <f>ROUND(I723*H723,2)</f>
        <v>0</v>
      </c>
      <c r="K723" s="195" t="s">
        <v>180</v>
      </c>
      <c r="L723" s="61"/>
      <c r="M723" s="200" t="s">
        <v>22</v>
      </c>
      <c r="N723" s="201" t="s">
        <v>48</v>
      </c>
      <c r="O723" s="42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4" t="s">
        <v>181</v>
      </c>
      <c r="AT723" s="24" t="s">
        <v>176</v>
      </c>
      <c r="AU723" s="24" t="s">
        <v>186</v>
      </c>
      <c r="AY723" s="24" t="s">
        <v>174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24</v>
      </c>
      <c r="BK723" s="204">
        <f>ROUND(I723*H723,2)</f>
        <v>0</v>
      </c>
      <c r="BL723" s="24" t="s">
        <v>181</v>
      </c>
      <c r="BM723" s="24" t="s">
        <v>1082</v>
      </c>
    </row>
    <row r="724" spans="2:65" s="1" customFormat="1" ht="31.5" customHeight="1">
      <c r="B724" s="41"/>
      <c r="C724" s="193" t="s">
        <v>1083</v>
      </c>
      <c r="D724" s="193" t="s">
        <v>176</v>
      </c>
      <c r="E724" s="194" t="s">
        <v>1084</v>
      </c>
      <c r="F724" s="195" t="s">
        <v>1085</v>
      </c>
      <c r="G724" s="196" t="s">
        <v>223</v>
      </c>
      <c r="H724" s="197">
        <v>358.3</v>
      </c>
      <c r="I724" s="198"/>
      <c r="J724" s="199">
        <f>ROUND(I724*H724,2)</f>
        <v>0</v>
      </c>
      <c r="K724" s="195" t="s">
        <v>180</v>
      </c>
      <c r="L724" s="61"/>
      <c r="M724" s="200" t="s">
        <v>22</v>
      </c>
      <c r="N724" s="201" t="s">
        <v>48</v>
      </c>
      <c r="O724" s="42"/>
      <c r="P724" s="202">
        <f>O724*H724</f>
        <v>0</v>
      </c>
      <c r="Q724" s="202">
        <v>1.2999999999999999E-4</v>
      </c>
      <c r="R724" s="202">
        <f>Q724*H724</f>
        <v>4.6578999999999995E-2</v>
      </c>
      <c r="S724" s="202">
        <v>0</v>
      </c>
      <c r="T724" s="203">
        <f>S724*H724</f>
        <v>0</v>
      </c>
      <c r="AR724" s="24" t="s">
        <v>181</v>
      </c>
      <c r="AT724" s="24" t="s">
        <v>176</v>
      </c>
      <c r="AU724" s="24" t="s">
        <v>186</v>
      </c>
      <c r="AY724" s="24" t="s">
        <v>174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24" t="s">
        <v>24</v>
      </c>
      <c r="BK724" s="204">
        <f>ROUND(I724*H724,2)</f>
        <v>0</v>
      </c>
      <c r="BL724" s="24" t="s">
        <v>181</v>
      </c>
      <c r="BM724" s="24" t="s">
        <v>1086</v>
      </c>
    </row>
    <row r="725" spans="2:65" s="12" customFormat="1" ht="13.5">
      <c r="B725" s="217"/>
      <c r="C725" s="218"/>
      <c r="D725" s="207" t="s">
        <v>191</v>
      </c>
      <c r="E725" s="219" t="s">
        <v>22</v>
      </c>
      <c r="F725" s="220" t="s">
        <v>1087</v>
      </c>
      <c r="G725" s="218"/>
      <c r="H725" s="221">
        <v>358.3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191</v>
      </c>
      <c r="AU725" s="227" t="s">
        <v>186</v>
      </c>
      <c r="AV725" s="12" t="s">
        <v>86</v>
      </c>
      <c r="AW725" s="12" t="s">
        <v>41</v>
      </c>
      <c r="AX725" s="12" t="s">
        <v>24</v>
      </c>
      <c r="AY725" s="227" t="s">
        <v>174</v>
      </c>
    </row>
    <row r="726" spans="2:65" s="10" customFormat="1" ht="29.85" customHeight="1">
      <c r="B726" s="176"/>
      <c r="C726" s="177"/>
      <c r="D726" s="190" t="s">
        <v>76</v>
      </c>
      <c r="E726" s="191" t="s">
        <v>1088</v>
      </c>
      <c r="F726" s="191" t="s">
        <v>1089</v>
      </c>
      <c r="G726" s="177"/>
      <c r="H726" s="177"/>
      <c r="I726" s="180"/>
      <c r="J726" s="192">
        <f>BK726</f>
        <v>0</v>
      </c>
      <c r="K726" s="177"/>
      <c r="L726" s="182"/>
      <c r="M726" s="183"/>
      <c r="N726" s="184"/>
      <c r="O726" s="184"/>
      <c r="P726" s="185">
        <f>SUM(P727:P728)</f>
        <v>0</v>
      </c>
      <c r="Q726" s="184"/>
      <c r="R726" s="185">
        <f>SUM(R727:R728)</f>
        <v>0</v>
      </c>
      <c r="S726" s="184"/>
      <c r="T726" s="186">
        <f>SUM(T727:T728)</f>
        <v>0</v>
      </c>
      <c r="AR726" s="187" t="s">
        <v>24</v>
      </c>
      <c r="AT726" s="188" t="s">
        <v>76</v>
      </c>
      <c r="AU726" s="188" t="s">
        <v>24</v>
      </c>
      <c r="AY726" s="187" t="s">
        <v>174</v>
      </c>
      <c r="BK726" s="189">
        <f>SUM(BK727:BK728)</f>
        <v>0</v>
      </c>
    </row>
    <row r="727" spans="2:65" s="1" customFormat="1" ht="44.25" customHeight="1">
      <c r="B727" s="41"/>
      <c r="C727" s="193" t="s">
        <v>1090</v>
      </c>
      <c r="D727" s="193" t="s">
        <v>176</v>
      </c>
      <c r="E727" s="194" t="s">
        <v>1091</v>
      </c>
      <c r="F727" s="195" t="s">
        <v>1092</v>
      </c>
      <c r="G727" s="196" t="s">
        <v>242</v>
      </c>
      <c r="H727" s="197">
        <v>2064.7190000000001</v>
      </c>
      <c r="I727" s="198"/>
      <c r="J727" s="199">
        <f>ROUND(I727*H727,2)</f>
        <v>0</v>
      </c>
      <c r="K727" s="195" t="s">
        <v>180</v>
      </c>
      <c r="L727" s="61"/>
      <c r="M727" s="200" t="s">
        <v>22</v>
      </c>
      <c r="N727" s="201" t="s">
        <v>48</v>
      </c>
      <c r="O727" s="42"/>
      <c r="P727" s="202">
        <f>O727*H727</f>
        <v>0</v>
      </c>
      <c r="Q727" s="202">
        <v>0</v>
      </c>
      <c r="R727" s="202">
        <f>Q727*H727</f>
        <v>0</v>
      </c>
      <c r="S727" s="202">
        <v>0</v>
      </c>
      <c r="T727" s="203">
        <f>S727*H727</f>
        <v>0</v>
      </c>
      <c r="AR727" s="24" t="s">
        <v>181</v>
      </c>
      <c r="AT727" s="24" t="s">
        <v>176</v>
      </c>
      <c r="AU727" s="24" t="s">
        <v>86</v>
      </c>
      <c r="AY727" s="24" t="s">
        <v>174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24" t="s">
        <v>24</v>
      </c>
      <c r="BK727" s="204">
        <f>ROUND(I727*H727,2)</f>
        <v>0</v>
      </c>
      <c r="BL727" s="24" t="s">
        <v>181</v>
      </c>
      <c r="BM727" s="24" t="s">
        <v>1093</v>
      </c>
    </row>
    <row r="728" spans="2:65" s="1" customFormat="1" ht="57" customHeight="1">
      <c r="B728" s="41"/>
      <c r="C728" s="193" t="s">
        <v>1094</v>
      </c>
      <c r="D728" s="193" t="s">
        <v>176</v>
      </c>
      <c r="E728" s="194" t="s">
        <v>1095</v>
      </c>
      <c r="F728" s="195" t="s">
        <v>1096</v>
      </c>
      <c r="G728" s="196" t="s">
        <v>242</v>
      </c>
      <c r="H728" s="197">
        <v>2064.7190000000001</v>
      </c>
      <c r="I728" s="198"/>
      <c r="J728" s="199">
        <f>ROUND(I728*H728,2)</f>
        <v>0</v>
      </c>
      <c r="K728" s="195" t="s">
        <v>180</v>
      </c>
      <c r="L728" s="61"/>
      <c r="M728" s="200" t="s">
        <v>22</v>
      </c>
      <c r="N728" s="201" t="s">
        <v>48</v>
      </c>
      <c r="O728" s="42"/>
      <c r="P728" s="202">
        <f>O728*H728</f>
        <v>0</v>
      </c>
      <c r="Q728" s="202">
        <v>0</v>
      </c>
      <c r="R728" s="202">
        <f>Q728*H728</f>
        <v>0</v>
      </c>
      <c r="S728" s="202">
        <v>0</v>
      </c>
      <c r="T728" s="203">
        <f>S728*H728</f>
        <v>0</v>
      </c>
      <c r="AR728" s="24" t="s">
        <v>181</v>
      </c>
      <c r="AT728" s="24" t="s">
        <v>176</v>
      </c>
      <c r="AU728" s="24" t="s">
        <v>86</v>
      </c>
      <c r="AY728" s="24" t="s">
        <v>174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24" t="s">
        <v>24</v>
      </c>
      <c r="BK728" s="204">
        <f>ROUND(I728*H728,2)</f>
        <v>0</v>
      </c>
      <c r="BL728" s="24" t="s">
        <v>181</v>
      </c>
      <c r="BM728" s="24" t="s">
        <v>1097</v>
      </c>
    </row>
    <row r="729" spans="2:65" s="10" customFormat="1" ht="37.35" customHeight="1">
      <c r="B729" s="176"/>
      <c r="C729" s="177"/>
      <c r="D729" s="178" t="s">
        <v>76</v>
      </c>
      <c r="E729" s="179" t="s">
        <v>1098</v>
      </c>
      <c r="F729" s="179" t="s">
        <v>1099</v>
      </c>
      <c r="G729" s="177"/>
      <c r="H729" s="177"/>
      <c r="I729" s="180"/>
      <c r="J729" s="181">
        <f>BK729</f>
        <v>0</v>
      </c>
      <c r="K729" s="177"/>
      <c r="L729" s="182"/>
      <c r="M729" s="183"/>
      <c r="N729" s="184"/>
      <c r="O729" s="184"/>
      <c r="P729" s="185">
        <f>P730+P821+P845+P887+P905+P953+P962+P996+P1089+P1130+P1143+P1312+P1334+P1343</f>
        <v>0</v>
      </c>
      <c r="Q729" s="184"/>
      <c r="R729" s="185">
        <f>R730+R821+R845+R887+R905+R953+R962+R996+R1089+R1130+R1143+R1312+R1334+R1343</f>
        <v>83.710066999999967</v>
      </c>
      <c r="S729" s="184"/>
      <c r="T729" s="186">
        <f>T730+T821+T845+T887+T905+T953+T962+T996+T1089+T1130+T1143+T1312+T1334+T1343</f>
        <v>0.51200000000000001</v>
      </c>
      <c r="AR729" s="187" t="s">
        <v>86</v>
      </c>
      <c r="AT729" s="188" t="s">
        <v>76</v>
      </c>
      <c r="AU729" s="188" t="s">
        <v>77</v>
      </c>
      <c r="AY729" s="187" t="s">
        <v>174</v>
      </c>
      <c r="BK729" s="189">
        <f>BK730+BK821+BK845+BK887+BK905+BK953+BK962+BK996+BK1089+BK1130+BK1143+BK1312+BK1334+BK1343</f>
        <v>0</v>
      </c>
    </row>
    <row r="730" spans="2:65" s="10" customFormat="1" ht="19.899999999999999" customHeight="1">
      <c r="B730" s="176"/>
      <c r="C730" s="177"/>
      <c r="D730" s="190" t="s">
        <v>76</v>
      </c>
      <c r="E730" s="191" t="s">
        <v>1100</v>
      </c>
      <c r="F730" s="191" t="s">
        <v>1101</v>
      </c>
      <c r="G730" s="177"/>
      <c r="H730" s="177"/>
      <c r="I730" s="180"/>
      <c r="J730" s="192">
        <f>BK730</f>
        <v>0</v>
      </c>
      <c r="K730" s="177"/>
      <c r="L730" s="182"/>
      <c r="M730" s="183"/>
      <c r="N730" s="184"/>
      <c r="O730" s="184"/>
      <c r="P730" s="185">
        <f>SUM(P731:P820)</f>
        <v>0</v>
      </c>
      <c r="Q730" s="184"/>
      <c r="R730" s="185">
        <f>SUM(R731:R820)</f>
        <v>5.4230811499999998</v>
      </c>
      <c r="S730" s="184"/>
      <c r="T730" s="186">
        <f>SUM(T731:T820)</f>
        <v>0</v>
      </c>
      <c r="AR730" s="187" t="s">
        <v>86</v>
      </c>
      <c r="AT730" s="188" t="s">
        <v>76</v>
      </c>
      <c r="AU730" s="188" t="s">
        <v>24</v>
      </c>
      <c r="AY730" s="187" t="s">
        <v>174</v>
      </c>
      <c r="BK730" s="189">
        <f>SUM(BK731:BK820)</f>
        <v>0</v>
      </c>
    </row>
    <row r="731" spans="2:65" s="1" customFormat="1" ht="31.5" customHeight="1">
      <c r="B731" s="41"/>
      <c r="C731" s="193" t="s">
        <v>1102</v>
      </c>
      <c r="D731" s="193" t="s">
        <v>176</v>
      </c>
      <c r="E731" s="194" t="s">
        <v>1103</v>
      </c>
      <c r="F731" s="195" t="s">
        <v>1104</v>
      </c>
      <c r="G731" s="196" t="s">
        <v>223</v>
      </c>
      <c r="H731" s="197">
        <v>613.38900000000001</v>
      </c>
      <c r="I731" s="198"/>
      <c r="J731" s="199">
        <f>ROUND(I731*H731,2)</f>
        <v>0</v>
      </c>
      <c r="K731" s="195" t="s">
        <v>180</v>
      </c>
      <c r="L731" s="61"/>
      <c r="M731" s="200" t="s">
        <v>22</v>
      </c>
      <c r="N731" s="201" t="s">
        <v>48</v>
      </c>
      <c r="O731" s="42"/>
      <c r="P731" s="202">
        <f>O731*H731</f>
        <v>0</v>
      </c>
      <c r="Q731" s="202">
        <v>0</v>
      </c>
      <c r="R731" s="202">
        <f>Q731*H731</f>
        <v>0</v>
      </c>
      <c r="S731" s="202">
        <v>0</v>
      </c>
      <c r="T731" s="203">
        <f>S731*H731</f>
        <v>0</v>
      </c>
      <c r="AR731" s="24" t="s">
        <v>269</v>
      </c>
      <c r="AT731" s="24" t="s">
        <v>176</v>
      </c>
      <c r="AU731" s="24" t="s">
        <v>86</v>
      </c>
      <c r="AY731" s="24" t="s">
        <v>174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24" t="s">
        <v>24</v>
      </c>
      <c r="BK731" s="204">
        <f>ROUND(I731*H731,2)</f>
        <v>0</v>
      </c>
      <c r="BL731" s="24" t="s">
        <v>269</v>
      </c>
      <c r="BM731" s="24" t="s">
        <v>1105</v>
      </c>
    </row>
    <row r="732" spans="2:65" s="11" customFormat="1" ht="13.5">
      <c r="B732" s="205"/>
      <c r="C732" s="206"/>
      <c r="D732" s="207" t="s">
        <v>191</v>
      </c>
      <c r="E732" s="208" t="s">
        <v>22</v>
      </c>
      <c r="F732" s="209" t="s">
        <v>263</v>
      </c>
      <c r="G732" s="206"/>
      <c r="H732" s="210" t="s">
        <v>22</v>
      </c>
      <c r="I732" s="211"/>
      <c r="J732" s="206"/>
      <c r="K732" s="206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191</v>
      </c>
      <c r="AU732" s="216" t="s">
        <v>86</v>
      </c>
      <c r="AV732" s="11" t="s">
        <v>24</v>
      </c>
      <c r="AW732" s="11" t="s">
        <v>41</v>
      </c>
      <c r="AX732" s="11" t="s">
        <v>77</v>
      </c>
      <c r="AY732" s="216" t="s">
        <v>174</v>
      </c>
    </row>
    <row r="733" spans="2:65" s="12" customFormat="1" ht="13.5">
      <c r="B733" s="217"/>
      <c r="C733" s="218"/>
      <c r="D733" s="207" t="s">
        <v>191</v>
      </c>
      <c r="E733" s="219" t="s">
        <v>22</v>
      </c>
      <c r="F733" s="220" t="s">
        <v>264</v>
      </c>
      <c r="G733" s="218"/>
      <c r="H733" s="221">
        <v>184.60300000000001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191</v>
      </c>
      <c r="AU733" s="227" t="s">
        <v>86</v>
      </c>
      <c r="AV733" s="12" t="s">
        <v>86</v>
      </c>
      <c r="AW733" s="12" t="s">
        <v>41</v>
      </c>
      <c r="AX733" s="12" t="s">
        <v>77</v>
      </c>
      <c r="AY733" s="227" t="s">
        <v>174</v>
      </c>
    </row>
    <row r="734" spans="2:65" s="11" customFormat="1" ht="13.5">
      <c r="B734" s="205"/>
      <c r="C734" s="206"/>
      <c r="D734" s="207" t="s">
        <v>191</v>
      </c>
      <c r="E734" s="208" t="s">
        <v>22</v>
      </c>
      <c r="F734" s="209" t="s">
        <v>265</v>
      </c>
      <c r="G734" s="206"/>
      <c r="H734" s="210" t="s">
        <v>22</v>
      </c>
      <c r="I734" s="211"/>
      <c r="J734" s="206"/>
      <c r="K734" s="206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191</v>
      </c>
      <c r="AU734" s="216" t="s">
        <v>86</v>
      </c>
      <c r="AV734" s="11" t="s">
        <v>24</v>
      </c>
      <c r="AW734" s="11" t="s">
        <v>41</v>
      </c>
      <c r="AX734" s="11" t="s">
        <v>77</v>
      </c>
      <c r="AY734" s="216" t="s">
        <v>174</v>
      </c>
    </row>
    <row r="735" spans="2:65" s="12" customFormat="1" ht="13.5">
      <c r="B735" s="217"/>
      <c r="C735" s="218"/>
      <c r="D735" s="207" t="s">
        <v>191</v>
      </c>
      <c r="E735" s="219" t="s">
        <v>22</v>
      </c>
      <c r="F735" s="220" t="s">
        <v>266</v>
      </c>
      <c r="G735" s="218"/>
      <c r="H735" s="221">
        <v>59.78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191</v>
      </c>
      <c r="AU735" s="227" t="s">
        <v>86</v>
      </c>
      <c r="AV735" s="12" t="s">
        <v>86</v>
      </c>
      <c r="AW735" s="12" t="s">
        <v>41</v>
      </c>
      <c r="AX735" s="12" t="s">
        <v>77</v>
      </c>
      <c r="AY735" s="227" t="s">
        <v>174</v>
      </c>
    </row>
    <row r="736" spans="2:65" s="11" customFormat="1" ht="13.5">
      <c r="B736" s="205"/>
      <c r="C736" s="206"/>
      <c r="D736" s="207" t="s">
        <v>191</v>
      </c>
      <c r="E736" s="208" t="s">
        <v>22</v>
      </c>
      <c r="F736" s="209" t="s">
        <v>267</v>
      </c>
      <c r="G736" s="206"/>
      <c r="H736" s="210" t="s">
        <v>22</v>
      </c>
      <c r="I736" s="211"/>
      <c r="J736" s="206"/>
      <c r="K736" s="206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191</v>
      </c>
      <c r="AU736" s="216" t="s">
        <v>86</v>
      </c>
      <c r="AV736" s="11" t="s">
        <v>24</v>
      </c>
      <c r="AW736" s="11" t="s">
        <v>41</v>
      </c>
      <c r="AX736" s="11" t="s">
        <v>77</v>
      </c>
      <c r="AY736" s="216" t="s">
        <v>174</v>
      </c>
    </row>
    <row r="737" spans="2:65" s="12" customFormat="1" ht="13.5">
      <c r="B737" s="217"/>
      <c r="C737" s="218"/>
      <c r="D737" s="207" t="s">
        <v>191</v>
      </c>
      <c r="E737" s="219" t="s">
        <v>22</v>
      </c>
      <c r="F737" s="220" t="s">
        <v>268</v>
      </c>
      <c r="G737" s="218"/>
      <c r="H737" s="221">
        <v>80.141999999999996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191</v>
      </c>
      <c r="AU737" s="227" t="s">
        <v>86</v>
      </c>
      <c r="AV737" s="12" t="s">
        <v>86</v>
      </c>
      <c r="AW737" s="12" t="s">
        <v>41</v>
      </c>
      <c r="AX737" s="12" t="s">
        <v>77</v>
      </c>
      <c r="AY737" s="227" t="s">
        <v>174</v>
      </c>
    </row>
    <row r="738" spans="2:65" s="11" customFormat="1" ht="13.5">
      <c r="B738" s="205"/>
      <c r="C738" s="206"/>
      <c r="D738" s="207" t="s">
        <v>191</v>
      </c>
      <c r="E738" s="208" t="s">
        <v>22</v>
      </c>
      <c r="F738" s="209" t="s">
        <v>1106</v>
      </c>
      <c r="G738" s="206"/>
      <c r="H738" s="210" t="s">
        <v>22</v>
      </c>
      <c r="I738" s="211"/>
      <c r="J738" s="206"/>
      <c r="K738" s="206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191</v>
      </c>
      <c r="AU738" s="216" t="s">
        <v>86</v>
      </c>
      <c r="AV738" s="11" t="s">
        <v>24</v>
      </c>
      <c r="AW738" s="11" t="s">
        <v>41</v>
      </c>
      <c r="AX738" s="11" t="s">
        <v>77</v>
      </c>
      <c r="AY738" s="216" t="s">
        <v>174</v>
      </c>
    </row>
    <row r="739" spans="2:65" s="12" customFormat="1" ht="13.5">
      <c r="B739" s="217"/>
      <c r="C739" s="218"/>
      <c r="D739" s="207" t="s">
        <v>191</v>
      </c>
      <c r="E739" s="219" t="s">
        <v>22</v>
      </c>
      <c r="F739" s="220" t="s">
        <v>1107</v>
      </c>
      <c r="G739" s="218"/>
      <c r="H739" s="221">
        <v>288.86399999999998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191</v>
      </c>
      <c r="AU739" s="227" t="s">
        <v>86</v>
      </c>
      <c r="AV739" s="12" t="s">
        <v>86</v>
      </c>
      <c r="AW739" s="12" t="s">
        <v>41</v>
      </c>
      <c r="AX739" s="12" t="s">
        <v>77</v>
      </c>
      <c r="AY739" s="227" t="s">
        <v>174</v>
      </c>
    </row>
    <row r="740" spans="2:65" s="13" customFormat="1" ht="13.5">
      <c r="B740" s="228"/>
      <c r="C740" s="229"/>
      <c r="D740" s="230" t="s">
        <v>191</v>
      </c>
      <c r="E740" s="231" t="s">
        <v>22</v>
      </c>
      <c r="F740" s="232" t="s">
        <v>206</v>
      </c>
      <c r="G740" s="229"/>
      <c r="H740" s="233">
        <v>613.38900000000001</v>
      </c>
      <c r="I740" s="234"/>
      <c r="J740" s="229"/>
      <c r="K740" s="229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191</v>
      </c>
      <c r="AU740" s="239" t="s">
        <v>86</v>
      </c>
      <c r="AV740" s="13" t="s">
        <v>181</v>
      </c>
      <c r="AW740" s="13" t="s">
        <v>41</v>
      </c>
      <c r="AX740" s="13" t="s">
        <v>24</v>
      </c>
      <c r="AY740" s="239" t="s">
        <v>174</v>
      </c>
    </row>
    <row r="741" spans="2:65" s="1" customFormat="1" ht="44.25" customHeight="1">
      <c r="B741" s="41"/>
      <c r="C741" s="245" t="s">
        <v>1108</v>
      </c>
      <c r="D741" s="245" t="s">
        <v>253</v>
      </c>
      <c r="E741" s="246" t="s">
        <v>1109</v>
      </c>
      <c r="F741" s="247" t="s">
        <v>1110</v>
      </c>
      <c r="G741" s="248" t="s">
        <v>242</v>
      </c>
      <c r="H741" s="249">
        <v>0.22500000000000001</v>
      </c>
      <c r="I741" s="250"/>
      <c r="J741" s="251">
        <f>ROUND(I741*H741,2)</f>
        <v>0</v>
      </c>
      <c r="K741" s="247" t="s">
        <v>180</v>
      </c>
      <c r="L741" s="252"/>
      <c r="M741" s="253" t="s">
        <v>22</v>
      </c>
      <c r="N741" s="254" t="s">
        <v>48</v>
      </c>
      <c r="O741" s="42"/>
      <c r="P741" s="202">
        <f>O741*H741</f>
        <v>0</v>
      </c>
      <c r="Q741" s="202">
        <v>1</v>
      </c>
      <c r="R741" s="202">
        <f>Q741*H741</f>
        <v>0.22500000000000001</v>
      </c>
      <c r="S741" s="202">
        <v>0</v>
      </c>
      <c r="T741" s="203">
        <f>S741*H741</f>
        <v>0</v>
      </c>
      <c r="AR741" s="24" t="s">
        <v>385</v>
      </c>
      <c r="AT741" s="24" t="s">
        <v>253</v>
      </c>
      <c r="AU741" s="24" t="s">
        <v>86</v>
      </c>
      <c r="AY741" s="24" t="s">
        <v>174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24</v>
      </c>
      <c r="BK741" s="204">
        <f>ROUND(I741*H741,2)</f>
        <v>0</v>
      </c>
      <c r="BL741" s="24" t="s">
        <v>269</v>
      </c>
      <c r="BM741" s="24" t="s">
        <v>1111</v>
      </c>
    </row>
    <row r="742" spans="2:65" s="1" customFormat="1" ht="27">
      <c r="B742" s="41"/>
      <c r="C742" s="63"/>
      <c r="D742" s="207" t="s">
        <v>237</v>
      </c>
      <c r="E742" s="63"/>
      <c r="F742" s="255" t="s">
        <v>1112</v>
      </c>
      <c r="G742" s="63"/>
      <c r="H742" s="63"/>
      <c r="I742" s="163"/>
      <c r="J742" s="63"/>
      <c r="K742" s="63"/>
      <c r="L742" s="61"/>
      <c r="M742" s="244"/>
      <c r="N742" s="42"/>
      <c r="O742" s="42"/>
      <c r="P742" s="42"/>
      <c r="Q742" s="42"/>
      <c r="R742" s="42"/>
      <c r="S742" s="42"/>
      <c r="T742" s="78"/>
      <c r="AT742" s="24" t="s">
        <v>237</v>
      </c>
      <c r="AU742" s="24" t="s">
        <v>86</v>
      </c>
    </row>
    <row r="743" spans="2:65" s="12" customFormat="1" ht="13.5">
      <c r="B743" s="217"/>
      <c r="C743" s="218"/>
      <c r="D743" s="207" t="s">
        <v>191</v>
      </c>
      <c r="E743" s="219" t="s">
        <v>22</v>
      </c>
      <c r="F743" s="220" t="s">
        <v>1113</v>
      </c>
      <c r="G743" s="218"/>
      <c r="H743" s="221">
        <v>0.184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191</v>
      </c>
      <c r="AU743" s="227" t="s">
        <v>86</v>
      </c>
      <c r="AV743" s="12" t="s">
        <v>86</v>
      </c>
      <c r="AW743" s="12" t="s">
        <v>41</v>
      </c>
      <c r="AX743" s="12" t="s">
        <v>77</v>
      </c>
      <c r="AY743" s="227" t="s">
        <v>174</v>
      </c>
    </row>
    <row r="744" spans="2:65" s="12" customFormat="1" ht="13.5">
      <c r="B744" s="217"/>
      <c r="C744" s="218"/>
      <c r="D744" s="207" t="s">
        <v>191</v>
      </c>
      <c r="E744" s="219" t="s">
        <v>22</v>
      </c>
      <c r="F744" s="220" t="s">
        <v>1114</v>
      </c>
      <c r="G744" s="218"/>
      <c r="H744" s="221">
        <v>3.4000000000000002E-2</v>
      </c>
      <c r="I744" s="222"/>
      <c r="J744" s="218"/>
      <c r="K744" s="218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191</v>
      </c>
      <c r="AU744" s="227" t="s">
        <v>86</v>
      </c>
      <c r="AV744" s="12" t="s">
        <v>86</v>
      </c>
      <c r="AW744" s="12" t="s">
        <v>41</v>
      </c>
      <c r="AX744" s="12" t="s">
        <v>77</v>
      </c>
      <c r="AY744" s="227" t="s">
        <v>174</v>
      </c>
    </row>
    <row r="745" spans="2:65" s="12" customFormat="1" ht="13.5">
      <c r="B745" s="217"/>
      <c r="C745" s="218"/>
      <c r="D745" s="207" t="s">
        <v>191</v>
      </c>
      <c r="E745" s="219" t="s">
        <v>22</v>
      </c>
      <c r="F745" s="220" t="s">
        <v>1115</v>
      </c>
      <c r="G745" s="218"/>
      <c r="H745" s="221">
        <v>7.0000000000000001E-3</v>
      </c>
      <c r="I745" s="222"/>
      <c r="J745" s="218"/>
      <c r="K745" s="218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191</v>
      </c>
      <c r="AU745" s="227" t="s">
        <v>86</v>
      </c>
      <c r="AV745" s="12" t="s">
        <v>86</v>
      </c>
      <c r="AW745" s="12" t="s">
        <v>41</v>
      </c>
      <c r="AX745" s="12" t="s">
        <v>77</v>
      </c>
      <c r="AY745" s="227" t="s">
        <v>174</v>
      </c>
    </row>
    <row r="746" spans="2:65" s="13" customFormat="1" ht="13.5">
      <c r="B746" s="228"/>
      <c r="C746" s="229"/>
      <c r="D746" s="230" t="s">
        <v>191</v>
      </c>
      <c r="E746" s="231" t="s">
        <v>22</v>
      </c>
      <c r="F746" s="232" t="s">
        <v>206</v>
      </c>
      <c r="G746" s="229"/>
      <c r="H746" s="233">
        <v>0.22500000000000001</v>
      </c>
      <c r="I746" s="234"/>
      <c r="J746" s="229"/>
      <c r="K746" s="229"/>
      <c r="L746" s="235"/>
      <c r="M746" s="236"/>
      <c r="N746" s="237"/>
      <c r="O746" s="237"/>
      <c r="P746" s="237"/>
      <c r="Q746" s="237"/>
      <c r="R746" s="237"/>
      <c r="S746" s="237"/>
      <c r="T746" s="238"/>
      <c r="AT746" s="239" t="s">
        <v>191</v>
      </c>
      <c r="AU746" s="239" t="s">
        <v>86</v>
      </c>
      <c r="AV746" s="13" t="s">
        <v>181</v>
      </c>
      <c r="AW746" s="13" t="s">
        <v>41</v>
      </c>
      <c r="AX746" s="13" t="s">
        <v>24</v>
      </c>
      <c r="AY746" s="239" t="s">
        <v>174</v>
      </c>
    </row>
    <row r="747" spans="2:65" s="1" customFormat="1" ht="31.5" customHeight="1">
      <c r="B747" s="41"/>
      <c r="C747" s="193" t="s">
        <v>1116</v>
      </c>
      <c r="D747" s="193" t="s">
        <v>176</v>
      </c>
      <c r="E747" s="194" t="s">
        <v>1117</v>
      </c>
      <c r="F747" s="195" t="s">
        <v>1118</v>
      </c>
      <c r="G747" s="196" t="s">
        <v>223</v>
      </c>
      <c r="H747" s="197">
        <v>149.84</v>
      </c>
      <c r="I747" s="198"/>
      <c r="J747" s="199">
        <f>ROUND(I747*H747,2)</f>
        <v>0</v>
      </c>
      <c r="K747" s="195" t="s">
        <v>180</v>
      </c>
      <c r="L747" s="61"/>
      <c r="M747" s="200" t="s">
        <v>22</v>
      </c>
      <c r="N747" s="201" t="s">
        <v>48</v>
      </c>
      <c r="O747" s="42"/>
      <c r="P747" s="202">
        <f>O747*H747</f>
        <v>0</v>
      </c>
      <c r="Q747" s="202">
        <v>0</v>
      </c>
      <c r="R747" s="202">
        <f>Q747*H747</f>
        <v>0</v>
      </c>
      <c r="S747" s="202">
        <v>0</v>
      </c>
      <c r="T747" s="203">
        <f>S747*H747</f>
        <v>0</v>
      </c>
      <c r="AR747" s="24" t="s">
        <v>269</v>
      </c>
      <c r="AT747" s="24" t="s">
        <v>176</v>
      </c>
      <c r="AU747" s="24" t="s">
        <v>86</v>
      </c>
      <c r="AY747" s="24" t="s">
        <v>174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24</v>
      </c>
      <c r="BK747" s="204">
        <f>ROUND(I747*H747,2)</f>
        <v>0</v>
      </c>
      <c r="BL747" s="24" t="s">
        <v>269</v>
      </c>
      <c r="BM747" s="24" t="s">
        <v>1119</v>
      </c>
    </row>
    <row r="748" spans="2:65" s="11" customFormat="1" ht="13.5">
      <c r="B748" s="205"/>
      <c r="C748" s="206"/>
      <c r="D748" s="207" t="s">
        <v>191</v>
      </c>
      <c r="E748" s="208" t="s">
        <v>22</v>
      </c>
      <c r="F748" s="209" t="s">
        <v>1120</v>
      </c>
      <c r="G748" s="206"/>
      <c r="H748" s="210" t="s">
        <v>22</v>
      </c>
      <c r="I748" s="211"/>
      <c r="J748" s="206"/>
      <c r="K748" s="206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191</v>
      </c>
      <c r="AU748" s="216" t="s">
        <v>86</v>
      </c>
      <c r="AV748" s="11" t="s">
        <v>24</v>
      </c>
      <c r="AW748" s="11" t="s">
        <v>41</v>
      </c>
      <c r="AX748" s="11" t="s">
        <v>77</v>
      </c>
      <c r="AY748" s="216" t="s">
        <v>174</v>
      </c>
    </row>
    <row r="749" spans="2:65" s="12" customFormat="1" ht="13.5">
      <c r="B749" s="217"/>
      <c r="C749" s="218"/>
      <c r="D749" s="207" t="s">
        <v>191</v>
      </c>
      <c r="E749" s="219" t="s">
        <v>22</v>
      </c>
      <c r="F749" s="220" t="s">
        <v>1121</v>
      </c>
      <c r="G749" s="218"/>
      <c r="H749" s="221">
        <v>114.4</v>
      </c>
      <c r="I749" s="222"/>
      <c r="J749" s="218"/>
      <c r="K749" s="218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191</v>
      </c>
      <c r="AU749" s="227" t="s">
        <v>86</v>
      </c>
      <c r="AV749" s="12" t="s">
        <v>86</v>
      </c>
      <c r="AW749" s="12" t="s">
        <v>41</v>
      </c>
      <c r="AX749" s="12" t="s">
        <v>77</v>
      </c>
      <c r="AY749" s="227" t="s">
        <v>174</v>
      </c>
    </row>
    <row r="750" spans="2:65" s="11" customFormat="1" ht="13.5">
      <c r="B750" s="205"/>
      <c r="C750" s="206"/>
      <c r="D750" s="207" t="s">
        <v>191</v>
      </c>
      <c r="E750" s="208" t="s">
        <v>22</v>
      </c>
      <c r="F750" s="209" t="s">
        <v>1122</v>
      </c>
      <c r="G750" s="206"/>
      <c r="H750" s="210" t="s">
        <v>22</v>
      </c>
      <c r="I750" s="211"/>
      <c r="J750" s="206"/>
      <c r="K750" s="206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191</v>
      </c>
      <c r="AU750" s="216" t="s">
        <v>86</v>
      </c>
      <c r="AV750" s="11" t="s">
        <v>24</v>
      </c>
      <c r="AW750" s="11" t="s">
        <v>41</v>
      </c>
      <c r="AX750" s="11" t="s">
        <v>77</v>
      </c>
      <c r="AY750" s="216" t="s">
        <v>174</v>
      </c>
    </row>
    <row r="751" spans="2:65" s="12" customFormat="1" ht="13.5">
      <c r="B751" s="217"/>
      <c r="C751" s="218"/>
      <c r="D751" s="207" t="s">
        <v>191</v>
      </c>
      <c r="E751" s="219" t="s">
        <v>22</v>
      </c>
      <c r="F751" s="220" t="s">
        <v>1123</v>
      </c>
      <c r="G751" s="218"/>
      <c r="H751" s="221">
        <v>10.8</v>
      </c>
      <c r="I751" s="222"/>
      <c r="J751" s="218"/>
      <c r="K751" s="218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191</v>
      </c>
      <c r="AU751" s="227" t="s">
        <v>86</v>
      </c>
      <c r="AV751" s="12" t="s">
        <v>86</v>
      </c>
      <c r="AW751" s="12" t="s">
        <v>41</v>
      </c>
      <c r="AX751" s="12" t="s">
        <v>77</v>
      </c>
      <c r="AY751" s="227" t="s">
        <v>174</v>
      </c>
    </row>
    <row r="752" spans="2:65" s="11" customFormat="1" ht="13.5">
      <c r="B752" s="205"/>
      <c r="C752" s="206"/>
      <c r="D752" s="207" t="s">
        <v>191</v>
      </c>
      <c r="E752" s="208" t="s">
        <v>22</v>
      </c>
      <c r="F752" s="209" t="s">
        <v>1124</v>
      </c>
      <c r="G752" s="206"/>
      <c r="H752" s="210" t="s">
        <v>22</v>
      </c>
      <c r="I752" s="211"/>
      <c r="J752" s="206"/>
      <c r="K752" s="206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191</v>
      </c>
      <c r="AU752" s="216" t="s">
        <v>86</v>
      </c>
      <c r="AV752" s="11" t="s">
        <v>24</v>
      </c>
      <c r="AW752" s="11" t="s">
        <v>41</v>
      </c>
      <c r="AX752" s="11" t="s">
        <v>77</v>
      </c>
      <c r="AY752" s="216" t="s">
        <v>174</v>
      </c>
    </row>
    <row r="753" spans="2:65" s="12" customFormat="1" ht="13.5">
      <c r="B753" s="217"/>
      <c r="C753" s="218"/>
      <c r="D753" s="207" t="s">
        <v>191</v>
      </c>
      <c r="E753" s="219" t="s">
        <v>22</v>
      </c>
      <c r="F753" s="220" t="s">
        <v>1125</v>
      </c>
      <c r="G753" s="218"/>
      <c r="H753" s="221">
        <v>24.64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191</v>
      </c>
      <c r="AU753" s="227" t="s">
        <v>86</v>
      </c>
      <c r="AV753" s="12" t="s">
        <v>86</v>
      </c>
      <c r="AW753" s="12" t="s">
        <v>41</v>
      </c>
      <c r="AX753" s="12" t="s">
        <v>77</v>
      </c>
      <c r="AY753" s="227" t="s">
        <v>174</v>
      </c>
    </row>
    <row r="754" spans="2:65" s="12" customFormat="1" ht="13.5">
      <c r="B754" s="217"/>
      <c r="C754" s="218"/>
      <c r="D754" s="207" t="s">
        <v>191</v>
      </c>
      <c r="E754" s="219" t="s">
        <v>22</v>
      </c>
      <c r="F754" s="220" t="s">
        <v>22</v>
      </c>
      <c r="G754" s="218"/>
      <c r="H754" s="221">
        <v>0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191</v>
      </c>
      <c r="AU754" s="227" t="s">
        <v>86</v>
      </c>
      <c r="AV754" s="12" t="s">
        <v>86</v>
      </c>
      <c r="AW754" s="12" t="s">
        <v>41</v>
      </c>
      <c r="AX754" s="12" t="s">
        <v>77</v>
      </c>
      <c r="AY754" s="227" t="s">
        <v>174</v>
      </c>
    </row>
    <row r="755" spans="2:65" s="13" customFormat="1" ht="13.5">
      <c r="B755" s="228"/>
      <c r="C755" s="229"/>
      <c r="D755" s="230" t="s">
        <v>191</v>
      </c>
      <c r="E755" s="231" t="s">
        <v>22</v>
      </c>
      <c r="F755" s="232" t="s">
        <v>206</v>
      </c>
      <c r="G755" s="229"/>
      <c r="H755" s="233">
        <v>149.84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191</v>
      </c>
      <c r="AU755" s="239" t="s">
        <v>86</v>
      </c>
      <c r="AV755" s="13" t="s">
        <v>181</v>
      </c>
      <c r="AW755" s="13" t="s">
        <v>41</v>
      </c>
      <c r="AX755" s="13" t="s">
        <v>24</v>
      </c>
      <c r="AY755" s="239" t="s">
        <v>174</v>
      </c>
    </row>
    <row r="756" spans="2:65" s="1" customFormat="1" ht="31.5" customHeight="1">
      <c r="B756" s="41"/>
      <c r="C756" s="193" t="s">
        <v>1126</v>
      </c>
      <c r="D756" s="193" t="s">
        <v>176</v>
      </c>
      <c r="E756" s="194" t="s">
        <v>1127</v>
      </c>
      <c r="F756" s="195" t="s">
        <v>1128</v>
      </c>
      <c r="G756" s="196" t="s">
        <v>223</v>
      </c>
      <c r="H756" s="197">
        <v>44.8</v>
      </c>
      <c r="I756" s="198"/>
      <c r="J756" s="199">
        <f>ROUND(I756*H756,2)</f>
        <v>0</v>
      </c>
      <c r="K756" s="195" t="s">
        <v>180</v>
      </c>
      <c r="L756" s="61"/>
      <c r="M756" s="200" t="s">
        <v>22</v>
      </c>
      <c r="N756" s="201" t="s">
        <v>48</v>
      </c>
      <c r="O756" s="42"/>
      <c r="P756" s="202">
        <f>O756*H756</f>
        <v>0</v>
      </c>
      <c r="Q756" s="202">
        <v>0</v>
      </c>
      <c r="R756" s="202">
        <f>Q756*H756</f>
        <v>0</v>
      </c>
      <c r="S756" s="202">
        <v>0</v>
      </c>
      <c r="T756" s="203">
        <f>S756*H756</f>
        <v>0</v>
      </c>
      <c r="AR756" s="24" t="s">
        <v>269</v>
      </c>
      <c r="AT756" s="24" t="s">
        <v>176</v>
      </c>
      <c r="AU756" s="24" t="s">
        <v>86</v>
      </c>
      <c r="AY756" s="24" t="s">
        <v>174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24" t="s">
        <v>24</v>
      </c>
      <c r="BK756" s="204">
        <f>ROUND(I756*H756,2)</f>
        <v>0</v>
      </c>
      <c r="BL756" s="24" t="s">
        <v>269</v>
      </c>
      <c r="BM756" s="24" t="s">
        <v>1129</v>
      </c>
    </row>
    <row r="757" spans="2:65" s="11" customFormat="1" ht="13.5">
      <c r="B757" s="205"/>
      <c r="C757" s="206"/>
      <c r="D757" s="207" t="s">
        <v>191</v>
      </c>
      <c r="E757" s="208" t="s">
        <v>22</v>
      </c>
      <c r="F757" s="209" t="s">
        <v>1130</v>
      </c>
      <c r="G757" s="206"/>
      <c r="H757" s="210" t="s">
        <v>22</v>
      </c>
      <c r="I757" s="211"/>
      <c r="J757" s="206"/>
      <c r="K757" s="206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191</v>
      </c>
      <c r="AU757" s="216" t="s">
        <v>86</v>
      </c>
      <c r="AV757" s="11" t="s">
        <v>24</v>
      </c>
      <c r="AW757" s="11" t="s">
        <v>41</v>
      </c>
      <c r="AX757" s="11" t="s">
        <v>77</v>
      </c>
      <c r="AY757" s="216" t="s">
        <v>174</v>
      </c>
    </row>
    <row r="758" spans="2:65" s="12" customFormat="1" ht="13.5">
      <c r="B758" s="217"/>
      <c r="C758" s="218"/>
      <c r="D758" s="230" t="s">
        <v>191</v>
      </c>
      <c r="E758" s="240" t="s">
        <v>22</v>
      </c>
      <c r="F758" s="241" t="s">
        <v>1131</v>
      </c>
      <c r="G758" s="218"/>
      <c r="H758" s="242">
        <v>44.8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191</v>
      </c>
      <c r="AU758" s="227" t="s">
        <v>86</v>
      </c>
      <c r="AV758" s="12" t="s">
        <v>86</v>
      </c>
      <c r="AW758" s="12" t="s">
        <v>41</v>
      </c>
      <c r="AX758" s="12" t="s">
        <v>24</v>
      </c>
      <c r="AY758" s="227" t="s">
        <v>174</v>
      </c>
    </row>
    <row r="759" spans="2:65" s="1" customFormat="1" ht="44.25" customHeight="1">
      <c r="B759" s="41"/>
      <c r="C759" s="245" t="s">
        <v>1132</v>
      </c>
      <c r="D759" s="245" t="s">
        <v>253</v>
      </c>
      <c r="E759" s="246" t="s">
        <v>1133</v>
      </c>
      <c r="F759" s="247" t="s">
        <v>1134</v>
      </c>
      <c r="G759" s="248" t="s">
        <v>256</v>
      </c>
      <c r="H759" s="249">
        <v>67.2</v>
      </c>
      <c r="I759" s="250"/>
      <c r="J759" s="251">
        <f>ROUND(I759*H759,2)</f>
        <v>0</v>
      </c>
      <c r="K759" s="247" t="s">
        <v>180</v>
      </c>
      <c r="L759" s="252"/>
      <c r="M759" s="253" t="s">
        <v>22</v>
      </c>
      <c r="N759" s="254" t="s">
        <v>48</v>
      </c>
      <c r="O759" s="42"/>
      <c r="P759" s="202">
        <f>O759*H759</f>
        <v>0</v>
      </c>
      <c r="Q759" s="202">
        <v>1E-3</v>
      </c>
      <c r="R759" s="202">
        <f>Q759*H759</f>
        <v>6.720000000000001E-2</v>
      </c>
      <c r="S759" s="202">
        <v>0</v>
      </c>
      <c r="T759" s="203">
        <f>S759*H759</f>
        <v>0</v>
      </c>
      <c r="AR759" s="24" t="s">
        <v>385</v>
      </c>
      <c r="AT759" s="24" t="s">
        <v>253</v>
      </c>
      <c r="AU759" s="24" t="s">
        <v>86</v>
      </c>
      <c r="AY759" s="24" t="s">
        <v>174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24" t="s">
        <v>24</v>
      </c>
      <c r="BK759" s="204">
        <f>ROUND(I759*H759,2)</f>
        <v>0</v>
      </c>
      <c r="BL759" s="24" t="s">
        <v>269</v>
      </c>
      <c r="BM759" s="24" t="s">
        <v>1135</v>
      </c>
    </row>
    <row r="760" spans="2:65" s="1" customFormat="1" ht="27">
      <c r="B760" s="41"/>
      <c r="C760" s="63"/>
      <c r="D760" s="207" t="s">
        <v>237</v>
      </c>
      <c r="E760" s="63"/>
      <c r="F760" s="255" t="s">
        <v>1136</v>
      </c>
      <c r="G760" s="63"/>
      <c r="H760" s="63"/>
      <c r="I760" s="163"/>
      <c r="J760" s="63"/>
      <c r="K760" s="63"/>
      <c r="L760" s="61"/>
      <c r="M760" s="244"/>
      <c r="N760" s="42"/>
      <c r="O760" s="42"/>
      <c r="P760" s="42"/>
      <c r="Q760" s="42"/>
      <c r="R760" s="42"/>
      <c r="S760" s="42"/>
      <c r="T760" s="78"/>
      <c r="AT760" s="24" t="s">
        <v>237</v>
      </c>
      <c r="AU760" s="24" t="s">
        <v>86</v>
      </c>
    </row>
    <row r="761" spans="2:65" s="12" customFormat="1" ht="13.5">
      <c r="B761" s="217"/>
      <c r="C761" s="218"/>
      <c r="D761" s="207" t="s">
        <v>191</v>
      </c>
      <c r="E761" s="219" t="s">
        <v>22</v>
      </c>
      <c r="F761" s="220" t="s">
        <v>22</v>
      </c>
      <c r="G761" s="218"/>
      <c r="H761" s="221">
        <v>0</v>
      </c>
      <c r="I761" s="222"/>
      <c r="J761" s="218"/>
      <c r="K761" s="218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191</v>
      </c>
      <c r="AU761" s="227" t="s">
        <v>86</v>
      </c>
      <c r="AV761" s="12" t="s">
        <v>86</v>
      </c>
      <c r="AW761" s="12" t="s">
        <v>41</v>
      </c>
      <c r="AX761" s="12" t="s">
        <v>77</v>
      </c>
      <c r="AY761" s="227" t="s">
        <v>174</v>
      </c>
    </row>
    <row r="762" spans="2:65" s="12" customFormat="1" ht="13.5">
      <c r="B762" s="217"/>
      <c r="C762" s="218"/>
      <c r="D762" s="230" t="s">
        <v>191</v>
      </c>
      <c r="E762" s="240" t="s">
        <v>22</v>
      </c>
      <c r="F762" s="241" t="s">
        <v>1137</v>
      </c>
      <c r="G762" s="218"/>
      <c r="H762" s="242">
        <v>67.2</v>
      </c>
      <c r="I762" s="222"/>
      <c r="J762" s="218"/>
      <c r="K762" s="218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191</v>
      </c>
      <c r="AU762" s="227" t="s">
        <v>86</v>
      </c>
      <c r="AV762" s="12" t="s">
        <v>86</v>
      </c>
      <c r="AW762" s="12" t="s">
        <v>41</v>
      </c>
      <c r="AX762" s="12" t="s">
        <v>24</v>
      </c>
      <c r="AY762" s="227" t="s">
        <v>174</v>
      </c>
    </row>
    <row r="763" spans="2:65" s="1" customFormat="1" ht="31.5" customHeight="1">
      <c r="B763" s="41"/>
      <c r="C763" s="193" t="s">
        <v>1138</v>
      </c>
      <c r="D763" s="193" t="s">
        <v>176</v>
      </c>
      <c r="E763" s="194" t="s">
        <v>1139</v>
      </c>
      <c r="F763" s="195" t="s">
        <v>1140</v>
      </c>
      <c r="G763" s="196" t="s">
        <v>223</v>
      </c>
      <c r="H763" s="197">
        <v>52</v>
      </c>
      <c r="I763" s="198"/>
      <c r="J763" s="199">
        <f>ROUND(I763*H763,2)</f>
        <v>0</v>
      </c>
      <c r="K763" s="195" t="s">
        <v>180</v>
      </c>
      <c r="L763" s="61"/>
      <c r="M763" s="200" t="s">
        <v>22</v>
      </c>
      <c r="N763" s="201" t="s">
        <v>48</v>
      </c>
      <c r="O763" s="42"/>
      <c r="P763" s="202">
        <f>O763*H763</f>
        <v>0</v>
      </c>
      <c r="Q763" s="202">
        <v>4.0000000000000001E-3</v>
      </c>
      <c r="R763" s="202">
        <f>Q763*H763</f>
        <v>0.20800000000000002</v>
      </c>
      <c r="S763" s="202">
        <v>0</v>
      </c>
      <c r="T763" s="203">
        <f>S763*H763</f>
        <v>0</v>
      </c>
      <c r="AR763" s="24" t="s">
        <v>269</v>
      </c>
      <c r="AT763" s="24" t="s">
        <v>176</v>
      </c>
      <c r="AU763" s="24" t="s">
        <v>86</v>
      </c>
      <c r="AY763" s="24" t="s">
        <v>174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24" t="s">
        <v>24</v>
      </c>
      <c r="BK763" s="204">
        <f>ROUND(I763*H763,2)</f>
        <v>0</v>
      </c>
      <c r="BL763" s="24" t="s">
        <v>269</v>
      </c>
      <c r="BM763" s="24" t="s">
        <v>1141</v>
      </c>
    </row>
    <row r="764" spans="2:65" s="11" customFormat="1" ht="13.5">
      <c r="B764" s="205"/>
      <c r="C764" s="206"/>
      <c r="D764" s="207" t="s">
        <v>191</v>
      </c>
      <c r="E764" s="208" t="s">
        <v>22</v>
      </c>
      <c r="F764" s="209" t="s">
        <v>1142</v>
      </c>
      <c r="G764" s="206"/>
      <c r="H764" s="210" t="s">
        <v>22</v>
      </c>
      <c r="I764" s="211"/>
      <c r="J764" s="206"/>
      <c r="K764" s="206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191</v>
      </c>
      <c r="AU764" s="216" t="s">
        <v>86</v>
      </c>
      <c r="AV764" s="11" t="s">
        <v>24</v>
      </c>
      <c r="AW764" s="11" t="s">
        <v>41</v>
      </c>
      <c r="AX764" s="11" t="s">
        <v>77</v>
      </c>
      <c r="AY764" s="216" t="s">
        <v>174</v>
      </c>
    </row>
    <row r="765" spans="2:65" s="12" customFormat="1" ht="13.5">
      <c r="B765" s="217"/>
      <c r="C765" s="218"/>
      <c r="D765" s="230" t="s">
        <v>191</v>
      </c>
      <c r="E765" s="240" t="s">
        <v>22</v>
      </c>
      <c r="F765" s="241" t="s">
        <v>1143</v>
      </c>
      <c r="G765" s="218"/>
      <c r="H765" s="242">
        <v>52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191</v>
      </c>
      <c r="AU765" s="227" t="s">
        <v>86</v>
      </c>
      <c r="AV765" s="12" t="s">
        <v>86</v>
      </c>
      <c r="AW765" s="12" t="s">
        <v>41</v>
      </c>
      <c r="AX765" s="12" t="s">
        <v>24</v>
      </c>
      <c r="AY765" s="227" t="s">
        <v>174</v>
      </c>
    </row>
    <row r="766" spans="2:65" s="1" customFormat="1" ht="22.5" customHeight="1">
      <c r="B766" s="41"/>
      <c r="C766" s="193" t="s">
        <v>1144</v>
      </c>
      <c r="D766" s="193" t="s">
        <v>176</v>
      </c>
      <c r="E766" s="194" t="s">
        <v>1145</v>
      </c>
      <c r="F766" s="195" t="s">
        <v>1146</v>
      </c>
      <c r="G766" s="196" t="s">
        <v>223</v>
      </c>
      <c r="H766" s="197">
        <v>665.48900000000003</v>
      </c>
      <c r="I766" s="198"/>
      <c r="J766" s="199">
        <f>ROUND(I766*H766,2)</f>
        <v>0</v>
      </c>
      <c r="K766" s="195" t="s">
        <v>180</v>
      </c>
      <c r="L766" s="61"/>
      <c r="M766" s="200" t="s">
        <v>22</v>
      </c>
      <c r="N766" s="201" t="s">
        <v>48</v>
      </c>
      <c r="O766" s="42"/>
      <c r="P766" s="202">
        <f>O766*H766</f>
        <v>0</v>
      </c>
      <c r="Q766" s="202">
        <v>4.0000000000000002E-4</v>
      </c>
      <c r="R766" s="202">
        <f>Q766*H766</f>
        <v>0.26619560000000003</v>
      </c>
      <c r="S766" s="202">
        <v>0</v>
      </c>
      <c r="T766" s="203">
        <f>S766*H766</f>
        <v>0</v>
      </c>
      <c r="AR766" s="24" t="s">
        <v>269</v>
      </c>
      <c r="AT766" s="24" t="s">
        <v>176</v>
      </c>
      <c r="AU766" s="24" t="s">
        <v>86</v>
      </c>
      <c r="AY766" s="24" t="s">
        <v>174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24" t="s">
        <v>24</v>
      </c>
      <c r="BK766" s="204">
        <f>ROUND(I766*H766,2)</f>
        <v>0</v>
      </c>
      <c r="BL766" s="24" t="s">
        <v>269</v>
      </c>
      <c r="BM766" s="24" t="s">
        <v>1147</v>
      </c>
    </row>
    <row r="767" spans="2:65" s="11" customFormat="1" ht="13.5">
      <c r="B767" s="205"/>
      <c r="C767" s="206"/>
      <c r="D767" s="207" t="s">
        <v>191</v>
      </c>
      <c r="E767" s="208" t="s">
        <v>22</v>
      </c>
      <c r="F767" s="209" t="s">
        <v>263</v>
      </c>
      <c r="G767" s="206"/>
      <c r="H767" s="210" t="s">
        <v>22</v>
      </c>
      <c r="I767" s="211"/>
      <c r="J767" s="206"/>
      <c r="K767" s="206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191</v>
      </c>
      <c r="AU767" s="216" t="s">
        <v>86</v>
      </c>
      <c r="AV767" s="11" t="s">
        <v>24</v>
      </c>
      <c r="AW767" s="11" t="s">
        <v>41</v>
      </c>
      <c r="AX767" s="11" t="s">
        <v>77</v>
      </c>
      <c r="AY767" s="216" t="s">
        <v>174</v>
      </c>
    </row>
    <row r="768" spans="2:65" s="12" customFormat="1" ht="13.5">
      <c r="B768" s="217"/>
      <c r="C768" s="218"/>
      <c r="D768" s="207" t="s">
        <v>191</v>
      </c>
      <c r="E768" s="219" t="s">
        <v>22</v>
      </c>
      <c r="F768" s="220" t="s">
        <v>264</v>
      </c>
      <c r="G768" s="218"/>
      <c r="H768" s="221">
        <v>184.60300000000001</v>
      </c>
      <c r="I768" s="222"/>
      <c r="J768" s="218"/>
      <c r="K768" s="218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191</v>
      </c>
      <c r="AU768" s="227" t="s">
        <v>86</v>
      </c>
      <c r="AV768" s="12" t="s">
        <v>86</v>
      </c>
      <c r="AW768" s="12" t="s">
        <v>41</v>
      </c>
      <c r="AX768" s="12" t="s">
        <v>77</v>
      </c>
      <c r="AY768" s="227" t="s">
        <v>174</v>
      </c>
    </row>
    <row r="769" spans="2:65" s="11" customFormat="1" ht="13.5">
      <c r="B769" s="205"/>
      <c r="C769" s="206"/>
      <c r="D769" s="207" t="s">
        <v>191</v>
      </c>
      <c r="E769" s="208" t="s">
        <v>22</v>
      </c>
      <c r="F769" s="209" t="s">
        <v>265</v>
      </c>
      <c r="G769" s="206"/>
      <c r="H769" s="210" t="s">
        <v>22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191</v>
      </c>
      <c r="AU769" s="216" t="s">
        <v>86</v>
      </c>
      <c r="AV769" s="11" t="s">
        <v>24</v>
      </c>
      <c r="AW769" s="11" t="s">
        <v>41</v>
      </c>
      <c r="AX769" s="11" t="s">
        <v>77</v>
      </c>
      <c r="AY769" s="216" t="s">
        <v>174</v>
      </c>
    </row>
    <row r="770" spans="2:65" s="12" customFormat="1" ht="13.5">
      <c r="B770" s="217"/>
      <c r="C770" s="218"/>
      <c r="D770" s="207" t="s">
        <v>191</v>
      </c>
      <c r="E770" s="219" t="s">
        <v>22</v>
      </c>
      <c r="F770" s="220" t="s">
        <v>266</v>
      </c>
      <c r="G770" s="218"/>
      <c r="H770" s="221">
        <v>59.78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191</v>
      </c>
      <c r="AU770" s="227" t="s">
        <v>86</v>
      </c>
      <c r="AV770" s="12" t="s">
        <v>86</v>
      </c>
      <c r="AW770" s="12" t="s">
        <v>41</v>
      </c>
      <c r="AX770" s="12" t="s">
        <v>77</v>
      </c>
      <c r="AY770" s="227" t="s">
        <v>174</v>
      </c>
    </row>
    <row r="771" spans="2:65" s="11" customFormat="1" ht="13.5">
      <c r="B771" s="205"/>
      <c r="C771" s="206"/>
      <c r="D771" s="207" t="s">
        <v>191</v>
      </c>
      <c r="E771" s="208" t="s">
        <v>22</v>
      </c>
      <c r="F771" s="209" t="s">
        <v>267</v>
      </c>
      <c r="G771" s="206"/>
      <c r="H771" s="210" t="s">
        <v>22</v>
      </c>
      <c r="I771" s="211"/>
      <c r="J771" s="206"/>
      <c r="K771" s="206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191</v>
      </c>
      <c r="AU771" s="216" t="s">
        <v>86</v>
      </c>
      <c r="AV771" s="11" t="s">
        <v>24</v>
      </c>
      <c r="AW771" s="11" t="s">
        <v>41</v>
      </c>
      <c r="AX771" s="11" t="s">
        <v>77</v>
      </c>
      <c r="AY771" s="216" t="s">
        <v>174</v>
      </c>
    </row>
    <row r="772" spans="2:65" s="12" customFormat="1" ht="13.5">
      <c r="B772" s="217"/>
      <c r="C772" s="218"/>
      <c r="D772" s="207" t="s">
        <v>191</v>
      </c>
      <c r="E772" s="219" t="s">
        <v>22</v>
      </c>
      <c r="F772" s="220" t="s">
        <v>268</v>
      </c>
      <c r="G772" s="218"/>
      <c r="H772" s="221">
        <v>80.141999999999996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191</v>
      </c>
      <c r="AU772" s="227" t="s">
        <v>86</v>
      </c>
      <c r="AV772" s="12" t="s">
        <v>86</v>
      </c>
      <c r="AW772" s="12" t="s">
        <v>41</v>
      </c>
      <c r="AX772" s="12" t="s">
        <v>77</v>
      </c>
      <c r="AY772" s="227" t="s">
        <v>174</v>
      </c>
    </row>
    <row r="773" spans="2:65" s="11" customFormat="1" ht="13.5">
      <c r="B773" s="205"/>
      <c r="C773" s="206"/>
      <c r="D773" s="207" t="s">
        <v>191</v>
      </c>
      <c r="E773" s="208" t="s">
        <v>22</v>
      </c>
      <c r="F773" s="209" t="s">
        <v>1106</v>
      </c>
      <c r="G773" s="206"/>
      <c r="H773" s="210" t="s">
        <v>22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191</v>
      </c>
      <c r="AU773" s="216" t="s">
        <v>86</v>
      </c>
      <c r="AV773" s="11" t="s">
        <v>24</v>
      </c>
      <c r="AW773" s="11" t="s">
        <v>41</v>
      </c>
      <c r="AX773" s="11" t="s">
        <v>77</v>
      </c>
      <c r="AY773" s="216" t="s">
        <v>174</v>
      </c>
    </row>
    <row r="774" spans="2:65" s="12" customFormat="1" ht="13.5">
      <c r="B774" s="217"/>
      <c r="C774" s="218"/>
      <c r="D774" s="207" t="s">
        <v>191</v>
      </c>
      <c r="E774" s="219" t="s">
        <v>22</v>
      </c>
      <c r="F774" s="220" t="s">
        <v>1107</v>
      </c>
      <c r="G774" s="218"/>
      <c r="H774" s="221">
        <v>288.86399999999998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191</v>
      </c>
      <c r="AU774" s="227" t="s">
        <v>86</v>
      </c>
      <c r="AV774" s="12" t="s">
        <v>86</v>
      </c>
      <c r="AW774" s="12" t="s">
        <v>41</v>
      </c>
      <c r="AX774" s="12" t="s">
        <v>77</v>
      </c>
      <c r="AY774" s="227" t="s">
        <v>174</v>
      </c>
    </row>
    <row r="775" spans="2:65" s="11" customFormat="1" ht="13.5">
      <c r="B775" s="205"/>
      <c r="C775" s="206"/>
      <c r="D775" s="207" t="s">
        <v>191</v>
      </c>
      <c r="E775" s="208" t="s">
        <v>22</v>
      </c>
      <c r="F775" s="209" t="s">
        <v>1148</v>
      </c>
      <c r="G775" s="206"/>
      <c r="H775" s="210" t="s">
        <v>22</v>
      </c>
      <c r="I775" s="211"/>
      <c r="J775" s="206"/>
      <c r="K775" s="206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191</v>
      </c>
      <c r="AU775" s="216" t="s">
        <v>86</v>
      </c>
      <c r="AV775" s="11" t="s">
        <v>24</v>
      </c>
      <c r="AW775" s="11" t="s">
        <v>41</v>
      </c>
      <c r="AX775" s="11" t="s">
        <v>77</v>
      </c>
      <c r="AY775" s="216" t="s">
        <v>174</v>
      </c>
    </row>
    <row r="776" spans="2:65" s="12" customFormat="1" ht="13.5">
      <c r="B776" s="217"/>
      <c r="C776" s="218"/>
      <c r="D776" s="207" t="s">
        <v>191</v>
      </c>
      <c r="E776" s="219" t="s">
        <v>22</v>
      </c>
      <c r="F776" s="220" t="s">
        <v>1149</v>
      </c>
      <c r="G776" s="218"/>
      <c r="H776" s="221">
        <v>52.1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191</v>
      </c>
      <c r="AU776" s="227" t="s">
        <v>86</v>
      </c>
      <c r="AV776" s="12" t="s">
        <v>86</v>
      </c>
      <c r="AW776" s="12" t="s">
        <v>41</v>
      </c>
      <c r="AX776" s="12" t="s">
        <v>77</v>
      </c>
      <c r="AY776" s="227" t="s">
        <v>174</v>
      </c>
    </row>
    <row r="777" spans="2:65" s="13" customFormat="1" ht="13.5">
      <c r="B777" s="228"/>
      <c r="C777" s="229"/>
      <c r="D777" s="230" t="s">
        <v>191</v>
      </c>
      <c r="E777" s="231" t="s">
        <v>22</v>
      </c>
      <c r="F777" s="232" t="s">
        <v>206</v>
      </c>
      <c r="G777" s="229"/>
      <c r="H777" s="233">
        <v>665.48900000000003</v>
      </c>
      <c r="I777" s="234"/>
      <c r="J777" s="229"/>
      <c r="K777" s="229"/>
      <c r="L777" s="235"/>
      <c r="M777" s="236"/>
      <c r="N777" s="237"/>
      <c r="O777" s="237"/>
      <c r="P777" s="237"/>
      <c r="Q777" s="237"/>
      <c r="R777" s="237"/>
      <c r="S777" s="237"/>
      <c r="T777" s="238"/>
      <c r="AT777" s="239" t="s">
        <v>191</v>
      </c>
      <c r="AU777" s="239" t="s">
        <v>86</v>
      </c>
      <c r="AV777" s="13" t="s">
        <v>181</v>
      </c>
      <c r="AW777" s="13" t="s">
        <v>41</v>
      </c>
      <c r="AX777" s="13" t="s">
        <v>24</v>
      </c>
      <c r="AY777" s="239" t="s">
        <v>174</v>
      </c>
    </row>
    <row r="778" spans="2:65" s="1" customFormat="1" ht="22.5" customHeight="1">
      <c r="B778" s="41"/>
      <c r="C778" s="245" t="s">
        <v>1150</v>
      </c>
      <c r="D778" s="245" t="s">
        <v>253</v>
      </c>
      <c r="E778" s="246" t="s">
        <v>1151</v>
      </c>
      <c r="F778" s="247" t="s">
        <v>1152</v>
      </c>
      <c r="G778" s="248" t="s">
        <v>223</v>
      </c>
      <c r="H778" s="249">
        <v>765.31200000000001</v>
      </c>
      <c r="I778" s="250"/>
      <c r="J778" s="251">
        <f>ROUND(I778*H778,2)</f>
        <v>0</v>
      </c>
      <c r="K778" s="247" t="s">
        <v>180</v>
      </c>
      <c r="L778" s="252"/>
      <c r="M778" s="253" t="s">
        <v>22</v>
      </c>
      <c r="N778" s="254" t="s">
        <v>48</v>
      </c>
      <c r="O778" s="42"/>
      <c r="P778" s="202">
        <f>O778*H778</f>
        <v>0</v>
      </c>
      <c r="Q778" s="202">
        <v>4.4999999999999997E-3</v>
      </c>
      <c r="R778" s="202">
        <f>Q778*H778</f>
        <v>3.4439039999999999</v>
      </c>
      <c r="S778" s="202">
        <v>0</v>
      </c>
      <c r="T778" s="203">
        <f>S778*H778</f>
        <v>0</v>
      </c>
      <c r="AR778" s="24" t="s">
        <v>385</v>
      </c>
      <c r="AT778" s="24" t="s">
        <v>253</v>
      </c>
      <c r="AU778" s="24" t="s">
        <v>86</v>
      </c>
      <c r="AY778" s="24" t="s">
        <v>174</v>
      </c>
      <c r="BE778" s="204">
        <f>IF(N778="základní",J778,0)</f>
        <v>0</v>
      </c>
      <c r="BF778" s="204">
        <f>IF(N778="snížená",J778,0)</f>
        <v>0</v>
      </c>
      <c r="BG778" s="204">
        <f>IF(N778="zákl. přenesená",J778,0)</f>
        <v>0</v>
      </c>
      <c r="BH778" s="204">
        <f>IF(N778="sníž. přenesená",J778,0)</f>
        <v>0</v>
      </c>
      <c r="BI778" s="204">
        <f>IF(N778="nulová",J778,0)</f>
        <v>0</v>
      </c>
      <c r="BJ778" s="24" t="s">
        <v>24</v>
      </c>
      <c r="BK778" s="204">
        <f>ROUND(I778*H778,2)</f>
        <v>0</v>
      </c>
      <c r="BL778" s="24" t="s">
        <v>269</v>
      </c>
      <c r="BM778" s="24" t="s">
        <v>1153</v>
      </c>
    </row>
    <row r="779" spans="2:65" s="11" customFormat="1" ht="13.5">
      <c r="B779" s="205"/>
      <c r="C779" s="206"/>
      <c r="D779" s="207" t="s">
        <v>191</v>
      </c>
      <c r="E779" s="208" t="s">
        <v>22</v>
      </c>
      <c r="F779" s="209" t="s">
        <v>263</v>
      </c>
      <c r="G779" s="206"/>
      <c r="H779" s="210" t="s">
        <v>22</v>
      </c>
      <c r="I779" s="211"/>
      <c r="J779" s="206"/>
      <c r="K779" s="206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191</v>
      </c>
      <c r="AU779" s="216" t="s">
        <v>86</v>
      </c>
      <c r="AV779" s="11" t="s">
        <v>24</v>
      </c>
      <c r="AW779" s="11" t="s">
        <v>41</v>
      </c>
      <c r="AX779" s="11" t="s">
        <v>77</v>
      </c>
      <c r="AY779" s="216" t="s">
        <v>174</v>
      </c>
    </row>
    <row r="780" spans="2:65" s="12" customFormat="1" ht="13.5">
      <c r="B780" s="217"/>
      <c r="C780" s="218"/>
      <c r="D780" s="207" t="s">
        <v>191</v>
      </c>
      <c r="E780" s="219" t="s">
        <v>22</v>
      </c>
      <c r="F780" s="220" t="s">
        <v>264</v>
      </c>
      <c r="G780" s="218"/>
      <c r="H780" s="221">
        <v>184.60300000000001</v>
      </c>
      <c r="I780" s="222"/>
      <c r="J780" s="218"/>
      <c r="K780" s="218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191</v>
      </c>
      <c r="AU780" s="227" t="s">
        <v>86</v>
      </c>
      <c r="AV780" s="12" t="s">
        <v>86</v>
      </c>
      <c r="AW780" s="12" t="s">
        <v>41</v>
      </c>
      <c r="AX780" s="12" t="s">
        <v>77</v>
      </c>
      <c r="AY780" s="227" t="s">
        <v>174</v>
      </c>
    </row>
    <row r="781" spans="2:65" s="11" customFormat="1" ht="13.5">
      <c r="B781" s="205"/>
      <c r="C781" s="206"/>
      <c r="D781" s="207" t="s">
        <v>191</v>
      </c>
      <c r="E781" s="208" t="s">
        <v>22</v>
      </c>
      <c r="F781" s="209" t="s">
        <v>265</v>
      </c>
      <c r="G781" s="206"/>
      <c r="H781" s="210" t="s">
        <v>22</v>
      </c>
      <c r="I781" s="211"/>
      <c r="J781" s="206"/>
      <c r="K781" s="206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191</v>
      </c>
      <c r="AU781" s="216" t="s">
        <v>86</v>
      </c>
      <c r="AV781" s="11" t="s">
        <v>24</v>
      </c>
      <c r="AW781" s="11" t="s">
        <v>41</v>
      </c>
      <c r="AX781" s="11" t="s">
        <v>77</v>
      </c>
      <c r="AY781" s="216" t="s">
        <v>174</v>
      </c>
    </row>
    <row r="782" spans="2:65" s="12" customFormat="1" ht="13.5">
      <c r="B782" s="217"/>
      <c r="C782" s="218"/>
      <c r="D782" s="207" t="s">
        <v>191</v>
      </c>
      <c r="E782" s="219" t="s">
        <v>22</v>
      </c>
      <c r="F782" s="220" t="s">
        <v>266</v>
      </c>
      <c r="G782" s="218"/>
      <c r="H782" s="221">
        <v>59.78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191</v>
      </c>
      <c r="AU782" s="227" t="s">
        <v>86</v>
      </c>
      <c r="AV782" s="12" t="s">
        <v>86</v>
      </c>
      <c r="AW782" s="12" t="s">
        <v>41</v>
      </c>
      <c r="AX782" s="12" t="s">
        <v>77</v>
      </c>
      <c r="AY782" s="227" t="s">
        <v>174</v>
      </c>
    </row>
    <row r="783" spans="2:65" s="11" customFormat="1" ht="13.5">
      <c r="B783" s="205"/>
      <c r="C783" s="206"/>
      <c r="D783" s="207" t="s">
        <v>191</v>
      </c>
      <c r="E783" s="208" t="s">
        <v>22</v>
      </c>
      <c r="F783" s="209" t="s">
        <v>267</v>
      </c>
      <c r="G783" s="206"/>
      <c r="H783" s="210" t="s">
        <v>22</v>
      </c>
      <c r="I783" s="211"/>
      <c r="J783" s="206"/>
      <c r="K783" s="206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191</v>
      </c>
      <c r="AU783" s="216" t="s">
        <v>86</v>
      </c>
      <c r="AV783" s="11" t="s">
        <v>24</v>
      </c>
      <c r="AW783" s="11" t="s">
        <v>41</v>
      </c>
      <c r="AX783" s="11" t="s">
        <v>77</v>
      </c>
      <c r="AY783" s="216" t="s">
        <v>174</v>
      </c>
    </row>
    <row r="784" spans="2:65" s="12" customFormat="1" ht="13.5">
      <c r="B784" s="217"/>
      <c r="C784" s="218"/>
      <c r="D784" s="207" t="s">
        <v>191</v>
      </c>
      <c r="E784" s="219" t="s">
        <v>22</v>
      </c>
      <c r="F784" s="220" t="s">
        <v>268</v>
      </c>
      <c r="G784" s="218"/>
      <c r="H784" s="221">
        <v>80.141999999999996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191</v>
      </c>
      <c r="AU784" s="227" t="s">
        <v>86</v>
      </c>
      <c r="AV784" s="12" t="s">
        <v>86</v>
      </c>
      <c r="AW784" s="12" t="s">
        <v>41</v>
      </c>
      <c r="AX784" s="12" t="s">
        <v>77</v>
      </c>
      <c r="AY784" s="227" t="s">
        <v>174</v>
      </c>
    </row>
    <row r="785" spans="2:65" s="11" customFormat="1" ht="13.5">
      <c r="B785" s="205"/>
      <c r="C785" s="206"/>
      <c r="D785" s="207" t="s">
        <v>191</v>
      </c>
      <c r="E785" s="208" t="s">
        <v>22</v>
      </c>
      <c r="F785" s="209" t="s">
        <v>1106</v>
      </c>
      <c r="G785" s="206"/>
      <c r="H785" s="210" t="s">
        <v>22</v>
      </c>
      <c r="I785" s="211"/>
      <c r="J785" s="206"/>
      <c r="K785" s="206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191</v>
      </c>
      <c r="AU785" s="216" t="s">
        <v>86</v>
      </c>
      <c r="AV785" s="11" t="s">
        <v>24</v>
      </c>
      <c r="AW785" s="11" t="s">
        <v>41</v>
      </c>
      <c r="AX785" s="11" t="s">
        <v>77</v>
      </c>
      <c r="AY785" s="216" t="s">
        <v>174</v>
      </c>
    </row>
    <row r="786" spans="2:65" s="12" customFormat="1" ht="13.5">
      <c r="B786" s="217"/>
      <c r="C786" s="218"/>
      <c r="D786" s="207" t="s">
        <v>191</v>
      </c>
      <c r="E786" s="219" t="s">
        <v>22</v>
      </c>
      <c r="F786" s="220" t="s">
        <v>1107</v>
      </c>
      <c r="G786" s="218"/>
      <c r="H786" s="221">
        <v>288.86399999999998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191</v>
      </c>
      <c r="AU786" s="227" t="s">
        <v>86</v>
      </c>
      <c r="AV786" s="12" t="s">
        <v>86</v>
      </c>
      <c r="AW786" s="12" t="s">
        <v>41</v>
      </c>
      <c r="AX786" s="12" t="s">
        <v>77</v>
      </c>
      <c r="AY786" s="227" t="s">
        <v>174</v>
      </c>
    </row>
    <row r="787" spans="2:65" s="11" customFormat="1" ht="13.5">
      <c r="B787" s="205"/>
      <c r="C787" s="206"/>
      <c r="D787" s="207" t="s">
        <v>191</v>
      </c>
      <c r="E787" s="208" t="s">
        <v>22</v>
      </c>
      <c r="F787" s="209" t="s">
        <v>1148</v>
      </c>
      <c r="G787" s="206"/>
      <c r="H787" s="210" t="s">
        <v>22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191</v>
      </c>
      <c r="AU787" s="216" t="s">
        <v>86</v>
      </c>
      <c r="AV787" s="11" t="s">
        <v>24</v>
      </c>
      <c r="AW787" s="11" t="s">
        <v>41</v>
      </c>
      <c r="AX787" s="11" t="s">
        <v>77</v>
      </c>
      <c r="AY787" s="216" t="s">
        <v>174</v>
      </c>
    </row>
    <row r="788" spans="2:65" s="12" customFormat="1" ht="13.5">
      <c r="B788" s="217"/>
      <c r="C788" s="218"/>
      <c r="D788" s="207" t="s">
        <v>191</v>
      </c>
      <c r="E788" s="219" t="s">
        <v>22</v>
      </c>
      <c r="F788" s="220" t="s">
        <v>1149</v>
      </c>
      <c r="G788" s="218"/>
      <c r="H788" s="221">
        <v>52.1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191</v>
      </c>
      <c r="AU788" s="227" t="s">
        <v>86</v>
      </c>
      <c r="AV788" s="12" t="s">
        <v>86</v>
      </c>
      <c r="AW788" s="12" t="s">
        <v>41</v>
      </c>
      <c r="AX788" s="12" t="s">
        <v>77</v>
      </c>
      <c r="AY788" s="227" t="s">
        <v>174</v>
      </c>
    </row>
    <row r="789" spans="2:65" s="13" customFormat="1" ht="13.5">
      <c r="B789" s="228"/>
      <c r="C789" s="229"/>
      <c r="D789" s="207" t="s">
        <v>191</v>
      </c>
      <c r="E789" s="256" t="s">
        <v>22</v>
      </c>
      <c r="F789" s="257" t="s">
        <v>206</v>
      </c>
      <c r="G789" s="229"/>
      <c r="H789" s="258">
        <v>665.48900000000003</v>
      </c>
      <c r="I789" s="234"/>
      <c r="J789" s="229"/>
      <c r="K789" s="229"/>
      <c r="L789" s="235"/>
      <c r="M789" s="236"/>
      <c r="N789" s="237"/>
      <c r="O789" s="237"/>
      <c r="P789" s="237"/>
      <c r="Q789" s="237"/>
      <c r="R789" s="237"/>
      <c r="S789" s="237"/>
      <c r="T789" s="238"/>
      <c r="AT789" s="239" t="s">
        <v>191</v>
      </c>
      <c r="AU789" s="239" t="s">
        <v>86</v>
      </c>
      <c r="AV789" s="13" t="s">
        <v>181</v>
      </c>
      <c r="AW789" s="13" t="s">
        <v>41</v>
      </c>
      <c r="AX789" s="13" t="s">
        <v>24</v>
      </c>
      <c r="AY789" s="239" t="s">
        <v>174</v>
      </c>
    </row>
    <row r="790" spans="2:65" s="12" customFormat="1" ht="13.5">
      <c r="B790" s="217"/>
      <c r="C790" s="218"/>
      <c r="D790" s="230" t="s">
        <v>191</v>
      </c>
      <c r="E790" s="218"/>
      <c r="F790" s="241" t="s">
        <v>1154</v>
      </c>
      <c r="G790" s="218"/>
      <c r="H790" s="242">
        <v>765.31200000000001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191</v>
      </c>
      <c r="AU790" s="227" t="s">
        <v>86</v>
      </c>
      <c r="AV790" s="12" t="s">
        <v>86</v>
      </c>
      <c r="AW790" s="12" t="s">
        <v>6</v>
      </c>
      <c r="AX790" s="12" t="s">
        <v>24</v>
      </c>
      <c r="AY790" s="227" t="s">
        <v>174</v>
      </c>
    </row>
    <row r="791" spans="2:65" s="1" customFormat="1" ht="22.5" customHeight="1">
      <c r="B791" s="41"/>
      <c r="C791" s="193" t="s">
        <v>1155</v>
      </c>
      <c r="D791" s="193" t="s">
        <v>176</v>
      </c>
      <c r="E791" s="194" t="s">
        <v>1156</v>
      </c>
      <c r="F791" s="195" t="s">
        <v>1157</v>
      </c>
      <c r="G791" s="196" t="s">
        <v>223</v>
      </c>
      <c r="H791" s="197">
        <v>174.77</v>
      </c>
      <c r="I791" s="198"/>
      <c r="J791" s="199">
        <f>ROUND(I791*H791,2)</f>
        <v>0</v>
      </c>
      <c r="K791" s="195" t="s">
        <v>180</v>
      </c>
      <c r="L791" s="61"/>
      <c r="M791" s="200" t="s">
        <v>22</v>
      </c>
      <c r="N791" s="201" t="s">
        <v>48</v>
      </c>
      <c r="O791" s="42"/>
      <c r="P791" s="202">
        <f>O791*H791</f>
        <v>0</v>
      </c>
      <c r="Q791" s="202">
        <v>4.0000000000000002E-4</v>
      </c>
      <c r="R791" s="202">
        <f>Q791*H791</f>
        <v>6.9908000000000012E-2</v>
      </c>
      <c r="S791" s="202">
        <v>0</v>
      </c>
      <c r="T791" s="203">
        <f>S791*H791</f>
        <v>0</v>
      </c>
      <c r="AR791" s="24" t="s">
        <v>269</v>
      </c>
      <c r="AT791" s="24" t="s">
        <v>176</v>
      </c>
      <c r="AU791" s="24" t="s">
        <v>86</v>
      </c>
      <c r="AY791" s="24" t="s">
        <v>174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24" t="s">
        <v>24</v>
      </c>
      <c r="BK791" s="204">
        <f>ROUND(I791*H791,2)</f>
        <v>0</v>
      </c>
      <c r="BL791" s="24" t="s">
        <v>269</v>
      </c>
      <c r="BM791" s="24" t="s">
        <v>1158</v>
      </c>
    </row>
    <row r="792" spans="2:65" s="11" customFormat="1" ht="13.5">
      <c r="B792" s="205"/>
      <c r="C792" s="206"/>
      <c r="D792" s="207" t="s">
        <v>191</v>
      </c>
      <c r="E792" s="208" t="s">
        <v>22</v>
      </c>
      <c r="F792" s="209" t="s">
        <v>1120</v>
      </c>
      <c r="G792" s="206"/>
      <c r="H792" s="210" t="s">
        <v>22</v>
      </c>
      <c r="I792" s="211"/>
      <c r="J792" s="206"/>
      <c r="K792" s="206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191</v>
      </c>
      <c r="AU792" s="216" t="s">
        <v>86</v>
      </c>
      <c r="AV792" s="11" t="s">
        <v>24</v>
      </c>
      <c r="AW792" s="11" t="s">
        <v>41</v>
      </c>
      <c r="AX792" s="11" t="s">
        <v>77</v>
      </c>
      <c r="AY792" s="216" t="s">
        <v>174</v>
      </c>
    </row>
    <row r="793" spans="2:65" s="12" customFormat="1" ht="13.5">
      <c r="B793" s="217"/>
      <c r="C793" s="218"/>
      <c r="D793" s="207" t="s">
        <v>191</v>
      </c>
      <c r="E793" s="219" t="s">
        <v>22</v>
      </c>
      <c r="F793" s="220" t="s">
        <v>1159</v>
      </c>
      <c r="G793" s="218"/>
      <c r="H793" s="221">
        <v>99.68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191</v>
      </c>
      <c r="AU793" s="227" t="s">
        <v>86</v>
      </c>
      <c r="AV793" s="12" t="s">
        <v>86</v>
      </c>
      <c r="AW793" s="12" t="s">
        <v>41</v>
      </c>
      <c r="AX793" s="12" t="s">
        <v>77</v>
      </c>
      <c r="AY793" s="227" t="s">
        <v>174</v>
      </c>
    </row>
    <row r="794" spans="2:65" s="11" customFormat="1" ht="13.5">
      <c r="B794" s="205"/>
      <c r="C794" s="206"/>
      <c r="D794" s="207" t="s">
        <v>191</v>
      </c>
      <c r="E794" s="208" t="s">
        <v>22</v>
      </c>
      <c r="F794" s="209" t="s">
        <v>1122</v>
      </c>
      <c r="G794" s="206"/>
      <c r="H794" s="210" t="s">
        <v>22</v>
      </c>
      <c r="I794" s="211"/>
      <c r="J794" s="206"/>
      <c r="K794" s="206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191</v>
      </c>
      <c r="AU794" s="216" t="s">
        <v>86</v>
      </c>
      <c r="AV794" s="11" t="s">
        <v>24</v>
      </c>
      <c r="AW794" s="11" t="s">
        <v>41</v>
      </c>
      <c r="AX794" s="11" t="s">
        <v>77</v>
      </c>
      <c r="AY794" s="216" t="s">
        <v>174</v>
      </c>
    </row>
    <row r="795" spans="2:65" s="12" customFormat="1" ht="13.5">
      <c r="B795" s="217"/>
      <c r="C795" s="218"/>
      <c r="D795" s="207" t="s">
        <v>191</v>
      </c>
      <c r="E795" s="219" t="s">
        <v>22</v>
      </c>
      <c r="F795" s="220" t="s">
        <v>1123</v>
      </c>
      <c r="G795" s="218"/>
      <c r="H795" s="221">
        <v>10.8</v>
      </c>
      <c r="I795" s="222"/>
      <c r="J795" s="218"/>
      <c r="K795" s="218"/>
      <c r="L795" s="223"/>
      <c r="M795" s="224"/>
      <c r="N795" s="225"/>
      <c r="O795" s="225"/>
      <c r="P795" s="225"/>
      <c r="Q795" s="225"/>
      <c r="R795" s="225"/>
      <c r="S795" s="225"/>
      <c r="T795" s="226"/>
      <c r="AT795" s="227" t="s">
        <v>191</v>
      </c>
      <c r="AU795" s="227" t="s">
        <v>86</v>
      </c>
      <c r="AV795" s="12" t="s">
        <v>86</v>
      </c>
      <c r="AW795" s="12" t="s">
        <v>41</v>
      </c>
      <c r="AX795" s="12" t="s">
        <v>77</v>
      </c>
      <c r="AY795" s="227" t="s">
        <v>174</v>
      </c>
    </row>
    <row r="796" spans="2:65" s="11" customFormat="1" ht="13.5">
      <c r="B796" s="205"/>
      <c r="C796" s="206"/>
      <c r="D796" s="207" t="s">
        <v>191</v>
      </c>
      <c r="E796" s="208" t="s">
        <v>22</v>
      </c>
      <c r="F796" s="209" t="s">
        <v>1124</v>
      </c>
      <c r="G796" s="206"/>
      <c r="H796" s="210" t="s">
        <v>22</v>
      </c>
      <c r="I796" s="211"/>
      <c r="J796" s="206"/>
      <c r="K796" s="206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191</v>
      </c>
      <c r="AU796" s="216" t="s">
        <v>86</v>
      </c>
      <c r="AV796" s="11" t="s">
        <v>24</v>
      </c>
      <c r="AW796" s="11" t="s">
        <v>41</v>
      </c>
      <c r="AX796" s="11" t="s">
        <v>77</v>
      </c>
      <c r="AY796" s="216" t="s">
        <v>174</v>
      </c>
    </row>
    <row r="797" spans="2:65" s="12" customFormat="1" ht="13.5">
      <c r="B797" s="217"/>
      <c r="C797" s="218"/>
      <c r="D797" s="207" t="s">
        <v>191</v>
      </c>
      <c r="E797" s="219" t="s">
        <v>22</v>
      </c>
      <c r="F797" s="220" t="s">
        <v>1125</v>
      </c>
      <c r="G797" s="218"/>
      <c r="H797" s="221">
        <v>24.64</v>
      </c>
      <c r="I797" s="222"/>
      <c r="J797" s="218"/>
      <c r="K797" s="218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191</v>
      </c>
      <c r="AU797" s="227" t="s">
        <v>86</v>
      </c>
      <c r="AV797" s="12" t="s">
        <v>86</v>
      </c>
      <c r="AW797" s="12" t="s">
        <v>41</v>
      </c>
      <c r="AX797" s="12" t="s">
        <v>77</v>
      </c>
      <c r="AY797" s="227" t="s">
        <v>174</v>
      </c>
    </row>
    <row r="798" spans="2:65" s="11" customFormat="1" ht="13.5">
      <c r="B798" s="205"/>
      <c r="C798" s="206"/>
      <c r="D798" s="207" t="s">
        <v>191</v>
      </c>
      <c r="E798" s="208" t="s">
        <v>22</v>
      </c>
      <c r="F798" s="209" t="s">
        <v>1160</v>
      </c>
      <c r="G798" s="206"/>
      <c r="H798" s="210" t="s">
        <v>22</v>
      </c>
      <c r="I798" s="211"/>
      <c r="J798" s="206"/>
      <c r="K798" s="206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191</v>
      </c>
      <c r="AU798" s="216" t="s">
        <v>86</v>
      </c>
      <c r="AV798" s="11" t="s">
        <v>24</v>
      </c>
      <c r="AW798" s="11" t="s">
        <v>41</v>
      </c>
      <c r="AX798" s="11" t="s">
        <v>77</v>
      </c>
      <c r="AY798" s="216" t="s">
        <v>174</v>
      </c>
    </row>
    <row r="799" spans="2:65" s="12" customFormat="1" ht="13.5">
      <c r="B799" s="217"/>
      <c r="C799" s="218"/>
      <c r="D799" s="207" t="s">
        <v>191</v>
      </c>
      <c r="E799" s="219" t="s">
        <v>22</v>
      </c>
      <c r="F799" s="220" t="s">
        <v>1161</v>
      </c>
      <c r="G799" s="218"/>
      <c r="H799" s="221">
        <v>39.65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191</v>
      </c>
      <c r="AU799" s="227" t="s">
        <v>86</v>
      </c>
      <c r="AV799" s="12" t="s">
        <v>86</v>
      </c>
      <c r="AW799" s="12" t="s">
        <v>41</v>
      </c>
      <c r="AX799" s="12" t="s">
        <v>77</v>
      </c>
      <c r="AY799" s="227" t="s">
        <v>174</v>
      </c>
    </row>
    <row r="800" spans="2:65" s="13" customFormat="1" ht="13.5">
      <c r="B800" s="228"/>
      <c r="C800" s="229"/>
      <c r="D800" s="230" t="s">
        <v>191</v>
      </c>
      <c r="E800" s="231" t="s">
        <v>22</v>
      </c>
      <c r="F800" s="232" t="s">
        <v>206</v>
      </c>
      <c r="G800" s="229"/>
      <c r="H800" s="233">
        <v>174.77</v>
      </c>
      <c r="I800" s="234"/>
      <c r="J800" s="229"/>
      <c r="K800" s="229"/>
      <c r="L800" s="235"/>
      <c r="M800" s="236"/>
      <c r="N800" s="237"/>
      <c r="O800" s="237"/>
      <c r="P800" s="237"/>
      <c r="Q800" s="237"/>
      <c r="R800" s="237"/>
      <c r="S800" s="237"/>
      <c r="T800" s="238"/>
      <c r="AT800" s="239" t="s">
        <v>191</v>
      </c>
      <c r="AU800" s="239" t="s">
        <v>86</v>
      </c>
      <c r="AV800" s="13" t="s">
        <v>181</v>
      </c>
      <c r="AW800" s="13" t="s">
        <v>41</v>
      </c>
      <c r="AX800" s="13" t="s">
        <v>24</v>
      </c>
      <c r="AY800" s="239" t="s">
        <v>174</v>
      </c>
    </row>
    <row r="801" spans="2:65" s="1" customFormat="1" ht="22.5" customHeight="1">
      <c r="B801" s="41"/>
      <c r="C801" s="245" t="s">
        <v>1162</v>
      </c>
      <c r="D801" s="245" t="s">
        <v>253</v>
      </c>
      <c r="E801" s="246" t="s">
        <v>1163</v>
      </c>
      <c r="F801" s="247" t="s">
        <v>1152</v>
      </c>
      <c r="G801" s="248" t="s">
        <v>223</v>
      </c>
      <c r="H801" s="249">
        <v>209.72399999999999</v>
      </c>
      <c r="I801" s="250"/>
      <c r="J801" s="251">
        <f>ROUND(I801*H801,2)</f>
        <v>0</v>
      </c>
      <c r="K801" s="247" t="s">
        <v>22</v>
      </c>
      <c r="L801" s="252"/>
      <c r="M801" s="253" t="s">
        <v>22</v>
      </c>
      <c r="N801" s="254" t="s">
        <v>48</v>
      </c>
      <c r="O801" s="42"/>
      <c r="P801" s="202">
        <f>O801*H801</f>
        <v>0</v>
      </c>
      <c r="Q801" s="202">
        <v>4.4999999999999997E-3</v>
      </c>
      <c r="R801" s="202">
        <f>Q801*H801</f>
        <v>0.94375799999999987</v>
      </c>
      <c r="S801" s="202">
        <v>0</v>
      </c>
      <c r="T801" s="203">
        <f>S801*H801</f>
        <v>0</v>
      </c>
      <c r="AR801" s="24" t="s">
        <v>385</v>
      </c>
      <c r="AT801" s="24" t="s">
        <v>253</v>
      </c>
      <c r="AU801" s="24" t="s">
        <v>86</v>
      </c>
      <c r="AY801" s="24" t="s">
        <v>174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24</v>
      </c>
      <c r="BK801" s="204">
        <f>ROUND(I801*H801,2)</f>
        <v>0</v>
      </c>
      <c r="BL801" s="24" t="s">
        <v>269</v>
      </c>
      <c r="BM801" s="24" t="s">
        <v>1164</v>
      </c>
    </row>
    <row r="802" spans="2:65" s="12" customFormat="1" ht="13.5">
      <c r="B802" s="217"/>
      <c r="C802" s="218"/>
      <c r="D802" s="230" t="s">
        <v>191</v>
      </c>
      <c r="E802" s="218"/>
      <c r="F802" s="241" t="s">
        <v>1165</v>
      </c>
      <c r="G802" s="218"/>
      <c r="H802" s="242">
        <v>209.72399999999999</v>
      </c>
      <c r="I802" s="222"/>
      <c r="J802" s="218"/>
      <c r="K802" s="218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191</v>
      </c>
      <c r="AU802" s="227" t="s">
        <v>86</v>
      </c>
      <c r="AV802" s="12" t="s">
        <v>86</v>
      </c>
      <c r="AW802" s="12" t="s">
        <v>6</v>
      </c>
      <c r="AX802" s="12" t="s">
        <v>24</v>
      </c>
      <c r="AY802" s="227" t="s">
        <v>174</v>
      </c>
    </row>
    <row r="803" spans="2:65" s="1" customFormat="1" ht="31.5" customHeight="1">
      <c r="B803" s="41"/>
      <c r="C803" s="193" t="s">
        <v>1166</v>
      </c>
      <c r="D803" s="193" t="s">
        <v>176</v>
      </c>
      <c r="E803" s="194" t="s">
        <v>1167</v>
      </c>
      <c r="F803" s="195" t="s">
        <v>1168</v>
      </c>
      <c r="G803" s="196" t="s">
        <v>223</v>
      </c>
      <c r="H803" s="197">
        <v>256.11500000000001</v>
      </c>
      <c r="I803" s="198"/>
      <c r="J803" s="199">
        <f>ROUND(I803*H803,2)</f>
        <v>0</v>
      </c>
      <c r="K803" s="195" t="s">
        <v>180</v>
      </c>
      <c r="L803" s="61"/>
      <c r="M803" s="200" t="s">
        <v>22</v>
      </c>
      <c r="N803" s="201" t="s">
        <v>48</v>
      </c>
      <c r="O803" s="42"/>
      <c r="P803" s="202">
        <f>O803*H803</f>
        <v>0</v>
      </c>
      <c r="Q803" s="202">
        <v>5.6999999999999998E-4</v>
      </c>
      <c r="R803" s="202">
        <f>Q803*H803</f>
        <v>0.14598554999999999</v>
      </c>
      <c r="S803" s="202">
        <v>0</v>
      </c>
      <c r="T803" s="203">
        <f>S803*H803</f>
        <v>0</v>
      </c>
      <c r="AR803" s="24" t="s">
        <v>269</v>
      </c>
      <c r="AT803" s="24" t="s">
        <v>176</v>
      </c>
      <c r="AU803" s="24" t="s">
        <v>86</v>
      </c>
      <c r="AY803" s="24" t="s">
        <v>174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24" t="s">
        <v>24</v>
      </c>
      <c r="BK803" s="204">
        <f>ROUND(I803*H803,2)</f>
        <v>0</v>
      </c>
      <c r="BL803" s="24" t="s">
        <v>269</v>
      </c>
      <c r="BM803" s="24" t="s">
        <v>1169</v>
      </c>
    </row>
    <row r="804" spans="2:65" s="11" customFormat="1" ht="13.5">
      <c r="B804" s="205"/>
      <c r="C804" s="206"/>
      <c r="D804" s="207" t="s">
        <v>191</v>
      </c>
      <c r="E804" s="208" t="s">
        <v>22</v>
      </c>
      <c r="F804" s="209" t="s">
        <v>1170</v>
      </c>
      <c r="G804" s="206"/>
      <c r="H804" s="210" t="s">
        <v>22</v>
      </c>
      <c r="I804" s="211"/>
      <c r="J804" s="206"/>
      <c r="K804" s="206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191</v>
      </c>
      <c r="AU804" s="216" t="s">
        <v>86</v>
      </c>
      <c r="AV804" s="11" t="s">
        <v>24</v>
      </c>
      <c r="AW804" s="11" t="s">
        <v>41</v>
      </c>
      <c r="AX804" s="11" t="s">
        <v>77</v>
      </c>
      <c r="AY804" s="216" t="s">
        <v>174</v>
      </c>
    </row>
    <row r="805" spans="2:65" s="12" customFormat="1" ht="13.5">
      <c r="B805" s="217"/>
      <c r="C805" s="218"/>
      <c r="D805" s="207" t="s">
        <v>191</v>
      </c>
      <c r="E805" s="219" t="s">
        <v>22</v>
      </c>
      <c r="F805" s="220" t="s">
        <v>1171</v>
      </c>
      <c r="G805" s="218"/>
      <c r="H805" s="221">
        <v>101.99</v>
      </c>
      <c r="I805" s="222"/>
      <c r="J805" s="218"/>
      <c r="K805" s="218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191</v>
      </c>
      <c r="AU805" s="227" t="s">
        <v>86</v>
      </c>
      <c r="AV805" s="12" t="s">
        <v>86</v>
      </c>
      <c r="AW805" s="12" t="s">
        <v>41</v>
      </c>
      <c r="AX805" s="12" t="s">
        <v>77</v>
      </c>
      <c r="AY805" s="227" t="s">
        <v>174</v>
      </c>
    </row>
    <row r="806" spans="2:65" s="11" customFormat="1" ht="13.5">
      <c r="B806" s="205"/>
      <c r="C806" s="206"/>
      <c r="D806" s="207" t="s">
        <v>191</v>
      </c>
      <c r="E806" s="208" t="s">
        <v>22</v>
      </c>
      <c r="F806" s="209" t="s">
        <v>1172</v>
      </c>
      <c r="G806" s="206"/>
      <c r="H806" s="210" t="s">
        <v>22</v>
      </c>
      <c r="I806" s="211"/>
      <c r="J806" s="206"/>
      <c r="K806" s="206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191</v>
      </c>
      <c r="AU806" s="216" t="s">
        <v>86</v>
      </c>
      <c r="AV806" s="11" t="s">
        <v>24</v>
      </c>
      <c r="AW806" s="11" t="s">
        <v>41</v>
      </c>
      <c r="AX806" s="11" t="s">
        <v>77</v>
      </c>
      <c r="AY806" s="216" t="s">
        <v>174</v>
      </c>
    </row>
    <row r="807" spans="2:65" s="12" customFormat="1" ht="13.5">
      <c r="B807" s="217"/>
      <c r="C807" s="218"/>
      <c r="D807" s="207" t="s">
        <v>191</v>
      </c>
      <c r="E807" s="219" t="s">
        <v>22</v>
      </c>
      <c r="F807" s="220" t="s">
        <v>1173</v>
      </c>
      <c r="G807" s="218"/>
      <c r="H807" s="221">
        <v>39.06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191</v>
      </c>
      <c r="AU807" s="227" t="s">
        <v>86</v>
      </c>
      <c r="AV807" s="12" t="s">
        <v>86</v>
      </c>
      <c r="AW807" s="12" t="s">
        <v>41</v>
      </c>
      <c r="AX807" s="12" t="s">
        <v>77</v>
      </c>
      <c r="AY807" s="227" t="s">
        <v>174</v>
      </c>
    </row>
    <row r="808" spans="2:65" s="11" customFormat="1" ht="13.5">
      <c r="B808" s="205"/>
      <c r="C808" s="206"/>
      <c r="D808" s="207" t="s">
        <v>191</v>
      </c>
      <c r="E808" s="208" t="s">
        <v>22</v>
      </c>
      <c r="F808" s="209" t="s">
        <v>1174</v>
      </c>
      <c r="G808" s="206"/>
      <c r="H808" s="210" t="s">
        <v>22</v>
      </c>
      <c r="I808" s="211"/>
      <c r="J808" s="206"/>
      <c r="K808" s="206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191</v>
      </c>
      <c r="AU808" s="216" t="s">
        <v>86</v>
      </c>
      <c r="AV808" s="11" t="s">
        <v>24</v>
      </c>
      <c r="AW808" s="11" t="s">
        <v>41</v>
      </c>
      <c r="AX808" s="11" t="s">
        <v>77</v>
      </c>
      <c r="AY808" s="216" t="s">
        <v>174</v>
      </c>
    </row>
    <row r="809" spans="2:65" s="12" customFormat="1" ht="13.5">
      <c r="B809" s="217"/>
      <c r="C809" s="218"/>
      <c r="D809" s="207" t="s">
        <v>191</v>
      </c>
      <c r="E809" s="219" t="s">
        <v>22</v>
      </c>
      <c r="F809" s="220" t="s">
        <v>1143</v>
      </c>
      <c r="G809" s="218"/>
      <c r="H809" s="221">
        <v>52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191</v>
      </c>
      <c r="AU809" s="227" t="s">
        <v>86</v>
      </c>
      <c r="AV809" s="12" t="s">
        <v>86</v>
      </c>
      <c r="AW809" s="12" t="s">
        <v>41</v>
      </c>
      <c r="AX809" s="12" t="s">
        <v>77</v>
      </c>
      <c r="AY809" s="227" t="s">
        <v>174</v>
      </c>
    </row>
    <row r="810" spans="2:65" s="11" customFormat="1" ht="13.5">
      <c r="B810" s="205"/>
      <c r="C810" s="206"/>
      <c r="D810" s="207" t="s">
        <v>191</v>
      </c>
      <c r="E810" s="208" t="s">
        <v>22</v>
      </c>
      <c r="F810" s="209" t="s">
        <v>1175</v>
      </c>
      <c r="G810" s="206"/>
      <c r="H810" s="210" t="s">
        <v>22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191</v>
      </c>
      <c r="AU810" s="216" t="s">
        <v>86</v>
      </c>
      <c r="AV810" s="11" t="s">
        <v>24</v>
      </c>
      <c r="AW810" s="11" t="s">
        <v>41</v>
      </c>
      <c r="AX810" s="11" t="s">
        <v>77</v>
      </c>
      <c r="AY810" s="216" t="s">
        <v>174</v>
      </c>
    </row>
    <row r="811" spans="2:65" s="12" customFormat="1" ht="13.5">
      <c r="B811" s="217"/>
      <c r="C811" s="218"/>
      <c r="D811" s="207" t="s">
        <v>191</v>
      </c>
      <c r="E811" s="219" t="s">
        <v>22</v>
      </c>
      <c r="F811" s="220" t="s">
        <v>1176</v>
      </c>
      <c r="G811" s="218"/>
      <c r="H811" s="221">
        <v>35.44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191</v>
      </c>
      <c r="AU811" s="227" t="s">
        <v>86</v>
      </c>
      <c r="AV811" s="12" t="s">
        <v>86</v>
      </c>
      <c r="AW811" s="12" t="s">
        <v>41</v>
      </c>
      <c r="AX811" s="12" t="s">
        <v>77</v>
      </c>
      <c r="AY811" s="227" t="s">
        <v>174</v>
      </c>
    </row>
    <row r="812" spans="2:65" s="11" customFormat="1" ht="13.5">
      <c r="B812" s="205"/>
      <c r="C812" s="206"/>
      <c r="D812" s="207" t="s">
        <v>191</v>
      </c>
      <c r="E812" s="208" t="s">
        <v>22</v>
      </c>
      <c r="F812" s="209" t="s">
        <v>1177</v>
      </c>
      <c r="G812" s="206"/>
      <c r="H812" s="210" t="s">
        <v>22</v>
      </c>
      <c r="I812" s="211"/>
      <c r="J812" s="206"/>
      <c r="K812" s="206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191</v>
      </c>
      <c r="AU812" s="216" t="s">
        <v>86</v>
      </c>
      <c r="AV812" s="11" t="s">
        <v>24</v>
      </c>
      <c r="AW812" s="11" t="s">
        <v>41</v>
      </c>
      <c r="AX812" s="11" t="s">
        <v>77</v>
      </c>
      <c r="AY812" s="216" t="s">
        <v>174</v>
      </c>
    </row>
    <row r="813" spans="2:65" s="12" customFormat="1" ht="13.5">
      <c r="B813" s="217"/>
      <c r="C813" s="218"/>
      <c r="D813" s="207" t="s">
        <v>191</v>
      </c>
      <c r="E813" s="219" t="s">
        <v>22</v>
      </c>
      <c r="F813" s="220" t="s">
        <v>1178</v>
      </c>
      <c r="G813" s="218"/>
      <c r="H813" s="221">
        <v>27.625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191</v>
      </c>
      <c r="AU813" s="227" t="s">
        <v>86</v>
      </c>
      <c r="AV813" s="12" t="s">
        <v>86</v>
      </c>
      <c r="AW813" s="12" t="s">
        <v>41</v>
      </c>
      <c r="AX813" s="12" t="s">
        <v>77</v>
      </c>
      <c r="AY813" s="227" t="s">
        <v>174</v>
      </c>
    </row>
    <row r="814" spans="2:65" s="12" customFormat="1" ht="13.5">
      <c r="B814" s="217"/>
      <c r="C814" s="218"/>
      <c r="D814" s="207" t="s">
        <v>191</v>
      </c>
      <c r="E814" s="219" t="s">
        <v>22</v>
      </c>
      <c r="F814" s="220" t="s">
        <v>22</v>
      </c>
      <c r="G814" s="218"/>
      <c r="H814" s="221">
        <v>0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191</v>
      </c>
      <c r="AU814" s="227" t="s">
        <v>86</v>
      </c>
      <c r="AV814" s="12" t="s">
        <v>86</v>
      </c>
      <c r="AW814" s="12" t="s">
        <v>41</v>
      </c>
      <c r="AX814" s="12" t="s">
        <v>77</v>
      </c>
      <c r="AY814" s="227" t="s">
        <v>174</v>
      </c>
    </row>
    <row r="815" spans="2:65" s="13" customFormat="1" ht="13.5">
      <c r="B815" s="228"/>
      <c r="C815" s="229"/>
      <c r="D815" s="230" t="s">
        <v>191</v>
      </c>
      <c r="E815" s="231" t="s">
        <v>22</v>
      </c>
      <c r="F815" s="232" t="s">
        <v>206</v>
      </c>
      <c r="G815" s="229"/>
      <c r="H815" s="233">
        <v>256.11500000000001</v>
      </c>
      <c r="I815" s="234"/>
      <c r="J815" s="229"/>
      <c r="K815" s="229"/>
      <c r="L815" s="235"/>
      <c r="M815" s="236"/>
      <c r="N815" s="237"/>
      <c r="O815" s="237"/>
      <c r="P815" s="237"/>
      <c r="Q815" s="237"/>
      <c r="R815" s="237"/>
      <c r="S815" s="237"/>
      <c r="T815" s="238"/>
      <c r="AT815" s="239" t="s">
        <v>191</v>
      </c>
      <c r="AU815" s="239" t="s">
        <v>86</v>
      </c>
      <c r="AV815" s="13" t="s">
        <v>181</v>
      </c>
      <c r="AW815" s="13" t="s">
        <v>41</v>
      </c>
      <c r="AX815" s="13" t="s">
        <v>24</v>
      </c>
      <c r="AY815" s="239" t="s">
        <v>174</v>
      </c>
    </row>
    <row r="816" spans="2:65" s="1" customFormat="1" ht="22.5" customHeight="1">
      <c r="B816" s="41"/>
      <c r="C816" s="193" t="s">
        <v>1179</v>
      </c>
      <c r="D816" s="193" t="s">
        <v>176</v>
      </c>
      <c r="E816" s="194" t="s">
        <v>1180</v>
      </c>
      <c r="F816" s="195" t="s">
        <v>1181</v>
      </c>
      <c r="G816" s="196" t="s">
        <v>223</v>
      </c>
      <c r="H816" s="197">
        <v>15.18</v>
      </c>
      <c r="I816" s="198"/>
      <c r="J816" s="199">
        <f>ROUND(I816*H816,2)</f>
        <v>0</v>
      </c>
      <c r="K816" s="195" t="s">
        <v>22</v>
      </c>
      <c r="L816" s="61"/>
      <c r="M816" s="200" t="s">
        <v>22</v>
      </c>
      <c r="N816" s="201" t="s">
        <v>48</v>
      </c>
      <c r="O816" s="42"/>
      <c r="P816" s="202">
        <f>O816*H816</f>
        <v>0</v>
      </c>
      <c r="Q816" s="202">
        <v>3.5000000000000001E-3</v>
      </c>
      <c r="R816" s="202">
        <f>Q816*H816</f>
        <v>5.3129999999999997E-2</v>
      </c>
      <c r="S816" s="202">
        <v>0</v>
      </c>
      <c r="T816" s="203">
        <f>S816*H816</f>
        <v>0</v>
      </c>
      <c r="AR816" s="24" t="s">
        <v>269</v>
      </c>
      <c r="AT816" s="24" t="s">
        <v>176</v>
      </c>
      <c r="AU816" s="24" t="s">
        <v>86</v>
      </c>
      <c r="AY816" s="24" t="s">
        <v>174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24" t="s">
        <v>24</v>
      </c>
      <c r="BK816" s="204">
        <f>ROUND(I816*H816,2)</f>
        <v>0</v>
      </c>
      <c r="BL816" s="24" t="s">
        <v>269</v>
      </c>
      <c r="BM816" s="24" t="s">
        <v>1182</v>
      </c>
    </row>
    <row r="817" spans="2:65" s="11" customFormat="1" ht="13.5">
      <c r="B817" s="205"/>
      <c r="C817" s="206"/>
      <c r="D817" s="207" t="s">
        <v>191</v>
      </c>
      <c r="E817" s="208" t="s">
        <v>22</v>
      </c>
      <c r="F817" s="209" t="s">
        <v>1183</v>
      </c>
      <c r="G817" s="206"/>
      <c r="H817" s="210" t="s">
        <v>22</v>
      </c>
      <c r="I817" s="211"/>
      <c r="J817" s="206"/>
      <c r="K817" s="206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191</v>
      </c>
      <c r="AU817" s="216" t="s">
        <v>86</v>
      </c>
      <c r="AV817" s="11" t="s">
        <v>24</v>
      </c>
      <c r="AW817" s="11" t="s">
        <v>41</v>
      </c>
      <c r="AX817" s="11" t="s">
        <v>77</v>
      </c>
      <c r="AY817" s="216" t="s">
        <v>174</v>
      </c>
    </row>
    <row r="818" spans="2:65" s="12" customFormat="1" ht="13.5">
      <c r="B818" s="217"/>
      <c r="C818" s="218"/>
      <c r="D818" s="230" t="s">
        <v>191</v>
      </c>
      <c r="E818" s="240" t="s">
        <v>22</v>
      </c>
      <c r="F818" s="241" t="s">
        <v>1184</v>
      </c>
      <c r="G818" s="218"/>
      <c r="H818" s="242">
        <v>15.18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191</v>
      </c>
      <c r="AU818" s="227" t="s">
        <v>86</v>
      </c>
      <c r="AV818" s="12" t="s">
        <v>86</v>
      </c>
      <c r="AW818" s="12" t="s">
        <v>41</v>
      </c>
      <c r="AX818" s="12" t="s">
        <v>24</v>
      </c>
      <c r="AY818" s="227" t="s">
        <v>174</v>
      </c>
    </row>
    <row r="819" spans="2:65" s="1" customFormat="1" ht="44.25" customHeight="1">
      <c r="B819" s="41"/>
      <c r="C819" s="193" t="s">
        <v>1185</v>
      </c>
      <c r="D819" s="193" t="s">
        <v>176</v>
      </c>
      <c r="E819" s="194" t="s">
        <v>1186</v>
      </c>
      <c r="F819" s="195" t="s">
        <v>1187</v>
      </c>
      <c r="G819" s="196" t="s">
        <v>242</v>
      </c>
      <c r="H819" s="197">
        <v>5.423</v>
      </c>
      <c r="I819" s="198"/>
      <c r="J819" s="199">
        <f>ROUND(I819*H819,2)</f>
        <v>0</v>
      </c>
      <c r="K819" s="195" t="s">
        <v>180</v>
      </c>
      <c r="L819" s="61"/>
      <c r="M819" s="200" t="s">
        <v>22</v>
      </c>
      <c r="N819" s="201" t="s">
        <v>48</v>
      </c>
      <c r="O819" s="42"/>
      <c r="P819" s="202">
        <f>O819*H819</f>
        <v>0</v>
      </c>
      <c r="Q819" s="202">
        <v>0</v>
      </c>
      <c r="R819" s="202">
        <f>Q819*H819</f>
        <v>0</v>
      </c>
      <c r="S819" s="202">
        <v>0</v>
      </c>
      <c r="T819" s="203">
        <f>S819*H819</f>
        <v>0</v>
      </c>
      <c r="AR819" s="24" t="s">
        <v>269</v>
      </c>
      <c r="AT819" s="24" t="s">
        <v>176</v>
      </c>
      <c r="AU819" s="24" t="s">
        <v>86</v>
      </c>
      <c r="AY819" s="24" t="s">
        <v>174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24" t="s">
        <v>24</v>
      </c>
      <c r="BK819" s="204">
        <f>ROUND(I819*H819,2)</f>
        <v>0</v>
      </c>
      <c r="BL819" s="24" t="s">
        <v>269</v>
      </c>
      <c r="BM819" s="24" t="s">
        <v>1188</v>
      </c>
    </row>
    <row r="820" spans="2:65" s="1" customFormat="1" ht="44.25" customHeight="1">
      <c r="B820" s="41"/>
      <c r="C820" s="193" t="s">
        <v>1189</v>
      </c>
      <c r="D820" s="193" t="s">
        <v>176</v>
      </c>
      <c r="E820" s="194" t="s">
        <v>1190</v>
      </c>
      <c r="F820" s="195" t="s">
        <v>1191</v>
      </c>
      <c r="G820" s="196" t="s">
        <v>242</v>
      </c>
      <c r="H820" s="197">
        <v>5.423</v>
      </c>
      <c r="I820" s="198"/>
      <c r="J820" s="199">
        <f>ROUND(I820*H820,2)</f>
        <v>0</v>
      </c>
      <c r="K820" s="195" t="s">
        <v>180</v>
      </c>
      <c r="L820" s="61"/>
      <c r="M820" s="200" t="s">
        <v>22</v>
      </c>
      <c r="N820" s="201" t="s">
        <v>48</v>
      </c>
      <c r="O820" s="42"/>
      <c r="P820" s="202">
        <f>O820*H820</f>
        <v>0</v>
      </c>
      <c r="Q820" s="202">
        <v>0</v>
      </c>
      <c r="R820" s="202">
        <f>Q820*H820</f>
        <v>0</v>
      </c>
      <c r="S820" s="202">
        <v>0</v>
      </c>
      <c r="T820" s="203">
        <f>S820*H820</f>
        <v>0</v>
      </c>
      <c r="AR820" s="24" t="s">
        <v>269</v>
      </c>
      <c r="AT820" s="24" t="s">
        <v>176</v>
      </c>
      <c r="AU820" s="24" t="s">
        <v>86</v>
      </c>
      <c r="AY820" s="24" t="s">
        <v>174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24" t="s">
        <v>24</v>
      </c>
      <c r="BK820" s="204">
        <f>ROUND(I820*H820,2)</f>
        <v>0</v>
      </c>
      <c r="BL820" s="24" t="s">
        <v>269</v>
      </c>
      <c r="BM820" s="24" t="s">
        <v>1192</v>
      </c>
    </row>
    <row r="821" spans="2:65" s="10" customFormat="1" ht="29.85" customHeight="1">
      <c r="B821" s="176"/>
      <c r="C821" s="177"/>
      <c r="D821" s="190" t="s">
        <v>76</v>
      </c>
      <c r="E821" s="191" t="s">
        <v>1193</v>
      </c>
      <c r="F821" s="191" t="s">
        <v>1194</v>
      </c>
      <c r="G821" s="177"/>
      <c r="H821" s="177"/>
      <c r="I821" s="180"/>
      <c r="J821" s="192">
        <f>BK821</f>
        <v>0</v>
      </c>
      <c r="K821" s="177"/>
      <c r="L821" s="182"/>
      <c r="M821" s="183"/>
      <c r="N821" s="184"/>
      <c r="O821" s="184"/>
      <c r="P821" s="185">
        <f>SUM(P822:P844)</f>
        <v>0</v>
      </c>
      <c r="Q821" s="184"/>
      <c r="R821" s="185">
        <f>SUM(R822:R844)</f>
        <v>6.3273858000000001</v>
      </c>
      <c r="S821" s="184"/>
      <c r="T821" s="186">
        <f>SUM(T822:T844)</f>
        <v>0</v>
      </c>
      <c r="AR821" s="187" t="s">
        <v>86</v>
      </c>
      <c r="AT821" s="188" t="s">
        <v>76</v>
      </c>
      <c r="AU821" s="188" t="s">
        <v>24</v>
      </c>
      <c r="AY821" s="187" t="s">
        <v>174</v>
      </c>
      <c r="BK821" s="189">
        <f>SUM(BK822:BK844)</f>
        <v>0</v>
      </c>
    </row>
    <row r="822" spans="2:65" s="1" customFormat="1" ht="31.5" customHeight="1">
      <c r="B822" s="41"/>
      <c r="C822" s="193" t="s">
        <v>1195</v>
      </c>
      <c r="D822" s="193" t="s">
        <v>176</v>
      </c>
      <c r="E822" s="194" t="s">
        <v>1196</v>
      </c>
      <c r="F822" s="195" t="s">
        <v>1197</v>
      </c>
      <c r="G822" s="196" t="s">
        <v>223</v>
      </c>
      <c r="H822" s="197">
        <v>461.7</v>
      </c>
      <c r="I822" s="198"/>
      <c r="J822" s="199">
        <f>ROUND(I822*H822,2)</f>
        <v>0</v>
      </c>
      <c r="K822" s="195" t="s">
        <v>180</v>
      </c>
      <c r="L822" s="61"/>
      <c r="M822" s="200" t="s">
        <v>22</v>
      </c>
      <c r="N822" s="201" t="s">
        <v>48</v>
      </c>
      <c r="O822" s="42"/>
      <c r="P822" s="202">
        <f>O822*H822</f>
        <v>0</v>
      </c>
      <c r="Q822" s="202">
        <v>0</v>
      </c>
      <c r="R822" s="202">
        <f>Q822*H822</f>
        <v>0</v>
      </c>
      <c r="S822" s="202">
        <v>0</v>
      </c>
      <c r="T822" s="203">
        <f>S822*H822</f>
        <v>0</v>
      </c>
      <c r="AR822" s="24" t="s">
        <v>269</v>
      </c>
      <c r="AT822" s="24" t="s">
        <v>176</v>
      </c>
      <c r="AU822" s="24" t="s">
        <v>86</v>
      </c>
      <c r="AY822" s="24" t="s">
        <v>174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24" t="s">
        <v>24</v>
      </c>
      <c r="BK822" s="204">
        <f>ROUND(I822*H822,2)</f>
        <v>0</v>
      </c>
      <c r="BL822" s="24" t="s">
        <v>269</v>
      </c>
      <c r="BM822" s="24" t="s">
        <v>1198</v>
      </c>
    </row>
    <row r="823" spans="2:65" s="12" customFormat="1" ht="13.5">
      <c r="B823" s="217"/>
      <c r="C823" s="218"/>
      <c r="D823" s="207" t="s">
        <v>191</v>
      </c>
      <c r="E823" s="219" t="s">
        <v>22</v>
      </c>
      <c r="F823" s="220" t="s">
        <v>1199</v>
      </c>
      <c r="G823" s="218"/>
      <c r="H823" s="221">
        <v>113.4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191</v>
      </c>
      <c r="AU823" s="227" t="s">
        <v>86</v>
      </c>
      <c r="AV823" s="12" t="s">
        <v>86</v>
      </c>
      <c r="AW823" s="12" t="s">
        <v>41</v>
      </c>
      <c r="AX823" s="12" t="s">
        <v>77</v>
      </c>
      <c r="AY823" s="227" t="s">
        <v>174</v>
      </c>
    </row>
    <row r="824" spans="2:65" s="12" customFormat="1" ht="13.5">
      <c r="B824" s="217"/>
      <c r="C824" s="218"/>
      <c r="D824" s="207" t="s">
        <v>191</v>
      </c>
      <c r="E824" s="219" t="s">
        <v>22</v>
      </c>
      <c r="F824" s="220" t="s">
        <v>1200</v>
      </c>
      <c r="G824" s="218"/>
      <c r="H824" s="221">
        <v>348.3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191</v>
      </c>
      <c r="AU824" s="227" t="s">
        <v>86</v>
      </c>
      <c r="AV824" s="12" t="s">
        <v>86</v>
      </c>
      <c r="AW824" s="12" t="s">
        <v>41</v>
      </c>
      <c r="AX824" s="12" t="s">
        <v>77</v>
      </c>
      <c r="AY824" s="227" t="s">
        <v>174</v>
      </c>
    </row>
    <row r="825" spans="2:65" s="13" customFormat="1" ht="13.5">
      <c r="B825" s="228"/>
      <c r="C825" s="229"/>
      <c r="D825" s="230" t="s">
        <v>191</v>
      </c>
      <c r="E825" s="231" t="s">
        <v>22</v>
      </c>
      <c r="F825" s="232" t="s">
        <v>206</v>
      </c>
      <c r="G825" s="229"/>
      <c r="H825" s="233">
        <v>461.7</v>
      </c>
      <c r="I825" s="234"/>
      <c r="J825" s="229"/>
      <c r="K825" s="229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191</v>
      </c>
      <c r="AU825" s="239" t="s">
        <v>86</v>
      </c>
      <c r="AV825" s="13" t="s">
        <v>181</v>
      </c>
      <c r="AW825" s="13" t="s">
        <v>41</v>
      </c>
      <c r="AX825" s="13" t="s">
        <v>24</v>
      </c>
      <c r="AY825" s="239" t="s">
        <v>174</v>
      </c>
    </row>
    <row r="826" spans="2:65" s="1" customFormat="1" ht="57" customHeight="1">
      <c r="B826" s="41"/>
      <c r="C826" s="245" t="s">
        <v>1201</v>
      </c>
      <c r="D826" s="245" t="s">
        <v>253</v>
      </c>
      <c r="E826" s="246" t="s">
        <v>1202</v>
      </c>
      <c r="F826" s="247" t="s">
        <v>1203</v>
      </c>
      <c r="G826" s="248" t="s">
        <v>223</v>
      </c>
      <c r="H826" s="249">
        <v>470.93400000000003</v>
      </c>
      <c r="I826" s="250"/>
      <c r="J826" s="251">
        <f>ROUND(I826*H826,2)</f>
        <v>0</v>
      </c>
      <c r="K826" s="247" t="s">
        <v>180</v>
      </c>
      <c r="L826" s="252"/>
      <c r="M826" s="253" t="s">
        <v>22</v>
      </c>
      <c r="N826" s="254" t="s">
        <v>48</v>
      </c>
      <c r="O826" s="42"/>
      <c r="P826" s="202">
        <f>O826*H826</f>
        <v>0</v>
      </c>
      <c r="Q826" s="202">
        <v>4.1999999999999997E-3</v>
      </c>
      <c r="R826" s="202">
        <f>Q826*H826</f>
        <v>1.9779228</v>
      </c>
      <c r="S826" s="202">
        <v>0</v>
      </c>
      <c r="T826" s="203">
        <f>S826*H826</f>
        <v>0</v>
      </c>
      <c r="AR826" s="24" t="s">
        <v>385</v>
      </c>
      <c r="AT826" s="24" t="s">
        <v>253</v>
      </c>
      <c r="AU826" s="24" t="s">
        <v>86</v>
      </c>
      <c r="AY826" s="24" t="s">
        <v>174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24" t="s">
        <v>24</v>
      </c>
      <c r="BK826" s="204">
        <f>ROUND(I826*H826,2)</f>
        <v>0</v>
      </c>
      <c r="BL826" s="24" t="s">
        <v>269</v>
      </c>
      <c r="BM826" s="24" t="s">
        <v>1204</v>
      </c>
    </row>
    <row r="827" spans="2:65" s="1" customFormat="1" ht="27">
      <c r="B827" s="41"/>
      <c r="C827" s="63"/>
      <c r="D827" s="207" t="s">
        <v>237</v>
      </c>
      <c r="E827" s="63"/>
      <c r="F827" s="255" t="s">
        <v>1205</v>
      </c>
      <c r="G827" s="63"/>
      <c r="H827" s="63"/>
      <c r="I827" s="163"/>
      <c r="J827" s="63"/>
      <c r="K827" s="63"/>
      <c r="L827" s="61"/>
      <c r="M827" s="244"/>
      <c r="N827" s="42"/>
      <c r="O827" s="42"/>
      <c r="P827" s="42"/>
      <c r="Q827" s="42"/>
      <c r="R827" s="42"/>
      <c r="S827" s="42"/>
      <c r="T827" s="78"/>
      <c r="AT827" s="24" t="s">
        <v>237</v>
      </c>
      <c r="AU827" s="24" t="s">
        <v>86</v>
      </c>
    </row>
    <row r="828" spans="2:65" s="12" customFormat="1" ht="13.5">
      <c r="B828" s="217"/>
      <c r="C828" s="218"/>
      <c r="D828" s="230" t="s">
        <v>191</v>
      </c>
      <c r="E828" s="218"/>
      <c r="F828" s="241" t="s">
        <v>1206</v>
      </c>
      <c r="G828" s="218"/>
      <c r="H828" s="242">
        <v>470.93400000000003</v>
      </c>
      <c r="I828" s="222"/>
      <c r="J828" s="218"/>
      <c r="K828" s="218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191</v>
      </c>
      <c r="AU828" s="227" t="s">
        <v>86</v>
      </c>
      <c r="AV828" s="12" t="s">
        <v>86</v>
      </c>
      <c r="AW828" s="12" t="s">
        <v>6</v>
      </c>
      <c r="AX828" s="12" t="s">
        <v>24</v>
      </c>
      <c r="AY828" s="227" t="s">
        <v>174</v>
      </c>
    </row>
    <row r="829" spans="2:65" s="1" customFormat="1" ht="31.5" customHeight="1">
      <c r="B829" s="41"/>
      <c r="C829" s="193" t="s">
        <v>1207</v>
      </c>
      <c r="D829" s="193" t="s">
        <v>176</v>
      </c>
      <c r="E829" s="194" t="s">
        <v>1208</v>
      </c>
      <c r="F829" s="195" t="s">
        <v>1209</v>
      </c>
      <c r="G829" s="196" t="s">
        <v>223</v>
      </c>
      <c r="H829" s="197">
        <v>75.484999999999999</v>
      </c>
      <c r="I829" s="198"/>
      <c r="J829" s="199">
        <f>ROUND(I829*H829,2)</f>
        <v>0</v>
      </c>
      <c r="K829" s="195" t="s">
        <v>180</v>
      </c>
      <c r="L829" s="61"/>
      <c r="M829" s="200" t="s">
        <v>22</v>
      </c>
      <c r="N829" s="201" t="s">
        <v>48</v>
      </c>
      <c r="O829" s="42"/>
      <c r="P829" s="202">
        <f>O829*H829</f>
        <v>0</v>
      </c>
      <c r="Q829" s="202">
        <v>3.0000000000000001E-3</v>
      </c>
      <c r="R829" s="202">
        <f>Q829*H829</f>
        <v>0.22645499999999999</v>
      </c>
      <c r="S829" s="202">
        <v>0</v>
      </c>
      <c r="T829" s="203">
        <f>S829*H829</f>
        <v>0</v>
      </c>
      <c r="AR829" s="24" t="s">
        <v>269</v>
      </c>
      <c r="AT829" s="24" t="s">
        <v>176</v>
      </c>
      <c r="AU829" s="24" t="s">
        <v>86</v>
      </c>
      <c r="AY829" s="24" t="s">
        <v>174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24" t="s">
        <v>24</v>
      </c>
      <c r="BK829" s="204">
        <f>ROUND(I829*H829,2)</f>
        <v>0</v>
      </c>
      <c r="BL829" s="24" t="s">
        <v>269</v>
      </c>
      <c r="BM829" s="24" t="s">
        <v>1210</v>
      </c>
    </row>
    <row r="830" spans="2:65" s="11" customFormat="1" ht="13.5">
      <c r="B830" s="205"/>
      <c r="C830" s="206"/>
      <c r="D830" s="207" t="s">
        <v>191</v>
      </c>
      <c r="E830" s="208" t="s">
        <v>22</v>
      </c>
      <c r="F830" s="209" t="s">
        <v>1211</v>
      </c>
      <c r="G830" s="206"/>
      <c r="H830" s="210" t="s">
        <v>22</v>
      </c>
      <c r="I830" s="211"/>
      <c r="J830" s="206"/>
      <c r="K830" s="206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191</v>
      </c>
      <c r="AU830" s="216" t="s">
        <v>86</v>
      </c>
      <c r="AV830" s="11" t="s">
        <v>24</v>
      </c>
      <c r="AW830" s="11" t="s">
        <v>41</v>
      </c>
      <c r="AX830" s="11" t="s">
        <v>77</v>
      </c>
      <c r="AY830" s="216" t="s">
        <v>174</v>
      </c>
    </row>
    <row r="831" spans="2:65" s="12" customFormat="1" ht="13.5">
      <c r="B831" s="217"/>
      <c r="C831" s="218"/>
      <c r="D831" s="230" t="s">
        <v>191</v>
      </c>
      <c r="E831" s="240" t="s">
        <v>22</v>
      </c>
      <c r="F831" s="241" t="s">
        <v>1212</v>
      </c>
      <c r="G831" s="218"/>
      <c r="H831" s="242">
        <v>75.484999999999999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191</v>
      </c>
      <c r="AU831" s="227" t="s">
        <v>86</v>
      </c>
      <c r="AV831" s="12" t="s">
        <v>86</v>
      </c>
      <c r="AW831" s="12" t="s">
        <v>41</v>
      </c>
      <c r="AX831" s="12" t="s">
        <v>24</v>
      </c>
      <c r="AY831" s="227" t="s">
        <v>174</v>
      </c>
    </row>
    <row r="832" spans="2:65" s="1" customFormat="1" ht="69.75" customHeight="1">
      <c r="B832" s="41"/>
      <c r="C832" s="245" t="s">
        <v>1213</v>
      </c>
      <c r="D832" s="245" t="s">
        <v>253</v>
      </c>
      <c r="E832" s="246" t="s">
        <v>1214</v>
      </c>
      <c r="F832" s="247" t="s">
        <v>1215</v>
      </c>
      <c r="G832" s="248" t="s">
        <v>223</v>
      </c>
      <c r="H832" s="249">
        <v>76.995000000000005</v>
      </c>
      <c r="I832" s="250"/>
      <c r="J832" s="251">
        <f>ROUND(I832*H832,2)</f>
        <v>0</v>
      </c>
      <c r="K832" s="247" t="s">
        <v>180</v>
      </c>
      <c r="L832" s="252"/>
      <c r="M832" s="253" t="s">
        <v>22</v>
      </c>
      <c r="N832" s="254" t="s">
        <v>48</v>
      </c>
      <c r="O832" s="42"/>
      <c r="P832" s="202">
        <f>O832*H832</f>
        <v>0</v>
      </c>
      <c r="Q832" s="202">
        <v>4.0000000000000001E-3</v>
      </c>
      <c r="R832" s="202">
        <f>Q832*H832</f>
        <v>0.30798000000000003</v>
      </c>
      <c r="S832" s="202">
        <v>0</v>
      </c>
      <c r="T832" s="203">
        <f>S832*H832</f>
        <v>0</v>
      </c>
      <c r="AR832" s="24" t="s">
        <v>385</v>
      </c>
      <c r="AT832" s="24" t="s">
        <v>253</v>
      </c>
      <c r="AU832" s="24" t="s">
        <v>86</v>
      </c>
      <c r="AY832" s="24" t="s">
        <v>174</v>
      </c>
      <c r="BE832" s="204">
        <f>IF(N832="základní",J832,0)</f>
        <v>0</v>
      </c>
      <c r="BF832" s="204">
        <f>IF(N832="snížená",J832,0)</f>
        <v>0</v>
      </c>
      <c r="BG832" s="204">
        <f>IF(N832="zákl. přenesená",J832,0)</f>
        <v>0</v>
      </c>
      <c r="BH832" s="204">
        <f>IF(N832="sníž. přenesená",J832,0)</f>
        <v>0</v>
      </c>
      <c r="BI832" s="204">
        <f>IF(N832="nulová",J832,0)</f>
        <v>0</v>
      </c>
      <c r="BJ832" s="24" t="s">
        <v>24</v>
      </c>
      <c r="BK832" s="204">
        <f>ROUND(I832*H832,2)</f>
        <v>0</v>
      </c>
      <c r="BL832" s="24" t="s">
        <v>269</v>
      </c>
      <c r="BM832" s="24" t="s">
        <v>1216</v>
      </c>
    </row>
    <row r="833" spans="2:65" s="1" customFormat="1" ht="27">
      <c r="B833" s="41"/>
      <c r="C833" s="63"/>
      <c r="D833" s="207" t="s">
        <v>237</v>
      </c>
      <c r="E833" s="63"/>
      <c r="F833" s="255" t="s">
        <v>1217</v>
      </c>
      <c r="G833" s="63"/>
      <c r="H833" s="63"/>
      <c r="I833" s="163"/>
      <c r="J833" s="63"/>
      <c r="K833" s="63"/>
      <c r="L833" s="61"/>
      <c r="M833" s="244"/>
      <c r="N833" s="42"/>
      <c r="O833" s="42"/>
      <c r="P833" s="42"/>
      <c r="Q833" s="42"/>
      <c r="R833" s="42"/>
      <c r="S833" s="42"/>
      <c r="T833" s="78"/>
      <c r="AT833" s="24" t="s">
        <v>237</v>
      </c>
      <c r="AU833" s="24" t="s">
        <v>86</v>
      </c>
    </row>
    <row r="834" spans="2:65" s="12" customFormat="1" ht="13.5">
      <c r="B834" s="217"/>
      <c r="C834" s="218"/>
      <c r="D834" s="207" t="s">
        <v>191</v>
      </c>
      <c r="E834" s="219" t="s">
        <v>22</v>
      </c>
      <c r="F834" s="220" t="s">
        <v>1218</v>
      </c>
      <c r="G834" s="218"/>
      <c r="H834" s="221">
        <v>75.484999999999999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191</v>
      </c>
      <c r="AU834" s="227" t="s">
        <v>86</v>
      </c>
      <c r="AV834" s="12" t="s">
        <v>86</v>
      </c>
      <c r="AW834" s="12" t="s">
        <v>41</v>
      </c>
      <c r="AX834" s="12" t="s">
        <v>24</v>
      </c>
      <c r="AY834" s="227" t="s">
        <v>174</v>
      </c>
    </row>
    <row r="835" spans="2:65" s="12" customFormat="1" ht="13.5">
      <c r="B835" s="217"/>
      <c r="C835" s="218"/>
      <c r="D835" s="230" t="s">
        <v>191</v>
      </c>
      <c r="E835" s="218"/>
      <c r="F835" s="241" t="s">
        <v>1219</v>
      </c>
      <c r="G835" s="218"/>
      <c r="H835" s="242">
        <v>76.995000000000005</v>
      </c>
      <c r="I835" s="222"/>
      <c r="J835" s="218"/>
      <c r="K835" s="218"/>
      <c r="L835" s="223"/>
      <c r="M835" s="224"/>
      <c r="N835" s="225"/>
      <c r="O835" s="225"/>
      <c r="P835" s="225"/>
      <c r="Q835" s="225"/>
      <c r="R835" s="225"/>
      <c r="S835" s="225"/>
      <c r="T835" s="226"/>
      <c r="AT835" s="227" t="s">
        <v>191</v>
      </c>
      <c r="AU835" s="227" t="s">
        <v>86</v>
      </c>
      <c r="AV835" s="12" t="s">
        <v>86</v>
      </c>
      <c r="AW835" s="12" t="s">
        <v>6</v>
      </c>
      <c r="AX835" s="12" t="s">
        <v>24</v>
      </c>
      <c r="AY835" s="227" t="s">
        <v>174</v>
      </c>
    </row>
    <row r="836" spans="2:65" s="1" customFormat="1" ht="31.5" customHeight="1">
      <c r="B836" s="41"/>
      <c r="C836" s="193" t="s">
        <v>1220</v>
      </c>
      <c r="D836" s="193" t="s">
        <v>176</v>
      </c>
      <c r="E836" s="194" t="s">
        <v>1221</v>
      </c>
      <c r="F836" s="195" t="s">
        <v>1222</v>
      </c>
      <c r="G836" s="196" t="s">
        <v>223</v>
      </c>
      <c r="H836" s="197">
        <v>789.86</v>
      </c>
      <c r="I836" s="198"/>
      <c r="J836" s="199">
        <f>ROUND(I836*H836,2)</f>
        <v>0</v>
      </c>
      <c r="K836" s="195" t="s">
        <v>180</v>
      </c>
      <c r="L836" s="61"/>
      <c r="M836" s="200" t="s">
        <v>22</v>
      </c>
      <c r="N836" s="201" t="s">
        <v>48</v>
      </c>
      <c r="O836" s="42"/>
      <c r="P836" s="202">
        <f>O836*H836</f>
        <v>0</v>
      </c>
      <c r="Q836" s="202">
        <v>0</v>
      </c>
      <c r="R836" s="202">
        <f>Q836*H836</f>
        <v>0</v>
      </c>
      <c r="S836" s="202">
        <v>0</v>
      </c>
      <c r="T836" s="203">
        <f>S836*H836</f>
        <v>0</v>
      </c>
      <c r="AR836" s="24" t="s">
        <v>269</v>
      </c>
      <c r="AT836" s="24" t="s">
        <v>176</v>
      </c>
      <c r="AU836" s="24" t="s">
        <v>86</v>
      </c>
      <c r="AY836" s="24" t="s">
        <v>174</v>
      </c>
      <c r="BE836" s="204">
        <f>IF(N836="základní",J836,0)</f>
        <v>0</v>
      </c>
      <c r="BF836" s="204">
        <f>IF(N836="snížená",J836,0)</f>
        <v>0</v>
      </c>
      <c r="BG836" s="204">
        <f>IF(N836="zákl. přenesená",J836,0)</f>
        <v>0</v>
      </c>
      <c r="BH836" s="204">
        <f>IF(N836="sníž. přenesená",J836,0)</f>
        <v>0</v>
      </c>
      <c r="BI836" s="204">
        <f>IF(N836="nulová",J836,0)</f>
        <v>0</v>
      </c>
      <c r="BJ836" s="24" t="s">
        <v>24</v>
      </c>
      <c r="BK836" s="204">
        <f>ROUND(I836*H836,2)</f>
        <v>0</v>
      </c>
      <c r="BL836" s="24" t="s">
        <v>269</v>
      </c>
      <c r="BM836" s="24" t="s">
        <v>1223</v>
      </c>
    </row>
    <row r="837" spans="2:65" s="12" customFormat="1" ht="13.5">
      <c r="B837" s="217"/>
      <c r="C837" s="218"/>
      <c r="D837" s="230" t="s">
        <v>191</v>
      </c>
      <c r="E837" s="240" t="s">
        <v>22</v>
      </c>
      <c r="F837" s="241" t="s">
        <v>1224</v>
      </c>
      <c r="G837" s="218"/>
      <c r="H837" s="242">
        <v>789.86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191</v>
      </c>
      <c r="AU837" s="227" t="s">
        <v>86</v>
      </c>
      <c r="AV837" s="12" t="s">
        <v>86</v>
      </c>
      <c r="AW837" s="12" t="s">
        <v>41</v>
      </c>
      <c r="AX837" s="12" t="s">
        <v>24</v>
      </c>
      <c r="AY837" s="227" t="s">
        <v>174</v>
      </c>
    </row>
    <row r="838" spans="2:65" s="1" customFormat="1" ht="31.5" customHeight="1">
      <c r="B838" s="41"/>
      <c r="C838" s="245" t="s">
        <v>1225</v>
      </c>
      <c r="D838" s="245" t="s">
        <v>253</v>
      </c>
      <c r="E838" s="246" t="s">
        <v>1226</v>
      </c>
      <c r="F838" s="247" t="s">
        <v>1227</v>
      </c>
      <c r="G838" s="248" t="s">
        <v>223</v>
      </c>
      <c r="H838" s="249">
        <v>454.17</v>
      </c>
      <c r="I838" s="250"/>
      <c r="J838" s="251">
        <f>ROUND(I838*H838,2)</f>
        <v>0</v>
      </c>
      <c r="K838" s="247" t="s">
        <v>180</v>
      </c>
      <c r="L838" s="252"/>
      <c r="M838" s="253" t="s">
        <v>22</v>
      </c>
      <c r="N838" s="254" t="s">
        <v>48</v>
      </c>
      <c r="O838" s="42"/>
      <c r="P838" s="202">
        <f>O838*H838</f>
        <v>0</v>
      </c>
      <c r="Q838" s="202">
        <v>4.7999999999999996E-3</v>
      </c>
      <c r="R838" s="202">
        <f>Q838*H838</f>
        <v>2.1800159999999997</v>
      </c>
      <c r="S838" s="202">
        <v>0</v>
      </c>
      <c r="T838" s="203">
        <f>S838*H838</f>
        <v>0</v>
      </c>
      <c r="AR838" s="24" t="s">
        <v>385</v>
      </c>
      <c r="AT838" s="24" t="s">
        <v>253</v>
      </c>
      <c r="AU838" s="24" t="s">
        <v>86</v>
      </c>
      <c r="AY838" s="24" t="s">
        <v>174</v>
      </c>
      <c r="BE838" s="204">
        <f>IF(N838="základní",J838,0)</f>
        <v>0</v>
      </c>
      <c r="BF838" s="204">
        <f>IF(N838="snížená",J838,0)</f>
        <v>0</v>
      </c>
      <c r="BG838" s="204">
        <f>IF(N838="zákl. přenesená",J838,0)</f>
        <v>0</v>
      </c>
      <c r="BH838" s="204">
        <f>IF(N838="sníž. přenesená",J838,0)</f>
        <v>0</v>
      </c>
      <c r="BI838" s="204">
        <f>IF(N838="nulová",J838,0)</f>
        <v>0</v>
      </c>
      <c r="BJ838" s="24" t="s">
        <v>24</v>
      </c>
      <c r="BK838" s="204">
        <f>ROUND(I838*H838,2)</f>
        <v>0</v>
      </c>
      <c r="BL838" s="24" t="s">
        <v>269</v>
      </c>
      <c r="BM838" s="24" t="s">
        <v>1228</v>
      </c>
    </row>
    <row r="839" spans="2:65" s="12" customFormat="1" ht="13.5">
      <c r="B839" s="217"/>
      <c r="C839" s="218"/>
      <c r="D839" s="207" t="s">
        <v>191</v>
      </c>
      <c r="E839" s="219" t="s">
        <v>22</v>
      </c>
      <c r="F839" s="220" t="s">
        <v>1229</v>
      </c>
      <c r="G839" s="218"/>
      <c r="H839" s="221">
        <v>394.93</v>
      </c>
      <c r="I839" s="222"/>
      <c r="J839" s="218"/>
      <c r="K839" s="218"/>
      <c r="L839" s="223"/>
      <c r="M839" s="224"/>
      <c r="N839" s="225"/>
      <c r="O839" s="225"/>
      <c r="P839" s="225"/>
      <c r="Q839" s="225"/>
      <c r="R839" s="225"/>
      <c r="S839" s="225"/>
      <c r="T839" s="226"/>
      <c r="AT839" s="227" t="s">
        <v>191</v>
      </c>
      <c r="AU839" s="227" t="s">
        <v>86</v>
      </c>
      <c r="AV839" s="12" t="s">
        <v>86</v>
      </c>
      <c r="AW839" s="12" t="s">
        <v>41</v>
      </c>
      <c r="AX839" s="12" t="s">
        <v>24</v>
      </c>
      <c r="AY839" s="227" t="s">
        <v>174</v>
      </c>
    </row>
    <row r="840" spans="2:65" s="12" customFormat="1" ht="13.5">
      <c r="B840" s="217"/>
      <c r="C840" s="218"/>
      <c r="D840" s="230" t="s">
        <v>191</v>
      </c>
      <c r="E840" s="218"/>
      <c r="F840" s="241" t="s">
        <v>1230</v>
      </c>
      <c r="G840" s="218"/>
      <c r="H840" s="242">
        <v>454.17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191</v>
      </c>
      <c r="AU840" s="227" t="s">
        <v>86</v>
      </c>
      <c r="AV840" s="12" t="s">
        <v>86</v>
      </c>
      <c r="AW840" s="12" t="s">
        <v>6</v>
      </c>
      <c r="AX840" s="12" t="s">
        <v>24</v>
      </c>
      <c r="AY840" s="227" t="s">
        <v>174</v>
      </c>
    </row>
    <row r="841" spans="2:65" s="1" customFormat="1" ht="31.5" customHeight="1">
      <c r="B841" s="41"/>
      <c r="C841" s="245" t="s">
        <v>1231</v>
      </c>
      <c r="D841" s="245" t="s">
        <v>253</v>
      </c>
      <c r="E841" s="246" t="s">
        <v>1232</v>
      </c>
      <c r="F841" s="247" t="s">
        <v>1233</v>
      </c>
      <c r="G841" s="248" t="s">
        <v>223</v>
      </c>
      <c r="H841" s="249">
        <v>454.17</v>
      </c>
      <c r="I841" s="250"/>
      <c r="J841" s="251">
        <f>ROUND(I841*H841,2)</f>
        <v>0</v>
      </c>
      <c r="K841" s="247" t="s">
        <v>180</v>
      </c>
      <c r="L841" s="252"/>
      <c r="M841" s="253" t="s">
        <v>22</v>
      </c>
      <c r="N841" s="254" t="s">
        <v>48</v>
      </c>
      <c r="O841" s="42"/>
      <c r="P841" s="202">
        <f>O841*H841</f>
        <v>0</v>
      </c>
      <c r="Q841" s="202">
        <v>3.5999999999999999E-3</v>
      </c>
      <c r="R841" s="202">
        <f>Q841*H841</f>
        <v>1.6350119999999999</v>
      </c>
      <c r="S841" s="202">
        <v>0</v>
      </c>
      <c r="T841" s="203">
        <f>S841*H841</f>
        <v>0</v>
      </c>
      <c r="AR841" s="24" t="s">
        <v>385</v>
      </c>
      <c r="AT841" s="24" t="s">
        <v>253</v>
      </c>
      <c r="AU841" s="24" t="s">
        <v>86</v>
      </c>
      <c r="AY841" s="24" t="s">
        <v>174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24" t="s">
        <v>24</v>
      </c>
      <c r="BK841" s="204">
        <f>ROUND(I841*H841,2)</f>
        <v>0</v>
      </c>
      <c r="BL841" s="24" t="s">
        <v>269</v>
      </c>
      <c r="BM841" s="24" t="s">
        <v>1234</v>
      </c>
    </row>
    <row r="842" spans="2:65" s="12" customFormat="1" ht="13.5">
      <c r="B842" s="217"/>
      <c r="C842" s="218"/>
      <c r="D842" s="230" t="s">
        <v>191</v>
      </c>
      <c r="E842" s="218"/>
      <c r="F842" s="241" t="s">
        <v>1230</v>
      </c>
      <c r="G842" s="218"/>
      <c r="H842" s="242">
        <v>454.17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191</v>
      </c>
      <c r="AU842" s="227" t="s">
        <v>86</v>
      </c>
      <c r="AV842" s="12" t="s">
        <v>86</v>
      </c>
      <c r="AW842" s="12" t="s">
        <v>6</v>
      </c>
      <c r="AX842" s="12" t="s">
        <v>24</v>
      </c>
      <c r="AY842" s="227" t="s">
        <v>174</v>
      </c>
    </row>
    <row r="843" spans="2:65" s="1" customFormat="1" ht="31.5" customHeight="1">
      <c r="B843" s="41"/>
      <c r="C843" s="193" t="s">
        <v>1235</v>
      </c>
      <c r="D843" s="193" t="s">
        <v>176</v>
      </c>
      <c r="E843" s="194" t="s">
        <v>1236</v>
      </c>
      <c r="F843" s="195" t="s">
        <v>1237</v>
      </c>
      <c r="G843" s="196" t="s">
        <v>242</v>
      </c>
      <c r="H843" s="197">
        <v>6.327</v>
      </c>
      <c r="I843" s="198"/>
      <c r="J843" s="199">
        <f>ROUND(I843*H843,2)</f>
        <v>0</v>
      </c>
      <c r="K843" s="195" t="s">
        <v>180</v>
      </c>
      <c r="L843" s="61"/>
      <c r="M843" s="200" t="s">
        <v>22</v>
      </c>
      <c r="N843" s="201" t="s">
        <v>48</v>
      </c>
      <c r="O843" s="42"/>
      <c r="P843" s="202">
        <f>O843*H843</f>
        <v>0</v>
      </c>
      <c r="Q843" s="202">
        <v>0</v>
      </c>
      <c r="R843" s="202">
        <f>Q843*H843</f>
        <v>0</v>
      </c>
      <c r="S843" s="202">
        <v>0</v>
      </c>
      <c r="T843" s="203">
        <f>S843*H843</f>
        <v>0</v>
      </c>
      <c r="AR843" s="24" t="s">
        <v>269</v>
      </c>
      <c r="AT843" s="24" t="s">
        <v>176</v>
      </c>
      <c r="AU843" s="24" t="s">
        <v>86</v>
      </c>
      <c r="AY843" s="24" t="s">
        <v>174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24" t="s">
        <v>24</v>
      </c>
      <c r="BK843" s="204">
        <f>ROUND(I843*H843,2)</f>
        <v>0</v>
      </c>
      <c r="BL843" s="24" t="s">
        <v>269</v>
      </c>
      <c r="BM843" s="24" t="s">
        <v>1238</v>
      </c>
    </row>
    <row r="844" spans="2:65" s="1" customFormat="1" ht="44.25" customHeight="1">
      <c r="B844" s="41"/>
      <c r="C844" s="193" t="s">
        <v>1239</v>
      </c>
      <c r="D844" s="193" t="s">
        <v>176</v>
      </c>
      <c r="E844" s="194" t="s">
        <v>1240</v>
      </c>
      <c r="F844" s="195" t="s">
        <v>1241</v>
      </c>
      <c r="G844" s="196" t="s">
        <v>242</v>
      </c>
      <c r="H844" s="197">
        <v>6.327</v>
      </c>
      <c r="I844" s="198"/>
      <c r="J844" s="199">
        <f>ROUND(I844*H844,2)</f>
        <v>0</v>
      </c>
      <c r="K844" s="195" t="s">
        <v>180</v>
      </c>
      <c r="L844" s="61"/>
      <c r="M844" s="200" t="s">
        <v>22</v>
      </c>
      <c r="N844" s="201" t="s">
        <v>48</v>
      </c>
      <c r="O844" s="42"/>
      <c r="P844" s="202">
        <f>O844*H844</f>
        <v>0</v>
      </c>
      <c r="Q844" s="202">
        <v>0</v>
      </c>
      <c r="R844" s="202">
        <f>Q844*H844</f>
        <v>0</v>
      </c>
      <c r="S844" s="202">
        <v>0</v>
      </c>
      <c r="T844" s="203">
        <f>S844*H844</f>
        <v>0</v>
      </c>
      <c r="AR844" s="24" t="s">
        <v>269</v>
      </c>
      <c r="AT844" s="24" t="s">
        <v>176</v>
      </c>
      <c r="AU844" s="24" t="s">
        <v>86</v>
      </c>
      <c r="AY844" s="24" t="s">
        <v>174</v>
      </c>
      <c r="BE844" s="204">
        <f>IF(N844="základní",J844,0)</f>
        <v>0</v>
      </c>
      <c r="BF844" s="204">
        <f>IF(N844="snížená",J844,0)</f>
        <v>0</v>
      </c>
      <c r="BG844" s="204">
        <f>IF(N844="zákl. přenesená",J844,0)</f>
        <v>0</v>
      </c>
      <c r="BH844" s="204">
        <f>IF(N844="sníž. přenesená",J844,0)</f>
        <v>0</v>
      </c>
      <c r="BI844" s="204">
        <f>IF(N844="nulová",J844,0)</f>
        <v>0</v>
      </c>
      <c r="BJ844" s="24" t="s">
        <v>24</v>
      </c>
      <c r="BK844" s="204">
        <f>ROUND(I844*H844,2)</f>
        <v>0</v>
      </c>
      <c r="BL844" s="24" t="s">
        <v>269</v>
      </c>
      <c r="BM844" s="24" t="s">
        <v>1242</v>
      </c>
    </row>
    <row r="845" spans="2:65" s="10" customFormat="1" ht="29.85" customHeight="1">
      <c r="B845" s="176"/>
      <c r="C845" s="177"/>
      <c r="D845" s="190" t="s">
        <v>76</v>
      </c>
      <c r="E845" s="191" t="s">
        <v>1243</v>
      </c>
      <c r="F845" s="191" t="s">
        <v>1244</v>
      </c>
      <c r="G845" s="177"/>
      <c r="H845" s="177"/>
      <c r="I845" s="180"/>
      <c r="J845" s="192">
        <f>BK845</f>
        <v>0</v>
      </c>
      <c r="K845" s="177"/>
      <c r="L845" s="182"/>
      <c r="M845" s="183"/>
      <c r="N845" s="184"/>
      <c r="O845" s="184"/>
      <c r="P845" s="185">
        <f>SUM(P846:P886)</f>
        <v>0</v>
      </c>
      <c r="Q845" s="184"/>
      <c r="R845" s="185">
        <f>SUM(R846:R886)</f>
        <v>18.80337432</v>
      </c>
      <c r="S845" s="184"/>
      <c r="T845" s="186">
        <f>SUM(T846:T886)</f>
        <v>0</v>
      </c>
      <c r="AR845" s="187" t="s">
        <v>86</v>
      </c>
      <c r="AT845" s="188" t="s">
        <v>76</v>
      </c>
      <c r="AU845" s="188" t="s">
        <v>24</v>
      </c>
      <c r="AY845" s="187" t="s">
        <v>174</v>
      </c>
      <c r="BK845" s="189">
        <f>SUM(BK846:BK886)</f>
        <v>0</v>
      </c>
    </row>
    <row r="846" spans="2:65" s="1" customFormat="1" ht="22.5" customHeight="1">
      <c r="B846" s="41"/>
      <c r="C846" s="193" t="s">
        <v>1245</v>
      </c>
      <c r="D846" s="193" t="s">
        <v>176</v>
      </c>
      <c r="E846" s="194" t="s">
        <v>1246</v>
      </c>
      <c r="F846" s="195" t="s">
        <v>1247</v>
      </c>
      <c r="G846" s="196" t="s">
        <v>223</v>
      </c>
      <c r="H846" s="197">
        <v>526.79999999999995</v>
      </c>
      <c r="I846" s="198"/>
      <c r="J846" s="199">
        <f>ROUND(I846*H846,2)</f>
        <v>0</v>
      </c>
      <c r="K846" s="195" t="s">
        <v>22</v>
      </c>
      <c r="L846" s="61"/>
      <c r="M846" s="200" t="s">
        <v>22</v>
      </c>
      <c r="N846" s="201" t="s">
        <v>48</v>
      </c>
      <c r="O846" s="42"/>
      <c r="P846" s="202">
        <f>O846*H846</f>
        <v>0</v>
      </c>
      <c r="Q846" s="202">
        <v>0</v>
      </c>
      <c r="R846" s="202">
        <f>Q846*H846</f>
        <v>0</v>
      </c>
      <c r="S846" s="202">
        <v>0</v>
      </c>
      <c r="T846" s="203">
        <f>S846*H846</f>
        <v>0</v>
      </c>
      <c r="AR846" s="24" t="s">
        <v>269</v>
      </c>
      <c r="AT846" s="24" t="s">
        <v>176</v>
      </c>
      <c r="AU846" s="24" t="s">
        <v>86</v>
      </c>
      <c r="AY846" s="24" t="s">
        <v>174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24" t="s">
        <v>24</v>
      </c>
      <c r="BK846" s="204">
        <f>ROUND(I846*H846,2)</f>
        <v>0</v>
      </c>
      <c r="BL846" s="24" t="s">
        <v>269</v>
      </c>
      <c r="BM846" s="24" t="s">
        <v>1248</v>
      </c>
    </row>
    <row r="847" spans="2:65" s="1" customFormat="1" ht="22.5" customHeight="1">
      <c r="B847" s="41"/>
      <c r="C847" s="245" t="s">
        <v>1249</v>
      </c>
      <c r="D847" s="245" t="s">
        <v>253</v>
      </c>
      <c r="E847" s="246" t="s">
        <v>1250</v>
      </c>
      <c r="F847" s="247" t="s">
        <v>1251</v>
      </c>
      <c r="G847" s="248" t="s">
        <v>551</v>
      </c>
      <c r="H847" s="249">
        <v>1692</v>
      </c>
      <c r="I847" s="250"/>
      <c r="J847" s="251">
        <f>ROUND(I847*H847,2)</f>
        <v>0</v>
      </c>
      <c r="K847" s="247" t="s">
        <v>22</v>
      </c>
      <c r="L847" s="252"/>
      <c r="M847" s="253" t="s">
        <v>22</v>
      </c>
      <c r="N847" s="254" t="s">
        <v>48</v>
      </c>
      <c r="O847" s="42"/>
      <c r="P847" s="202">
        <f>O847*H847</f>
        <v>0</v>
      </c>
      <c r="Q847" s="202">
        <v>1.4400000000000001E-3</v>
      </c>
      <c r="R847" s="202">
        <f>Q847*H847</f>
        <v>2.43648</v>
      </c>
      <c r="S847" s="202">
        <v>0</v>
      </c>
      <c r="T847" s="203">
        <f>S847*H847</f>
        <v>0</v>
      </c>
      <c r="AR847" s="24" t="s">
        <v>385</v>
      </c>
      <c r="AT847" s="24" t="s">
        <v>253</v>
      </c>
      <c r="AU847" s="24" t="s">
        <v>86</v>
      </c>
      <c r="AY847" s="24" t="s">
        <v>174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24" t="s">
        <v>24</v>
      </c>
      <c r="BK847" s="204">
        <f>ROUND(I847*H847,2)</f>
        <v>0</v>
      </c>
      <c r="BL847" s="24" t="s">
        <v>269</v>
      </c>
      <c r="BM847" s="24" t="s">
        <v>1252</v>
      </c>
    </row>
    <row r="848" spans="2:65" s="1" customFormat="1" ht="31.5" customHeight="1">
      <c r="B848" s="41"/>
      <c r="C848" s="193" t="s">
        <v>1253</v>
      </c>
      <c r="D848" s="193" t="s">
        <v>176</v>
      </c>
      <c r="E848" s="194" t="s">
        <v>1254</v>
      </c>
      <c r="F848" s="195" t="s">
        <v>1255</v>
      </c>
      <c r="G848" s="196" t="s">
        <v>223</v>
      </c>
      <c r="H848" s="197">
        <v>17.867999999999999</v>
      </c>
      <c r="I848" s="198"/>
      <c r="J848" s="199">
        <f>ROUND(I848*H848,2)</f>
        <v>0</v>
      </c>
      <c r="K848" s="195" t="s">
        <v>22</v>
      </c>
      <c r="L848" s="61"/>
      <c r="M848" s="200" t="s">
        <v>22</v>
      </c>
      <c r="N848" s="201" t="s">
        <v>48</v>
      </c>
      <c r="O848" s="42"/>
      <c r="P848" s="202">
        <f>O848*H848</f>
        <v>0</v>
      </c>
      <c r="Q848" s="202">
        <v>0</v>
      </c>
      <c r="R848" s="202">
        <f>Q848*H848</f>
        <v>0</v>
      </c>
      <c r="S848" s="202">
        <v>0</v>
      </c>
      <c r="T848" s="203">
        <f>S848*H848</f>
        <v>0</v>
      </c>
      <c r="AR848" s="24" t="s">
        <v>269</v>
      </c>
      <c r="AT848" s="24" t="s">
        <v>176</v>
      </c>
      <c r="AU848" s="24" t="s">
        <v>86</v>
      </c>
      <c r="AY848" s="24" t="s">
        <v>174</v>
      </c>
      <c r="BE848" s="204">
        <f>IF(N848="základní",J848,0)</f>
        <v>0</v>
      </c>
      <c r="BF848" s="204">
        <f>IF(N848="snížená",J848,0)</f>
        <v>0</v>
      </c>
      <c r="BG848" s="204">
        <f>IF(N848="zákl. přenesená",J848,0)</f>
        <v>0</v>
      </c>
      <c r="BH848" s="204">
        <f>IF(N848="sníž. přenesená",J848,0)</f>
        <v>0</v>
      </c>
      <c r="BI848" s="204">
        <f>IF(N848="nulová",J848,0)</f>
        <v>0</v>
      </c>
      <c r="BJ848" s="24" t="s">
        <v>24</v>
      </c>
      <c r="BK848" s="204">
        <f>ROUND(I848*H848,2)</f>
        <v>0</v>
      </c>
      <c r="BL848" s="24" t="s">
        <v>269</v>
      </c>
      <c r="BM848" s="24" t="s">
        <v>1256</v>
      </c>
    </row>
    <row r="849" spans="2:65" s="11" customFormat="1" ht="13.5">
      <c r="B849" s="205"/>
      <c r="C849" s="206"/>
      <c r="D849" s="207" t="s">
        <v>191</v>
      </c>
      <c r="E849" s="208" t="s">
        <v>22</v>
      </c>
      <c r="F849" s="209" t="s">
        <v>1257</v>
      </c>
      <c r="G849" s="206"/>
      <c r="H849" s="210" t="s">
        <v>22</v>
      </c>
      <c r="I849" s="211"/>
      <c r="J849" s="206"/>
      <c r="K849" s="206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191</v>
      </c>
      <c r="AU849" s="216" t="s">
        <v>86</v>
      </c>
      <c r="AV849" s="11" t="s">
        <v>24</v>
      </c>
      <c r="AW849" s="11" t="s">
        <v>41</v>
      </c>
      <c r="AX849" s="11" t="s">
        <v>77</v>
      </c>
      <c r="AY849" s="216" t="s">
        <v>174</v>
      </c>
    </row>
    <row r="850" spans="2:65" s="12" customFormat="1" ht="13.5">
      <c r="B850" s="217"/>
      <c r="C850" s="218"/>
      <c r="D850" s="230" t="s">
        <v>191</v>
      </c>
      <c r="E850" s="240" t="s">
        <v>22</v>
      </c>
      <c r="F850" s="241" t="s">
        <v>1258</v>
      </c>
      <c r="G850" s="218"/>
      <c r="H850" s="242">
        <v>17.867999999999999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191</v>
      </c>
      <c r="AU850" s="227" t="s">
        <v>86</v>
      </c>
      <c r="AV850" s="12" t="s">
        <v>86</v>
      </c>
      <c r="AW850" s="12" t="s">
        <v>41</v>
      </c>
      <c r="AX850" s="12" t="s">
        <v>24</v>
      </c>
      <c r="AY850" s="227" t="s">
        <v>174</v>
      </c>
    </row>
    <row r="851" spans="2:65" s="1" customFormat="1" ht="31.5" customHeight="1">
      <c r="B851" s="41"/>
      <c r="C851" s="245" t="s">
        <v>1259</v>
      </c>
      <c r="D851" s="245" t="s">
        <v>253</v>
      </c>
      <c r="E851" s="246" t="s">
        <v>1260</v>
      </c>
      <c r="F851" s="247" t="s">
        <v>1261</v>
      </c>
      <c r="G851" s="248" t="s">
        <v>189</v>
      </c>
      <c r="H851" s="249">
        <v>7.0999999999999994E-2</v>
      </c>
      <c r="I851" s="250"/>
      <c r="J851" s="251">
        <f>ROUND(I851*H851,2)</f>
        <v>0</v>
      </c>
      <c r="K851" s="247" t="s">
        <v>22</v>
      </c>
      <c r="L851" s="252"/>
      <c r="M851" s="253" t="s">
        <v>22</v>
      </c>
      <c r="N851" s="254" t="s">
        <v>48</v>
      </c>
      <c r="O851" s="42"/>
      <c r="P851" s="202">
        <f>O851*H851</f>
        <v>0</v>
      </c>
      <c r="Q851" s="202">
        <v>0.55000000000000004</v>
      </c>
      <c r="R851" s="202">
        <f>Q851*H851</f>
        <v>3.9050000000000001E-2</v>
      </c>
      <c r="S851" s="202">
        <v>0</v>
      </c>
      <c r="T851" s="203">
        <f>S851*H851</f>
        <v>0</v>
      </c>
      <c r="AR851" s="24" t="s">
        <v>385</v>
      </c>
      <c r="AT851" s="24" t="s">
        <v>253</v>
      </c>
      <c r="AU851" s="24" t="s">
        <v>86</v>
      </c>
      <c r="AY851" s="24" t="s">
        <v>174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24" t="s">
        <v>24</v>
      </c>
      <c r="BK851" s="204">
        <f>ROUND(I851*H851,2)</f>
        <v>0</v>
      </c>
      <c r="BL851" s="24" t="s">
        <v>269</v>
      </c>
      <c r="BM851" s="24" t="s">
        <v>1262</v>
      </c>
    </row>
    <row r="852" spans="2:65" s="12" customFormat="1" ht="13.5">
      <c r="B852" s="217"/>
      <c r="C852" s="218"/>
      <c r="D852" s="230" t="s">
        <v>191</v>
      </c>
      <c r="E852" s="240" t="s">
        <v>22</v>
      </c>
      <c r="F852" s="241" t="s">
        <v>1263</v>
      </c>
      <c r="G852" s="218"/>
      <c r="H852" s="242">
        <v>7.0999999999999994E-2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191</v>
      </c>
      <c r="AU852" s="227" t="s">
        <v>86</v>
      </c>
      <c r="AV852" s="12" t="s">
        <v>86</v>
      </c>
      <c r="AW852" s="12" t="s">
        <v>41</v>
      </c>
      <c r="AX852" s="12" t="s">
        <v>24</v>
      </c>
      <c r="AY852" s="227" t="s">
        <v>174</v>
      </c>
    </row>
    <row r="853" spans="2:65" s="1" customFormat="1" ht="22.5" customHeight="1">
      <c r="B853" s="41"/>
      <c r="C853" s="193" t="s">
        <v>1264</v>
      </c>
      <c r="D853" s="193" t="s">
        <v>176</v>
      </c>
      <c r="E853" s="194" t="s">
        <v>1265</v>
      </c>
      <c r="F853" s="195" t="s">
        <v>1266</v>
      </c>
      <c r="G853" s="196" t="s">
        <v>223</v>
      </c>
      <c r="H853" s="197">
        <v>526.79999999999995</v>
      </c>
      <c r="I853" s="198"/>
      <c r="J853" s="199">
        <f>ROUND(I853*H853,2)</f>
        <v>0</v>
      </c>
      <c r="K853" s="195" t="s">
        <v>22</v>
      </c>
      <c r="L853" s="61"/>
      <c r="M853" s="200" t="s">
        <v>22</v>
      </c>
      <c r="N853" s="201" t="s">
        <v>48</v>
      </c>
      <c r="O853" s="42"/>
      <c r="P853" s="202">
        <f>O853*H853</f>
        <v>0</v>
      </c>
      <c r="Q853" s="202">
        <v>0</v>
      </c>
      <c r="R853" s="202">
        <f>Q853*H853</f>
        <v>0</v>
      </c>
      <c r="S853" s="202">
        <v>0</v>
      </c>
      <c r="T853" s="203">
        <f>S853*H853</f>
        <v>0</v>
      </c>
      <c r="AR853" s="24" t="s">
        <v>269</v>
      </c>
      <c r="AT853" s="24" t="s">
        <v>176</v>
      </c>
      <c r="AU853" s="24" t="s">
        <v>86</v>
      </c>
      <c r="AY853" s="24" t="s">
        <v>174</v>
      </c>
      <c r="BE853" s="204">
        <f>IF(N853="základní",J853,0)</f>
        <v>0</v>
      </c>
      <c r="BF853" s="204">
        <f>IF(N853="snížená",J853,0)</f>
        <v>0</v>
      </c>
      <c r="BG853" s="204">
        <f>IF(N853="zákl. přenesená",J853,0)</f>
        <v>0</v>
      </c>
      <c r="BH853" s="204">
        <f>IF(N853="sníž. přenesená",J853,0)</f>
        <v>0</v>
      </c>
      <c r="BI853" s="204">
        <f>IF(N853="nulová",J853,0)</f>
        <v>0</v>
      </c>
      <c r="BJ853" s="24" t="s">
        <v>24</v>
      </c>
      <c r="BK853" s="204">
        <f>ROUND(I853*H853,2)</f>
        <v>0</v>
      </c>
      <c r="BL853" s="24" t="s">
        <v>269</v>
      </c>
      <c r="BM853" s="24" t="s">
        <v>1267</v>
      </c>
    </row>
    <row r="854" spans="2:65" s="1" customFormat="1" ht="22.5" customHeight="1">
      <c r="B854" s="41"/>
      <c r="C854" s="245" t="s">
        <v>1268</v>
      </c>
      <c r="D854" s="245" t="s">
        <v>253</v>
      </c>
      <c r="E854" s="246" t="s">
        <v>1269</v>
      </c>
      <c r="F854" s="247" t="s">
        <v>1270</v>
      </c>
      <c r="G854" s="248" t="s">
        <v>551</v>
      </c>
      <c r="H854" s="249">
        <v>721</v>
      </c>
      <c r="I854" s="250"/>
      <c r="J854" s="251">
        <f>ROUND(I854*H854,2)</f>
        <v>0</v>
      </c>
      <c r="K854" s="247" t="s">
        <v>22</v>
      </c>
      <c r="L854" s="252"/>
      <c r="M854" s="253" t="s">
        <v>22</v>
      </c>
      <c r="N854" s="254" t="s">
        <v>48</v>
      </c>
      <c r="O854" s="42"/>
      <c r="P854" s="202">
        <f>O854*H854</f>
        <v>0</v>
      </c>
      <c r="Q854" s="202">
        <v>2.8800000000000002E-3</v>
      </c>
      <c r="R854" s="202">
        <f>Q854*H854</f>
        <v>2.0764800000000001</v>
      </c>
      <c r="S854" s="202">
        <v>0</v>
      </c>
      <c r="T854" s="203">
        <f>S854*H854</f>
        <v>0</v>
      </c>
      <c r="AR854" s="24" t="s">
        <v>385</v>
      </c>
      <c r="AT854" s="24" t="s">
        <v>253</v>
      </c>
      <c r="AU854" s="24" t="s">
        <v>86</v>
      </c>
      <c r="AY854" s="24" t="s">
        <v>174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24" t="s">
        <v>24</v>
      </c>
      <c r="BK854" s="204">
        <f>ROUND(I854*H854,2)</f>
        <v>0</v>
      </c>
      <c r="BL854" s="24" t="s">
        <v>269</v>
      </c>
      <c r="BM854" s="24" t="s">
        <v>1271</v>
      </c>
    </row>
    <row r="855" spans="2:65" s="1" customFormat="1" ht="22.5" customHeight="1">
      <c r="B855" s="41"/>
      <c r="C855" s="193" t="s">
        <v>1272</v>
      </c>
      <c r="D855" s="193" t="s">
        <v>176</v>
      </c>
      <c r="E855" s="194" t="s">
        <v>1273</v>
      </c>
      <c r="F855" s="195" t="s">
        <v>1274</v>
      </c>
      <c r="G855" s="196" t="s">
        <v>189</v>
      </c>
      <c r="H855" s="197">
        <v>7.5220000000000002</v>
      </c>
      <c r="I855" s="198"/>
      <c r="J855" s="199">
        <f>ROUND(I855*H855,2)</f>
        <v>0</v>
      </c>
      <c r="K855" s="195" t="s">
        <v>22</v>
      </c>
      <c r="L855" s="61"/>
      <c r="M855" s="200" t="s">
        <v>22</v>
      </c>
      <c r="N855" s="201" t="s">
        <v>48</v>
      </c>
      <c r="O855" s="42"/>
      <c r="P855" s="202">
        <f>O855*H855</f>
        <v>0</v>
      </c>
      <c r="Q855" s="202">
        <v>2.4309999999999998E-2</v>
      </c>
      <c r="R855" s="202">
        <f>Q855*H855</f>
        <v>0.18285982000000001</v>
      </c>
      <c r="S855" s="202">
        <v>0</v>
      </c>
      <c r="T855" s="203">
        <f>S855*H855</f>
        <v>0</v>
      </c>
      <c r="AR855" s="24" t="s">
        <v>269</v>
      </c>
      <c r="AT855" s="24" t="s">
        <v>176</v>
      </c>
      <c r="AU855" s="24" t="s">
        <v>86</v>
      </c>
      <c r="AY855" s="24" t="s">
        <v>174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24</v>
      </c>
      <c r="BK855" s="204">
        <f>ROUND(I855*H855,2)</f>
        <v>0</v>
      </c>
      <c r="BL855" s="24" t="s">
        <v>269</v>
      </c>
      <c r="BM855" s="24" t="s">
        <v>1275</v>
      </c>
    </row>
    <row r="856" spans="2:65" s="1" customFormat="1" ht="22.5" customHeight="1">
      <c r="B856" s="41"/>
      <c r="C856" s="193" t="s">
        <v>1276</v>
      </c>
      <c r="D856" s="193" t="s">
        <v>176</v>
      </c>
      <c r="E856" s="194" t="s">
        <v>1277</v>
      </c>
      <c r="F856" s="195" t="s">
        <v>1278</v>
      </c>
      <c r="G856" s="196" t="s">
        <v>223</v>
      </c>
      <c r="H856" s="197">
        <v>91.4</v>
      </c>
      <c r="I856" s="198"/>
      <c r="J856" s="199">
        <f>ROUND(I856*H856,2)</f>
        <v>0</v>
      </c>
      <c r="K856" s="195" t="s">
        <v>22</v>
      </c>
      <c r="L856" s="61"/>
      <c r="M856" s="200" t="s">
        <v>22</v>
      </c>
      <c r="N856" s="201" t="s">
        <v>48</v>
      </c>
      <c r="O856" s="42"/>
      <c r="P856" s="202">
        <f>O856*H856</f>
        <v>0</v>
      </c>
      <c r="Q856" s="202">
        <v>1.7760000000000001E-2</v>
      </c>
      <c r="R856" s="202">
        <f>Q856*H856</f>
        <v>1.6232640000000003</v>
      </c>
      <c r="S856" s="202">
        <v>0</v>
      </c>
      <c r="T856" s="203">
        <f>S856*H856</f>
        <v>0</v>
      </c>
      <c r="AR856" s="24" t="s">
        <v>269</v>
      </c>
      <c r="AT856" s="24" t="s">
        <v>176</v>
      </c>
      <c r="AU856" s="24" t="s">
        <v>86</v>
      </c>
      <c r="AY856" s="24" t="s">
        <v>174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24" t="s">
        <v>24</v>
      </c>
      <c r="BK856" s="204">
        <f>ROUND(I856*H856,2)</f>
        <v>0</v>
      </c>
      <c r="BL856" s="24" t="s">
        <v>269</v>
      </c>
      <c r="BM856" s="24" t="s">
        <v>1279</v>
      </c>
    </row>
    <row r="857" spans="2:65" s="1" customFormat="1" ht="31.5" customHeight="1">
      <c r="B857" s="41"/>
      <c r="C857" s="193" t="s">
        <v>1280</v>
      </c>
      <c r="D857" s="193" t="s">
        <v>176</v>
      </c>
      <c r="E857" s="194" t="s">
        <v>1281</v>
      </c>
      <c r="F857" s="195" t="s">
        <v>1282</v>
      </c>
      <c r="G857" s="196" t="s">
        <v>223</v>
      </c>
      <c r="H857" s="197">
        <v>369.55</v>
      </c>
      <c r="I857" s="198"/>
      <c r="J857" s="199">
        <f>ROUND(I857*H857,2)</f>
        <v>0</v>
      </c>
      <c r="K857" s="195" t="s">
        <v>180</v>
      </c>
      <c r="L857" s="61"/>
      <c r="M857" s="200" t="s">
        <v>22</v>
      </c>
      <c r="N857" s="201" t="s">
        <v>48</v>
      </c>
      <c r="O857" s="42"/>
      <c r="P857" s="202">
        <f>O857*H857</f>
        <v>0</v>
      </c>
      <c r="Q857" s="202">
        <v>1.3390000000000001E-2</v>
      </c>
      <c r="R857" s="202">
        <f>Q857*H857</f>
        <v>4.9482745000000001</v>
      </c>
      <c r="S857" s="202">
        <v>0</v>
      </c>
      <c r="T857" s="203">
        <f>S857*H857</f>
        <v>0</v>
      </c>
      <c r="AR857" s="24" t="s">
        <v>269</v>
      </c>
      <c r="AT857" s="24" t="s">
        <v>176</v>
      </c>
      <c r="AU857" s="24" t="s">
        <v>86</v>
      </c>
      <c r="AY857" s="24" t="s">
        <v>174</v>
      </c>
      <c r="BE857" s="204">
        <f>IF(N857="základní",J857,0)</f>
        <v>0</v>
      </c>
      <c r="BF857" s="204">
        <f>IF(N857="snížená",J857,0)</f>
        <v>0</v>
      </c>
      <c r="BG857" s="204">
        <f>IF(N857="zákl. přenesená",J857,0)</f>
        <v>0</v>
      </c>
      <c r="BH857" s="204">
        <f>IF(N857="sníž. přenesená",J857,0)</f>
        <v>0</v>
      </c>
      <c r="BI857" s="204">
        <f>IF(N857="nulová",J857,0)</f>
        <v>0</v>
      </c>
      <c r="BJ857" s="24" t="s">
        <v>24</v>
      </c>
      <c r="BK857" s="204">
        <f>ROUND(I857*H857,2)</f>
        <v>0</v>
      </c>
      <c r="BL857" s="24" t="s">
        <v>269</v>
      </c>
      <c r="BM857" s="24" t="s">
        <v>1283</v>
      </c>
    </row>
    <row r="858" spans="2:65" s="12" customFormat="1" ht="13.5">
      <c r="B858" s="217"/>
      <c r="C858" s="218"/>
      <c r="D858" s="207" t="s">
        <v>191</v>
      </c>
      <c r="E858" s="219" t="s">
        <v>22</v>
      </c>
      <c r="F858" s="220" t="s">
        <v>1284</v>
      </c>
      <c r="G858" s="218"/>
      <c r="H858" s="221">
        <v>328.9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191</v>
      </c>
      <c r="AU858" s="227" t="s">
        <v>86</v>
      </c>
      <c r="AV858" s="12" t="s">
        <v>86</v>
      </c>
      <c r="AW858" s="12" t="s">
        <v>41</v>
      </c>
      <c r="AX858" s="12" t="s">
        <v>77</v>
      </c>
      <c r="AY858" s="227" t="s">
        <v>174</v>
      </c>
    </row>
    <row r="859" spans="2:65" s="12" customFormat="1" ht="13.5">
      <c r="B859" s="217"/>
      <c r="C859" s="218"/>
      <c r="D859" s="207" t="s">
        <v>191</v>
      </c>
      <c r="E859" s="219" t="s">
        <v>22</v>
      </c>
      <c r="F859" s="220" t="s">
        <v>1285</v>
      </c>
      <c r="G859" s="218"/>
      <c r="H859" s="221">
        <v>40.65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191</v>
      </c>
      <c r="AU859" s="227" t="s">
        <v>86</v>
      </c>
      <c r="AV859" s="12" t="s">
        <v>86</v>
      </c>
      <c r="AW859" s="12" t="s">
        <v>41</v>
      </c>
      <c r="AX859" s="12" t="s">
        <v>77</v>
      </c>
      <c r="AY859" s="227" t="s">
        <v>174</v>
      </c>
    </row>
    <row r="860" spans="2:65" s="13" customFormat="1" ht="13.5">
      <c r="B860" s="228"/>
      <c r="C860" s="229"/>
      <c r="D860" s="230" t="s">
        <v>191</v>
      </c>
      <c r="E860" s="231" t="s">
        <v>22</v>
      </c>
      <c r="F860" s="232" t="s">
        <v>206</v>
      </c>
      <c r="G860" s="229"/>
      <c r="H860" s="233">
        <v>369.55</v>
      </c>
      <c r="I860" s="234"/>
      <c r="J860" s="229"/>
      <c r="K860" s="229"/>
      <c r="L860" s="235"/>
      <c r="M860" s="236"/>
      <c r="N860" s="237"/>
      <c r="O860" s="237"/>
      <c r="P860" s="237"/>
      <c r="Q860" s="237"/>
      <c r="R860" s="237"/>
      <c r="S860" s="237"/>
      <c r="T860" s="238"/>
      <c r="AT860" s="239" t="s">
        <v>191</v>
      </c>
      <c r="AU860" s="239" t="s">
        <v>86</v>
      </c>
      <c r="AV860" s="13" t="s">
        <v>181</v>
      </c>
      <c r="AW860" s="13" t="s">
        <v>41</v>
      </c>
      <c r="AX860" s="13" t="s">
        <v>24</v>
      </c>
      <c r="AY860" s="239" t="s">
        <v>174</v>
      </c>
    </row>
    <row r="861" spans="2:65" s="1" customFormat="1" ht="31.5" customHeight="1">
      <c r="B861" s="41"/>
      <c r="C861" s="193" t="s">
        <v>1286</v>
      </c>
      <c r="D861" s="193" t="s">
        <v>176</v>
      </c>
      <c r="E861" s="194" t="s">
        <v>1287</v>
      </c>
      <c r="F861" s="195" t="s">
        <v>1288</v>
      </c>
      <c r="G861" s="196" t="s">
        <v>551</v>
      </c>
      <c r="H861" s="197">
        <v>1471.9</v>
      </c>
      <c r="I861" s="198"/>
      <c r="J861" s="199">
        <f>ROUND(I861*H861,2)</f>
        <v>0</v>
      </c>
      <c r="K861" s="195" t="s">
        <v>22</v>
      </c>
      <c r="L861" s="61"/>
      <c r="M861" s="200" t="s">
        <v>22</v>
      </c>
      <c r="N861" s="201" t="s">
        <v>48</v>
      </c>
      <c r="O861" s="42"/>
      <c r="P861" s="202">
        <f>O861*H861</f>
        <v>0</v>
      </c>
      <c r="Q861" s="202">
        <v>2.0000000000000002E-5</v>
      </c>
      <c r="R861" s="202">
        <f>Q861*H861</f>
        <v>2.9438000000000006E-2</v>
      </c>
      <c r="S861" s="202">
        <v>0</v>
      </c>
      <c r="T861" s="203">
        <f>S861*H861</f>
        <v>0</v>
      </c>
      <c r="AR861" s="24" t="s">
        <v>269</v>
      </c>
      <c r="AT861" s="24" t="s">
        <v>176</v>
      </c>
      <c r="AU861" s="24" t="s">
        <v>86</v>
      </c>
      <c r="AY861" s="24" t="s">
        <v>174</v>
      </c>
      <c r="BE861" s="204">
        <f>IF(N861="základní",J861,0)</f>
        <v>0</v>
      </c>
      <c r="BF861" s="204">
        <f>IF(N861="snížená",J861,0)</f>
        <v>0</v>
      </c>
      <c r="BG861" s="204">
        <f>IF(N861="zákl. přenesená",J861,0)</f>
        <v>0</v>
      </c>
      <c r="BH861" s="204">
        <f>IF(N861="sníž. přenesená",J861,0)</f>
        <v>0</v>
      </c>
      <c r="BI861" s="204">
        <f>IF(N861="nulová",J861,0)</f>
        <v>0</v>
      </c>
      <c r="BJ861" s="24" t="s">
        <v>24</v>
      </c>
      <c r="BK861" s="204">
        <f>ROUND(I861*H861,2)</f>
        <v>0</v>
      </c>
      <c r="BL861" s="24" t="s">
        <v>269</v>
      </c>
      <c r="BM861" s="24" t="s">
        <v>1289</v>
      </c>
    </row>
    <row r="862" spans="2:65" s="11" customFormat="1" ht="13.5">
      <c r="B862" s="205"/>
      <c r="C862" s="206"/>
      <c r="D862" s="207" t="s">
        <v>191</v>
      </c>
      <c r="E862" s="208" t="s">
        <v>22</v>
      </c>
      <c r="F862" s="209" t="s">
        <v>1290</v>
      </c>
      <c r="G862" s="206"/>
      <c r="H862" s="210" t="s">
        <v>22</v>
      </c>
      <c r="I862" s="211"/>
      <c r="J862" s="206"/>
      <c r="K862" s="206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191</v>
      </c>
      <c r="AU862" s="216" t="s">
        <v>86</v>
      </c>
      <c r="AV862" s="11" t="s">
        <v>24</v>
      </c>
      <c r="AW862" s="11" t="s">
        <v>41</v>
      </c>
      <c r="AX862" s="11" t="s">
        <v>77</v>
      </c>
      <c r="AY862" s="216" t="s">
        <v>174</v>
      </c>
    </row>
    <row r="863" spans="2:65" s="12" customFormat="1" ht="13.5">
      <c r="B863" s="217"/>
      <c r="C863" s="218"/>
      <c r="D863" s="207" t="s">
        <v>191</v>
      </c>
      <c r="E863" s="219" t="s">
        <v>22</v>
      </c>
      <c r="F863" s="220" t="s">
        <v>1291</v>
      </c>
      <c r="G863" s="218"/>
      <c r="H863" s="221">
        <v>594.6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191</v>
      </c>
      <c r="AU863" s="227" t="s">
        <v>86</v>
      </c>
      <c r="AV863" s="12" t="s">
        <v>86</v>
      </c>
      <c r="AW863" s="12" t="s">
        <v>41</v>
      </c>
      <c r="AX863" s="12" t="s">
        <v>77</v>
      </c>
      <c r="AY863" s="227" t="s">
        <v>174</v>
      </c>
    </row>
    <row r="864" spans="2:65" s="11" customFormat="1" ht="13.5">
      <c r="B864" s="205"/>
      <c r="C864" s="206"/>
      <c r="D864" s="207" t="s">
        <v>191</v>
      </c>
      <c r="E864" s="208" t="s">
        <v>22</v>
      </c>
      <c r="F864" s="209" t="s">
        <v>1292</v>
      </c>
      <c r="G864" s="206"/>
      <c r="H864" s="210" t="s">
        <v>22</v>
      </c>
      <c r="I864" s="211"/>
      <c r="J864" s="206"/>
      <c r="K864" s="206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191</v>
      </c>
      <c r="AU864" s="216" t="s">
        <v>86</v>
      </c>
      <c r="AV864" s="11" t="s">
        <v>24</v>
      </c>
      <c r="AW864" s="11" t="s">
        <v>41</v>
      </c>
      <c r="AX864" s="11" t="s">
        <v>77</v>
      </c>
      <c r="AY864" s="216" t="s">
        <v>174</v>
      </c>
    </row>
    <row r="865" spans="2:65" s="12" customFormat="1" ht="13.5">
      <c r="B865" s="217"/>
      <c r="C865" s="218"/>
      <c r="D865" s="207" t="s">
        <v>191</v>
      </c>
      <c r="E865" s="219" t="s">
        <v>22</v>
      </c>
      <c r="F865" s="220" t="s">
        <v>1293</v>
      </c>
      <c r="G865" s="218"/>
      <c r="H865" s="221">
        <v>877.3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191</v>
      </c>
      <c r="AU865" s="227" t="s">
        <v>86</v>
      </c>
      <c r="AV865" s="12" t="s">
        <v>86</v>
      </c>
      <c r="AW865" s="12" t="s">
        <v>41</v>
      </c>
      <c r="AX865" s="12" t="s">
        <v>77</v>
      </c>
      <c r="AY865" s="227" t="s">
        <v>174</v>
      </c>
    </row>
    <row r="866" spans="2:65" s="12" customFormat="1" ht="13.5">
      <c r="B866" s="217"/>
      <c r="C866" s="218"/>
      <c r="D866" s="207" t="s">
        <v>191</v>
      </c>
      <c r="E866" s="219" t="s">
        <v>22</v>
      </c>
      <c r="F866" s="220" t="s">
        <v>22</v>
      </c>
      <c r="G866" s="218"/>
      <c r="H866" s="221">
        <v>0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191</v>
      </c>
      <c r="AU866" s="227" t="s">
        <v>86</v>
      </c>
      <c r="AV866" s="12" t="s">
        <v>86</v>
      </c>
      <c r="AW866" s="12" t="s">
        <v>41</v>
      </c>
      <c r="AX866" s="12" t="s">
        <v>77</v>
      </c>
      <c r="AY866" s="227" t="s">
        <v>174</v>
      </c>
    </row>
    <row r="867" spans="2:65" s="12" customFormat="1" ht="13.5">
      <c r="B867" s="217"/>
      <c r="C867" s="218"/>
      <c r="D867" s="207" t="s">
        <v>191</v>
      </c>
      <c r="E867" s="219" t="s">
        <v>22</v>
      </c>
      <c r="F867" s="220" t="s">
        <v>22</v>
      </c>
      <c r="G867" s="218"/>
      <c r="H867" s="221">
        <v>0</v>
      </c>
      <c r="I867" s="222"/>
      <c r="J867" s="218"/>
      <c r="K867" s="218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191</v>
      </c>
      <c r="AU867" s="227" t="s">
        <v>86</v>
      </c>
      <c r="AV867" s="12" t="s">
        <v>86</v>
      </c>
      <c r="AW867" s="12" t="s">
        <v>41</v>
      </c>
      <c r="AX867" s="12" t="s">
        <v>77</v>
      </c>
      <c r="AY867" s="227" t="s">
        <v>174</v>
      </c>
    </row>
    <row r="868" spans="2:65" s="13" customFormat="1" ht="13.5">
      <c r="B868" s="228"/>
      <c r="C868" s="229"/>
      <c r="D868" s="230" t="s">
        <v>191</v>
      </c>
      <c r="E868" s="231" t="s">
        <v>22</v>
      </c>
      <c r="F868" s="232" t="s">
        <v>206</v>
      </c>
      <c r="G868" s="229"/>
      <c r="H868" s="233">
        <v>1471.9</v>
      </c>
      <c r="I868" s="234"/>
      <c r="J868" s="229"/>
      <c r="K868" s="229"/>
      <c r="L868" s="235"/>
      <c r="M868" s="236"/>
      <c r="N868" s="237"/>
      <c r="O868" s="237"/>
      <c r="P868" s="237"/>
      <c r="Q868" s="237"/>
      <c r="R868" s="237"/>
      <c r="S868" s="237"/>
      <c r="T868" s="238"/>
      <c r="AT868" s="239" t="s">
        <v>191</v>
      </c>
      <c r="AU868" s="239" t="s">
        <v>86</v>
      </c>
      <c r="AV868" s="13" t="s">
        <v>181</v>
      </c>
      <c r="AW868" s="13" t="s">
        <v>41</v>
      </c>
      <c r="AX868" s="13" t="s">
        <v>24</v>
      </c>
      <c r="AY868" s="239" t="s">
        <v>174</v>
      </c>
    </row>
    <row r="869" spans="2:65" s="1" customFormat="1" ht="31.5" customHeight="1">
      <c r="B869" s="41"/>
      <c r="C869" s="245" t="s">
        <v>1294</v>
      </c>
      <c r="D869" s="245" t="s">
        <v>253</v>
      </c>
      <c r="E869" s="246" t="s">
        <v>1295</v>
      </c>
      <c r="F869" s="247" t="s">
        <v>1296</v>
      </c>
      <c r="G869" s="248" t="s">
        <v>189</v>
      </c>
      <c r="H869" s="249">
        <v>3.944</v>
      </c>
      <c r="I869" s="250"/>
      <c r="J869" s="251">
        <f>ROUND(I869*H869,2)</f>
        <v>0</v>
      </c>
      <c r="K869" s="247" t="s">
        <v>180</v>
      </c>
      <c r="L869" s="252"/>
      <c r="M869" s="253" t="s">
        <v>22</v>
      </c>
      <c r="N869" s="254" t="s">
        <v>48</v>
      </c>
      <c r="O869" s="42"/>
      <c r="P869" s="202">
        <f>O869*H869</f>
        <v>0</v>
      </c>
      <c r="Q869" s="202">
        <v>0.55000000000000004</v>
      </c>
      <c r="R869" s="202">
        <f>Q869*H869</f>
        <v>2.1692</v>
      </c>
      <c r="S869" s="202">
        <v>0</v>
      </c>
      <c r="T869" s="203">
        <f>S869*H869</f>
        <v>0</v>
      </c>
      <c r="AR869" s="24" t="s">
        <v>385</v>
      </c>
      <c r="AT869" s="24" t="s">
        <v>253</v>
      </c>
      <c r="AU869" s="24" t="s">
        <v>86</v>
      </c>
      <c r="AY869" s="24" t="s">
        <v>174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24" t="s">
        <v>24</v>
      </c>
      <c r="BK869" s="204">
        <f>ROUND(I869*H869,2)</f>
        <v>0</v>
      </c>
      <c r="BL869" s="24" t="s">
        <v>269</v>
      </c>
      <c r="BM869" s="24" t="s">
        <v>1297</v>
      </c>
    </row>
    <row r="870" spans="2:65" s="12" customFormat="1" ht="13.5">
      <c r="B870" s="217"/>
      <c r="C870" s="218"/>
      <c r="D870" s="207" t="s">
        <v>191</v>
      </c>
      <c r="E870" s="219" t="s">
        <v>22</v>
      </c>
      <c r="F870" s="220" t="s">
        <v>1298</v>
      </c>
      <c r="G870" s="218"/>
      <c r="H870" s="221">
        <v>1.913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191</v>
      </c>
      <c r="AU870" s="227" t="s">
        <v>86</v>
      </c>
      <c r="AV870" s="12" t="s">
        <v>86</v>
      </c>
      <c r="AW870" s="12" t="s">
        <v>41</v>
      </c>
      <c r="AX870" s="12" t="s">
        <v>77</v>
      </c>
      <c r="AY870" s="227" t="s">
        <v>174</v>
      </c>
    </row>
    <row r="871" spans="2:65" s="12" customFormat="1" ht="13.5">
      <c r="B871" s="217"/>
      <c r="C871" s="218"/>
      <c r="D871" s="207" t="s">
        <v>191</v>
      </c>
      <c r="E871" s="219" t="s">
        <v>22</v>
      </c>
      <c r="F871" s="220" t="s">
        <v>1299</v>
      </c>
      <c r="G871" s="218"/>
      <c r="H871" s="221">
        <v>1.879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191</v>
      </c>
      <c r="AU871" s="227" t="s">
        <v>86</v>
      </c>
      <c r="AV871" s="12" t="s">
        <v>86</v>
      </c>
      <c r="AW871" s="12" t="s">
        <v>41</v>
      </c>
      <c r="AX871" s="12" t="s">
        <v>77</v>
      </c>
      <c r="AY871" s="227" t="s">
        <v>174</v>
      </c>
    </row>
    <row r="872" spans="2:65" s="13" customFormat="1" ht="13.5">
      <c r="B872" s="228"/>
      <c r="C872" s="229"/>
      <c r="D872" s="207" t="s">
        <v>191</v>
      </c>
      <c r="E872" s="256" t="s">
        <v>22</v>
      </c>
      <c r="F872" s="257" t="s">
        <v>206</v>
      </c>
      <c r="G872" s="229"/>
      <c r="H872" s="258">
        <v>3.7919999999999998</v>
      </c>
      <c r="I872" s="234"/>
      <c r="J872" s="229"/>
      <c r="K872" s="229"/>
      <c r="L872" s="235"/>
      <c r="M872" s="236"/>
      <c r="N872" s="237"/>
      <c r="O872" s="237"/>
      <c r="P872" s="237"/>
      <c r="Q872" s="237"/>
      <c r="R872" s="237"/>
      <c r="S872" s="237"/>
      <c r="T872" s="238"/>
      <c r="AT872" s="239" t="s">
        <v>191</v>
      </c>
      <c r="AU872" s="239" t="s">
        <v>86</v>
      </c>
      <c r="AV872" s="13" t="s">
        <v>181</v>
      </c>
      <c r="AW872" s="13" t="s">
        <v>41</v>
      </c>
      <c r="AX872" s="13" t="s">
        <v>24</v>
      </c>
      <c r="AY872" s="239" t="s">
        <v>174</v>
      </c>
    </row>
    <row r="873" spans="2:65" s="12" customFormat="1" ht="13.5">
      <c r="B873" s="217"/>
      <c r="C873" s="218"/>
      <c r="D873" s="230" t="s">
        <v>191</v>
      </c>
      <c r="E873" s="218"/>
      <c r="F873" s="241" t="s">
        <v>1300</v>
      </c>
      <c r="G873" s="218"/>
      <c r="H873" s="242">
        <v>3.944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191</v>
      </c>
      <c r="AU873" s="227" t="s">
        <v>86</v>
      </c>
      <c r="AV873" s="12" t="s">
        <v>86</v>
      </c>
      <c r="AW873" s="12" t="s">
        <v>6</v>
      </c>
      <c r="AX873" s="12" t="s">
        <v>24</v>
      </c>
      <c r="AY873" s="227" t="s">
        <v>174</v>
      </c>
    </row>
    <row r="874" spans="2:65" s="1" customFormat="1" ht="22.5" customHeight="1">
      <c r="B874" s="41"/>
      <c r="C874" s="193" t="s">
        <v>1301</v>
      </c>
      <c r="D874" s="193" t="s">
        <v>176</v>
      </c>
      <c r="E874" s="194" t="s">
        <v>1302</v>
      </c>
      <c r="F874" s="195" t="s">
        <v>1303</v>
      </c>
      <c r="G874" s="196" t="s">
        <v>223</v>
      </c>
      <c r="H874" s="197">
        <v>91.4</v>
      </c>
      <c r="I874" s="198"/>
      <c r="J874" s="199">
        <f>ROUND(I874*H874,2)</f>
        <v>0</v>
      </c>
      <c r="K874" s="195" t="s">
        <v>22</v>
      </c>
      <c r="L874" s="61"/>
      <c r="M874" s="200" t="s">
        <v>22</v>
      </c>
      <c r="N874" s="201" t="s">
        <v>48</v>
      </c>
      <c r="O874" s="42"/>
      <c r="P874" s="202">
        <f>O874*H874</f>
        <v>0</v>
      </c>
      <c r="Q874" s="202">
        <v>2.0000000000000002E-5</v>
      </c>
      <c r="R874" s="202">
        <f>Q874*H874</f>
        <v>1.8280000000000002E-3</v>
      </c>
      <c r="S874" s="202">
        <v>0</v>
      </c>
      <c r="T874" s="203">
        <f>S874*H874</f>
        <v>0</v>
      </c>
      <c r="AR874" s="24" t="s">
        <v>269</v>
      </c>
      <c r="AT874" s="24" t="s">
        <v>176</v>
      </c>
      <c r="AU874" s="24" t="s">
        <v>86</v>
      </c>
      <c r="AY874" s="24" t="s">
        <v>174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24" t="s">
        <v>24</v>
      </c>
      <c r="BK874" s="204">
        <f>ROUND(I874*H874,2)</f>
        <v>0</v>
      </c>
      <c r="BL874" s="24" t="s">
        <v>269</v>
      </c>
      <c r="BM874" s="24" t="s">
        <v>1304</v>
      </c>
    </row>
    <row r="875" spans="2:65" s="1" customFormat="1" ht="31.5" customHeight="1">
      <c r="B875" s="41"/>
      <c r="C875" s="193" t="s">
        <v>1305</v>
      </c>
      <c r="D875" s="193" t="s">
        <v>176</v>
      </c>
      <c r="E875" s="194" t="s">
        <v>1306</v>
      </c>
      <c r="F875" s="195" t="s">
        <v>1307</v>
      </c>
      <c r="G875" s="196" t="s">
        <v>223</v>
      </c>
      <c r="H875" s="197">
        <v>328.9</v>
      </c>
      <c r="I875" s="198"/>
      <c r="J875" s="199">
        <f>ROUND(I875*H875,2)</f>
        <v>0</v>
      </c>
      <c r="K875" s="195" t="s">
        <v>180</v>
      </c>
      <c r="L875" s="61"/>
      <c r="M875" s="200" t="s">
        <v>22</v>
      </c>
      <c r="N875" s="201" t="s">
        <v>48</v>
      </c>
      <c r="O875" s="42"/>
      <c r="P875" s="202">
        <f>O875*H875</f>
        <v>0</v>
      </c>
      <c r="Q875" s="202">
        <v>0</v>
      </c>
      <c r="R875" s="202">
        <f>Q875*H875</f>
        <v>0</v>
      </c>
      <c r="S875" s="202">
        <v>0</v>
      </c>
      <c r="T875" s="203">
        <f>S875*H875</f>
        <v>0</v>
      </c>
      <c r="AR875" s="24" t="s">
        <v>269</v>
      </c>
      <c r="AT875" s="24" t="s">
        <v>176</v>
      </c>
      <c r="AU875" s="24" t="s">
        <v>86</v>
      </c>
      <c r="AY875" s="24" t="s">
        <v>174</v>
      </c>
      <c r="BE875" s="204">
        <f>IF(N875="základní",J875,0)</f>
        <v>0</v>
      </c>
      <c r="BF875" s="204">
        <f>IF(N875="snížená",J875,0)</f>
        <v>0</v>
      </c>
      <c r="BG875" s="204">
        <f>IF(N875="zákl. přenesená",J875,0)</f>
        <v>0</v>
      </c>
      <c r="BH875" s="204">
        <f>IF(N875="sníž. přenesená",J875,0)</f>
        <v>0</v>
      </c>
      <c r="BI875" s="204">
        <f>IF(N875="nulová",J875,0)</f>
        <v>0</v>
      </c>
      <c r="BJ875" s="24" t="s">
        <v>24</v>
      </c>
      <c r="BK875" s="204">
        <f>ROUND(I875*H875,2)</f>
        <v>0</v>
      </c>
      <c r="BL875" s="24" t="s">
        <v>269</v>
      </c>
      <c r="BM875" s="24" t="s">
        <v>1308</v>
      </c>
    </row>
    <row r="876" spans="2:65" s="12" customFormat="1" ht="13.5">
      <c r="B876" s="217"/>
      <c r="C876" s="218"/>
      <c r="D876" s="230" t="s">
        <v>191</v>
      </c>
      <c r="E876" s="240" t="s">
        <v>22</v>
      </c>
      <c r="F876" s="241" t="s">
        <v>1309</v>
      </c>
      <c r="G876" s="218"/>
      <c r="H876" s="242">
        <v>328.9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191</v>
      </c>
      <c r="AU876" s="227" t="s">
        <v>86</v>
      </c>
      <c r="AV876" s="12" t="s">
        <v>86</v>
      </c>
      <c r="AW876" s="12" t="s">
        <v>41</v>
      </c>
      <c r="AX876" s="12" t="s">
        <v>24</v>
      </c>
      <c r="AY876" s="227" t="s">
        <v>174</v>
      </c>
    </row>
    <row r="877" spans="2:65" s="1" customFormat="1" ht="44.25" customHeight="1">
      <c r="B877" s="41"/>
      <c r="C877" s="245" t="s">
        <v>1310</v>
      </c>
      <c r="D877" s="245" t="s">
        <v>253</v>
      </c>
      <c r="E877" s="246" t="s">
        <v>1311</v>
      </c>
      <c r="F877" s="247" t="s">
        <v>1312</v>
      </c>
      <c r="G877" s="248" t="s">
        <v>223</v>
      </c>
      <c r="H877" s="249">
        <v>342.05599999999998</v>
      </c>
      <c r="I877" s="250"/>
      <c r="J877" s="251">
        <f>ROUND(I877*H877,2)</f>
        <v>0</v>
      </c>
      <c r="K877" s="247" t="s">
        <v>180</v>
      </c>
      <c r="L877" s="252"/>
      <c r="M877" s="253" t="s">
        <v>22</v>
      </c>
      <c r="N877" s="254" t="s">
        <v>48</v>
      </c>
      <c r="O877" s="42"/>
      <c r="P877" s="202">
        <f>O877*H877</f>
        <v>0</v>
      </c>
      <c r="Q877" s="202">
        <v>1.4999999999999999E-2</v>
      </c>
      <c r="R877" s="202">
        <f>Q877*H877</f>
        <v>5.1308399999999992</v>
      </c>
      <c r="S877" s="202">
        <v>0</v>
      </c>
      <c r="T877" s="203">
        <f>S877*H877</f>
        <v>0</v>
      </c>
      <c r="AR877" s="24" t="s">
        <v>385</v>
      </c>
      <c r="AT877" s="24" t="s">
        <v>253</v>
      </c>
      <c r="AU877" s="24" t="s">
        <v>86</v>
      </c>
      <c r="AY877" s="24" t="s">
        <v>174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24</v>
      </c>
      <c r="BK877" s="204">
        <f>ROUND(I877*H877,2)</f>
        <v>0</v>
      </c>
      <c r="BL877" s="24" t="s">
        <v>269</v>
      </c>
      <c r="BM877" s="24" t="s">
        <v>1313</v>
      </c>
    </row>
    <row r="878" spans="2:65" s="12" customFormat="1" ht="13.5">
      <c r="B878" s="217"/>
      <c r="C878" s="218"/>
      <c r="D878" s="207" t="s">
        <v>191</v>
      </c>
      <c r="E878" s="219" t="s">
        <v>22</v>
      </c>
      <c r="F878" s="220" t="s">
        <v>1309</v>
      </c>
      <c r="G878" s="218"/>
      <c r="H878" s="221">
        <v>328.9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191</v>
      </c>
      <c r="AU878" s="227" t="s">
        <v>86</v>
      </c>
      <c r="AV878" s="12" t="s">
        <v>86</v>
      </c>
      <c r="AW878" s="12" t="s">
        <v>41</v>
      </c>
      <c r="AX878" s="12" t="s">
        <v>24</v>
      </c>
      <c r="AY878" s="227" t="s">
        <v>174</v>
      </c>
    </row>
    <row r="879" spans="2:65" s="12" customFormat="1" ht="13.5">
      <c r="B879" s="217"/>
      <c r="C879" s="218"/>
      <c r="D879" s="230" t="s">
        <v>191</v>
      </c>
      <c r="E879" s="218"/>
      <c r="F879" s="241" t="s">
        <v>1314</v>
      </c>
      <c r="G879" s="218"/>
      <c r="H879" s="242">
        <v>342.05599999999998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191</v>
      </c>
      <c r="AU879" s="227" t="s">
        <v>86</v>
      </c>
      <c r="AV879" s="12" t="s">
        <v>86</v>
      </c>
      <c r="AW879" s="12" t="s">
        <v>6</v>
      </c>
      <c r="AX879" s="12" t="s">
        <v>24</v>
      </c>
      <c r="AY879" s="227" t="s">
        <v>174</v>
      </c>
    </row>
    <row r="880" spans="2:65" s="1" customFormat="1" ht="31.5" customHeight="1">
      <c r="B880" s="41"/>
      <c r="C880" s="193" t="s">
        <v>1315</v>
      </c>
      <c r="D880" s="193" t="s">
        <v>176</v>
      </c>
      <c r="E880" s="194" t="s">
        <v>1316</v>
      </c>
      <c r="F880" s="195" t="s">
        <v>1317</v>
      </c>
      <c r="G880" s="196" t="s">
        <v>223</v>
      </c>
      <c r="H880" s="197">
        <v>736.9</v>
      </c>
      <c r="I880" s="198"/>
      <c r="J880" s="199">
        <f>ROUND(I880*H880,2)</f>
        <v>0</v>
      </c>
      <c r="K880" s="195" t="s">
        <v>180</v>
      </c>
      <c r="L880" s="61"/>
      <c r="M880" s="200" t="s">
        <v>22</v>
      </c>
      <c r="N880" s="201" t="s">
        <v>48</v>
      </c>
      <c r="O880" s="42"/>
      <c r="P880" s="202">
        <f>O880*H880</f>
        <v>0</v>
      </c>
      <c r="Q880" s="202">
        <v>2.0000000000000001E-4</v>
      </c>
      <c r="R880" s="202">
        <f>Q880*H880</f>
        <v>0.14738000000000001</v>
      </c>
      <c r="S880" s="202">
        <v>0</v>
      </c>
      <c r="T880" s="203">
        <f>S880*H880</f>
        <v>0</v>
      </c>
      <c r="AR880" s="24" t="s">
        <v>269</v>
      </c>
      <c r="AT880" s="24" t="s">
        <v>176</v>
      </c>
      <c r="AU880" s="24" t="s">
        <v>86</v>
      </c>
      <c r="AY880" s="24" t="s">
        <v>174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24" t="s">
        <v>24</v>
      </c>
      <c r="BK880" s="204">
        <f>ROUND(I880*H880,2)</f>
        <v>0</v>
      </c>
      <c r="BL880" s="24" t="s">
        <v>269</v>
      </c>
      <c r="BM880" s="24" t="s">
        <v>1318</v>
      </c>
    </row>
    <row r="881" spans="2:65" s="12" customFormat="1" ht="13.5">
      <c r="B881" s="217"/>
      <c r="C881" s="218"/>
      <c r="D881" s="207" t="s">
        <v>191</v>
      </c>
      <c r="E881" s="219" t="s">
        <v>22</v>
      </c>
      <c r="F881" s="220" t="s">
        <v>1319</v>
      </c>
      <c r="G881" s="218"/>
      <c r="H881" s="221">
        <v>368.45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191</v>
      </c>
      <c r="AU881" s="227" t="s">
        <v>86</v>
      </c>
      <c r="AV881" s="12" t="s">
        <v>86</v>
      </c>
      <c r="AW881" s="12" t="s">
        <v>41</v>
      </c>
      <c r="AX881" s="12" t="s">
        <v>77</v>
      </c>
      <c r="AY881" s="227" t="s">
        <v>174</v>
      </c>
    </row>
    <row r="882" spans="2:65" s="12" customFormat="1" ht="13.5">
      <c r="B882" s="217"/>
      <c r="C882" s="218"/>
      <c r="D882" s="207" t="s">
        <v>191</v>
      </c>
      <c r="E882" s="219" t="s">
        <v>22</v>
      </c>
      <c r="F882" s="220" t="s">
        <v>1319</v>
      </c>
      <c r="G882" s="218"/>
      <c r="H882" s="221">
        <v>368.45</v>
      </c>
      <c r="I882" s="222"/>
      <c r="J882" s="218"/>
      <c r="K882" s="218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191</v>
      </c>
      <c r="AU882" s="227" t="s">
        <v>86</v>
      </c>
      <c r="AV882" s="12" t="s">
        <v>86</v>
      </c>
      <c r="AW882" s="12" t="s">
        <v>41</v>
      </c>
      <c r="AX882" s="12" t="s">
        <v>77</v>
      </c>
      <c r="AY882" s="227" t="s">
        <v>174</v>
      </c>
    </row>
    <row r="883" spans="2:65" s="13" customFormat="1" ht="13.5">
      <c r="B883" s="228"/>
      <c r="C883" s="229"/>
      <c r="D883" s="230" t="s">
        <v>191</v>
      </c>
      <c r="E883" s="231" t="s">
        <v>22</v>
      </c>
      <c r="F883" s="232" t="s">
        <v>206</v>
      </c>
      <c r="G883" s="229"/>
      <c r="H883" s="233">
        <v>736.9</v>
      </c>
      <c r="I883" s="234"/>
      <c r="J883" s="229"/>
      <c r="K883" s="229"/>
      <c r="L883" s="235"/>
      <c r="M883" s="236"/>
      <c r="N883" s="237"/>
      <c r="O883" s="237"/>
      <c r="P883" s="237"/>
      <c r="Q883" s="237"/>
      <c r="R883" s="237"/>
      <c r="S883" s="237"/>
      <c r="T883" s="238"/>
      <c r="AT883" s="239" t="s">
        <v>191</v>
      </c>
      <c r="AU883" s="239" t="s">
        <v>86</v>
      </c>
      <c r="AV883" s="13" t="s">
        <v>181</v>
      </c>
      <c r="AW883" s="13" t="s">
        <v>41</v>
      </c>
      <c r="AX883" s="13" t="s">
        <v>24</v>
      </c>
      <c r="AY883" s="239" t="s">
        <v>174</v>
      </c>
    </row>
    <row r="884" spans="2:65" s="1" customFormat="1" ht="22.5" customHeight="1">
      <c r="B884" s="41"/>
      <c r="C884" s="193" t="s">
        <v>1320</v>
      </c>
      <c r="D884" s="193" t="s">
        <v>176</v>
      </c>
      <c r="E884" s="194" t="s">
        <v>1321</v>
      </c>
      <c r="F884" s="195" t="s">
        <v>1322</v>
      </c>
      <c r="G884" s="196" t="s">
        <v>223</v>
      </c>
      <c r="H884" s="197">
        <v>91.4</v>
      </c>
      <c r="I884" s="198"/>
      <c r="J884" s="199">
        <f>ROUND(I884*H884,2)</f>
        <v>0</v>
      </c>
      <c r="K884" s="195" t="s">
        <v>22</v>
      </c>
      <c r="L884" s="61"/>
      <c r="M884" s="200" t="s">
        <v>22</v>
      </c>
      <c r="N884" s="201" t="s">
        <v>48</v>
      </c>
      <c r="O884" s="42"/>
      <c r="P884" s="202">
        <f>O884*H884</f>
        <v>0</v>
      </c>
      <c r="Q884" s="202">
        <v>2.0000000000000001E-4</v>
      </c>
      <c r="R884" s="202">
        <f>Q884*H884</f>
        <v>1.8280000000000001E-2</v>
      </c>
      <c r="S884" s="202">
        <v>0</v>
      </c>
      <c r="T884" s="203">
        <f>S884*H884</f>
        <v>0</v>
      </c>
      <c r="AR884" s="24" t="s">
        <v>269</v>
      </c>
      <c r="AT884" s="24" t="s">
        <v>176</v>
      </c>
      <c r="AU884" s="24" t="s">
        <v>86</v>
      </c>
      <c r="AY884" s="24" t="s">
        <v>174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24" t="s">
        <v>24</v>
      </c>
      <c r="BK884" s="204">
        <f>ROUND(I884*H884,2)</f>
        <v>0</v>
      </c>
      <c r="BL884" s="24" t="s">
        <v>269</v>
      </c>
      <c r="BM884" s="24" t="s">
        <v>1323</v>
      </c>
    </row>
    <row r="885" spans="2:65" s="1" customFormat="1" ht="22.5" customHeight="1">
      <c r="B885" s="41"/>
      <c r="C885" s="193" t="s">
        <v>1324</v>
      </c>
      <c r="D885" s="193" t="s">
        <v>176</v>
      </c>
      <c r="E885" s="194" t="s">
        <v>1325</v>
      </c>
      <c r="F885" s="195" t="s">
        <v>1326</v>
      </c>
      <c r="G885" s="196" t="s">
        <v>551</v>
      </c>
      <c r="H885" s="197">
        <v>14.4</v>
      </c>
      <c r="I885" s="198"/>
      <c r="J885" s="199">
        <f>ROUND(I885*H885,2)</f>
        <v>0</v>
      </c>
      <c r="K885" s="195" t="s">
        <v>22</v>
      </c>
      <c r="L885" s="61"/>
      <c r="M885" s="200" t="s">
        <v>22</v>
      </c>
      <c r="N885" s="201" t="s">
        <v>48</v>
      </c>
      <c r="O885" s="42"/>
      <c r="P885" s="202">
        <f>O885*H885</f>
        <v>0</v>
      </c>
      <c r="Q885" s="202">
        <v>0</v>
      </c>
      <c r="R885" s="202">
        <f>Q885*H885</f>
        <v>0</v>
      </c>
      <c r="S885" s="202">
        <v>0</v>
      </c>
      <c r="T885" s="203">
        <f>S885*H885</f>
        <v>0</v>
      </c>
      <c r="AR885" s="24" t="s">
        <v>269</v>
      </c>
      <c r="AT885" s="24" t="s">
        <v>176</v>
      </c>
      <c r="AU885" s="24" t="s">
        <v>86</v>
      </c>
      <c r="AY885" s="24" t="s">
        <v>174</v>
      </c>
      <c r="BE885" s="204">
        <f>IF(N885="základní",J885,0)</f>
        <v>0</v>
      </c>
      <c r="BF885" s="204">
        <f>IF(N885="snížená",J885,0)</f>
        <v>0</v>
      </c>
      <c r="BG885" s="204">
        <f>IF(N885="zákl. přenesená",J885,0)</f>
        <v>0</v>
      </c>
      <c r="BH885" s="204">
        <f>IF(N885="sníž. přenesená",J885,0)</f>
        <v>0</v>
      </c>
      <c r="BI885" s="204">
        <f>IF(N885="nulová",J885,0)</f>
        <v>0</v>
      </c>
      <c r="BJ885" s="24" t="s">
        <v>24</v>
      </c>
      <c r="BK885" s="204">
        <f>ROUND(I885*H885,2)</f>
        <v>0</v>
      </c>
      <c r="BL885" s="24" t="s">
        <v>269</v>
      </c>
      <c r="BM885" s="24" t="s">
        <v>1327</v>
      </c>
    </row>
    <row r="886" spans="2:65" s="1" customFormat="1" ht="22.5" customHeight="1">
      <c r="B886" s="41"/>
      <c r="C886" s="193" t="s">
        <v>1328</v>
      </c>
      <c r="D886" s="193" t="s">
        <v>176</v>
      </c>
      <c r="E886" s="194" t="s">
        <v>1329</v>
      </c>
      <c r="F886" s="195" t="s">
        <v>1330</v>
      </c>
      <c r="G886" s="196" t="s">
        <v>242</v>
      </c>
      <c r="H886" s="197">
        <v>6.3390000000000004</v>
      </c>
      <c r="I886" s="198"/>
      <c r="J886" s="199">
        <f>ROUND(I886*H886,2)</f>
        <v>0</v>
      </c>
      <c r="K886" s="195" t="s">
        <v>22</v>
      </c>
      <c r="L886" s="61"/>
      <c r="M886" s="200" t="s">
        <v>22</v>
      </c>
      <c r="N886" s="201" t="s">
        <v>48</v>
      </c>
      <c r="O886" s="42"/>
      <c r="P886" s="202">
        <f>O886*H886</f>
        <v>0</v>
      </c>
      <c r="Q886" s="202">
        <v>0</v>
      </c>
      <c r="R886" s="202">
        <f>Q886*H886</f>
        <v>0</v>
      </c>
      <c r="S886" s="202">
        <v>0</v>
      </c>
      <c r="T886" s="203">
        <f>S886*H886</f>
        <v>0</v>
      </c>
      <c r="AR886" s="24" t="s">
        <v>269</v>
      </c>
      <c r="AT886" s="24" t="s">
        <v>176</v>
      </c>
      <c r="AU886" s="24" t="s">
        <v>86</v>
      </c>
      <c r="AY886" s="24" t="s">
        <v>174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24" t="s">
        <v>24</v>
      </c>
      <c r="BK886" s="204">
        <f>ROUND(I886*H886,2)</f>
        <v>0</v>
      </c>
      <c r="BL886" s="24" t="s">
        <v>269</v>
      </c>
      <c r="BM886" s="24" t="s">
        <v>1331</v>
      </c>
    </row>
    <row r="887" spans="2:65" s="10" customFormat="1" ht="29.85" customHeight="1">
      <c r="B887" s="176"/>
      <c r="C887" s="177"/>
      <c r="D887" s="190" t="s">
        <v>76</v>
      </c>
      <c r="E887" s="191" t="s">
        <v>1332</v>
      </c>
      <c r="F887" s="191" t="s">
        <v>1333</v>
      </c>
      <c r="G887" s="177"/>
      <c r="H887" s="177"/>
      <c r="I887" s="180"/>
      <c r="J887" s="192">
        <f>BK887</f>
        <v>0</v>
      </c>
      <c r="K887" s="177"/>
      <c r="L887" s="182"/>
      <c r="M887" s="183"/>
      <c r="N887" s="184"/>
      <c r="O887" s="184"/>
      <c r="P887" s="185">
        <f>SUM(P888:P904)</f>
        <v>0</v>
      </c>
      <c r="Q887" s="184"/>
      <c r="R887" s="185">
        <f>SUM(R888:R904)</f>
        <v>6.1414420000000005</v>
      </c>
      <c r="S887" s="184"/>
      <c r="T887" s="186">
        <f>SUM(T888:T904)</f>
        <v>0</v>
      </c>
      <c r="AR887" s="187" t="s">
        <v>86</v>
      </c>
      <c r="AT887" s="188" t="s">
        <v>76</v>
      </c>
      <c r="AU887" s="188" t="s">
        <v>24</v>
      </c>
      <c r="AY887" s="187" t="s">
        <v>174</v>
      </c>
      <c r="BK887" s="189">
        <f>SUM(BK888:BK904)</f>
        <v>0</v>
      </c>
    </row>
    <row r="888" spans="2:65" s="1" customFormat="1" ht="44.25" customHeight="1">
      <c r="B888" s="41"/>
      <c r="C888" s="193" t="s">
        <v>1334</v>
      </c>
      <c r="D888" s="193" t="s">
        <v>176</v>
      </c>
      <c r="E888" s="194" t="s">
        <v>1335</v>
      </c>
      <c r="F888" s="195" t="s">
        <v>1336</v>
      </c>
      <c r="G888" s="196" t="s">
        <v>223</v>
      </c>
      <c r="H888" s="197">
        <v>4.0999999999999996</v>
      </c>
      <c r="I888" s="198"/>
      <c r="J888" s="199">
        <f>ROUND(I888*H888,2)</f>
        <v>0</v>
      </c>
      <c r="K888" s="195" t="s">
        <v>180</v>
      </c>
      <c r="L888" s="61"/>
      <c r="M888" s="200" t="s">
        <v>22</v>
      </c>
      <c r="N888" s="201" t="s">
        <v>48</v>
      </c>
      <c r="O888" s="42"/>
      <c r="P888" s="202">
        <f>O888*H888</f>
        <v>0</v>
      </c>
      <c r="Q888" s="202">
        <v>2.4709999999999999E-2</v>
      </c>
      <c r="R888" s="202">
        <f>Q888*H888</f>
        <v>0.10131099999999998</v>
      </c>
      <c r="S888" s="202">
        <v>0</v>
      </c>
      <c r="T888" s="203">
        <f>S888*H888</f>
        <v>0</v>
      </c>
      <c r="AR888" s="24" t="s">
        <v>269</v>
      </c>
      <c r="AT888" s="24" t="s">
        <v>176</v>
      </c>
      <c r="AU888" s="24" t="s">
        <v>86</v>
      </c>
      <c r="AY888" s="24" t="s">
        <v>174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24" t="s">
        <v>24</v>
      </c>
      <c r="BK888" s="204">
        <f>ROUND(I888*H888,2)</f>
        <v>0</v>
      </c>
      <c r="BL888" s="24" t="s">
        <v>269</v>
      </c>
      <c r="BM888" s="24" t="s">
        <v>1337</v>
      </c>
    </row>
    <row r="889" spans="2:65" s="11" customFormat="1" ht="13.5">
      <c r="B889" s="205"/>
      <c r="C889" s="206"/>
      <c r="D889" s="207" t="s">
        <v>191</v>
      </c>
      <c r="E889" s="208" t="s">
        <v>22</v>
      </c>
      <c r="F889" s="209" t="s">
        <v>1338</v>
      </c>
      <c r="G889" s="206"/>
      <c r="H889" s="210" t="s">
        <v>22</v>
      </c>
      <c r="I889" s="211"/>
      <c r="J889" s="206"/>
      <c r="K889" s="206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191</v>
      </c>
      <c r="AU889" s="216" t="s">
        <v>86</v>
      </c>
      <c r="AV889" s="11" t="s">
        <v>24</v>
      </c>
      <c r="AW889" s="11" t="s">
        <v>41</v>
      </c>
      <c r="AX889" s="11" t="s">
        <v>77</v>
      </c>
      <c r="AY889" s="216" t="s">
        <v>174</v>
      </c>
    </row>
    <row r="890" spans="2:65" s="12" customFormat="1" ht="13.5">
      <c r="B890" s="217"/>
      <c r="C890" s="218"/>
      <c r="D890" s="230" t="s">
        <v>191</v>
      </c>
      <c r="E890" s="240" t="s">
        <v>22</v>
      </c>
      <c r="F890" s="241" t="s">
        <v>1339</v>
      </c>
      <c r="G890" s="218"/>
      <c r="H890" s="242">
        <v>4.0999999999999996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191</v>
      </c>
      <c r="AU890" s="227" t="s">
        <v>86</v>
      </c>
      <c r="AV890" s="12" t="s">
        <v>86</v>
      </c>
      <c r="AW890" s="12" t="s">
        <v>41</v>
      </c>
      <c r="AX890" s="12" t="s">
        <v>24</v>
      </c>
      <c r="AY890" s="227" t="s">
        <v>174</v>
      </c>
    </row>
    <row r="891" spans="2:65" s="1" customFormat="1" ht="44.25" customHeight="1">
      <c r="B891" s="41"/>
      <c r="C891" s="193" t="s">
        <v>1340</v>
      </c>
      <c r="D891" s="193" t="s">
        <v>176</v>
      </c>
      <c r="E891" s="194" t="s">
        <v>1341</v>
      </c>
      <c r="F891" s="195" t="s">
        <v>1342</v>
      </c>
      <c r="G891" s="196" t="s">
        <v>223</v>
      </c>
      <c r="H891" s="197">
        <v>244.5</v>
      </c>
      <c r="I891" s="198"/>
      <c r="J891" s="199">
        <f>ROUND(I891*H891,2)</f>
        <v>0</v>
      </c>
      <c r="K891" s="195" t="s">
        <v>180</v>
      </c>
      <c r="L891" s="61"/>
      <c r="M891" s="200" t="s">
        <v>22</v>
      </c>
      <c r="N891" s="201" t="s">
        <v>48</v>
      </c>
      <c r="O891" s="42"/>
      <c r="P891" s="202">
        <f>O891*H891</f>
        <v>0</v>
      </c>
      <c r="Q891" s="202">
        <v>1.2540000000000001E-2</v>
      </c>
      <c r="R891" s="202">
        <f>Q891*H891</f>
        <v>3.06603</v>
      </c>
      <c r="S891" s="202">
        <v>0</v>
      </c>
      <c r="T891" s="203">
        <f>S891*H891</f>
        <v>0</v>
      </c>
      <c r="AR891" s="24" t="s">
        <v>269</v>
      </c>
      <c r="AT891" s="24" t="s">
        <v>176</v>
      </c>
      <c r="AU891" s="24" t="s">
        <v>86</v>
      </c>
      <c r="AY891" s="24" t="s">
        <v>174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24" t="s">
        <v>24</v>
      </c>
      <c r="BK891" s="204">
        <f>ROUND(I891*H891,2)</f>
        <v>0</v>
      </c>
      <c r="BL891" s="24" t="s">
        <v>269</v>
      </c>
      <c r="BM891" s="24" t="s">
        <v>1343</v>
      </c>
    </row>
    <row r="892" spans="2:65" s="12" customFormat="1" ht="13.5">
      <c r="B892" s="217"/>
      <c r="C892" s="218"/>
      <c r="D892" s="230" t="s">
        <v>191</v>
      </c>
      <c r="E892" s="240" t="s">
        <v>22</v>
      </c>
      <c r="F892" s="241" t="s">
        <v>1344</v>
      </c>
      <c r="G892" s="218"/>
      <c r="H892" s="242">
        <v>244.5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191</v>
      </c>
      <c r="AU892" s="227" t="s">
        <v>86</v>
      </c>
      <c r="AV892" s="12" t="s">
        <v>86</v>
      </c>
      <c r="AW892" s="12" t="s">
        <v>41</v>
      </c>
      <c r="AX892" s="12" t="s">
        <v>24</v>
      </c>
      <c r="AY892" s="227" t="s">
        <v>174</v>
      </c>
    </row>
    <row r="893" spans="2:65" s="1" customFormat="1" ht="31.5" customHeight="1">
      <c r="B893" s="41"/>
      <c r="C893" s="193" t="s">
        <v>1345</v>
      </c>
      <c r="D893" s="193" t="s">
        <v>176</v>
      </c>
      <c r="E893" s="194" t="s">
        <v>1346</v>
      </c>
      <c r="F893" s="195" t="s">
        <v>1347</v>
      </c>
      <c r="G893" s="196" t="s">
        <v>223</v>
      </c>
      <c r="H893" s="197">
        <v>328.9</v>
      </c>
      <c r="I893" s="198"/>
      <c r="J893" s="199">
        <f>ROUND(I893*H893,2)</f>
        <v>0</v>
      </c>
      <c r="K893" s="195" t="s">
        <v>180</v>
      </c>
      <c r="L893" s="61"/>
      <c r="M893" s="200" t="s">
        <v>22</v>
      </c>
      <c r="N893" s="201" t="s">
        <v>48</v>
      </c>
      <c r="O893" s="42"/>
      <c r="P893" s="202">
        <f>O893*H893</f>
        <v>0</v>
      </c>
      <c r="Q893" s="202">
        <v>0</v>
      </c>
      <c r="R893" s="202">
        <f>Q893*H893</f>
        <v>0</v>
      </c>
      <c r="S893" s="202">
        <v>0</v>
      </c>
      <c r="T893" s="203">
        <f>S893*H893</f>
        <v>0</v>
      </c>
      <c r="AR893" s="24" t="s">
        <v>269</v>
      </c>
      <c r="AT893" s="24" t="s">
        <v>176</v>
      </c>
      <c r="AU893" s="24" t="s">
        <v>86</v>
      </c>
      <c r="AY893" s="24" t="s">
        <v>174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24" t="s">
        <v>24</v>
      </c>
      <c r="BK893" s="204">
        <f>ROUND(I893*H893,2)</f>
        <v>0</v>
      </c>
      <c r="BL893" s="24" t="s">
        <v>269</v>
      </c>
      <c r="BM893" s="24" t="s">
        <v>1348</v>
      </c>
    </row>
    <row r="894" spans="2:65" s="1" customFormat="1" ht="22.5" customHeight="1">
      <c r="B894" s="41"/>
      <c r="C894" s="245" t="s">
        <v>1349</v>
      </c>
      <c r="D894" s="245" t="s">
        <v>253</v>
      </c>
      <c r="E894" s="246" t="s">
        <v>1350</v>
      </c>
      <c r="F894" s="247" t="s">
        <v>1351</v>
      </c>
      <c r="G894" s="248" t="s">
        <v>223</v>
      </c>
      <c r="H894" s="249">
        <v>361.79</v>
      </c>
      <c r="I894" s="250"/>
      <c r="J894" s="251">
        <f>ROUND(I894*H894,2)</f>
        <v>0</v>
      </c>
      <c r="K894" s="247" t="s">
        <v>22</v>
      </c>
      <c r="L894" s="252"/>
      <c r="M894" s="253" t="s">
        <v>22</v>
      </c>
      <c r="N894" s="254" t="s">
        <v>48</v>
      </c>
      <c r="O894" s="42"/>
      <c r="P894" s="202">
        <f>O894*H894</f>
        <v>0</v>
      </c>
      <c r="Q894" s="202">
        <v>4.4999999999999997E-3</v>
      </c>
      <c r="R894" s="202">
        <f>Q894*H894</f>
        <v>1.628055</v>
      </c>
      <c r="S894" s="202">
        <v>0</v>
      </c>
      <c r="T894" s="203">
        <f>S894*H894</f>
        <v>0</v>
      </c>
      <c r="AR894" s="24" t="s">
        <v>385</v>
      </c>
      <c r="AT894" s="24" t="s">
        <v>253</v>
      </c>
      <c r="AU894" s="24" t="s">
        <v>86</v>
      </c>
      <c r="AY894" s="24" t="s">
        <v>174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24" t="s">
        <v>24</v>
      </c>
      <c r="BK894" s="204">
        <f>ROUND(I894*H894,2)</f>
        <v>0</v>
      </c>
      <c r="BL894" s="24" t="s">
        <v>269</v>
      </c>
      <c r="BM894" s="24" t="s">
        <v>1352</v>
      </c>
    </row>
    <row r="895" spans="2:65" s="12" customFormat="1" ht="13.5">
      <c r="B895" s="217"/>
      <c r="C895" s="218"/>
      <c r="D895" s="230" t="s">
        <v>191</v>
      </c>
      <c r="E895" s="218"/>
      <c r="F895" s="241" t="s">
        <v>1353</v>
      </c>
      <c r="G895" s="218"/>
      <c r="H895" s="242">
        <v>361.79</v>
      </c>
      <c r="I895" s="222"/>
      <c r="J895" s="218"/>
      <c r="K895" s="218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191</v>
      </c>
      <c r="AU895" s="227" t="s">
        <v>86</v>
      </c>
      <c r="AV895" s="12" t="s">
        <v>86</v>
      </c>
      <c r="AW895" s="12" t="s">
        <v>6</v>
      </c>
      <c r="AX895" s="12" t="s">
        <v>24</v>
      </c>
      <c r="AY895" s="227" t="s">
        <v>174</v>
      </c>
    </row>
    <row r="896" spans="2:65" s="1" customFormat="1" ht="31.5" customHeight="1">
      <c r="B896" s="41"/>
      <c r="C896" s="193" t="s">
        <v>1354</v>
      </c>
      <c r="D896" s="193" t="s">
        <v>176</v>
      </c>
      <c r="E896" s="194" t="s">
        <v>1355</v>
      </c>
      <c r="F896" s="195" t="s">
        <v>1356</v>
      </c>
      <c r="G896" s="196" t="s">
        <v>223</v>
      </c>
      <c r="H896" s="197">
        <v>113.8</v>
      </c>
      <c r="I896" s="198"/>
      <c r="J896" s="199">
        <f>ROUND(I896*H896,2)</f>
        <v>0</v>
      </c>
      <c r="K896" s="195" t="s">
        <v>180</v>
      </c>
      <c r="L896" s="61"/>
      <c r="M896" s="200" t="s">
        <v>22</v>
      </c>
      <c r="N896" s="201" t="s">
        <v>48</v>
      </c>
      <c r="O896" s="42"/>
      <c r="P896" s="202">
        <f>O896*H896</f>
        <v>0</v>
      </c>
      <c r="Q896" s="202">
        <v>1.39E-3</v>
      </c>
      <c r="R896" s="202">
        <f>Q896*H896</f>
        <v>0.15818199999999999</v>
      </c>
      <c r="S896" s="202">
        <v>0</v>
      </c>
      <c r="T896" s="203">
        <f>S896*H896</f>
        <v>0</v>
      </c>
      <c r="AR896" s="24" t="s">
        <v>269</v>
      </c>
      <c r="AT896" s="24" t="s">
        <v>176</v>
      </c>
      <c r="AU896" s="24" t="s">
        <v>86</v>
      </c>
      <c r="AY896" s="24" t="s">
        <v>174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24" t="s">
        <v>24</v>
      </c>
      <c r="BK896" s="204">
        <f>ROUND(I896*H896,2)</f>
        <v>0</v>
      </c>
      <c r="BL896" s="24" t="s">
        <v>269</v>
      </c>
      <c r="BM896" s="24" t="s">
        <v>1357</v>
      </c>
    </row>
    <row r="897" spans="2:65" s="1" customFormat="1" ht="31.5" customHeight="1">
      <c r="B897" s="41"/>
      <c r="C897" s="245" t="s">
        <v>1358</v>
      </c>
      <c r="D897" s="245" t="s">
        <v>253</v>
      </c>
      <c r="E897" s="246" t="s">
        <v>1359</v>
      </c>
      <c r="F897" s="247" t="s">
        <v>1360</v>
      </c>
      <c r="G897" s="248" t="s">
        <v>223</v>
      </c>
      <c r="H897" s="249">
        <v>119.49</v>
      </c>
      <c r="I897" s="250"/>
      <c r="J897" s="251">
        <f>ROUND(I897*H897,2)</f>
        <v>0</v>
      </c>
      <c r="K897" s="247" t="s">
        <v>180</v>
      </c>
      <c r="L897" s="252"/>
      <c r="M897" s="253" t="s">
        <v>22</v>
      </c>
      <c r="N897" s="254" t="s">
        <v>48</v>
      </c>
      <c r="O897" s="42"/>
      <c r="P897" s="202">
        <f>O897*H897</f>
        <v>0</v>
      </c>
      <c r="Q897" s="202">
        <v>8.0000000000000002E-3</v>
      </c>
      <c r="R897" s="202">
        <f>Q897*H897</f>
        <v>0.95591999999999999</v>
      </c>
      <c r="S897" s="202">
        <v>0</v>
      </c>
      <c r="T897" s="203">
        <f>S897*H897</f>
        <v>0</v>
      </c>
      <c r="AR897" s="24" t="s">
        <v>385</v>
      </c>
      <c r="AT897" s="24" t="s">
        <v>253</v>
      </c>
      <c r="AU897" s="24" t="s">
        <v>86</v>
      </c>
      <c r="AY897" s="24" t="s">
        <v>174</v>
      </c>
      <c r="BE897" s="204">
        <f>IF(N897="základní",J897,0)</f>
        <v>0</v>
      </c>
      <c r="BF897" s="204">
        <f>IF(N897="snížená",J897,0)</f>
        <v>0</v>
      </c>
      <c r="BG897" s="204">
        <f>IF(N897="zákl. přenesená",J897,0)</f>
        <v>0</v>
      </c>
      <c r="BH897" s="204">
        <f>IF(N897="sníž. přenesená",J897,0)</f>
        <v>0</v>
      </c>
      <c r="BI897" s="204">
        <f>IF(N897="nulová",J897,0)</f>
        <v>0</v>
      </c>
      <c r="BJ897" s="24" t="s">
        <v>24</v>
      </c>
      <c r="BK897" s="204">
        <f>ROUND(I897*H897,2)</f>
        <v>0</v>
      </c>
      <c r="BL897" s="24" t="s">
        <v>269</v>
      </c>
      <c r="BM897" s="24" t="s">
        <v>1361</v>
      </c>
    </row>
    <row r="898" spans="2:65" s="12" customFormat="1" ht="13.5">
      <c r="B898" s="217"/>
      <c r="C898" s="218"/>
      <c r="D898" s="230" t="s">
        <v>191</v>
      </c>
      <c r="E898" s="218"/>
      <c r="F898" s="241" t="s">
        <v>1362</v>
      </c>
      <c r="G898" s="218"/>
      <c r="H898" s="242">
        <v>119.49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191</v>
      </c>
      <c r="AU898" s="227" t="s">
        <v>86</v>
      </c>
      <c r="AV898" s="12" t="s">
        <v>86</v>
      </c>
      <c r="AW898" s="12" t="s">
        <v>6</v>
      </c>
      <c r="AX898" s="12" t="s">
        <v>24</v>
      </c>
      <c r="AY898" s="227" t="s">
        <v>174</v>
      </c>
    </row>
    <row r="899" spans="2:65" s="1" customFormat="1" ht="31.5" customHeight="1">
      <c r="B899" s="41"/>
      <c r="C899" s="193" t="s">
        <v>1363</v>
      </c>
      <c r="D899" s="193" t="s">
        <v>176</v>
      </c>
      <c r="E899" s="194" t="s">
        <v>1364</v>
      </c>
      <c r="F899" s="195" t="s">
        <v>1365</v>
      </c>
      <c r="G899" s="196" t="s">
        <v>551</v>
      </c>
      <c r="H899" s="197">
        <v>31.6</v>
      </c>
      <c r="I899" s="198"/>
      <c r="J899" s="199">
        <f>ROUND(I899*H899,2)</f>
        <v>0</v>
      </c>
      <c r="K899" s="195" t="s">
        <v>180</v>
      </c>
      <c r="L899" s="61"/>
      <c r="M899" s="200" t="s">
        <v>22</v>
      </c>
      <c r="N899" s="201" t="s">
        <v>48</v>
      </c>
      <c r="O899" s="42"/>
      <c r="P899" s="202">
        <f>O899*H899</f>
        <v>0</v>
      </c>
      <c r="Q899" s="202">
        <v>7.3400000000000002E-3</v>
      </c>
      <c r="R899" s="202">
        <f>Q899*H899</f>
        <v>0.23194400000000001</v>
      </c>
      <c r="S899" s="202">
        <v>0</v>
      </c>
      <c r="T899" s="203">
        <f>S899*H899</f>
        <v>0</v>
      </c>
      <c r="AR899" s="24" t="s">
        <v>269</v>
      </c>
      <c r="AT899" s="24" t="s">
        <v>176</v>
      </c>
      <c r="AU899" s="24" t="s">
        <v>86</v>
      </c>
      <c r="AY899" s="24" t="s">
        <v>174</v>
      </c>
      <c r="BE899" s="204">
        <f>IF(N899="základní",J899,0)</f>
        <v>0</v>
      </c>
      <c r="BF899" s="204">
        <f>IF(N899="snížená",J899,0)</f>
        <v>0</v>
      </c>
      <c r="BG899" s="204">
        <f>IF(N899="zákl. přenesená",J899,0)</f>
        <v>0</v>
      </c>
      <c r="BH899" s="204">
        <f>IF(N899="sníž. přenesená",J899,0)</f>
        <v>0</v>
      </c>
      <c r="BI899" s="204">
        <f>IF(N899="nulová",J899,0)</f>
        <v>0</v>
      </c>
      <c r="BJ899" s="24" t="s">
        <v>24</v>
      </c>
      <c r="BK899" s="204">
        <f>ROUND(I899*H899,2)</f>
        <v>0</v>
      </c>
      <c r="BL899" s="24" t="s">
        <v>269</v>
      </c>
      <c r="BM899" s="24" t="s">
        <v>1366</v>
      </c>
    </row>
    <row r="900" spans="2:65" s="11" customFormat="1" ht="13.5">
      <c r="B900" s="205"/>
      <c r="C900" s="206"/>
      <c r="D900" s="207" t="s">
        <v>191</v>
      </c>
      <c r="E900" s="208" t="s">
        <v>22</v>
      </c>
      <c r="F900" s="209" t="s">
        <v>1367</v>
      </c>
      <c r="G900" s="206"/>
      <c r="H900" s="210" t="s">
        <v>22</v>
      </c>
      <c r="I900" s="211"/>
      <c r="J900" s="206"/>
      <c r="K900" s="206"/>
      <c r="L900" s="212"/>
      <c r="M900" s="213"/>
      <c r="N900" s="214"/>
      <c r="O900" s="214"/>
      <c r="P900" s="214"/>
      <c r="Q900" s="214"/>
      <c r="R900" s="214"/>
      <c r="S900" s="214"/>
      <c r="T900" s="215"/>
      <c r="AT900" s="216" t="s">
        <v>191</v>
      </c>
      <c r="AU900" s="216" t="s">
        <v>86</v>
      </c>
      <c r="AV900" s="11" t="s">
        <v>24</v>
      </c>
      <c r="AW900" s="11" t="s">
        <v>41</v>
      </c>
      <c r="AX900" s="11" t="s">
        <v>77</v>
      </c>
      <c r="AY900" s="216" t="s">
        <v>174</v>
      </c>
    </row>
    <row r="901" spans="2:65" s="12" customFormat="1" ht="13.5">
      <c r="B901" s="217"/>
      <c r="C901" s="218"/>
      <c r="D901" s="230" t="s">
        <v>191</v>
      </c>
      <c r="E901" s="240" t="s">
        <v>22</v>
      </c>
      <c r="F901" s="241" t="s">
        <v>1368</v>
      </c>
      <c r="G901" s="218"/>
      <c r="H901" s="242">
        <v>31.6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191</v>
      </c>
      <c r="AU901" s="227" t="s">
        <v>86</v>
      </c>
      <c r="AV901" s="12" t="s">
        <v>86</v>
      </c>
      <c r="AW901" s="12" t="s">
        <v>41</v>
      </c>
      <c r="AX901" s="12" t="s">
        <v>24</v>
      </c>
      <c r="AY901" s="227" t="s">
        <v>174</v>
      </c>
    </row>
    <row r="902" spans="2:65" s="1" customFormat="1" ht="22.5" customHeight="1">
      <c r="B902" s="41"/>
      <c r="C902" s="193" t="s">
        <v>1369</v>
      </c>
      <c r="D902" s="193" t="s">
        <v>176</v>
      </c>
      <c r="E902" s="194" t="s">
        <v>1370</v>
      </c>
      <c r="F902" s="195" t="s">
        <v>1371</v>
      </c>
      <c r="G902" s="196" t="s">
        <v>1372</v>
      </c>
      <c r="H902" s="197">
        <v>1</v>
      </c>
      <c r="I902" s="198"/>
      <c r="J902" s="199">
        <f>ROUND(I902*H902,2)</f>
        <v>0</v>
      </c>
      <c r="K902" s="195" t="s">
        <v>22</v>
      </c>
      <c r="L902" s="61"/>
      <c r="M902" s="200" t="s">
        <v>22</v>
      </c>
      <c r="N902" s="201" t="s">
        <v>48</v>
      </c>
      <c r="O902" s="42"/>
      <c r="P902" s="202">
        <f>O902*H902</f>
        <v>0</v>
      </c>
      <c r="Q902" s="202">
        <v>0</v>
      </c>
      <c r="R902" s="202">
        <f>Q902*H902</f>
        <v>0</v>
      </c>
      <c r="S902" s="202">
        <v>0</v>
      </c>
      <c r="T902" s="203">
        <f>S902*H902</f>
        <v>0</v>
      </c>
      <c r="AR902" s="24" t="s">
        <v>269</v>
      </c>
      <c r="AT902" s="24" t="s">
        <v>176</v>
      </c>
      <c r="AU902" s="24" t="s">
        <v>86</v>
      </c>
      <c r="AY902" s="24" t="s">
        <v>174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24" t="s">
        <v>24</v>
      </c>
      <c r="BK902" s="204">
        <f>ROUND(I902*H902,2)</f>
        <v>0</v>
      </c>
      <c r="BL902" s="24" t="s">
        <v>269</v>
      </c>
      <c r="BM902" s="24" t="s">
        <v>1373</v>
      </c>
    </row>
    <row r="903" spans="2:65" s="1" customFormat="1" ht="44.25" customHeight="1">
      <c r="B903" s="41"/>
      <c r="C903" s="193" t="s">
        <v>1374</v>
      </c>
      <c r="D903" s="193" t="s">
        <v>176</v>
      </c>
      <c r="E903" s="194" t="s">
        <v>1375</v>
      </c>
      <c r="F903" s="195" t="s">
        <v>1376</v>
      </c>
      <c r="G903" s="196" t="s">
        <v>242</v>
      </c>
      <c r="H903" s="197">
        <v>6.141</v>
      </c>
      <c r="I903" s="198"/>
      <c r="J903" s="199">
        <f>ROUND(I903*H903,2)</f>
        <v>0</v>
      </c>
      <c r="K903" s="195" t="s">
        <v>180</v>
      </c>
      <c r="L903" s="61"/>
      <c r="M903" s="200" t="s">
        <v>22</v>
      </c>
      <c r="N903" s="201" t="s">
        <v>48</v>
      </c>
      <c r="O903" s="42"/>
      <c r="P903" s="202">
        <f>O903*H903</f>
        <v>0</v>
      </c>
      <c r="Q903" s="202">
        <v>0</v>
      </c>
      <c r="R903" s="202">
        <f>Q903*H903</f>
        <v>0</v>
      </c>
      <c r="S903" s="202">
        <v>0</v>
      </c>
      <c r="T903" s="203">
        <f>S903*H903</f>
        <v>0</v>
      </c>
      <c r="AR903" s="24" t="s">
        <v>269</v>
      </c>
      <c r="AT903" s="24" t="s">
        <v>176</v>
      </c>
      <c r="AU903" s="24" t="s">
        <v>86</v>
      </c>
      <c r="AY903" s="24" t="s">
        <v>174</v>
      </c>
      <c r="BE903" s="204">
        <f>IF(N903="základní",J903,0)</f>
        <v>0</v>
      </c>
      <c r="BF903" s="204">
        <f>IF(N903="snížená",J903,0)</f>
        <v>0</v>
      </c>
      <c r="BG903" s="204">
        <f>IF(N903="zákl. přenesená",J903,0)</f>
        <v>0</v>
      </c>
      <c r="BH903" s="204">
        <f>IF(N903="sníž. přenesená",J903,0)</f>
        <v>0</v>
      </c>
      <c r="BI903" s="204">
        <f>IF(N903="nulová",J903,0)</f>
        <v>0</v>
      </c>
      <c r="BJ903" s="24" t="s">
        <v>24</v>
      </c>
      <c r="BK903" s="204">
        <f>ROUND(I903*H903,2)</f>
        <v>0</v>
      </c>
      <c r="BL903" s="24" t="s">
        <v>269</v>
      </c>
      <c r="BM903" s="24" t="s">
        <v>1377</v>
      </c>
    </row>
    <row r="904" spans="2:65" s="1" customFormat="1" ht="44.25" customHeight="1">
      <c r="B904" s="41"/>
      <c r="C904" s="193" t="s">
        <v>1378</v>
      </c>
      <c r="D904" s="193" t="s">
        <v>176</v>
      </c>
      <c r="E904" s="194" t="s">
        <v>1379</v>
      </c>
      <c r="F904" s="195" t="s">
        <v>1380</v>
      </c>
      <c r="G904" s="196" t="s">
        <v>242</v>
      </c>
      <c r="H904" s="197">
        <v>6.141</v>
      </c>
      <c r="I904" s="198"/>
      <c r="J904" s="199">
        <f>ROUND(I904*H904,2)</f>
        <v>0</v>
      </c>
      <c r="K904" s="195" t="s">
        <v>180</v>
      </c>
      <c r="L904" s="61"/>
      <c r="M904" s="200" t="s">
        <v>22</v>
      </c>
      <c r="N904" s="201" t="s">
        <v>48</v>
      </c>
      <c r="O904" s="42"/>
      <c r="P904" s="202">
        <f>O904*H904</f>
        <v>0</v>
      </c>
      <c r="Q904" s="202">
        <v>0</v>
      </c>
      <c r="R904" s="202">
        <f>Q904*H904</f>
        <v>0</v>
      </c>
      <c r="S904" s="202">
        <v>0</v>
      </c>
      <c r="T904" s="203">
        <f>S904*H904</f>
        <v>0</v>
      </c>
      <c r="AR904" s="24" t="s">
        <v>269</v>
      </c>
      <c r="AT904" s="24" t="s">
        <v>176</v>
      </c>
      <c r="AU904" s="24" t="s">
        <v>86</v>
      </c>
      <c r="AY904" s="24" t="s">
        <v>174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24" t="s">
        <v>24</v>
      </c>
      <c r="BK904" s="204">
        <f>ROUND(I904*H904,2)</f>
        <v>0</v>
      </c>
      <c r="BL904" s="24" t="s">
        <v>269</v>
      </c>
      <c r="BM904" s="24" t="s">
        <v>1381</v>
      </c>
    </row>
    <row r="905" spans="2:65" s="10" customFormat="1" ht="29.85" customHeight="1">
      <c r="B905" s="176"/>
      <c r="C905" s="177"/>
      <c r="D905" s="190" t="s">
        <v>76</v>
      </c>
      <c r="E905" s="191" t="s">
        <v>1382</v>
      </c>
      <c r="F905" s="191" t="s">
        <v>1383</v>
      </c>
      <c r="G905" s="177"/>
      <c r="H905" s="177"/>
      <c r="I905" s="180"/>
      <c r="J905" s="192">
        <f>BK905</f>
        <v>0</v>
      </c>
      <c r="K905" s="177"/>
      <c r="L905" s="182"/>
      <c r="M905" s="183"/>
      <c r="N905" s="184"/>
      <c r="O905" s="184"/>
      <c r="P905" s="185">
        <f>SUM(P906:P952)</f>
        <v>0</v>
      </c>
      <c r="Q905" s="184"/>
      <c r="R905" s="185">
        <f>SUM(R906:R952)</f>
        <v>4.9894223299999991</v>
      </c>
      <c r="S905" s="184"/>
      <c r="T905" s="186">
        <f>SUM(T906:T952)</f>
        <v>0</v>
      </c>
      <c r="AR905" s="187" t="s">
        <v>86</v>
      </c>
      <c r="AT905" s="188" t="s">
        <v>76</v>
      </c>
      <c r="AU905" s="188" t="s">
        <v>24</v>
      </c>
      <c r="AY905" s="187" t="s">
        <v>174</v>
      </c>
      <c r="BK905" s="189">
        <f>SUM(BK906:BK952)</f>
        <v>0</v>
      </c>
    </row>
    <row r="906" spans="2:65" s="1" customFormat="1" ht="22.5" customHeight="1">
      <c r="B906" s="41"/>
      <c r="C906" s="193" t="s">
        <v>1384</v>
      </c>
      <c r="D906" s="193" t="s">
        <v>176</v>
      </c>
      <c r="E906" s="194" t="s">
        <v>1385</v>
      </c>
      <c r="F906" s="195" t="s">
        <v>1386</v>
      </c>
      <c r="G906" s="196" t="s">
        <v>179</v>
      </c>
      <c r="H906" s="197">
        <v>8</v>
      </c>
      <c r="I906" s="198"/>
      <c r="J906" s="199">
        <f t="shared" ref="J906:J918" si="20">ROUND(I906*H906,2)</f>
        <v>0</v>
      </c>
      <c r="K906" s="195" t="s">
        <v>22</v>
      </c>
      <c r="L906" s="61"/>
      <c r="M906" s="200" t="s">
        <v>22</v>
      </c>
      <c r="N906" s="201" t="s">
        <v>48</v>
      </c>
      <c r="O906" s="42"/>
      <c r="P906" s="202">
        <f t="shared" ref="P906:P918" si="21">O906*H906</f>
        <v>0</v>
      </c>
      <c r="Q906" s="202">
        <v>0</v>
      </c>
      <c r="R906" s="202">
        <f t="shared" ref="R906:R918" si="22">Q906*H906</f>
        <v>0</v>
      </c>
      <c r="S906" s="202">
        <v>0</v>
      </c>
      <c r="T906" s="203">
        <f t="shared" ref="T906:T918" si="23">S906*H906</f>
        <v>0</v>
      </c>
      <c r="AR906" s="24" t="s">
        <v>269</v>
      </c>
      <c r="AT906" s="24" t="s">
        <v>176</v>
      </c>
      <c r="AU906" s="24" t="s">
        <v>86</v>
      </c>
      <c r="AY906" s="24" t="s">
        <v>174</v>
      </c>
      <c r="BE906" s="204">
        <f t="shared" ref="BE906:BE918" si="24">IF(N906="základní",J906,0)</f>
        <v>0</v>
      </c>
      <c r="BF906" s="204">
        <f t="shared" ref="BF906:BF918" si="25">IF(N906="snížená",J906,0)</f>
        <v>0</v>
      </c>
      <c r="BG906" s="204">
        <f t="shared" ref="BG906:BG918" si="26">IF(N906="zákl. přenesená",J906,0)</f>
        <v>0</v>
      </c>
      <c r="BH906" s="204">
        <f t="shared" ref="BH906:BH918" si="27">IF(N906="sníž. přenesená",J906,0)</f>
        <v>0</v>
      </c>
      <c r="BI906" s="204">
        <f t="shared" ref="BI906:BI918" si="28">IF(N906="nulová",J906,0)</f>
        <v>0</v>
      </c>
      <c r="BJ906" s="24" t="s">
        <v>24</v>
      </c>
      <c r="BK906" s="204">
        <f t="shared" ref="BK906:BK918" si="29">ROUND(I906*H906,2)</f>
        <v>0</v>
      </c>
      <c r="BL906" s="24" t="s">
        <v>269</v>
      </c>
      <c r="BM906" s="24" t="s">
        <v>1387</v>
      </c>
    </row>
    <row r="907" spans="2:65" s="1" customFormat="1" ht="22.5" customHeight="1">
      <c r="B907" s="41"/>
      <c r="C907" s="245" t="s">
        <v>1388</v>
      </c>
      <c r="D907" s="245" t="s">
        <v>253</v>
      </c>
      <c r="E907" s="246" t="s">
        <v>1389</v>
      </c>
      <c r="F907" s="247" t="s">
        <v>1390</v>
      </c>
      <c r="G907" s="248" t="s">
        <v>179</v>
      </c>
      <c r="H907" s="249">
        <v>8</v>
      </c>
      <c r="I907" s="250"/>
      <c r="J907" s="251">
        <f t="shared" si="20"/>
        <v>0</v>
      </c>
      <c r="K907" s="247" t="s">
        <v>22</v>
      </c>
      <c r="L907" s="252"/>
      <c r="M907" s="253" t="s">
        <v>22</v>
      </c>
      <c r="N907" s="254" t="s">
        <v>48</v>
      </c>
      <c r="O907" s="42"/>
      <c r="P907" s="202">
        <f t="shared" si="21"/>
        <v>0</v>
      </c>
      <c r="Q907" s="202">
        <v>5.4000000000000003E-3</v>
      </c>
      <c r="R907" s="202">
        <f t="shared" si="22"/>
        <v>4.3200000000000002E-2</v>
      </c>
      <c r="S907" s="202">
        <v>0</v>
      </c>
      <c r="T907" s="203">
        <f t="shared" si="23"/>
        <v>0</v>
      </c>
      <c r="AR907" s="24" t="s">
        <v>385</v>
      </c>
      <c r="AT907" s="24" t="s">
        <v>253</v>
      </c>
      <c r="AU907" s="24" t="s">
        <v>86</v>
      </c>
      <c r="AY907" s="24" t="s">
        <v>174</v>
      </c>
      <c r="BE907" s="204">
        <f t="shared" si="24"/>
        <v>0</v>
      </c>
      <c r="BF907" s="204">
        <f t="shared" si="25"/>
        <v>0</v>
      </c>
      <c r="BG907" s="204">
        <f t="shared" si="26"/>
        <v>0</v>
      </c>
      <c r="BH907" s="204">
        <f t="shared" si="27"/>
        <v>0</v>
      </c>
      <c r="BI907" s="204">
        <f t="shared" si="28"/>
        <v>0</v>
      </c>
      <c r="BJ907" s="24" t="s">
        <v>24</v>
      </c>
      <c r="BK907" s="204">
        <f t="shared" si="29"/>
        <v>0</v>
      </c>
      <c r="BL907" s="24" t="s">
        <v>269</v>
      </c>
      <c r="BM907" s="24" t="s">
        <v>1391</v>
      </c>
    </row>
    <row r="908" spans="2:65" s="1" customFormat="1" ht="22.5" customHeight="1">
      <c r="B908" s="41"/>
      <c r="C908" s="193" t="s">
        <v>1392</v>
      </c>
      <c r="D908" s="193" t="s">
        <v>176</v>
      </c>
      <c r="E908" s="194" t="s">
        <v>1393</v>
      </c>
      <c r="F908" s="195" t="s">
        <v>1394</v>
      </c>
      <c r="G908" s="196" t="s">
        <v>179</v>
      </c>
      <c r="H908" s="197">
        <v>6</v>
      </c>
      <c r="I908" s="198"/>
      <c r="J908" s="199">
        <f t="shared" si="20"/>
        <v>0</v>
      </c>
      <c r="K908" s="195" t="s">
        <v>22</v>
      </c>
      <c r="L908" s="61"/>
      <c r="M908" s="200" t="s">
        <v>22</v>
      </c>
      <c r="N908" s="201" t="s">
        <v>48</v>
      </c>
      <c r="O908" s="42"/>
      <c r="P908" s="202">
        <f t="shared" si="21"/>
        <v>0</v>
      </c>
      <c r="Q908" s="202">
        <v>0</v>
      </c>
      <c r="R908" s="202">
        <f t="shared" si="22"/>
        <v>0</v>
      </c>
      <c r="S908" s="202">
        <v>0</v>
      </c>
      <c r="T908" s="203">
        <f t="shared" si="23"/>
        <v>0</v>
      </c>
      <c r="AR908" s="24" t="s">
        <v>269</v>
      </c>
      <c r="AT908" s="24" t="s">
        <v>176</v>
      </c>
      <c r="AU908" s="24" t="s">
        <v>86</v>
      </c>
      <c r="AY908" s="24" t="s">
        <v>174</v>
      </c>
      <c r="BE908" s="204">
        <f t="shared" si="24"/>
        <v>0</v>
      </c>
      <c r="BF908" s="204">
        <f t="shared" si="25"/>
        <v>0</v>
      </c>
      <c r="BG908" s="204">
        <f t="shared" si="26"/>
        <v>0</v>
      </c>
      <c r="BH908" s="204">
        <f t="shared" si="27"/>
        <v>0</v>
      </c>
      <c r="BI908" s="204">
        <f t="shared" si="28"/>
        <v>0</v>
      </c>
      <c r="BJ908" s="24" t="s">
        <v>24</v>
      </c>
      <c r="BK908" s="204">
        <f t="shared" si="29"/>
        <v>0</v>
      </c>
      <c r="BL908" s="24" t="s">
        <v>269</v>
      </c>
      <c r="BM908" s="24" t="s">
        <v>1395</v>
      </c>
    </row>
    <row r="909" spans="2:65" s="1" customFormat="1" ht="22.5" customHeight="1">
      <c r="B909" s="41"/>
      <c r="C909" s="245" t="s">
        <v>1396</v>
      </c>
      <c r="D909" s="245" t="s">
        <v>253</v>
      </c>
      <c r="E909" s="246" t="s">
        <v>1397</v>
      </c>
      <c r="F909" s="247" t="s">
        <v>1398</v>
      </c>
      <c r="G909" s="248" t="s">
        <v>179</v>
      </c>
      <c r="H909" s="249">
        <v>6</v>
      </c>
      <c r="I909" s="250"/>
      <c r="J909" s="251">
        <f t="shared" si="20"/>
        <v>0</v>
      </c>
      <c r="K909" s="247" t="s">
        <v>22</v>
      </c>
      <c r="L909" s="252"/>
      <c r="M909" s="253" t="s">
        <v>22</v>
      </c>
      <c r="N909" s="254" t="s">
        <v>48</v>
      </c>
      <c r="O909" s="42"/>
      <c r="P909" s="202">
        <f t="shared" si="21"/>
        <v>0</v>
      </c>
      <c r="Q909" s="202">
        <v>4.0000000000000002E-4</v>
      </c>
      <c r="R909" s="202">
        <f t="shared" si="22"/>
        <v>2.4000000000000002E-3</v>
      </c>
      <c r="S909" s="202">
        <v>0</v>
      </c>
      <c r="T909" s="203">
        <f t="shared" si="23"/>
        <v>0</v>
      </c>
      <c r="AR909" s="24" t="s">
        <v>385</v>
      </c>
      <c r="AT909" s="24" t="s">
        <v>253</v>
      </c>
      <c r="AU909" s="24" t="s">
        <v>86</v>
      </c>
      <c r="AY909" s="24" t="s">
        <v>174</v>
      </c>
      <c r="BE909" s="204">
        <f t="shared" si="24"/>
        <v>0</v>
      </c>
      <c r="BF909" s="204">
        <f t="shared" si="25"/>
        <v>0</v>
      </c>
      <c r="BG909" s="204">
        <f t="shared" si="26"/>
        <v>0</v>
      </c>
      <c r="BH909" s="204">
        <f t="shared" si="27"/>
        <v>0</v>
      </c>
      <c r="BI909" s="204">
        <f t="shared" si="28"/>
        <v>0</v>
      </c>
      <c r="BJ909" s="24" t="s">
        <v>24</v>
      </c>
      <c r="BK909" s="204">
        <f t="shared" si="29"/>
        <v>0</v>
      </c>
      <c r="BL909" s="24" t="s">
        <v>269</v>
      </c>
      <c r="BM909" s="24" t="s">
        <v>1399</v>
      </c>
    </row>
    <row r="910" spans="2:65" s="1" customFormat="1" ht="22.5" customHeight="1">
      <c r="B910" s="41"/>
      <c r="C910" s="193" t="s">
        <v>1400</v>
      </c>
      <c r="D910" s="193" t="s">
        <v>176</v>
      </c>
      <c r="E910" s="194" t="s">
        <v>1401</v>
      </c>
      <c r="F910" s="195" t="s">
        <v>1402</v>
      </c>
      <c r="G910" s="196" t="s">
        <v>179</v>
      </c>
      <c r="H910" s="197">
        <v>4</v>
      </c>
      <c r="I910" s="198"/>
      <c r="J910" s="199">
        <f t="shared" si="20"/>
        <v>0</v>
      </c>
      <c r="K910" s="195" t="s">
        <v>22</v>
      </c>
      <c r="L910" s="61"/>
      <c r="M910" s="200" t="s">
        <v>22</v>
      </c>
      <c r="N910" s="201" t="s">
        <v>48</v>
      </c>
      <c r="O910" s="42"/>
      <c r="P910" s="202">
        <f t="shared" si="21"/>
        <v>0</v>
      </c>
      <c r="Q910" s="202">
        <v>0</v>
      </c>
      <c r="R910" s="202">
        <f t="shared" si="22"/>
        <v>0</v>
      </c>
      <c r="S910" s="202">
        <v>0</v>
      </c>
      <c r="T910" s="203">
        <f t="shared" si="23"/>
        <v>0</v>
      </c>
      <c r="AR910" s="24" t="s">
        <v>269</v>
      </c>
      <c r="AT910" s="24" t="s">
        <v>176</v>
      </c>
      <c r="AU910" s="24" t="s">
        <v>86</v>
      </c>
      <c r="AY910" s="24" t="s">
        <v>174</v>
      </c>
      <c r="BE910" s="204">
        <f t="shared" si="24"/>
        <v>0</v>
      </c>
      <c r="BF910" s="204">
        <f t="shared" si="25"/>
        <v>0</v>
      </c>
      <c r="BG910" s="204">
        <f t="shared" si="26"/>
        <v>0</v>
      </c>
      <c r="BH910" s="204">
        <f t="shared" si="27"/>
        <v>0</v>
      </c>
      <c r="BI910" s="204">
        <f t="shared" si="28"/>
        <v>0</v>
      </c>
      <c r="BJ910" s="24" t="s">
        <v>24</v>
      </c>
      <c r="BK910" s="204">
        <f t="shared" si="29"/>
        <v>0</v>
      </c>
      <c r="BL910" s="24" t="s">
        <v>269</v>
      </c>
      <c r="BM910" s="24" t="s">
        <v>1403</v>
      </c>
    </row>
    <row r="911" spans="2:65" s="1" customFormat="1" ht="22.5" customHeight="1">
      <c r="B911" s="41"/>
      <c r="C911" s="245" t="s">
        <v>1404</v>
      </c>
      <c r="D911" s="245" t="s">
        <v>253</v>
      </c>
      <c r="E911" s="246" t="s">
        <v>1405</v>
      </c>
      <c r="F911" s="247" t="s">
        <v>1406</v>
      </c>
      <c r="G911" s="248" t="s">
        <v>179</v>
      </c>
      <c r="H911" s="249">
        <v>3</v>
      </c>
      <c r="I911" s="250"/>
      <c r="J911" s="251">
        <f t="shared" si="20"/>
        <v>0</v>
      </c>
      <c r="K911" s="247" t="s">
        <v>22</v>
      </c>
      <c r="L911" s="252"/>
      <c r="M911" s="253" t="s">
        <v>22</v>
      </c>
      <c r="N911" s="254" t="s">
        <v>48</v>
      </c>
      <c r="O911" s="42"/>
      <c r="P911" s="202">
        <f t="shared" si="21"/>
        <v>0</v>
      </c>
      <c r="Q911" s="202">
        <v>0</v>
      </c>
      <c r="R911" s="202">
        <f t="shared" si="22"/>
        <v>0</v>
      </c>
      <c r="S911" s="202">
        <v>0</v>
      </c>
      <c r="T911" s="203">
        <f t="shared" si="23"/>
        <v>0</v>
      </c>
      <c r="AR911" s="24" t="s">
        <v>385</v>
      </c>
      <c r="AT911" s="24" t="s">
        <v>253</v>
      </c>
      <c r="AU911" s="24" t="s">
        <v>86</v>
      </c>
      <c r="AY911" s="24" t="s">
        <v>174</v>
      </c>
      <c r="BE911" s="204">
        <f t="shared" si="24"/>
        <v>0</v>
      </c>
      <c r="BF911" s="204">
        <f t="shared" si="25"/>
        <v>0</v>
      </c>
      <c r="BG911" s="204">
        <f t="shared" si="26"/>
        <v>0</v>
      </c>
      <c r="BH911" s="204">
        <f t="shared" si="27"/>
        <v>0</v>
      </c>
      <c r="BI911" s="204">
        <f t="shared" si="28"/>
        <v>0</v>
      </c>
      <c r="BJ911" s="24" t="s">
        <v>24</v>
      </c>
      <c r="BK911" s="204">
        <f t="shared" si="29"/>
        <v>0</v>
      </c>
      <c r="BL911" s="24" t="s">
        <v>269</v>
      </c>
      <c r="BM911" s="24" t="s">
        <v>1407</v>
      </c>
    </row>
    <row r="912" spans="2:65" s="1" customFormat="1" ht="22.5" customHeight="1">
      <c r="B912" s="41"/>
      <c r="C912" s="245" t="s">
        <v>1408</v>
      </c>
      <c r="D912" s="245" t="s">
        <v>253</v>
      </c>
      <c r="E912" s="246" t="s">
        <v>1409</v>
      </c>
      <c r="F912" s="247" t="s">
        <v>1410</v>
      </c>
      <c r="G912" s="248" t="s">
        <v>179</v>
      </c>
      <c r="H912" s="249">
        <v>1</v>
      </c>
      <c r="I912" s="250"/>
      <c r="J912" s="251">
        <f t="shared" si="20"/>
        <v>0</v>
      </c>
      <c r="K912" s="247" t="s">
        <v>22</v>
      </c>
      <c r="L912" s="252"/>
      <c r="M912" s="253" t="s">
        <v>22</v>
      </c>
      <c r="N912" s="254" t="s">
        <v>48</v>
      </c>
      <c r="O912" s="42"/>
      <c r="P912" s="202">
        <f t="shared" si="21"/>
        <v>0</v>
      </c>
      <c r="Q912" s="202">
        <v>0</v>
      </c>
      <c r="R912" s="202">
        <f t="shared" si="22"/>
        <v>0</v>
      </c>
      <c r="S912" s="202">
        <v>0</v>
      </c>
      <c r="T912" s="203">
        <f t="shared" si="23"/>
        <v>0</v>
      </c>
      <c r="AR912" s="24" t="s">
        <v>385</v>
      </c>
      <c r="AT912" s="24" t="s">
        <v>253</v>
      </c>
      <c r="AU912" s="24" t="s">
        <v>86</v>
      </c>
      <c r="AY912" s="24" t="s">
        <v>174</v>
      </c>
      <c r="BE912" s="204">
        <f t="shared" si="24"/>
        <v>0</v>
      </c>
      <c r="BF912" s="204">
        <f t="shared" si="25"/>
        <v>0</v>
      </c>
      <c r="BG912" s="204">
        <f t="shared" si="26"/>
        <v>0</v>
      </c>
      <c r="BH912" s="204">
        <f t="shared" si="27"/>
        <v>0</v>
      </c>
      <c r="BI912" s="204">
        <f t="shared" si="28"/>
        <v>0</v>
      </c>
      <c r="BJ912" s="24" t="s">
        <v>24</v>
      </c>
      <c r="BK912" s="204">
        <f t="shared" si="29"/>
        <v>0</v>
      </c>
      <c r="BL912" s="24" t="s">
        <v>269</v>
      </c>
      <c r="BM912" s="24" t="s">
        <v>1411</v>
      </c>
    </row>
    <row r="913" spans="2:65" s="1" customFormat="1" ht="22.5" customHeight="1">
      <c r="B913" s="41"/>
      <c r="C913" s="193" t="s">
        <v>1412</v>
      </c>
      <c r="D913" s="193" t="s">
        <v>176</v>
      </c>
      <c r="E913" s="194" t="s">
        <v>1413</v>
      </c>
      <c r="F913" s="195" t="s">
        <v>1414</v>
      </c>
      <c r="G913" s="196" t="s">
        <v>223</v>
      </c>
      <c r="H913" s="197">
        <v>526.79999999999995</v>
      </c>
      <c r="I913" s="198"/>
      <c r="J913" s="199">
        <f t="shared" si="20"/>
        <v>0</v>
      </c>
      <c r="K913" s="195" t="s">
        <v>22</v>
      </c>
      <c r="L913" s="61"/>
      <c r="M913" s="200" t="s">
        <v>22</v>
      </c>
      <c r="N913" s="201" t="s">
        <v>48</v>
      </c>
      <c r="O913" s="42"/>
      <c r="P913" s="202">
        <f t="shared" si="21"/>
        <v>0</v>
      </c>
      <c r="Q913" s="202">
        <v>0</v>
      </c>
      <c r="R913" s="202">
        <f t="shared" si="22"/>
        <v>0</v>
      </c>
      <c r="S913" s="202">
        <v>0</v>
      </c>
      <c r="T913" s="203">
        <f t="shared" si="23"/>
        <v>0</v>
      </c>
      <c r="AR913" s="24" t="s">
        <v>269</v>
      </c>
      <c r="AT913" s="24" t="s">
        <v>176</v>
      </c>
      <c r="AU913" s="24" t="s">
        <v>86</v>
      </c>
      <c r="AY913" s="24" t="s">
        <v>174</v>
      </c>
      <c r="BE913" s="204">
        <f t="shared" si="24"/>
        <v>0</v>
      </c>
      <c r="BF913" s="204">
        <f t="shared" si="25"/>
        <v>0</v>
      </c>
      <c r="BG913" s="204">
        <f t="shared" si="26"/>
        <v>0</v>
      </c>
      <c r="BH913" s="204">
        <f t="shared" si="27"/>
        <v>0</v>
      </c>
      <c r="BI913" s="204">
        <f t="shared" si="28"/>
        <v>0</v>
      </c>
      <c r="BJ913" s="24" t="s">
        <v>24</v>
      </c>
      <c r="BK913" s="204">
        <f t="shared" si="29"/>
        <v>0</v>
      </c>
      <c r="BL913" s="24" t="s">
        <v>269</v>
      </c>
      <c r="BM913" s="24" t="s">
        <v>1415</v>
      </c>
    </row>
    <row r="914" spans="2:65" s="1" customFormat="1" ht="22.5" customHeight="1">
      <c r="B914" s="41"/>
      <c r="C914" s="245" t="s">
        <v>1416</v>
      </c>
      <c r="D914" s="245" t="s">
        <v>253</v>
      </c>
      <c r="E914" s="246" t="s">
        <v>1417</v>
      </c>
      <c r="F914" s="247" t="s">
        <v>1418</v>
      </c>
      <c r="G914" s="248" t="s">
        <v>223</v>
      </c>
      <c r="H914" s="249">
        <v>610.85699999999997</v>
      </c>
      <c r="I914" s="250"/>
      <c r="J914" s="251">
        <f t="shared" si="20"/>
        <v>0</v>
      </c>
      <c r="K914" s="247" t="s">
        <v>22</v>
      </c>
      <c r="L914" s="252"/>
      <c r="M914" s="253" t="s">
        <v>22</v>
      </c>
      <c r="N914" s="254" t="s">
        <v>48</v>
      </c>
      <c r="O914" s="42"/>
      <c r="P914" s="202">
        <f t="shared" si="21"/>
        <v>0</v>
      </c>
      <c r="Q914" s="202">
        <v>4.5900000000000003E-3</v>
      </c>
      <c r="R914" s="202">
        <f t="shared" si="22"/>
        <v>2.8038336300000002</v>
      </c>
      <c r="S914" s="202">
        <v>0</v>
      </c>
      <c r="T914" s="203">
        <f t="shared" si="23"/>
        <v>0</v>
      </c>
      <c r="AR914" s="24" t="s">
        <v>385</v>
      </c>
      <c r="AT914" s="24" t="s">
        <v>253</v>
      </c>
      <c r="AU914" s="24" t="s">
        <v>86</v>
      </c>
      <c r="AY914" s="24" t="s">
        <v>174</v>
      </c>
      <c r="BE914" s="204">
        <f t="shared" si="24"/>
        <v>0</v>
      </c>
      <c r="BF914" s="204">
        <f t="shared" si="25"/>
        <v>0</v>
      </c>
      <c r="BG914" s="204">
        <f t="shared" si="26"/>
        <v>0</v>
      </c>
      <c r="BH914" s="204">
        <f t="shared" si="27"/>
        <v>0</v>
      </c>
      <c r="BI914" s="204">
        <f t="shared" si="28"/>
        <v>0</v>
      </c>
      <c r="BJ914" s="24" t="s">
        <v>24</v>
      </c>
      <c r="BK914" s="204">
        <f t="shared" si="29"/>
        <v>0</v>
      </c>
      <c r="BL914" s="24" t="s">
        <v>269</v>
      </c>
      <c r="BM914" s="24" t="s">
        <v>1419</v>
      </c>
    </row>
    <row r="915" spans="2:65" s="1" customFormat="1" ht="22.5" customHeight="1">
      <c r="B915" s="41"/>
      <c r="C915" s="245" t="s">
        <v>1420</v>
      </c>
      <c r="D915" s="245" t="s">
        <v>253</v>
      </c>
      <c r="E915" s="246" t="s">
        <v>1421</v>
      </c>
      <c r="F915" s="247" t="s">
        <v>1422</v>
      </c>
      <c r="G915" s="248" t="s">
        <v>223</v>
      </c>
      <c r="H915" s="249">
        <v>526.79999999999995</v>
      </c>
      <c r="I915" s="250"/>
      <c r="J915" s="251">
        <f t="shared" si="20"/>
        <v>0</v>
      </c>
      <c r="K915" s="247" t="s">
        <v>22</v>
      </c>
      <c r="L915" s="252"/>
      <c r="M915" s="253" t="s">
        <v>22</v>
      </c>
      <c r="N915" s="254" t="s">
        <v>48</v>
      </c>
      <c r="O915" s="42"/>
      <c r="P915" s="202">
        <f t="shared" si="21"/>
        <v>0</v>
      </c>
      <c r="Q915" s="202">
        <v>2.5000000000000001E-4</v>
      </c>
      <c r="R915" s="202">
        <f t="shared" si="22"/>
        <v>0.13169999999999998</v>
      </c>
      <c r="S915" s="202">
        <v>0</v>
      </c>
      <c r="T915" s="203">
        <f t="shared" si="23"/>
        <v>0</v>
      </c>
      <c r="AR915" s="24" t="s">
        <v>385</v>
      </c>
      <c r="AT915" s="24" t="s">
        <v>253</v>
      </c>
      <c r="AU915" s="24" t="s">
        <v>86</v>
      </c>
      <c r="AY915" s="24" t="s">
        <v>174</v>
      </c>
      <c r="BE915" s="204">
        <f t="shared" si="24"/>
        <v>0</v>
      </c>
      <c r="BF915" s="204">
        <f t="shared" si="25"/>
        <v>0</v>
      </c>
      <c r="BG915" s="204">
        <f t="shared" si="26"/>
        <v>0</v>
      </c>
      <c r="BH915" s="204">
        <f t="shared" si="27"/>
        <v>0</v>
      </c>
      <c r="BI915" s="204">
        <f t="shared" si="28"/>
        <v>0</v>
      </c>
      <c r="BJ915" s="24" t="s">
        <v>24</v>
      </c>
      <c r="BK915" s="204">
        <f t="shared" si="29"/>
        <v>0</v>
      </c>
      <c r="BL915" s="24" t="s">
        <v>269</v>
      </c>
      <c r="BM915" s="24" t="s">
        <v>1423</v>
      </c>
    </row>
    <row r="916" spans="2:65" s="1" customFormat="1" ht="22.5" customHeight="1">
      <c r="B916" s="41"/>
      <c r="C916" s="245" t="s">
        <v>1424</v>
      </c>
      <c r="D916" s="245" t="s">
        <v>253</v>
      </c>
      <c r="E916" s="246" t="s">
        <v>1425</v>
      </c>
      <c r="F916" s="247" t="s">
        <v>1426</v>
      </c>
      <c r="G916" s="248" t="s">
        <v>1427</v>
      </c>
      <c r="H916" s="249">
        <v>112</v>
      </c>
      <c r="I916" s="250"/>
      <c r="J916" s="251">
        <f t="shared" si="20"/>
        <v>0</v>
      </c>
      <c r="K916" s="247" t="s">
        <v>22</v>
      </c>
      <c r="L916" s="252"/>
      <c r="M916" s="253" t="s">
        <v>22</v>
      </c>
      <c r="N916" s="254" t="s">
        <v>48</v>
      </c>
      <c r="O916" s="42"/>
      <c r="P916" s="202">
        <f t="shared" si="21"/>
        <v>0</v>
      </c>
      <c r="Q916" s="202">
        <v>1E-4</v>
      </c>
      <c r="R916" s="202">
        <f t="shared" si="22"/>
        <v>1.12E-2</v>
      </c>
      <c r="S916" s="202">
        <v>0</v>
      </c>
      <c r="T916" s="203">
        <f t="shared" si="23"/>
        <v>0</v>
      </c>
      <c r="AR916" s="24" t="s">
        <v>385</v>
      </c>
      <c r="AT916" s="24" t="s">
        <v>253</v>
      </c>
      <c r="AU916" s="24" t="s">
        <v>86</v>
      </c>
      <c r="AY916" s="24" t="s">
        <v>174</v>
      </c>
      <c r="BE916" s="204">
        <f t="shared" si="24"/>
        <v>0</v>
      </c>
      <c r="BF916" s="204">
        <f t="shared" si="25"/>
        <v>0</v>
      </c>
      <c r="BG916" s="204">
        <f t="shared" si="26"/>
        <v>0</v>
      </c>
      <c r="BH916" s="204">
        <f t="shared" si="27"/>
        <v>0</v>
      </c>
      <c r="BI916" s="204">
        <f t="shared" si="28"/>
        <v>0</v>
      </c>
      <c r="BJ916" s="24" t="s">
        <v>24</v>
      </c>
      <c r="BK916" s="204">
        <f t="shared" si="29"/>
        <v>0</v>
      </c>
      <c r="BL916" s="24" t="s">
        <v>269</v>
      </c>
      <c r="BM916" s="24" t="s">
        <v>1428</v>
      </c>
    </row>
    <row r="917" spans="2:65" s="1" customFormat="1" ht="22.5" customHeight="1">
      <c r="B917" s="41"/>
      <c r="C917" s="245" t="s">
        <v>1429</v>
      </c>
      <c r="D917" s="245" t="s">
        <v>253</v>
      </c>
      <c r="E917" s="246" t="s">
        <v>1430</v>
      </c>
      <c r="F917" s="247" t="s">
        <v>1431</v>
      </c>
      <c r="G917" s="248" t="s">
        <v>1432</v>
      </c>
      <c r="H917" s="249">
        <v>23</v>
      </c>
      <c r="I917" s="250"/>
      <c r="J917" s="251">
        <f t="shared" si="20"/>
        <v>0</v>
      </c>
      <c r="K917" s="247" t="s">
        <v>22</v>
      </c>
      <c r="L917" s="252"/>
      <c r="M917" s="253" t="s">
        <v>22</v>
      </c>
      <c r="N917" s="254" t="s">
        <v>48</v>
      </c>
      <c r="O917" s="42"/>
      <c r="P917" s="202">
        <f t="shared" si="21"/>
        <v>0</v>
      </c>
      <c r="Q917" s="202">
        <v>2.3500000000000001E-3</v>
      </c>
      <c r="R917" s="202">
        <f t="shared" si="22"/>
        <v>5.4050000000000001E-2</v>
      </c>
      <c r="S917" s="202">
        <v>0</v>
      </c>
      <c r="T917" s="203">
        <f t="shared" si="23"/>
        <v>0</v>
      </c>
      <c r="AR917" s="24" t="s">
        <v>385</v>
      </c>
      <c r="AT917" s="24" t="s">
        <v>253</v>
      </c>
      <c r="AU917" s="24" t="s">
        <v>86</v>
      </c>
      <c r="AY917" s="24" t="s">
        <v>174</v>
      </c>
      <c r="BE917" s="204">
        <f t="shared" si="24"/>
        <v>0</v>
      </c>
      <c r="BF917" s="204">
        <f t="shared" si="25"/>
        <v>0</v>
      </c>
      <c r="BG917" s="204">
        <f t="shared" si="26"/>
        <v>0</v>
      </c>
      <c r="BH917" s="204">
        <f t="shared" si="27"/>
        <v>0</v>
      </c>
      <c r="BI917" s="204">
        <f t="shared" si="28"/>
        <v>0</v>
      </c>
      <c r="BJ917" s="24" t="s">
        <v>24</v>
      </c>
      <c r="BK917" s="204">
        <f t="shared" si="29"/>
        <v>0</v>
      </c>
      <c r="BL917" s="24" t="s">
        <v>269</v>
      </c>
      <c r="BM917" s="24" t="s">
        <v>1433</v>
      </c>
    </row>
    <row r="918" spans="2:65" s="1" customFormat="1" ht="31.5" customHeight="1">
      <c r="B918" s="41"/>
      <c r="C918" s="193" t="s">
        <v>1434</v>
      </c>
      <c r="D918" s="193" t="s">
        <v>176</v>
      </c>
      <c r="E918" s="194" t="s">
        <v>1435</v>
      </c>
      <c r="F918" s="195" t="s">
        <v>1436</v>
      </c>
      <c r="G918" s="196" t="s">
        <v>223</v>
      </c>
      <c r="H918" s="197">
        <v>17.867999999999999</v>
      </c>
      <c r="I918" s="198"/>
      <c r="J918" s="199">
        <f t="shared" si="20"/>
        <v>0</v>
      </c>
      <c r="K918" s="195" t="s">
        <v>22</v>
      </c>
      <c r="L918" s="61"/>
      <c r="M918" s="200" t="s">
        <v>22</v>
      </c>
      <c r="N918" s="201" t="s">
        <v>48</v>
      </c>
      <c r="O918" s="42"/>
      <c r="P918" s="202">
        <f t="shared" si="21"/>
        <v>0</v>
      </c>
      <c r="Q918" s="202">
        <v>0</v>
      </c>
      <c r="R918" s="202">
        <f t="shared" si="22"/>
        <v>0</v>
      </c>
      <c r="S918" s="202">
        <v>0</v>
      </c>
      <c r="T918" s="203">
        <f t="shared" si="23"/>
        <v>0</v>
      </c>
      <c r="AR918" s="24" t="s">
        <v>269</v>
      </c>
      <c r="AT918" s="24" t="s">
        <v>176</v>
      </c>
      <c r="AU918" s="24" t="s">
        <v>86</v>
      </c>
      <c r="AY918" s="24" t="s">
        <v>174</v>
      </c>
      <c r="BE918" s="204">
        <f t="shared" si="24"/>
        <v>0</v>
      </c>
      <c r="BF918" s="204">
        <f t="shared" si="25"/>
        <v>0</v>
      </c>
      <c r="BG918" s="204">
        <f t="shared" si="26"/>
        <v>0</v>
      </c>
      <c r="BH918" s="204">
        <f t="shared" si="27"/>
        <v>0</v>
      </c>
      <c r="BI918" s="204">
        <f t="shared" si="28"/>
        <v>0</v>
      </c>
      <c r="BJ918" s="24" t="s">
        <v>24</v>
      </c>
      <c r="BK918" s="204">
        <f t="shared" si="29"/>
        <v>0</v>
      </c>
      <c r="BL918" s="24" t="s">
        <v>269</v>
      </c>
      <c r="BM918" s="24" t="s">
        <v>1437</v>
      </c>
    </row>
    <row r="919" spans="2:65" s="12" customFormat="1" ht="13.5">
      <c r="B919" s="217"/>
      <c r="C919" s="218"/>
      <c r="D919" s="230" t="s">
        <v>191</v>
      </c>
      <c r="E919" s="240" t="s">
        <v>22</v>
      </c>
      <c r="F919" s="241" t="s">
        <v>1258</v>
      </c>
      <c r="G919" s="218"/>
      <c r="H919" s="242">
        <v>17.867999999999999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191</v>
      </c>
      <c r="AU919" s="227" t="s">
        <v>86</v>
      </c>
      <c r="AV919" s="12" t="s">
        <v>86</v>
      </c>
      <c r="AW919" s="12" t="s">
        <v>41</v>
      </c>
      <c r="AX919" s="12" t="s">
        <v>24</v>
      </c>
      <c r="AY919" s="227" t="s">
        <v>174</v>
      </c>
    </row>
    <row r="920" spans="2:65" s="1" customFormat="1" ht="31.5" customHeight="1">
      <c r="B920" s="41"/>
      <c r="C920" s="245" t="s">
        <v>1438</v>
      </c>
      <c r="D920" s="245" t="s">
        <v>253</v>
      </c>
      <c r="E920" s="246" t="s">
        <v>1439</v>
      </c>
      <c r="F920" s="247" t="s">
        <v>1440</v>
      </c>
      <c r="G920" s="248" t="s">
        <v>223</v>
      </c>
      <c r="H920" s="249">
        <v>17.867999999999999</v>
      </c>
      <c r="I920" s="250"/>
      <c r="J920" s="251">
        <f t="shared" ref="J920:J932" si="30">ROUND(I920*H920,2)</f>
        <v>0</v>
      </c>
      <c r="K920" s="247" t="s">
        <v>180</v>
      </c>
      <c r="L920" s="252"/>
      <c r="M920" s="253" t="s">
        <v>22</v>
      </c>
      <c r="N920" s="254" t="s">
        <v>48</v>
      </c>
      <c r="O920" s="42"/>
      <c r="P920" s="202">
        <f t="shared" ref="P920:P932" si="31">O920*H920</f>
        <v>0</v>
      </c>
      <c r="Q920" s="202">
        <v>6.3E-3</v>
      </c>
      <c r="R920" s="202">
        <f t="shared" ref="R920:R932" si="32">Q920*H920</f>
        <v>0.11256839999999999</v>
      </c>
      <c r="S920" s="202">
        <v>0</v>
      </c>
      <c r="T920" s="203">
        <f t="shared" ref="T920:T932" si="33">S920*H920</f>
        <v>0</v>
      </c>
      <c r="AR920" s="24" t="s">
        <v>385</v>
      </c>
      <c r="AT920" s="24" t="s">
        <v>253</v>
      </c>
      <c r="AU920" s="24" t="s">
        <v>86</v>
      </c>
      <c r="AY920" s="24" t="s">
        <v>174</v>
      </c>
      <c r="BE920" s="204">
        <f t="shared" ref="BE920:BE932" si="34">IF(N920="základní",J920,0)</f>
        <v>0</v>
      </c>
      <c r="BF920" s="204">
        <f t="shared" ref="BF920:BF932" si="35">IF(N920="snížená",J920,0)</f>
        <v>0</v>
      </c>
      <c r="BG920" s="204">
        <f t="shared" ref="BG920:BG932" si="36">IF(N920="zákl. přenesená",J920,0)</f>
        <v>0</v>
      </c>
      <c r="BH920" s="204">
        <f t="shared" ref="BH920:BH932" si="37">IF(N920="sníž. přenesená",J920,0)</f>
        <v>0</v>
      </c>
      <c r="BI920" s="204">
        <f t="shared" ref="BI920:BI932" si="38">IF(N920="nulová",J920,0)</f>
        <v>0</v>
      </c>
      <c r="BJ920" s="24" t="s">
        <v>24</v>
      </c>
      <c r="BK920" s="204">
        <f t="shared" ref="BK920:BK932" si="39">ROUND(I920*H920,2)</f>
        <v>0</v>
      </c>
      <c r="BL920" s="24" t="s">
        <v>269</v>
      </c>
      <c r="BM920" s="24" t="s">
        <v>1441</v>
      </c>
    </row>
    <row r="921" spans="2:65" s="1" customFormat="1" ht="22.5" customHeight="1">
      <c r="B921" s="41"/>
      <c r="C921" s="193" t="s">
        <v>1442</v>
      </c>
      <c r="D921" s="193" t="s">
        <v>176</v>
      </c>
      <c r="E921" s="194" t="s">
        <v>1443</v>
      </c>
      <c r="F921" s="195" t="s">
        <v>1444</v>
      </c>
      <c r="G921" s="196" t="s">
        <v>551</v>
      </c>
      <c r="H921" s="197">
        <v>108.2</v>
      </c>
      <c r="I921" s="198"/>
      <c r="J921" s="199">
        <f t="shared" si="30"/>
        <v>0</v>
      </c>
      <c r="K921" s="195" t="s">
        <v>22</v>
      </c>
      <c r="L921" s="61"/>
      <c r="M921" s="200" t="s">
        <v>22</v>
      </c>
      <c r="N921" s="201" t="s">
        <v>48</v>
      </c>
      <c r="O921" s="42"/>
      <c r="P921" s="202">
        <f t="shared" si="31"/>
        <v>0</v>
      </c>
      <c r="Q921" s="202">
        <v>0</v>
      </c>
      <c r="R921" s="202">
        <f t="shared" si="32"/>
        <v>0</v>
      </c>
      <c r="S921" s="202">
        <v>0</v>
      </c>
      <c r="T921" s="203">
        <f t="shared" si="33"/>
        <v>0</v>
      </c>
      <c r="AR921" s="24" t="s">
        <v>269</v>
      </c>
      <c r="AT921" s="24" t="s">
        <v>176</v>
      </c>
      <c r="AU921" s="24" t="s">
        <v>86</v>
      </c>
      <c r="AY921" s="24" t="s">
        <v>174</v>
      </c>
      <c r="BE921" s="204">
        <f t="shared" si="34"/>
        <v>0</v>
      </c>
      <c r="BF921" s="204">
        <f t="shared" si="35"/>
        <v>0</v>
      </c>
      <c r="BG921" s="204">
        <f t="shared" si="36"/>
        <v>0</v>
      </c>
      <c r="BH921" s="204">
        <f t="shared" si="37"/>
        <v>0</v>
      </c>
      <c r="BI921" s="204">
        <f t="shared" si="38"/>
        <v>0</v>
      </c>
      <c r="BJ921" s="24" t="s">
        <v>24</v>
      </c>
      <c r="BK921" s="204">
        <f t="shared" si="39"/>
        <v>0</v>
      </c>
      <c r="BL921" s="24" t="s">
        <v>269</v>
      </c>
      <c r="BM921" s="24" t="s">
        <v>1445</v>
      </c>
    </row>
    <row r="922" spans="2:65" s="1" customFormat="1" ht="22.5" customHeight="1">
      <c r="B922" s="41"/>
      <c r="C922" s="245" t="s">
        <v>1446</v>
      </c>
      <c r="D922" s="245" t="s">
        <v>253</v>
      </c>
      <c r="E922" s="246" t="s">
        <v>1447</v>
      </c>
      <c r="F922" s="247" t="s">
        <v>1448</v>
      </c>
      <c r="G922" s="248" t="s">
        <v>179</v>
      </c>
      <c r="H922" s="249">
        <v>2</v>
      </c>
      <c r="I922" s="250"/>
      <c r="J922" s="251">
        <f t="shared" si="30"/>
        <v>0</v>
      </c>
      <c r="K922" s="247" t="s">
        <v>22</v>
      </c>
      <c r="L922" s="252"/>
      <c r="M922" s="253" t="s">
        <v>22</v>
      </c>
      <c r="N922" s="254" t="s">
        <v>48</v>
      </c>
      <c r="O922" s="42"/>
      <c r="P922" s="202">
        <f t="shared" si="31"/>
        <v>0</v>
      </c>
      <c r="Q922" s="202">
        <v>2.0000000000000001E-4</v>
      </c>
      <c r="R922" s="202">
        <f t="shared" si="32"/>
        <v>4.0000000000000002E-4</v>
      </c>
      <c r="S922" s="202">
        <v>0</v>
      </c>
      <c r="T922" s="203">
        <f t="shared" si="33"/>
        <v>0</v>
      </c>
      <c r="AR922" s="24" t="s">
        <v>385</v>
      </c>
      <c r="AT922" s="24" t="s">
        <v>253</v>
      </c>
      <c r="AU922" s="24" t="s">
        <v>86</v>
      </c>
      <c r="AY922" s="24" t="s">
        <v>174</v>
      </c>
      <c r="BE922" s="204">
        <f t="shared" si="34"/>
        <v>0</v>
      </c>
      <c r="BF922" s="204">
        <f t="shared" si="35"/>
        <v>0</v>
      </c>
      <c r="BG922" s="204">
        <f t="shared" si="36"/>
        <v>0</v>
      </c>
      <c r="BH922" s="204">
        <f t="shared" si="37"/>
        <v>0</v>
      </c>
      <c r="BI922" s="204">
        <f t="shared" si="38"/>
        <v>0</v>
      </c>
      <c r="BJ922" s="24" t="s">
        <v>24</v>
      </c>
      <c r="BK922" s="204">
        <f t="shared" si="39"/>
        <v>0</v>
      </c>
      <c r="BL922" s="24" t="s">
        <v>269</v>
      </c>
      <c r="BM922" s="24" t="s">
        <v>1449</v>
      </c>
    </row>
    <row r="923" spans="2:65" s="1" customFormat="1" ht="22.5" customHeight="1">
      <c r="B923" s="41"/>
      <c r="C923" s="193" t="s">
        <v>1450</v>
      </c>
      <c r="D923" s="193" t="s">
        <v>176</v>
      </c>
      <c r="E923" s="194" t="s">
        <v>1451</v>
      </c>
      <c r="F923" s="195" t="s">
        <v>1452</v>
      </c>
      <c r="G923" s="196" t="s">
        <v>551</v>
      </c>
      <c r="H923" s="197">
        <v>110.5</v>
      </c>
      <c r="I923" s="198"/>
      <c r="J923" s="199">
        <f t="shared" si="30"/>
        <v>0</v>
      </c>
      <c r="K923" s="195" t="s">
        <v>22</v>
      </c>
      <c r="L923" s="61"/>
      <c r="M923" s="200" t="s">
        <v>22</v>
      </c>
      <c r="N923" s="201" t="s">
        <v>48</v>
      </c>
      <c r="O923" s="42"/>
      <c r="P923" s="202">
        <f t="shared" si="31"/>
        <v>0</v>
      </c>
      <c r="Q923" s="202">
        <v>0</v>
      </c>
      <c r="R923" s="202">
        <f t="shared" si="32"/>
        <v>0</v>
      </c>
      <c r="S923" s="202">
        <v>0</v>
      </c>
      <c r="T923" s="203">
        <f t="shared" si="33"/>
        <v>0</v>
      </c>
      <c r="AR923" s="24" t="s">
        <v>269</v>
      </c>
      <c r="AT923" s="24" t="s">
        <v>176</v>
      </c>
      <c r="AU923" s="24" t="s">
        <v>86</v>
      </c>
      <c r="AY923" s="24" t="s">
        <v>174</v>
      </c>
      <c r="BE923" s="204">
        <f t="shared" si="34"/>
        <v>0</v>
      </c>
      <c r="BF923" s="204">
        <f t="shared" si="35"/>
        <v>0</v>
      </c>
      <c r="BG923" s="204">
        <f t="shared" si="36"/>
        <v>0</v>
      </c>
      <c r="BH923" s="204">
        <f t="shared" si="37"/>
        <v>0</v>
      </c>
      <c r="BI923" s="204">
        <f t="shared" si="38"/>
        <v>0</v>
      </c>
      <c r="BJ923" s="24" t="s">
        <v>24</v>
      </c>
      <c r="BK923" s="204">
        <f t="shared" si="39"/>
        <v>0</v>
      </c>
      <c r="BL923" s="24" t="s">
        <v>269</v>
      </c>
      <c r="BM923" s="24" t="s">
        <v>1453</v>
      </c>
    </row>
    <row r="924" spans="2:65" s="1" customFormat="1" ht="22.5" customHeight="1">
      <c r="B924" s="41"/>
      <c r="C924" s="245" t="s">
        <v>1454</v>
      </c>
      <c r="D924" s="245" t="s">
        <v>253</v>
      </c>
      <c r="E924" s="246" t="s">
        <v>1455</v>
      </c>
      <c r="F924" s="247" t="s">
        <v>1456</v>
      </c>
      <c r="G924" s="248" t="s">
        <v>179</v>
      </c>
      <c r="H924" s="249">
        <v>130</v>
      </c>
      <c r="I924" s="250"/>
      <c r="J924" s="251">
        <f t="shared" si="30"/>
        <v>0</v>
      </c>
      <c r="K924" s="247" t="s">
        <v>22</v>
      </c>
      <c r="L924" s="252"/>
      <c r="M924" s="253" t="s">
        <v>22</v>
      </c>
      <c r="N924" s="254" t="s">
        <v>48</v>
      </c>
      <c r="O924" s="42"/>
      <c r="P924" s="202">
        <f t="shared" si="31"/>
        <v>0</v>
      </c>
      <c r="Q924" s="202">
        <v>2.0000000000000001E-4</v>
      </c>
      <c r="R924" s="202">
        <f t="shared" si="32"/>
        <v>2.6000000000000002E-2</v>
      </c>
      <c r="S924" s="202">
        <v>0</v>
      </c>
      <c r="T924" s="203">
        <f t="shared" si="33"/>
        <v>0</v>
      </c>
      <c r="AR924" s="24" t="s">
        <v>385</v>
      </c>
      <c r="AT924" s="24" t="s">
        <v>253</v>
      </c>
      <c r="AU924" s="24" t="s">
        <v>86</v>
      </c>
      <c r="AY924" s="24" t="s">
        <v>174</v>
      </c>
      <c r="BE924" s="204">
        <f t="shared" si="34"/>
        <v>0</v>
      </c>
      <c r="BF924" s="204">
        <f t="shared" si="35"/>
        <v>0</v>
      </c>
      <c r="BG924" s="204">
        <f t="shared" si="36"/>
        <v>0</v>
      </c>
      <c r="BH924" s="204">
        <f t="shared" si="37"/>
        <v>0</v>
      </c>
      <c r="BI924" s="204">
        <f t="shared" si="38"/>
        <v>0</v>
      </c>
      <c r="BJ924" s="24" t="s">
        <v>24</v>
      </c>
      <c r="BK924" s="204">
        <f t="shared" si="39"/>
        <v>0</v>
      </c>
      <c r="BL924" s="24" t="s">
        <v>269</v>
      </c>
      <c r="BM924" s="24" t="s">
        <v>1457</v>
      </c>
    </row>
    <row r="925" spans="2:65" s="1" customFormat="1" ht="22.5" customHeight="1">
      <c r="B925" s="41"/>
      <c r="C925" s="245" t="s">
        <v>1458</v>
      </c>
      <c r="D925" s="245" t="s">
        <v>253</v>
      </c>
      <c r="E925" s="246" t="s">
        <v>1459</v>
      </c>
      <c r="F925" s="247" t="s">
        <v>1460</v>
      </c>
      <c r="G925" s="248" t="s">
        <v>179</v>
      </c>
      <c r="H925" s="249">
        <v>56</v>
      </c>
      <c r="I925" s="250"/>
      <c r="J925" s="251">
        <f t="shared" si="30"/>
        <v>0</v>
      </c>
      <c r="K925" s="247" t="s">
        <v>22</v>
      </c>
      <c r="L925" s="252"/>
      <c r="M925" s="253" t="s">
        <v>22</v>
      </c>
      <c r="N925" s="254" t="s">
        <v>48</v>
      </c>
      <c r="O925" s="42"/>
      <c r="P925" s="202">
        <f t="shared" si="31"/>
        <v>0</v>
      </c>
      <c r="Q925" s="202">
        <v>2.8E-3</v>
      </c>
      <c r="R925" s="202">
        <f t="shared" si="32"/>
        <v>0.15679999999999999</v>
      </c>
      <c r="S925" s="202">
        <v>0</v>
      </c>
      <c r="T925" s="203">
        <f t="shared" si="33"/>
        <v>0</v>
      </c>
      <c r="AR925" s="24" t="s">
        <v>385</v>
      </c>
      <c r="AT925" s="24" t="s">
        <v>253</v>
      </c>
      <c r="AU925" s="24" t="s">
        <v>86</v>
      </c>
      <c r="AY925" s="24" t="s">
        <v>174</v>
      </c>
      <c r="BE925" s="204">
        <f t="shared" si="34"/>
        <v>0</v>
      </c>
      <c r="BF925" s="204">
        <f t="shared" si="35"/>
        <v>0</v>
      </c>
      <c r="BG925" s="204">
        <f t="shared" si="36"/>
        <v>0</v>
      </c>
      <c r="BH925" s="204">
        <f t="shared" si="37"/>
        <v>0</v>
      </c>
      <c r="BI925" s="204">
        <f t="shared" si="38"/>
        <v>0</v>
      </c>
      <c r="BJ925" s="24" t="s">
        <v>24</v>
      </c>
      <c r="BK925" s="204">
        <f t="shared" si="39"/>
        <v>0</v>
      </c>
      <c r="BL925" s="24" t="s">
        <v>269</v>
      </c>
      <c r="BM925" s="24" t="s">
        <v>1461</v>
      </c>
    </row>
    <row r="926" spans="2:65" s="1" customFormat="1" ht="22.5" customHeight="1">
      <c r="B926" s="41"/>
      <c r="C926" s="245" t="s">
        <v>1462</v>
      </c>
      <c r="D926" s="245" t="s">
        <v>253</v>
      </c>
      <c r="E926" s="246" t="s">
        <v>1463</v>
      </c>
      <c r="F926" s="247" t="s">
        <v>1464</v>
      </c>
      <c r="G926" s="248" t="s">
        <v>179</v>
      </c>
      <c r="H926" s="249">
        <v>102</v>
      </c>
      <c r="I926" s="250"/>
      <c r="J926" s="251">
        <f t="shared" si="30"/>
        <v>0</v>
      </c>
      <c r="K926" s="247" t="s">
        <v>22</v>
      </c>
      <c r="L926" s="252"/>
      <c r="M926" s="253" t="s">
        <v>22</v>
      </c>
      <c r="N926" s="254" t="s">
        <v>48</v>
      </c>
      <c r="O926" s="42"/>
      <c r="P926" s="202">
        <f t="shared" si="31"/>
        <v>0</v>
      </c>
      <c r="Q926" s="202">
        <v>2.0000000000000001E-4</v>
      </c>
      <c r="R926" s="202">
        <f t="shared" si="32"/>
        <v>2.0400000000000001E-2</v>
      </c>
      <c r="S926" s="202">
        <v>0</v>
      </c>
      <c r="T926" s="203">
        <f t="shared" si="33"/>
        <v>0</v>
      </c>
      <c r="AR926" s="24" t="s">
        <v>385</v>
      </c>
      <c r="AT926" s="24" t="s">
        <v>253</v>
      </c>
      <c r="AU926" s="24" t="s">
        <v>86</v>
      </c>
      <c r="AY926" s="24" t="s">
        <v>174</v>
      </c>
      <c r="BE926" s="204">
        <f t="shared" si="34"/>
        <v>0</v>
      </c>
      <c r="BF926" s="204">
        <f t="shared" si="35"/>
        <v>0</v>
      </c>
      <c r="BG926" s="204">
        <f t="shared" si="36"/>
        <v>0</v>
      </c>
      <c r="BH926" s="204">
        <f t="shared" si="37"/>
        <v>0</v>
      </c>
      <c r="BI926" s="204">
        <f t="shared" si="38"/>
        <v>0</v>
      </c>
      <c r="BJ926" s="24" t="s">
        <v>24</v>
      </c>
      <c r="BK926" s="204">
        <f t="shared" si="39"/>
        <v>0</v>
      </c>
      <c r="BL926" s="24" t="s">
        <v>269</v>
      </c>
      <c r="BM926" s="24" t="s">
        <v>1465</v>
      </c>
    </row>
    <row r="927" spans="2:65" s="1" customFormat="1" ht="22.5" customHeight="1">
      <c r="B927" s="41"/>
      <c r="C927" s="193" t="s">
        <v>1466</v>
      </c>
      <c r="D927" s="193" t="s">
        <v>176</v>
      </c>
      <c r="E927" s="194" t="s">
        <v>1467</v>
      </c>
      <c r="F927" s="195" t="s">
        <v>1468</v>
      </c>
      <c r="G927" s="196" t="s">
        <v>551</v>
      </c>
      <c r="H927" s="197">
        <v>23.7</v>
      </c>
      <c r="I927" s="198"/>
      <c r="J927" s="199">
        <f t="shared" si="30"/>
        <v>0</v>
      </c>
      <c r="K927" s="195" t="s">
        <v>22</v>
      </c>
      <c r="L927" s="61"/>
      <c r="M927" s="200" t="s">
        <v>22</v>
      </c>
      <c r="N927" s="201" t="s">
        <v>48</v>
      </c>
      <c r="O927" s="42"/>
      <c r="P927" s="202">
        <f t="shared" si="31"/>
        <v>0</v>
      </c>
      <c r="Q927" s="202">
        <v>5.0800000000000003E-3</v>
      </c>
      <c r="R927" s="202">
        <f t="shared" si="32"/>
        <v>0.120396</v>
      </c>
      <c r="S927" s="202">
        <v>0</v>
      </c>
      <c r="T927" s="203">
        <f t="shared" si="33"/>
        <v>0</v>
      </c>
      <c r="AR927" s="24" t="s">
        <v>269</v>
      </c>
      <c r="AT927" s="24" t="s">
        <v>176</v>
      </c>
      <c r="AU927" s="24" t="s">
        <v>86</v>
      </c>
      <c r="AY927" s="24" t="s">
        <v>174</v>
      </c>
      <c r="BE927" s="204">
        <f t="shared" si="34"/>
        <v>0</v>
      </c>
      <c r="BF927" s="204">
        <f t="shared" si="35"/>
        <v>0</v>
      </c>
      <c r="BG927" s="204">
        <f t="shared" si="36"/>
        <v>0</v>
      </c>
      <c r="BH927" s="204">
        <f t="shared" si="37"/>
        <v>0</v>
      </c>
      <c r="BI927" s="204">
        <f t="shared" si="38"/>
        <v>0</v>
      </c>
      <c r="BJ927" s="24" t="s">
        <v>24</v>
      </c>
      <c r="BK927" s="204">
        <f t="shared" si="39"/>
        <v>0</v>
      </c>
      <c r="BL927" s="24" t="s">
        <v>269</v>
      </c>
      <c r="BM927" s="24" t="s">
        <v>1469</v>
      </c>
    </row>
    <row r="928" spans="2:65" s="1" customFormat="1" ht="22.5" customHeight="1">
      <c r="B928" s="41"/>
      <c r="C928" s="193" t="s">
        <v>1470</v>
      </c>
      <c r="D928" s="193" t="s">
        <v>176</v>
      </c>
      <c r="E928" s="194" t="s">
        <v>1471</v>
      </c>
      <c r="F928" s="195" t="s">
        <v>1472</v>
      </c>
      <c r="G928" s="196" t="s">
        <v>551</v>
      </c>
      <c r="H928" s="197">
        <v>46</v>
      </c>
      <c r="I928" s="198"/>
      <c r="J928" s="199">
        <f t="shared" si="30"/>
        <v>0</v>
      </c>
      <c r="K928" s="195" t="s">
        <v>22</v>
      </c>
      <c r="L928" s="61"/>
      <c r="M928" s="200" t="s">
        <v>22</v>
      </c>
      <c r="N928" s="201" t="s">
        <v>48</v>
      </c>
      <c r="O928" s="42"/>
      <c r="P928" s="202">
        <f t="shared" si="31"/>
        <v>0</v>
      </c>
      <c r="Q928" s="202">
        <v>5.0800000000000003E-3</v>
      </c>
      <c r="R928" s="202">
        <f t="shared" si="32"/>
        <v>0.23368000000000003</v>
      </c>
      <c r="S928" s="202">
        <v>0</v>
      </c>
      <c r="T928" s="203">
        <f t="shared" si="33"/>
        <v>0</v>
      </c>
      <c r="AR928" s="24" t="s">
        <v>269</v>
      </c>
      <c r="AT928" s="24" t="s">
        <v>176</v>
      </c>
      <c r="AU928" s="24" t="s">
        <v>86</v>
      </c>
      <c r="AY928" s="24" t="s">
        <v>174</v>
      </c>
      <c r="BE928" s="204">
        <f t="shared" si="34"/>
        <v>0</v>
      </c>
      <c r="BF928" s="204">
        <f t="shared" si="35"/>
        <v>0</v>
      </c>
      <c r="BG928" s="204">
        <f t="shared" si="36"/>
        <v>0</v>
      </c>
      <c r="BH928" s="204">
        <f t="shared" si="37"/>
        <v>0</v>
      </c>
      <c r="BI928" s="204">
        <f t="shared" si="38"/>
        <v>0</v>
      </c>
      <c r="BJ928" s="24" t="s">
        <v>24</v>
      </c>
      <c r="BK928" s="204">
        <f t="shared" si="39"/>
        <v>0</v>
      </c>
      <c r="BL928" s="24" t="s">
        <v>269</v>
      </c>
      <c r="BM928" s="24" t="s">
        <v>1473</v>
      </c>
    </row>
    <row r="929" spans="2:65" s="1" customFormat="1" ht="22.5" customHeight="1">
      <c r="B929" s="41"/>
      <c r="C929" s="193" t="s">
        <v>1474</v>
      </c>
      <c r="D929" s="193" t="s">
        <v>176</v>
      </c>
      <c r="E929" s="194" t="s">
        <v>1475</v>
      </c>
      <c r="F929" s="195" t="s">
        <v>1476</v>
      </c>
      <c r="G929" s="196" t="s">
        <v>551</v>
      </c>
      <c r="H929" s="197">
        <v>110.5</v>
      </c>
      <c r="I929" s="198"/>
      <c r="J929" s="199">
        <f t="shared" si="30"/>
        <v>0</v>
      </c>
      <c r="K929" s="195" t="s">
        <v>22</v>
      </c>
      <c r="L929" s="61"/>
      <c r="M929" s="200" t="s">
        <v>22</v>
      </c>
      <c r="N929" s="201" t="s">
        <v>48</v>
      </c>
      <c r="O929" s="42"/>
      <c r="P929" s="202">
        <f t="shared" si="31"/>
        <v>0</v>
      </c>
      <c r="Q929" s="202">
        <v>1.8400000000000001E-3</v>
      </c>
      <c r="R929" s="202">
        <f t="shared" si="32"/>
        <v>0.20332</v>
      </c>
      <c r="S929" s="202">
        <v>0</v>
      </c>
      <c r="T929" s="203">
        <f t="shared" si="33"/>
        <v>0</v>
      </c>
      <c r="AR929" s="24" t="s">
        <v>269</v>
      </c>
      <c r="AT929" s="24" t="s">
        <v>176</v>
      </c>
      <c r="AU929" s="24" t="s">
        <v>86</v>
      </c>
      <c r="AY929" s="24" t="s">
        <v>174</v>
      </c>
      <c r="BE929" s="204">
        <f t="shared" si="34"/>
        <v>0</v>
      </c>
      <c r="BF929" s="204">
        <f t="shared" si="35"/>
        <v>0</v>
      </c>
      <c r="BG929" s="204">
        <f t="shared" si="36"/>
        <v>0</v>
      </c>
      <c r="BH929" s="204">
        <f t="shared" si="37"/>
        <v>0</v>
      </c>
      <c r="BI929" s="204">
        <f t="shared" si="38"/>
        <v>0</v>
      </c>
      <c r="BJ929" s="24" t="s">
        <v>24</v>
      </c>
      <c r="BK929" s="204">
        <f t="shared" si="39"/>
        <v>0</v>
      </c>
      <c r="BL929" s="24" t="s">
        <v>269</v>
      </c>
      <c r="BM929" s="24" t="s">
        <v>1477</v>
      </c>
    </row>
    <row r="930" spans="2:65" s="1" customFormat="1" ht="22.5" customHeight="1">
      <c r="B930" s="41"/>
      <c r="C930" s="193" t="s">
        <v>1478</v>
      </c>
      <c r="D930" s="193" t="s">
        <v>176</v>
      </c>
      <c r="E930" s="194" t="s">
        <v>1479</v>
      </c>
      <c r="F930" s="195" t="s">
        <v>1480</v>
      </c>
      <c r="G930" s="196" t="s">
        <v>551</v>
      </c>
      <c r="H930" s="197">
        <v>110.5</v>
      </c>
      <c r="I930" s="198"/>
      <c r="J930" s="199">
        <f t="shared" si="30"/>
        <v>0</v>
      </c>
      <c r="K930" s="195" t="s">
        <v>22</v>
      </c>
      <c r="L930" s="61"/>
      <c r="M930" s="200" t="s">
        <v>22</v>
      </c>
      <c r="N930" s="201" t="s">
        <v>48</v>
      </c>
      <c r="O930" s="42"/>
      <c r="P930" s="202">
        <f t="shared" si="31"/>
        <v>0</v>
      </c>
      <c r="Q930" s="202">
        <v>2.2699999999999999E-3</v>
      </c>
      <c r="R930" s="202">
        <f t="shared" si="32"/>
        <v>0.25083499999999997</v>
      </c>
      <c r="S930" s="202">
        <v>0</v>
      </c>
      <c r="T930" s="203">
        <f t="shared" si="33"/>
        <v>0</v>
      </c>
      <c r="AR930" s="24" t="s">
        <v>269</v>
      </c>
      <c r="AT930" s="24" t="s">
        <v>176</v>
      </c>
      <c r="AU930" s="24" t="s">
        <v>86</v>
      </c>
      <c r="AY930" s="24" t="s">
        <v>174</v>
      </c>
      <c r="BE930" s="204">
        <f t="shared" si="34"/>
        <v>0</v>
      </c>
      <c r="BF930" s="204">
        <f t="shared" si="35"/>
        <v>0</v>
      </c>
      <c r="BG930" s="204">
        <f t="shared" si="36"/>
        <v>0</v>
      </c>
      <c r="BH930" s="204">
        <f t="shared" si="37"/>
        <v>0</v>
      </c>
      <c r="BI930" s="204">
        <f t="shared" si="38"/>
        <v>0</v>
      </c>
      <c r="BJ930" s="24" t="s">
        <v>24</v>
      </c>
      <c r="BK930" s="204">
        <f t="shared" si="39"/>
        <v>0</v>
      </c>
      <c r="BL930" s="24" t="s">
        <v>269</v>
      </c>
      <c r="BM930" s="24" t="s">
        <v>1481</v>
      </c>
    </row>
    <row r="931" spans="2:65" s="1" customFormat="1" ht="22.5" customHeight="1">
      <c r="B931" s="41"/>
      <c r="C931" s="193" t="s">
        <v>1482</v>
      </c>
      <c r="D931" s="193" t="s">
        <v>176</v>
      </c>
      <c r="E931" s="194" t="s">
        <v>1483</v>
      </c>
      <c r="F931" s="195" t="s">
        <v>1484</v>
      </c>
      <c r="G931" s="196" t="s">
        <v>179</v>
      </c>
      <c r="H931" s="197">
        <v>527</v>
      </c>
      <c r="I931" s="198"/>
      <c r="J931" s="199">
        <f t="shared" si="30"/>
        <v>0</v>
      </c>
      <c r="K931" s="195" t="s">
        <v>22</v>
      </c>
      <c r="L931" s="61"/>
      <c r="M931" s="200" t="s">
        <v>22</v>
      </c>
      <c r="N931" s="201" t="s">
        <v>48</v>
      </c>
      <c r="O931" s="42"/>
      <c r="P931" s="202">
        <f t="shared" si="31"/>
        <v>0</v>
      </c>
      <c r="Q931" s="202">
        <v>4.0000000000000002E-4</v>
      </c>
      <c r="R931" s="202">
        <f t="shared" si="32"/>
        <v>0.21080000000000002</v>
      </c>
      <c r="S931" s="202">
        <v>0</v>
      </c>
      <c r="T931" s="203">
        <f t="shared" si="33"/>
        <v>0</v>
      </c>
      <c r="AR931" s="24" t="s">
        <v>269</v>
      </c>
      <c r="AT931" s="24" t="s">
        <v>176</v>
      </c>
      <c r="AU931" s="24" t="s">
        <v>86</v>
      </c>
      <c r="AY931" s="24" t="s">
        <v>174</v>
      </c>
      <c r="BE931" s="204">
        <f t="shared" si="34"/>
        <v>0</v>
      </c>
      <c r="BF931" s="204">
        <f t="shared" si="35"/>
        <v>0</v>
      </c>
      <c r="BG931" s="204">
        <f t="shared" si="36"/>
        <v>0</v>
      </c>
      <c r="BH931" s="204">
        <f t="shared" si="37"/>
        <v>0</v>
      </c>
      <c r="BI931" s="204">
        <f t="shared" si="38"/>
        <v>0</v>
      </c>
      <c r="BJ931" s="24" t="s">
        <v>24</v>
      </c>
      <c r="BK931" s="204">
        <f t="shared" si="39"/>
        <v>0</v>
      </c>
      <c r="BL931" s="24" t="s">
        <v>269</v>
      </c>
      <c r="BM931" s="24" t="s">
        <v>1485</v>
      </c>
    </row>
    <row r="932" spans="2:65" s="1" customFormat="1" ht="31.5" customHeight="1">
      <c r="B932" s="41"/>
      <c r="C932" s="193" t="s">
        <v>1486</v>
      </c>
      <c r="D932" s="193" t="s">
        <v>176</v>
      </c>
      <c r="E932" s="194" t="s">
        <v>1487</v>
      </c>
      <c r="F932" s="195" t="s">
        <v>1488</v>
      </c>
      <c r="G932" s="196" t="s">
        <v>551</v>
      </c>
      <c r="H932" s="197">
        <v>19.75</v>
      </c>
      <c r="I932" s="198"/>
      <c r="J932" s="199">
        <f t="shared" si="30"/>
        <v>0</v>
      </c>
      <c r="K932" s="195" t="s">
        <v>180</v>
      </c>
      <c r="L932" s="61"/>
      <c r="M932" s="200" t="s">
        <v>22</v>
      </c>
      <c r="N932" s="201" t="s">
        <v>48</v>
      </c>
      <c r="O932" s="42"/>
      <c r="P932" s="202">
        <f t="shared" si="31"/>
        <v>0</v>
      </c>
      <c r="Q932" s="202">
        <v>7.4700000000000001E-3</v>
      </c>
      <c r="R932" s="202">
        <f t="shared" si="32"/>
        <v>0.14753250000000001</v>
      </c>
      <c r="S932" s="202">
        <v>0</v>
      </c>
      <c r="T932" s="203">
        <f t="shared" si="33"/>
        <v>0</v>
      </c>
      <c r="AR932" s="24" t="s">
        <v>269</v>
      </c>
      <c r="AT932" s="24" t="s">
        <v>176</v>
      </c>
      <c r="AU932" s="24" t="s">
        <v>86</v>
      </c>
      <c r="AY932" s="24" t="s">
        <v>174</v>
      </c>
      <c r="BE932" s="204">
        <f t="shared" si="34"/>
        <v>0</v>
      </c>
      <c r="BF932" s="204">
        <f t="shared" si="35"/>
        <v>0</v>
      </c>
      <c r="BG932" s="204">
        <f t="shared" si="36"/>
        <v>0</v>
      </c>
      <c r="BH932" s="204">
        <f t="shared" si="37"/>
        <v>0</v>
      </c>
      <c r="BI932" s="204">
        <f t="shared" si="38"/>
        <v>0</v>
      </c>
      <c r="BJ932" s="24" t="s">
        <v>24</v>
      </c>
      <c r="BK932" s="204">
        <f t="shared" si="39"/>
        <v>0</v>
      </c>
      <c r="BL932" s="24" t="s">
        <v>269</v>
      </c>
      <c r="BM932" s="24" t="s">
        <v>1489</v>
      </c>
    </row>
    <row r="933" spans="2:65" s="11" customFormat="1" ht="13.5">
      <c r="B933" s="205"/>
      <c r="C933" s="206"/>
      <c r="D933" s="207" t="s">
        <v>191</v>
      </c>
      <c r="E933" s="208" t="s">
        <v>22</v>
      </c>
      <c r="F933" s="209" t="s">
        <v>1490</v>
      </c>
      <c r="G933" s="206"/>
      <c r="H933" s="210" t="s">
        <v>22</v>
      </c>
      <c r="I933" s="211"/>
      <c r="J933" s="206"/>
      <c r="K933" s="206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191</v>
      </c>
      <c r="AU933" s="216" t="s">
        <v>86</v>
      </c>
      <c r="AV933" s="11" t="s">
        <v>24</v>
      </c>
      <c r="AW933" s="11" t="s">
        <v>41</v>
      </c>
      <c r="AX933" s="11" t="s">
        <v>77</v>
      </c>
      <c r="AY933" s="216" t="s">
        <v>174</v>
      </c>
    </row>
    <row r="934" spans="2:65" s="12" customFormat="1" ht="13.5">
      <c r="B934" s="217"/>
      <c r="C934" s="218"/>
      <c r="D934" s="230" t="s">
        <v>191</v>
      </c>
      <c r="E934" s="240" t="s">
        <v>22</v>
      </c>
      <c r="F934" s="241" t="s">
        <v>1491</v>
      </c>
      <c r="G934" s="218"/>
      <c r="H934" s="242">
        <v>19.75</v>
      </c>
      <c r="I934" s="222"/>
      <c r="J934" s="218"/>
      <c r="K934" s="218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191</v>
      </c>
      <c r="AU934" s="227" t="s">
        <v>86</v>
      </c>
      <c r="AV934" s="12" t="s">
        <v>86</v>
      </c>
      <c r="AW934" s="12" t="s">
        <v>41</v>
      </c>
      <c r="AX934" s="12" t="s">
        <v>24</v>
      </c>
      <c r="AY934" s="227" t="s">
        <v>174</v>
      </c>
    </row>
    <row r="935" spans="2:65" s="1" customFormat="1" ht="31.5" customHeight="1">
      <c r="B935" s="41"/>
      <c r="C935" s="193" t="s">
        <v>1492</v>
      </c>
      <c r="D935" s="193" t="s">
        <v>176</v>
      </c>
      <c r="E935" s="194" t="s">
        <v>1493</v>
      </c>
      <c r="F935" s="195" t="s">
        <v>1494</v>
      </c>
      <c r="G935" s="196" t="s">
        <v>551</v>
      </c>
      <c r="H935" s="197">
        <v>4</v>
      </c>
      <c r="I935" s="198"/>
      <c r="J935" s="199">
        <f>ROUND(I935*H935,2)</f>
        <v>0</v>
      </c>
      <c r="K935" s="195" t="s">
        <v>180</v>
      </c>
      <c r="L935" s="61"/>
      <c r="M935" s="200" t="s">
        <v>22</v>
      </c>
      <c r="N935" s="201" t="s">
        <v>48</v>
      </c>
      <c r="O935" s="42"/>
      <c r="P935" s="202">
        <f>O935*H935</f>
        <v>0</v>
      </c>
      <c r="Q935" s="202">
        <v>5.0000000000000001E-4</v>
      </c>
      <c r="R935" s="202">
        <f>Q935*H935</f>
        <v>2E-3</v>
      </c>
      <c r="S935" s="202">
        <v>0</v>
      </c>
      <c r="T935" s="203">
        <f>S935*H935</f>
        <v>0</v>
      </c>
      <c r="AR935" s="24" t="s">
        <v>269</v>
      </c>
      <c r="AT935" s="24" t="s">
        <v>176</v>
      </c>
      <c r="AU935" s="24" t="s">
        <v>86</v>
      </c>
      <c r="AY935" s="24" t="s">
        <v>174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24" t="s">
        <v>24</v>
      </c>
      <c r="BK935" s="204">
        <f>ROUND(I935*H935,2)</f>
        <v>0</v>
      </c>
      <c r="BL935" s="24" t="s">
        <v>269</v>
      </c>
      <c r="BM935" s="24" t="s">
        <v>1495</v>
      </c>
    </row>
    <row r="936" spans="2:65" s="12" customFormat="1" ht="13.5">
      <c r="B936" s="217"/>
      <c r="C936" s="218"/>
      <c r="D936" s="230" t="s">
        <v>191</v>
      </c>
      <c r="E936" s="240" t="s">
        <v>22</v>
      </c>
      <c r="F936" s="241" t="s">
        <v>1496</v>
      </c>
      <c r="G936" s="218"/>
      <c r="H936" s="242">
        <v>4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191</v>
      </c>
      <c r="AU936" s="227" t="s">
        <v>86</v>
      </c>
      <c r="AV936" s="12" t="s">
        <v>86</v>
      </c>
      <c r="AW936" s="12" t="s">
        <v>41</v>
      </c>
      <c r="AX936" s="12" t="s">
        <v>24</v>
      </c>
      <c r="AY936" s="227" t="s">
        <v>174</v>
      </c>
    </row>
    <row r="937" spans="2:65" s="1" customFormat="1" ht="31.5" customHeight="1">
      <c r="B937" s="41"/>
      <c r="C937" s="193" t="s">
        <v>1497</v>
      </c>
      <c r="D937" s="193" t="s">
        <v>176</v>
      </c>
      <c r="E937" s="194" t="s">
        <v>1498</v>
      </c>
      <c r="F937" s="195" t="s">
        <v>1499</v>
      </c>
      <c r="G937" s="196" t="s">
        <v>551</v>
      </c>
      <c r="H937" s="197">
        <v>33.549999999999997</v>
      </c>
      <c r="I937" s="198"/>
      <c r="J937" s="199">
        <f>ROUND(I937*H937,2)</f>
        <v>0</v>
      </c>
      <c r="K937" s="195" t="s">
        <v>22</v>
      </c>
      <c r="L937" s="61"/>
      <c r="M937" s="200" t="s">
        <v>22</v>
      </c>
      <c r="N937" s="201" t="s">
        <v>48</v>
      </c>
      <c r="O937" s="42"/>
      <c r="P937" s="202">
        <f>O937*H937</f>
        <v>0</v>
      </c>
      <c r="Q937" s="202">
        <v>5.0000000000000001E-4</v>
      </c>
      <c r="R937" s="202">
        <f>Q937*H937</f>
        <v>1.6774999999999998E-2</v>
      </c>
      <c r="S937" s="202">
        <v>0</v>
      </c>
      <c r="T937" s="203">
        <f>S937*H937</f>
        <v>0</v>
      </c>
      <c r="AR937" s="24" t="s">
        <v>269</v>
      </c>
      <c r="AT937" s="24" t="s">
        <v>176</v>
      </c>
      <c r="AU937" s="24" t="s">
        <v>86</v>
      </c>
      <c r="AY937" s="24" t="s">
        <v>174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24" t="s">
        <v>24</v>
      </c>
      <c r="BK937" s="204">
        <f>ROUND(I937*H937,2)</f>
        <v>0</v>
      </c>
      <c r="BL937" s="24" t="s">
        <v>269</v>
      </c>
      <c r="BM937" s="24" t="s">
        <v>1500</v>
      </c>
    </row>
    <row r="938" spans="2:65" s="12" customFormat="1" ht="13.5">
      <c r="B938" s="217"/>
      <c r="C938" s="218"/>
      <c r="D938" s="230" t="s">
        <v>191</v>
      </c>
      <c r="E938" s="240" t="s">
        <v>22</v>
      </c>
      <c r="F938" s="241" t="s">
        <v>1501</v>
      </c>
      <c r="G938" s="218"/>
      <c r="H938" s="242">
        <v>33.549999999999997</v>
      </c>
      <c r="I938" s="222"/>
      <c r="J938" s="218"/>
      <c r="K938" s="218"/>
      <c r="L938" s="223"/>
      <c r="M938" s="224"/>
      <c r="N938" s="225"/>
      <c r="O938" s="225"/>
      <c r="P938" s="225"/>
      <c r="Q938" s="225"/>
      <c r="R938" s="225"/>
      <c r="S938" s="225"/>
      <c r="T938" s="226"/>
      <c r="AT938" s="227" t="s">
        <v>191</v>
      </c>
      <c r="AU938" s="227" t="s">
        <v>86</v>
      </c>
      <c r="AV938" s="12" t="s">
        <v>86</v>
      </c>
      <c r="AW938" s="12" t="s">
        <v>41</v>
      </c>
      <c r="AX938" s="12" t="s">
        <v>24</v>
      </c>
      <c r="AY938" s="227" t="s">
        <v>174</v>
      </c>
    </row>
    <row r="939" spans="2:65" s="1" customFormat="1" ht="22.5" customHeight="1">
      <c r="B939" s="41"/>
      <c r="C939" s="245" t="s">
        <v>1502</v>
      </c>
      <c r="D939" s="245" t="s">
        <v>253</v>
      </c>
      <c r="E939" s="246" t="s">
        <v>1503</v>
      </c>
      <c r="F939" s="247" t="s">
        <v>1504</v>
      </c>
      <c r="G939" s="248" t="s">
        <v>1505</v>
      </c>
      <c r="H939" s="249">
        <v>33.549999999999997</v>
      </c>
      <c r="I939" s="250"/>
      <c r="J939" s="251">
        <f>ROUND(I939*H939,2)</f>
        <v>0</v>
      </c>
      <c r="K939" s="247" t="s">
        <v>22</v>
      </c>
      <c r="L939" s="252"/>
      <c r="M939" s="253" t="s">
        <v>22</v>
      </c>
      <c r="N939" s="254" t="s">
        <v>48</v>
      </c>
      <c r="O939" s="42"/>
      <c r="P939" s="202">
        <f>O939*H939</f>
        <v>0</v>
      </c>
      <c r="Q939" s="202">
        <v>0</v>
      </c>
      <c r="R939" s="202">
        <f>Q939*H939</f>
        <v>0</v>
      </c>
      <c r="S939" s="202">
        <v>0</v>
      </c>
      <c r="T939" s="203">
        <f>S939*H939</f>
        <v>0</v>
      </c>
      <c r="AR939" s="24" t="s">
        <v>385</v>
      </c>
      <c r="AT939" s="24" t="s">
        <v>253</v>
      </c>
      <c r="AU939" s="24" t="s">
        <v>86</v>
      </c>
      <c r="AY939" s="24" t="s">
        <v>174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24" t="s">
        <v>24</v>
      </c>
      <c r="BK939" s="204">
        <f>ROUND(I939*H939,2)</f>
        <v>0</v>
      </c>
      <c r="BL939" s="24" t="s">
        <v>269</v>
      </c>
      <c r="BM939" s="24" t="s">
        <v>1506</v>
      </c>
    </row>
    <row r="940" spans="2:65" s="12" customFormat="1" ht="13.5">
      <c r="B940" s="217"/>
      <c r="C940" s="218"/>
      <c r="D940" s="230" t="s">
        <v>191</v>
      </c>
      <c r="E940" s="240" t="s">
        <v>22</v>
      </c>
      <c r="F940" s="241" t="s">
        <v>1501</v>
      </c>
      <c r="G940" s="218"/>
      <c r="H940" s="242">
        <v>33.549999999999997</v>
      </c>
      <c r="I940" s="222"/>
      <c r="J940" s="218"/>
      <c r="K940" s="218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191</v>
      </c>
      <c r="AU940" s="227" t="s">
        <v>86</v>
      </c>
      <c r="AV940" s="12" t="s">
        <v>86</v>
      </c>
      <c r="AW940" s="12" t="s">
        <v>41</v>
      </c>
      <c r="AX940" s="12" t="s">
        <v>24</v>
      </c>
      <c r="AY940" s="227" t="s">
        <v>174</v>
      </c>
    </row>
    <row r="941" spans="2:65" s="1" customFormat="1" ht="31.5" customHeight="1">
      <c r="B941" s="41"/>
      <c r="C941" s="193" t="s">
        <v>1507</v>
      </c>
      <c r="D941" s="193" t="s">
        <v>176</v>
      </c>
      <c r="E941" s="194" t="s">
        <v>1508</v>
      </c>
      <c r="F941" s="195" t="s">
        <v>1509</v>
      </c>
      <c r="G941" s="196" t="s">
        <v>551</v>
      </c>
      <c r="H941" s="197">
        <v>9.42</v>
      </c>
      <c r="I941" s="198"/>
      <c r="J941" s="199">
        <f>ROUND(I941*H941,2)</f>
        <v>0</v>
      </c>
      <c r="K941" s="195" t="s">
        <v>180</v>
      </c>
      <c r="L941" s="61"/>
      <c r="M941" s="200" t="s">
        <v>22</v>
      </c>
      <c r="N941" s="201" t="s">
        <v>48</v>
      </c>
      <c r="O941" s="42"/>
      <c r="P941" s="202">
        <f>O941*H941</f>
        <v>0</v>
      </c>
      <c r="Q941" s="202">
        <v>2.8900000000000002E-3</v>
      </c>
      <c r="R941" s="202">
        <f>Q941*H941</f>
        <v>2.7223800000000003E-2</v>
      </c>
      <c r="S941" s="202">
        <v>0</v>
      </c>
      <c r="T941" s="203">
        <f>S941*H941</f>
        <v>0</v>
      </c>
      <c r="AR941" s="24" t="s">
        <v>269</v>
      </c>
      <c r="AT941" s="24" t="s">
        <v>176</v>
      </c>
      <c r="AU941" s="24" t="s">
        <v>86</v>
      </c>
      <c r="AY941" s="24" t="s">
        <v>174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24" t="s">
        <v>24</v>
      </c>
      <c r="BK941" s="204">
        <f>ROUND(I941*H941,2)</f>
        <v>0</v>
      </c>
      <c r="BL941" s="24" t="s">
        <v>269</v>
      </c>
      <c r="BM941" s="24" t="s">
        <v>1510</v>
      </c>
    </row>
    <row r="942" spans="2:65" s="12" customFormat="1" ht="13.5">
      <c r="B942" s="217"/>
      <c r="C942" s="218"/>
      <c r="D942" s="230" t="s">
        <v>191</v>
      </c>
      <c r="E942" s="240" t="s">
        <v>22</v>
      </c>
      <c r="F942" s="241" t="s">
        <v>1511</v>
      </c>
      <c r="G942" s="218"/>
      <c r="H942" s="242">
        <v>9.42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191</v>
      </c>
      <c r="AU942" s="227" t="s">
        <v>86</v>
      </c>
      <c r="AV942" s="12" t="s">
        <v>86</v>
      </c>
      <c r="AW942" s="12" t="s">
        <v>41</v>
      </c>
      <c r="AX942" s="12" t="s">
        <v>24</v>
      </c>
      <c r="AY942" s="227" t="s">
        <v>174</v>
      </c>
    </row>
    <row r="943" spans="2:65" s="1" customFormat="1" ht="22.5" customHeight="1">
      <c r="B943" s="41"/>
      <c r="C943" s="193" t="s">
        <v>1512</v>
      </c>
      <c r="D943" s="193" t="s">
        <v>176</v>
      </c>
      <c r="E943" s="194" t="s">
        <v>1513</v>
      </c>
      <c r="F943" s="195" t="s">
        <v>1514</v>
      </c>
      <c r="G943" s="196" t="s">
        <v>551</v>
      </c>
      <c r="H943" s="197">
        <v>10.6</v>
      </c>
      <c r="I943" s="198"/>
      <c r="J943" s="199">
        <f t="shared" ref="J943:J952" si="40">ROUND(I943*H943,2)</f>
        <v>0</v>
      </c>
      <c r="K943" s="195" t="s">
        <v>22</v>
      </c>
      <c r="L943" s="61"/>
      <c r="M943" s="200" t="s">
        <v>22</v>
      </c>
      <c r="N943" s="201" t="s">
        <v>48</v>
      </c>
      <c r="O943" s="42"/>
      <c r="P943" s="202">
        <f t="shared" ref="P943:P952" si="41">O943*H943</f>
        <v>0</v>
      </c>
      <c r="Q943" s="202">
        <v>2.8900000000000002E-3</v>
      </c>
      <c r="R943" s="202">
        <f t="shared" ref="R943:R952" si="42">Q943*H943</f>
        <v>3.0634000000000002E-2</v>
      </c>
      <c r="S943" s="202">
        <v>0</v>
      </c>
      <c r="T943" s="203">
        <f t="shared" ref="T943:T952" si="43">S943*H943</f>
        <v>0</v>
      </c>
      <c r="AR943" s="24" t="s">
        <v>269</v>
      </c>
      <c r="AT943" s="24" t="s">
        <v>176</v>
      </c>
      <c r="AU943" s="24" t="s">
        <v>86</v>
      </c>
      <c r="AY943" s="24" t="s">
        <v>174</v>
      </c>
      <c r="BE943" s="204">
        <f t="shared" ref="BE943:BE952" si="44">IF(N943="základní",J943,0)</f>
        <v>0</v>
      </c>
      <c r="BF943" s="204">
        <f t="shared" ref="BF943:BF952" si="45">IF(N943="snížená",J943,0)</f>
        <v>0</v>
      </c>
      <c r="BG943" s="204">
        <f t="shared" ref="BG943:BG952" si="46">IF(N943="zákl. přenesená",J943,0)</f>
        <v>0</v>
      </c>
      <c r="BH943" s="204">
        <f t="shared" ref="BH943:BH952" si="47">IF(N943="sníž. přenesená",J943,0)</f>
        <v>0</v>
      </c>
      <c r="BI943" s="204">
        <f t="shared" ref="BI943:BI952" si="48">IF(N943="nulová",J943,0)</f>
        <v>0</v>
      </c>
      <c r="BJ943" s="24" t="s">
        <v>24</v>
      </c>
      <c r="BK943" s="204">
        <f t="shared" ref="BK943:BK952" si="49">ROUND(I943*H943,2)</f>
        <v>0</v>
      </c>
      <c r="BL943" s="24" t="s">
        <v>269</v>
      </c>
      <c r="BM943" s="24" t="s">
        <v>1515</v>
      </c>
    </row>
    <row r="944" spans="2:65" s="1" customFormat="1" ht="31.5" customHeight="1">
      <c r="B944" s="41"/>
      <c r="C944" s="193" t="s">
        <v>1516</v>
      </c>
      <c r="D944" s="193" t="s">
        <v>176</v>
      </c>
      <c r="E944" s="194" t="s">
        <v>1517</v>
      </c>
      <c r="F944" s="195" t="s">
        <v>1518</v>
      </c>
      <c r="G944" s="196" t="s">
        <v>179</v>
      </c>
      <c r="H944" s="197">
        <v>1</v>
      </c>
      <c r="I944" s="198"/>
      <c r="J944" s="199">
        <f t="shared" si="40"/>
        <v>0</v>
      </c>
      <c r="K944" s="195" t="s">
        <v>22</v>
      </c>
      <c r="L944" s="61"/>
      <c r="M944" s="200" t="s">
        <v>22</v>
      </c>
      <c r="N944" s="201" t="s">
        <v>48</v>
      </c>
      <c r="O944" s="42"/>
      <c r="P944" s="202">
        <f t="shared" si="41"/>
        <v>0</v>
      </c>
      <c r="Q944" s="202">
        <v>1.5679999999999999E-2</v>
      </c>
      <c r="R944" s="202">
        <f t="shared" si="42"/>
        <v>1.5679999999999999E-2</v>
      </c>
      <c r="S944" s="202">
        <v>0</v>
      </c>
      <c r="T944" s="203">
        <f t="shared" si="43"/>
        <v>0</v>
      </c>
      <c r="AR944" s="24" t="s">
        <v>269</v>
      </c>
      <c r="AT944" s="24" t="s">
        <v>176</v>
      </c>
      <c r="AU944" s="24" t="s">
        <v>86</v>
      </c>
      <c r="AY944" s="24" t="s">
        <v>174</v>
      </c>
      <c r="BE944" s="204">
        <f t="shared" si="44"/>
        <v>0</v>
      </c>
      <c r="BF944" s="204">
        <f t="shared" si="45"/>
        <v>0</v>
      </c>
      <c r="BG944" s="204">
        <f t="shared" si="46"/>
        <v>0</v>
      </c>
      <c r="BH944" s="204">
        <f t="shared" si="47"/>
        <v>0</v>
      </c>
      <c r="BI944" s="204">
        <f t="shared" si="48"/>
        <v>0</v>
      </c>
      <c r="BJ944" s="24" t="s">
        <v>24</v>
      </c>
      <c r="BK944" s="204">
        <f t="shared" si="49"/>
        <v>0</v>
      </c>
      <c r="BL944" s="24" t="s">
        <v>269</v>
      </c>
      <c r="BM944" s="24" t="s">
        <v>1519</v>
      </c>
    </row>
    <row r="945" spans="2:65" s="1" customFormat="1" ht="22.5" customHeight="1">
      <c r="B945" s="41"/>
      <c r="C945" s="193" t="s">
        <v>1520</v>
      </c>
      <c r="D945" s="193" t="s">
        <v>176</v>
      </c>
      <c r="E945" s="194" t="s">
        <v>1521</v>
      </c>
      <c r="F945" s="195" t="s">
        <v>1522</v>
      </c>
      <c r="G945" s="196" t="s">
        <v>179</v>
      </c>
      <c r="H945" s="197">
        <v>2</v>
      </c>
      <c r="I945" s="198"/>
      <c r="J945" s="199">
        <f t="shared" si="40"/>
        <v>0</v>
      </c>
      <c r="K945" s="195" t="s">
        <v>22</v>
      </c>
      <c r="L945" s="61"/>
      <c r="M945" s="200" t="s">
        <v>22</v>
      </c>
      <c r="N945" s="201" t="s">
        <v>48</v>
      </c>
      <c r="O945" s="42"/>
      <c r="P945" s="202">
        <f t="shared" si="41"/>
        <v>0</v>
      </c>
      <c r="Q945" s="202">
        <v>1.8400000000000001E-3</v>
      </c>
      <c r="R945" s="202">
        <f t="shared" si="42"/>
        <v>3.6800000000000001E-3</v>
      </c>
      <c r="S945" s="202">
        <v>0</v>
      </c>
      <c r="T945" s="203">
        <f t="shared" si="43"/>
        <v>0</v>
      </c>
      <c r="AR945" s="24" t="s">
        <v>269</v>
      </c>
      <c r="AT945" s="24" t="s">
        <v>176</v>
      </c>
      <c r="AU945" s="24" t="s">
        <v>86</v>
      </c>
      <c r="AY945" s="24" t="s">
        <v>174</v>
      </c>
      <c r="BE945" s="204">
        <f t="shared" si="44"/>
        <v>0</v>
      </c>
      <c r="BF945" s="204">
        <f t="shared" si="45"/>
        <v>0</v>
      </c>
      <c r="BG945" s="204">
        <f t="shared" si="46"/>
        <v>0</v>
      </c>
      <c r="BH945" s="204">
        <f t="shared" si="47"/>
        <v>0</v>
      </c>
      <c r="BI945" s="204">
        <f t="shared" si="48"/>
        <v>0</v>
      </c>
      <c r="BJ945" s="24" t="s">
        <v>24</v>
      </c>
      <c r="BK945" s="204">
        <f t="shared" si="49"/>
        <v>0</v>
      </c>
      <c r="BL945" s="24" t="s">
        <v>269</v>
      </c>
      <c r="BM945" s="24" t="s">
        <v>1523</v>
      </c>
    </row>
    <row r="946" spans="2:65" s="1" customFormat="1" ht="22.5" customHeight="1">
      <c r="B946" s="41"/>
      <c r="C946" s="193" t="s">
        <v>1524</v>
      </c>
      <c r="D946" s="193" t="s">
        <v>176</v>
      </c>
      <c r="E946" s="194" t="s">
        <v>1525</v>
      </c>
      <c r="F946" s="195" t="s">
        <v>1526</v>
      </c>
      <c r="G946" s="196" t="s">
        <v>179</v>
      </c>
      <c r="H946" s="197">
        <v>11</v>
      </c>
      <c r="I946" s="198"/>
      <c r="J946" s="199">
        <f t="shared" si="40"/>
        <v>0</v>
      </c>
      <c r="K946" s="195" t="s">
        <v>22</v>
      </c>
      <c r="L946" s="61"/>
      <c r="M946" s="200" t="s">
        <v>22</v>
      </c>
      <c r="N946" s="201" t="s">
        <v>48</v>
      </c>
      <c r="O946" s="42"/>
      <c r="P946" s="202">
        <f t="shared" si="41"/>
        <v>0</v>
      </c>
      <c r="Q946" s="202">
        <v>1.8400000000000001E-3</v>
      </c>
      <c r="R946" s="202">
        <f t="shared" si="42"/>
        <v>2.0240000000000001E-2</v>
      </c>
      <c r="S946" s="202">
        <v>0</v>
      </c>
      <c r="T946" s="203">
        <f t="shared" si="43"/>
        <v>0</v>
      </c>
      <c r="AR946" s="24" t="s">
        <v>269</v>
      </c>
      <c r="AT946" s="24" t="s">
        <v>176</v>
      </c>
      <c r="AU946" s="24" t="s">
        <v>86</v>
      </c>
      <c r="AY946" s="24" t="s">
        <v>174</v>
      </c>
      <c r="BE946" s="204">
        <f t="shared" si="44"/>
        <v>0</v>
      </c>
      <c r="BF946" s="204">
        <f t="shared" si="45"/>
        <v>0</v>
      </c>
      <c r="BG946" s="204">
        <f t="shared" si="46"/>
        <v>0</v>
      </c>
      <c r="BH946" s="204">
        <f t="shared" si="47"/>
        <v>0</v>
      </c>
      <c r="BI946" s="204">
        <f t="shared" si="48"/>
        <v>0</v>
      </c>
      <c r="BJ946" s="24" t="s">
        <v>24</v>
      </c>
      <c r="BK946" s="204">
        <f t="shared" si="49"/>
        <v>0</v>
      </c>
      <c r="BL946" s="24" t="s">
        <v>269</v>
      </c>
      <c r="BM946" s="24" t="s">
        <v>1527</v>
      </c>
    </row>
    <row r="947" spans="2:65" s="1" customFormat="1" ht="22.5" customHeight="1">
      <c r="B947" s="41"/>
      <c r="C947" s="193" t="s">
        <v>1528</v>
      </c>
      <c r="D947" s="193" t="s">
        <v>176</v>
      </c>
      <c r="E947" s="194" t="s">
        <v>1529</v>
      </c>
      <c r="F947" s="195" t="s">
        <v>1530</v>
      </c>
      <c r="G947" s="196" t="s">
        <v>179</v>
      </c>
      <c r="H947" s="197">
        <v>10</v>
      </c>
      <c r="I947" s="198"/>
      <c r="J947" s="199">
        <f t="shared" si="40"/>
        <v>0</v>
      </c>
      <c r="K947" s="195" t="s">
        <v>22</v>
      </c>
      <c r="L947" s="61"/>
      <c r="M947" s="200" t="s">
        <v>22</v>
      </c>
      <c r="N947" s="201" t="s">
        <v>48</v>
      </c>
      <c r="O947" s="42"/>
      <c r="P947" s="202">
        <f t="shared" si="41"/>
        <v>0</v>
      </c>
      <c r="Q947" s="202">
        <v>9.2000000000000003E-4</v>
      </c>
      <c r="R947" s="202">
        <f t="shared" si="42"/>
        <v>9.1999999999999998E-3</v>
      </c>
      <c r="S947" s="202">
        <v>0</v>
      </c>
      <c r="T947" s="203">
        <f t="shared" si="43"/>
        <v>0</v>
      </c>
      <c r="AR947" s="24" t="s">
        <v>269</v>
      </c>
      <c r="AT947" s="24" t="s">
        <v>176</v>
      </c>
      <c r="AU947" s="24" t="s">
        <v>86</v>
      </c>
      <c r="AY947" s="24" t="s">
        <v>174</v>
      </c>
      <c r="BE947" s="204">
        <f t="shared" si="44"/>
        <v>0</v>
      </c>
      <c r="BF947" s="204">
        <f t="shared" si="45"/>
        <v>0</v>
      </c>
      <c r="BG947" s="204">
        <f t="shared" si="46"/>
        <v>0</v>
      </c>
      <c r="BH947" s="204">
        <f t="shared" si="47"/>
        <v>0</v>
      </c>
      <c r="BI947" s="204">
        <f t="shared" si="48"/>
        <v>0</v>
      </c>
      <c r="BJ947" s="24" t="s">
        <v>24</v>
      </c>
      <c r="BK947" s="204">
        <f t="shared" si="49"/>
        <v>0</v>
      </c>
      <c r="BL947" s="24" t="s">
        <v>269</v>
      </c>
      <c r="BM947" s="24" t="s">
        <v>1531</v>
      </c>
    </row>
    <row r="948" spans="2:65" s="1" customFormat="1" ht="22.5" customHeight="1">
      <c r="B948" s="41"/>
      <c r="C948" s="193" t="s">
        <v>1532</v>
      </c>
      <c r="D948" s="193" t="s">
        <v>176</v>
      </c>
      <c r="E948" s="194" t="s">
        <v>1533</v>
      </c>
      <c r="F948" s="195" t="s">
        <v>1534</v>
      </c>
      <c r="G948" s="196" t="s">
        <v>551</v>
      </c>
      <c r="H948" s="197">
        <v>110.5</v>
      </c>
      <c r="I948" s="198"/>
      <c r="J948" s="199">
        <f t="shared" si="40"/>
        <v>0</v>
      </c>
      <c r="K948" s="195" t="s">
        <v>22</v>
      </c>
      <c r="L948" s="61"/>
      <c r="M948" s="200" t="s">
        <v>22</v>
      </c>
      <c r="N948" s="201" t="s">
        <v>48</v>
      </c>
      <c r="O948" s="42"/>
      <c r="P948" s="202">
        <f t="shared" si="41"/>
        <v>0</v>
      </c>
      <c r="Q948" s="202">
        <v>1.74E-3</v>
      </c>
      <c r="R948" s="202">
        <f t="shared" si="42"/>
        <v>0.19227</v>
      </c>
      <c r="S948" s="202">
        <v>0</v>
      </c>
      <c r="T948" s="203">
        <f t="shared" si="43"/>
        <v>0</v>
      </c>
      <c r="AR948" s="24" t="s">
        <v>269</v>
      </c>
      <c r="AT948" s="24" t="s">
        <v>176</v>
      </c>
      <c r="AU948" s="24" t="s">
        <v>86</v>
      </c>
      <c r="AY948" s="24" t="s">
        <v>174</v>
      </c>
      <c r="BE948" s="204">
        <f t="shared" si="44"/>
        <v>0</v>
      </c>
      <c r="BF948" s="204">
        <f t="shared" si="45"/>
        <v>0</v>
      </c>
      <c r="BG948" s="204">
        <f t="shared" si="46"/>
        <v>0</v>
      </c>
      <c r="BH948" s="204">
        <f t="shared" si="47"/>
        <v>0</v>
      </c>
      <c r="BI948" s="204">
        <f t="shared" si="48"/>
        <v>0</v>
      </c>
      <c r="BJ948" s="24" t="s">
        <v>24</v>
      </c>
      <c r="BK948" s="204">
        <f t="shared" si="49"/>
        <v>0</v>
      </c>
      <c r="BL948" s="24" t="s">
        <v>269</v>
      </c>
      <c r="BM948" s="24" t="s">
        <v>1535</v>
      </c>
    </row>
    <row r="949" spans="2:65" s="1" customFormat="1" ht="22.5" customHeight="1">
      <c r="B949" s="41"/>
      <c r="C949" s="193" t="s">
        <v>1536</v>
      </c>
      <c r="D949" s="193" t="s">
        <v>176</v>
      </c>
      <c r="E949" s="194" t="s">
        <v>1537</v>
      </c>
      <c r="F949" s="195" t="s">
        <v>1538</v>
      </c>
      <c r="G949" s="196" t="s">
        <v>179</v>
      </c>
      <c r="H949" s="197">
        <v>4</v>
      </c>
      <c r="I949" s="198"/>
      <c r="J949" s="199">
        <f t="shared" si="40"/>
        <v>0</v>
      </c>
      <c r="K949" s="195" t="s">
        <v>22</v>
      </c>
      <c r="L949" s="61"/>
      <c r="M949" s="200" t="s">
        <v>22</v>
      </c>
      <c r="N949" s="201" t="s">
        <v>48</v>
      </c>
      <c r="O949" s="42"/>
      <c r="P949" s="202">
        <f t="shared" si="41"/>
        <v>0</v>
      </c>
      <c r="Q949" s="202">
        <v>1.8E-3</v>
      </c>
      <c r="R949" s="202">
        <f t="shared" si="42"/>
        <v>7.1999999999999998E-3</v>
      </c>
      <c r="S949" s="202">
        <v>0</v>
      </c>
      <c r="T949" s="203">
        <f t="shared" si="43"/>
        <v>0</v>
      </c>
      <c r="AR949" s="24" t="s">
        <v>269</v>
      </c>
      <c r="AT949" s="24" t="s">
        <v>176</v>
      </c>
      <c r="AU949" s="24" t="s">
        <v>86</v>
      </c>
      <c r="AY949" s="24" t="s">
        <v>174</v>
      </c>
      <c r="BE949" s="204">
        <f t="shared" si="44"/>
        <v>0</v>
      </c>
      <c r="BF949" s="204">
        <f t="shared" si="45"/>
        <v>0</v>
      </c>
      <c r="BG949" s="204">
        <f t="shared" si="46"/>
        <v>0</v>
      </c>
      <c r="BH949" s="204">
        <f t="shared" si="47"/>
        <v>0</v>
      </c>
      <c r="BI949" s="204">
        <f t="shared" si="48"/>
        <v>0</v>
      </c>
      <c r="BJ949" s="24" t="s">
        <v>24</v>
      </c>
      <c r="BK949" s="204">
        <f t="shared" si="49"/>
        <v>0</v>
      </c>
      <c r="BL949" s="24" t="s">
        <v>269</v>
      </c>
      <c r="BM949" s="24" t="s">
        <v>1539</v>
      </c>
    </row>
    <row r="950" spans="2:65" s="1" customFormat="1" ht="22.5" customHeight="1">
      <c r="B950" s="41"/>
      <c r="C950" s="193" t="s">
        <v>1540</v>
      </c>
      <c r="D950" s="193" t="s">
        <v>176</v>
      </c>
      <c r="E950" s="194" t="s">
        <v>1541</v>
      </c>
      <c r="F950" s="195" t="s">
        <v>1542</v>
      </c>
      <c r="G950" s="196" t="s">
        <v>179</v>
      </c>
      <c r="H950" s="197">
        <v>10</v>
      </c>
      <c r="I950" s="198"/>
      <c r="J950" s="199">
        <f t="shared" si="40"/>
        <v>0</v>
      </c>
      <c r="K950" s="195" t="s">
        <v>22</v>
      </c>
      <c r="L950" s="61"/>
      <c r="M950" s="200" t="s">
        <v>22</v>
      </c>
      <c r="N950" s="201" t="s">
        <v>48</v>
      </c>
      <c r="O950" s="42"/>
      <c r="P950" s="202">
        <f t="shared" si="41"/>
        <v>0</v>
      </c>
      <c r="Q950" s="202">
        <v>3.1099999999999999E-3</v>
      </c>
      <c r="R950" s="202">
        <f t="shared" si="42"/>
        <v>3.1099999999999999E-2</v>
      </c>
      <c r="S950" s="202">
        <v>0</v>
      </c>
      <c r="T950" s="203">
        <f t="shared" si="43"/>
        <v>0</v>
      </c>
      <c r="AR950" s="24" t="s">
        <v>269</v>
      </c>
      <c r="AT950" s="24" t="s">
        <v>176</v>
      </c>
      <c r="AU950" s="24" t="s">
        <v>86</v>
      </c>
      <c r="AY950" s="24" t="s">
        <v>174</v>
      </c>
      <c r="BE950" s="204">
        <f t="shared" si="44"/>
        <v>0</v>
      </c>
      <c r="BF950" s="204">
        <f t="shared" si="45"/>
        <v>0</v>
      </c>
      <c r="BG950" s="204">
        <f t="shared" si="46"/>
        <v>0</v>
      </c>
      <c r="BH950" s="204">
        <f t="shared" si="47"/>
        <v>0</v>
      </c>
      <c r="BI950" s="204">
        <f t="shared" si="48"/>
        <v>0</v>
      </c>
      <c r="BJ950" s="24" t="s">
        <v>24</v>
      </c>
      <c r="BK950" s="204">
        <f t="shared" si="49"/>
        <v>0</v>
      </c>
      <c r="BL950" s="24" t="s">
        <v>269</v>
      </c>
      <c r="BM950" s="24" t="s">
        <v>1543</v>
      </c>
    </row>
    <row r="951" spans="2:65" s="1" customFormat="1" ht="22.5" customHeight="1">
      <c r="B951" s="41"/>
      <c r="C951" s="193" t="s">
        <v>1544</v>
      </c>
      <c r="D951" s="193" t="s">
        <v>176</v>
      </c>
      <c r="E951" s="194" t="s">
        <v>1545</v>
      </c>
      <c r="F951" s="195" t="s">
        <v>1546</v>
      </c>
      <c r="G951" s="196" t="s">
        <v>551</v>
      </c>
      <c r="H951" s="197">
        <v>49.2</v>
      </c>
      <c r="I951" s="198"/>
      <c r="J951" s="199">
        <f t="shared" si="40"/>
        <v>0</v>
      </c>
      <c r="K951" s="195" t="s">
        <v>22</v>
      </c>
      <c r="L951" s="61"/>
      <c r="M951" s="200" t="s">
        <v>22</v>
      </c>
      <c r="N951" s="201" t="s">
        <v>48</v>
      </c>
      <c r="O951" s="42"/>
      <c r="P951" s="202">
        <f t="shared" si="41"/>
        <v>0</v>
      </c>
      <c r="Q951" s="202">
        <v>2.1199999999999999E-3</v>
      </c>
      <c r="R951" s="202">
        <f t="shared" si="42"/>
        <v>0.10430400000000001</v>
      </c>
      <c r="S951" s="202">
        <v>0</v>
      </c>
      <c r="T951" s="203">
        <f t="shared" si="43"/>
        <v>0</v>
      </c>
      <c r="AR951" s="24" t="s">
        <v>269</v>
      </c>
      <c r="AT951" s="24" t="s">
        <v>176</v>
      </c>
      <c r="AU951" s="24" t="s">
        <v>86</v>
      </c>
      <c r="AY951" s="24" t="s">
        <v>174</v>
      </c>
      <c r="BE951" s="204">
        <f t="shared" si="44"/>
        <v>0</v>
      </c>
      <c r="BF951" s="204">
        <f t="shared" si="45"/>
        <v>0</v>
      </c>
      <c r="BG951" s="204">
        <f t="shared" si="46"/>
        <v>0</v>
      </c>
      <c r="BH951" s="204">
        <f t="shared" si="47"/>
        <v>0</v>
      </c>
      <c r="BI951" s="204">
        <f t="shared" si="48"/>
        <v>0</v>
      </c>
      <c r="BJ951" s="24" t="s">
        <v>24</v>
      </c>
      <c r="BK951" s="204">
        <f t="shared" si="49"/>
        <v>0</v>
      </c>
      <c r="BL951" s="24" t="s">
        <v>269</v>
      </c>
      <c r="BM951" s="24" t="s">
        <v>1547</v>
      </c>
    </row>
    <row r="952" spans="2:65" s="1" customFormat="1" ht="22.5" customHeight="1">
      <c r="B952" s="41"/>
      <c r="C952" s="193" t="s">
        <v>1548</v>
      </c>
      <c r="D952" s="193" t="s">
        <v>176</v>
      </c>
      <c r="E952" s="194" t="s">
        <v>1549</v>
      </c>
      <c r="F952" s="195" t="s">
        <v>1550</v>
      </c>
      <c r="G952" s="196" t="s">
        <v>242</v>
      </c>
      <c r="H952" s="197">
        <v>4.6829999999999998</v>
      </c>
      <c r="I952" s="198"/>
      <c r="J952" s="199">
        <f t="shared" si="40"/>
        <v>0</v>
      </c>
      <c r="K952" s="195" t="s">
        <v>22</v>
      </c>
      <c r="L952" s="61"/>
      <c r="M952" s="200" t="s">
        <v>22</v>
      </c>
      <c r="N952" s="201" t="s">
        <v>48</v>
      </c>
      <c r="O952" s="42"/>
      <c r="P952" s="202">
        <f t="shared" si="41"/>
        <v>0</v>
      </c>
      <c r="Q952" s="202">
        <v>0</v>
      </c>
      <c r="R952" s="202">
        <f t="shared" si="42"/>
        <v>0</v>
      </c>
      <c r="S952" s="202">
        <v>0</v>
      </c>
      <c r="T952" s="203">
        <f t="shared" si="43"/>
        <v>0</v>
      </c>
      <c r="AR952" s="24" t="s">
        <v>269</v>
      </c>
      <c r="AT952" s="24" t="s">
        <v>176</v>
      </c>
      <c r="AU952" s="24" t="s">
        <v>86</v>
      </c>
      <c r="AY952" s="24" t="s">
        <v>174</v>
      </c>
      <c r="BE952" s="204">
        <f t="shared" si="44"/>
        <v>0</v>
      </c>
      <c r="BF952" s="204">
        <f t="shared" si="45"/>
        <v>0</v>
      </c>
      <c r="BG952" s="204">
        <f t="shared" si="46"/>
        <v>0</v>
      </c>
      <c r="BH952" s="204">
        <f t="shared" si="47"/>
        <v>0</v>
      </c>
      <c r="BI952" s="204">
        <f t="shared" si="48"/>
        <v>0</v>
      </c>
      <c r="BJ952" s="24" t="s">
        <v>24</v>
      </c>
      <c r="BK952" s="204">
        <f t="shared" si="49"/>
        <v>0</v>
      </c>
      <c r="BL952" s="24" t="s">
        <v>269</v>
      </c>
      <c r="BM952" s="24" t="s">
        <v>1551</v>
      </c>
    </row>
    <row r="953" spans="2:65" s="10" customFormat="1" ht="29.85" customHeight="1">
      <c r="B953" s="176"/>
      <c r="C953" s="177"/>
      <c r="D953" s="190" t="s">
        <v>76</v>
      </c>
      <c r="E953" s="191" t="s">
        <v>1552</v>
      </c>
      <c r="F953" s="191" t="s">
        <v>1553</v>
      </c>
      <c r="G953" s="177"/>
      <c r="H953" s="177"/>
      <c r="I953" s="180"/>
      <c r="J953" s="192">
        <f>BK953</f>
        <v>0</v>
      </c>
      <c r="K953" s="177"/>
      <c r="L953" s="182"/>
      <c r="M953" s="183"/>
      <c r="N953" s="184"/>
      <c r="O953" s="184"/>
      <c r="P953" s="185">
        <f>SUM(P954:P961)</f>
        <v>0</v>
      </c>
      <c r="Q953" s="184"/>
      <c r="R953" s="185">
        <f>SUM(R954:R961)</f>
        <v>0.17192400000000002</v>
      </c>
      <c r="S953" s="184"/>
      <c r="T953" s="186">
        <f>SUM(T954:T961)</f>
        <v>0</v>
      </c>
      <c r="AR953" s="187" t="s">
        <v>86</v>
      </c>
      <c r="AT953" s="188" t="s">
        <v>76</v>
      </c>
      <c r="AU953" s="188" t="s">
        <v>24</v>
      </c>
      <c r="AY953" s="187" t="s">
        <v>174</v>
      </c>
      <c r="BK953" s="189">
        <f>SUM(BK954:BK961)</f>
        <v>0</v>
      </c>
    </row>
    <row r="954" spans="2:65" s="1" customFormat="1" ht="22.5" customHeight="1">
      <c r="B954" s="41"/>
      <c r="C954" s="193" t="s">
        <v>1554</v>
      </c>
      <c r="D954" s="193" t="s">
        <v>176</v>
      </c>
      <c r="E954" s="194" t="s">
        <v>1555</v>
      </c>
      <c r="F954" s="195" t="s">
        <v>1556</v>
      </c>
      <c r="G954" s="196" t="s">
        <v>179</v>
      </c>
      <c r="H954" s="197">
        <v>10</v>
      </c>
      <c r="I954" s="198"/>
      <c r="J954" s="199">
        <f>ROUND(I954*H954,2)</f>
        <v>0</v>
      </c>
      <c r="K954" s="195" t="s">
        <v>22</v>
      </c>
      <c r="L954" s="61"/>
      <c r="M954" s="200" t="s">
        <v>22</v>
      </c>
      <c r="N954" s="201" t="s">
        <v>48</v>
      </c>
      <c r="O954" s="42"/>
      <c r="P954" s="202">
        <f>O954*H954</f>
        <v>0</v>
      </c>
      <c r="Q954" s="202">
        <v>0</v>
      </c>
      <c r="R954" s="202">
        <f>Q954*H954</f>
        <v>0</v>
      </c>
      <c r="S954" s="202">
        <v>0</v>
      </c>
      <c r="T954" s="203">
        <f>S954*H954</f>
        <v>0</v>
      </c>
      <c r="AR954" s="24" t="s">
        <v>269</v>
      </c>
      <c r="AT954" s="24" t="s">
        <v>176</v>
      </c>
      <c r="AU954" s="24" t="s">
        <v>86</v>
      </c>
      <c r="AY954" s="24" t="s">
        <v>174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24" t="s">
        <v>24</v>
      </c>
      <c r="BK954" s="204">
        <f>ROUND(I954*H954,2)</f>
        <v>0</v>
      </c>
      <c r="BL954" s="24" t="s">
        <v>269</v>
      </c>
      <c r="BM954" s="24" t="s">
        <v>1557</v>
      </c>
    </row>
    <row r="955" spans="2:65" s="1" customFormat="1" ht="22.5" customHeight="1">
      <c r="B955" s="41"/>
      <c r="C955" s="245" t="s">
        <v>1558</v>
      </c>
      <c r="D955" s="245" t="s">
        <v>253</v>
      </c>
      <c r="E955" s="246" t="s">
        <v>1559</v>
      </c>
      <c r="F955" s="247" t="s">
        <v>1560</v>
      </c>
      <c r="G955" s="248" t="s">
        <v>179</v>
      </c>
      <c r="H955" s="249">
        <v>10</v>
      </c>
      <c r="I955" s="250"/>
      <c r="J955" s="251">
        <f>ROUND(I955*H955,2)</f>
        <v>0</v>
      </c>
      <c r="K955" s="247" t="s">
        <v>22</v>
      </c>
      <c r="L955" s="252"/>
      <c r="M955" s="253" t="s">
        <v>22</v>
      </c>
      <c r="N955" s="254" t="s">
        <v>48</v>
      </c>
      <c r="O955" s="42"/>
      <c r="P955" s="202">
        <f>O955*H955</f>
        <v>0</v>
      </c>
      <c r="Q955" s="202">
        <v>5.9999999999999995E-4</v>
      </c>
      <c r="R955" s="202">
        <f>Q955*H955</f>
        <v>5.9999999999999993E-3</v>
      </c>
      <c r="S955" s="202">
        <v>0</v>
      </c>
      <c r="T955" s="203">
        <f>S955*H955</f>
        <v>0</v>
      </c>
      <c r="AR955" s="24" t="s">
        <v>385</v>
      </c>
      <c r="AT955" s="24" t="s">
        <v>253</v>
      </c>
      <c r="AU955" s="24" t="s">
        <v>86</v>
      </c>
      <c r="AY955" s="24" t="s">
        <v>174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24" t="s">
        <v>24</v>
      </c>
      <c r="BK955" s="204">
        <f>ROUND(I955*H955,2)</f>
        <v>0</v>
      </c>
      <c r="BL955" s="24" t="s">
        <v>269</v>
      </c>
      <c r="BM955" s="24" t="s">
        <v>1561</v>
      </c>
    </row>
    <row r="956" spans="2:65" s="1" customFormat="1" ht="22.5" customHeight="1">
      <c r="B956" s="41"/>
      <c r="C956" s="193" t="s">
        <v>1562</v>
      </c>
      <c r="D956" s="193" t="s">
        <v>176</v>
      </c>
      <c r="E956" s="194" t="s">
        <v>1563</v>
      </c>
      <c r="F956" s="195" t="s">
        <v>1564</v>
      </c>
      <c r="G956" s="196" t="s">
        <v>223</v>
      </c>
      <c r="H956" s="197">
        <v>526.79999999999995</v>
      </c>
      <c r="I956" s="198"/>
      <c r="J956" s="199">
        <f>ROUND(I956*H956,2)</f>
        <v>0</v>
      </c>
      <c r="K956" s="195" t="s">
        <v>22</v>
      </c>
      <c r="L956" s="61"/>
      <c r="M956" s="200" t="s">
        <v>22</v>
      </c>
      <c r="N956" s="201" t="s">
        <v>48</v>
      </c>
      <c r="O956" s="42"/>
      <c r="P956" s="202">
        <f>O956*H956</f>
        <v>0</v>
      </c>
      <c r="Q956" s="202">
        <v>0</v>
      </c>
      <c r="R956" s="202">
        <f>Q956*H956</f>
        <v>0</v>
      </c>
      <c r="S956" s="202">
        <v>0</v>
      </c>
      <c r="T956" s="203">
        <f>S956*H956</f>
        <v>0</v>
      </c>
      <c r="AR956" s="24" t="s">
        <v>269</v>
      </c>
      <c r="AT956" s="24" t="s">
        <v>176</v>
      </c>
      <c r="AU956" s="24" t="s">
        <v>86</v>
      </c>
      <c r="AY956" s="24" t="s">
        <v>174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24" t="s">
        <v>24</v>
      </c>
      <c r="BK956" s="204">
        <f>ROUND(I956*H956,2)</f>
        <v>0</v>
      </c>
      <c r="BL956" s="24" t="s">
        <v>269</v>
      </c>
      <c r="BM956" s="24" t="s">
        <v>1565</v>
      </c>
    </row>
    <row r="957" spans="2:65" s="1" customFormat="1" ht="22.5" customHeight="1">
      <c r="B957" s="41"/>
      <c r="C957" s="245" t="s">
        <v>1566</v>
      </c>
      <c r="D957" s="245" t="s">
        <v>253</v>
      </c>
      <c r="E957" s="246" t="s">
        <v>1567</v>
      </c>
      <c r="F957" s="247" t="s">
        <v>1568</v>
      </c>
      <c r="G957" s="248" t="s">
        <v>1432</v>
      </c>
      <c r="H957" s="249">
        <v>9.9</v>
      </c>
      <c r="I957" s="250"/>
      <c r="J957" s="251">
        <f>ROUND(I957*H957,2)</f>
        <v>0</v>
      </c>
      <c r="K957" s="247" t="s">
        <v>22</v>
      </c>
      <c r="L957" s="252"/>
      <c r="M957" s="253" t="s">
        <v>22</v>
      </c>
      <c r="N957" s="254" t="s">
        <v>48</v>
      </c>
      <c r="O957" s="42"/>
      <c r="P957" s="202">
        <f>O957*H957</f>
        <v>0</v>
      </c>
      <c r="Q957" s="202">
        <v>1.4E-2</v>
      </c>
      <c r="R957" s="202">
        <f>Q957*H957</f>
        <v>0.1386</v>
      </c>
      <c r="S957" s="202">
        <v>0</v>
      </c>
      <c r="T957" s="203">
        <f>S957*H957</f>
        <v>0</v>
      </c>
      <c r="AR957" s="24" t="s">
        <v>385</v>
      </c>
      <c r="AT957" s="24" t="s">
        <v>253</v>
      </c>
      <c r="AU957" s="24" t="s">
        <v>86</v>
      </c>
      <c r="AY957" s="24" t="s">
        <v>174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24" t="s">
        <v>24</v>
      </c>
      <c r="BK957" s="204">
        <f>ROUND(I957*H957,2)</f>
        <v>0</v>
      </c>
      <c r="BL957" s="24" t="s">
        <v>269</v>
      </c>
      <c r="BM957" s="24" t="s">
        <v>1569</v>
      </c>
    </row>
    <row r="958" spans="2:65" s="12" customFormat="1" ht="13.5">
      <c r="B958" s="217"/>
      <c r="C958" s="218"/>
      <c r="D958" s="230" t="s">
        <v>191</v>
      </c>
      <c r="E958" s="218"/>
      <c r="F958" s="241" t="s">
        <v>1570</v>
      </c>
      <c r="G958" s="218"/>
      <c r="H958" s="242">
        <v>9.9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191</v>
      </c>
      <c r="AU958" s="227" t="s">
        <v>86</v>
      </c>
      <c r="AV958" s="12" t="s">
        <v>86</v>
      </c>
      <c r="AW958" s="12" t="s">
        <v>6</v>
      </c>
      <c r="AX958" s="12" t="s">
        <v>24</v>
      </c>
      <c r="AY958" s="227" t="s">
        <v>174</v>
      </c>
    </row>
    <row r="959" spans="2:65" s="1" customFormat="1" ht="22.5" customHeight="1">
      <c r="B959" s="41"/>
      <c r="C959" s="245" t="s">
        <v>1571</v>
      </c>
      <c r="D959" s="245" t="s">
        <v>253</v>
      </c>
      <c r="E959" s="246" t="s">
        <v>1572</v>
      </c>
      <c r="F959" s="247" t="s">
        <v>1573</v>
      </c>
      <c r="G959" s="248" t="s">
        <v>1432</v>
      </c>
      <c r="H959" s="249">
        <v>29.7</v>
      </c>
      <c r="I959" s="250"/>
      <c r="J959" s="251">
        <f>ROUND(I959*H959,2)</f>
        <v>0</v>
      </c>
      <c r="K959" s="247" t="s">
        <v>22</v>
      </c>
      <c r="L959" s="252"/>
      <c r="M959" s="253" t="s">
        <v>22</v>
      </c>
      <c r="N959" s="254" t="s">
        <v>48</v>
      </c>
      <c r="O959" s="42"/>
      <c r="P959" s="202">
        <f>O959*H959</f>
        <v>0</v>
      </c>
      <c r="Q959" s="202">
        <v>9.2000000000000003E-4</v>
      </c>
      <c r="R959" s="202">
        <f>Q959*H959</f>
        <v>2.7324000000000001E-2</v>
      </c>
      <c r="S959" s="202">
        <v>0</v>
      </c>
      <c r="T959" s="203">
        <f>S959*H959</f>
        <v>0</v>
      </c>
      <c r="AR959" s="24" t="s">
        <v>385</v>
      </c>
      <c r="AT959" s="24" t="s">
        <v>253</v>
      </c>
      <c r="AU959" s="24" t="s">
        <v>86</v>
      </c>
      <c r="AY959" s="24" t="s">
        <v>174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24" t="s">
        <v>24</v>
      </c>
      <c r="BK959" s="204">
        <f>ROUND(I959*H959,2)</f>
        <v>0</v>
      </c>
      <c r="BL959" s="24" t="s">
        <v>269</v>
      </c>
      <c r="BM959" s="24" t="s">
        <v>1574</v>
      </c>
    </row>
    <row r="960" spans="2:65" s="12" customFormat="1" ht="13.5">
      <c r="B960" s="217"/>
      <c r="C960" s="218"/>
      <c r="D960" s="230" t="s">
        <v>191</v>
      </c>
      <c r="E960" s="218"/>
      <c r="F960" s="241" t="s">
        <v>1575</v>
      </c>
      <c r="G960" s="218"/>
      <c r="H960" s="242">
        <v>29.7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191</v>
      </c>
      <c r="AU960" s="227" t="s">
        <v>86</v>
      </c>
      <c r="AV960" s="12" t="s">
        <v>86</v>
      </c>
      <c r="AW960" s="12" t="s">
        <v>6</v>
      </c>
      <c r="AX960" s="12" t="s">
        <v>24</v>
      </c>
      <c r="AY960" s="227" t="s">
        <v>174</v>
      </c>
    </row>
    <row r="961" spans="2:65" s="1" customFormat="1" ht="22.5" customHeight="1">
      <c r="B961" s="41"/>
      <c r="C961" s="193" t="s">
        <v>1576</v>
      </c>
      <c r="D961" s="193" t="s">
        <v>176</v>
      </c>
      <c r="E961" s="194" t="s">
        <v>1577</v>
      </c>
      <c r="F961" s="195" t="s">
        <v>1578</v>
      </c>
      <c r="G961" s="196" t="s">
        <v>242</v>
      </c>
      <c r="H961" s="197">
        <v>0.157</v>
      </c>
      <c r="I961" s="198"/>
      <c r="J961" s="199">
        <f>ROUND(I961*H961,2)</f>
        <v>0</v>
      </c>
      <c r="K961" s="195" t="s">
        <v>22</v>
      </c>
      <c r="L961" s="61"/>
      <c r="M961" s="200" t="s">
        <v>22</v>
      </c>
      <c r="N961" s="201" t="s">
        <v>48</v>
      </c>
      <c r="O961" s="42"/>
      <c r="P961" s="202">
        <f>O961*H961</f>
        <v>0</v>
      </c>
      <c r="Q961" s="202">
        <v>0</v>
      </c>
      <c r="R961" s="202">
        <f>Q961*H961</f>
        <v>0</v>
      </c>
      <c r="S961" s="202">
        <v>0</v>
      </c>
      <c r="T961" s="203">
        <f>S961*H961</f>
        <v>0</v>
      </c>
      <c r="AR961" s="24" t="s">
        <v>269</v>
      </c>
      <c r="AT961" s="24" t="s">
        <v>176</v>
      </c>
      <c r="AU961" s="24" t="s">
        <v>86</v>
      </c>
      <c r="AY961" s="24" t="s">
        <v>174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24" t="s">
        <v>24</v>
      </c>
      <c r="BK961" s="204">
        <f>ROUND(I961*H961,2)</f>
        <v>0</v>
      </c>
      <c r="BL961" s="24" t="s">
        <v>269</v>
      </c>
      <c r="BM961" s="24" t="s">
        <v>1579</v>
      </c>
    </row>
    <row r="962" spans="2:65" s="10" customFormat="1" ht="29.85" customHeight="1">
      <c r="B962" s="176"/>
      <c r="C962" s="177"/>
      <c r="D962" s="190" t="s">
        <v>76</v>
      </c>
      <c r="E962" s="191" t="s">
        <v>1580</v>
      </c>
      <c r="F962" s="191" t="s">
        <v>1581</v>
      </c>
      <c r="G962" s="177"/>
      <c r="H962" s="177"/>
      <c r="I962" s="180"/>
      <c r="J962" s="192">
        <f>BK962</f>
        <v>0</v>
      </c>
      <c r="K962" s="177"/>
      <c r="L962" s="182"/>
      <c r="M962" s="183"/>
      <c r="N962" s="184"/>
      <c r="O962" s="184"/>
      <c r="P962" s="185">
        <f>SUM(P963:P995)</f>
        <v>0</v>
      </c>
      <c r="Q962" s="184"/>
      <c r="R962" s="185">
        <f>SUM(R963:R995)</f>
        <v>0.51385499999999995</v>
      </c>
      <c r="S962" s="184"/>
      <c r="T962" s="186">
        <f>SUM(T963:T995)</f>
        <v>0.51200000000000001</v>
      </c>
      <c r="AR962" s="187" t="s">
        <v>86</v>
      </c>
      <c r="AT962" s="188" t="s">
        <v>76</v>
      </c>
      <c r="AU962" s="188" t="s">
        <v>24</v>
      </c>
      <c r="AY962" s="187" t="s">
        <v>174</v>
      </c>
      <c r="BK962" s="189">
        <f>SUM(BK963:BK995)</f>
        <v>0</v>
      </c>
    </row>
    <row r="963" spans="2:65" s="1" customFormat="1" ht="22.5" customHeight="1">
      <c r="B963" s="41"/>
      <c r="C963" s="193" t="s">
        <v>1582</v>
      </c>
      <c r="D963" s="193" t="s">
        <v>176</v>
      </c>
      <c r="E963" s="194" t="s">
        <v>1583</v>
      </c>
      <c r="F963" s="195" t="s">
        <v>1584</v>
      </c>
      <c r="G963" s="196" t="s">
        <v>179</v>
      </c>
      <c r="H963" s="197">
        <v>1</v>
      </c>
      <c r="I963" s="198"/>
      <c r="J963" s="199">
        <f t="shared" ref="J963:J988" si="50">ROUND(I963*H963,2)</f>
        <v>0</v>
      </c>
      <c r="K963" s="195" t="s">
        <v>180</v>
      </c>
      <c r="L963" s="61"/>
      <c r="M963" s="200" t="s">
        <v>22</v>
      </c>
      <c r="N963" s="201" t="s">
        <v>48</v>
      </c>
      <c r="O963" s="42"/>
      <c r="P963" s="202">
        <f t="shared" ref="P963:P988" si="51">O963*H963</f>
        <v>0</v>
      </c>
      <c r="Q963" s="202">
        <v>4.2000000000000002E-4</v>
      </c>
      <c r="R963" s="202">
        <f t="shared" ref="R963:R988" si="52">Q963*H963</f>
        <v>4.2000000000000002E-4</v>
      </c>
      <c r="S963" s="202">
        <v>0</v>
      </c>
      <c r="T963" s="203">
        <f t="shared" ref="T963:T988" si="53">S963*H963</f>
        <v>0</v>
      </c>
      <c r="AR963" s="24" t="s">
        <v>269</v>
      </c>
      <c r="AT963" s="24" t="s">
        <v>176</v>
      </c>
      <c r="AU963" s="24" t="s">
        <v>86</v>
      </c>
      <c r="AY963" s="24" t="s">
        <v>174</v>
      </c>
      <c r="BE963" s="204">
        <f t="shared" ref="BE963:BE988" si="54">IF(N963="základní",J963,0)</f>
        <v>0</v>
      </c>
      <c r="BF963" s="204">
        <f t="shared" ref="BF963:BF988" si="55">IF(N963="snížená",J963,0)</f>
        <v>0</v>
      </c>
      <c r="BG963" s="204">
        <f t="shared" ref="BG963:BG988" si="56">IF(N963="zákl. přenesená",J963,0)</f>
        <v>0</v>
      </c>
      <c r="BH963" s="204">
        <f t="shared" ref="BH963:BH988" si="57">IF(N963="sníž. přenesená",J963,0)</f>
        <v>0</v>
      </c>
      <c r="BI963" s="204">
        <f t="shared" ref="BI963:BI988" si="58">IF(N963="nulová",J963,0)</f>
        <v>0</v>
      </c>
      <c r="BJ963" s="24" t="s">
        <v>24</v>
      </c>
      <c r="BK963" s="204">
        <f t="shared" ref="BK963:BK988" si="59">ROUND(I963*H963,2)</f>
        <v>0</v>
      </c>
      <c r="BL963" s="24" t="s">
        <v>269</v>
      </c>
      <c r="BM963" s="24" t="s">
        <v>1585</v>
      </c>
    </row>
    <row r="964" spans="2:65" s="1" customFormat="1" ht="44.25" customHeight="1">
      <c r="B964" s="41"/>
      <c r="C964" s="245" t="s">
        <v>1586</v>
      </c>
      <c r="D964" s="245" t="s">
        <v>253</v>
      </c>
      <c r="E964" s="246" t="s">
        <v>1587</v>
      </c>
      <c r="F964" s="247" t="s">
        <v>1588</v>
      </c>
      <c r="G964" s="248" t="s">
        <v>179</v>
      </c>
      <c r="H964" s="249">
        <v>1</v>
      </c>
      <c r="I964" s="250"/>
      <c r="J964" s="251">
        <f t="shared" si="50"/>
        <v>0</v>
      </c>
      <c r="K964" s="247" t="s">
        <v>180</v>
      </c>
      <c r="L964" s="252"/>
      <c r="M964" s="253" t="s">
        <v>22</v>
      </c>
      <c r="N964" s="254" t="s">
        <v>48</v>
      </c>
      <c r="O964" s="42"/>
      <c r="P964" s="202">
        <f t="shared" si="51"/>
        <v>0</v>
      </c>
      <c r="Q964" s="202">
        <v>2.8000000000000001E-2</v>
      </c>
      <c r="R964" s="202">
        <f t="shared" si="52"/>
        <v>2.8000000000000001E-2</v>
      </c>
      <c r="S964" s="202">
        <v>0</v>
      </c>
      <c r="T964" s="203">
        <f t="shared" si="53"/>
        <v>0</v>
      </c>
      <c r="AR964" s="24" t="s">
        <v>385</v>
      </c>
      <c r="AT964" s="24" t="s">
        <v>253</v>
      </c>
      <c r="AU964" s="24" t="s">
        <v>86</v>
      </c>
      <c r="AY964" s="24" t="s">
        <v>174</v>
      </c>
      <c r="BE964" s="204">
        <f t="shared" si="54"/>
        <v>0</v>
      </c>
      <c r="BF964" s="204">
        <f t="shared" si="55"/>
        <v>0</v>
      </c>
      <c r="BG964" s="204">
        <f t="shared" si="56"/>
        <v>0</v>
      </c>
      <c r="BH964" s="204">
        <f t="shared" si="57"/>
        <v>0</v>
      </c>
      <c r="BI964" s="204">
        <f t="shared" si="58"/>
        <v>0</v>
      </c>
      <c r="BJ964" s="24" t="s">
        <v>24</v>
      </c>
      <c r="BK964" s="204">
        <f t="shared" si="59"/>
        <v>0</v>
      </c>
      <c r="BL964" s="24" t="s">
        <v>269</v>
      </c>
      <c r="BM964" s="24" t="s">
        <v>1589</v>
      </c>
    </row>
    <row r="965" spans="2:65" s="1" customFormat="1" ht="31.5" customHeight="1">
      <c r="B965" s="41"/>
      <c r="C965" s="193" t="s">
        <v>1590</v>
      </c>
      <c r="D965" s="193" t="s">
        <v>176</v>
      </c>
      <c r="E965" s="194" t="s">
        <v>1591</v>
      </c>
      <c r="F965" s="195" t="s">
        <v>1592</v>
      </c>
      <c r="G965" s="196" t="s">
        <v>179</v>
      </c>
      <c r="H965" s="197">
        <v>15</v>
      </c>
      <c r="I965" s="198"/>
      <c r="J965" s="199">
        <f t="shared" si="50"/>
        <v>0</v>
      </c>
      <c r="K965" s="195" t="s">
        <v>180</v>
      </c>
      <c r="L965" s="61"/>
      <c r="M965" s="200" t="s">
        <v>22</v>
      </c>
      <c r="N965" s="201" t="s">
        <v>48</v>
      </c>
      <c r="O965" s="42"/>
      <c r="P965" s="202">
        <f t="shared" si="51"/>
        <v>0</v>
      </c>
      <c r="Q965" s="202">
        <v>0</v>
      </c>
      <c r="R965" s="202">
        <f t="shared" si="52"/>
        <v>0</v>
      </c>
      <c r="S965" s="202">
        <v>0</v>
      </c>
      <c r="T965" s="203">
        <f t="shared" si="53"/>
        <v>0</v>
      </c>
      <c r="AR965" s="24" t="s">
        <v>269</v>
      </c>
      <c r="AT965" s="24" t="s">
        <v>176</v>
      </c>
      <c r="AU965" s="24" t="s">
        <v>86</v>
      </c>
      <c r="AY965" s="24" t="s">
        <v>174</v>
      </c>
      <c r="BE965" s="204">
        <f t="shared" si="54"/>
        <v>0</v>
      </c>
      <c r="BF965" s="204">
        <f t="shared" si="55"/>
        <v>0</v>
      </c>
      <c r="BG965" s="204">
        <f t="shared" si="56"/>
        <v>0</v>
      </c>
      <c r="BH965" s="204">
        <f t="shared" si="57"/>
        <v>0</v>
      </c>
      <c r="BI965" s="204">
        <f t="shared" si="58"/>
        <v>0</v>
      </c>
      <c r="BJ965" s="24" t="s">
        <v>24</v>
      </c>
      <c r="BK965" s="204">
        <f t="shared" si="59"/>
        <v>0</v>
      </c>
      <c r="BL965" s="24" t="s">
        <v>269</v>
      </c>
      <c r="BM965" s="24" t="s">
        <v>1593</v>
      </c>
    </row>
    <row r="966" spans="2:65" s="1" customFormat="1" ht="44.25" customHeight="1">
      <c r="B966" s="41"/>
      <c r="C966" s="245" t="s">
        <v>1594</v>
      </c>
      <c r="D966" s="245" t="s">
        <v>253</v>
      </c>
      <c r="E966" s="246" t="s">
        <v>1595</v>
      </c>
      <c r="F966" s="247" t="s">
        <v>1596</v>
      </c>
      <c r="G966" s="248" t="s">
        <v>179</v>
      </c>
      <c r="H966" s="249">
        <v>7</v>
      </c>
      <c r="I966" s="250"/>
      <c r="J966" s="251">
        <f t="shared" si="50"/>
        <v>0</v>
      </c>
      <c r="K966" s="247" t="s">
        <v>22</v>
      </c>
      <c r="L966" s="252"/>
      <c r="M966" s="253" t="s">
        <v>22</v>
      </c>
      <c r="N966" s="254" t="s">
        <v>48</v>
      </c>
      <c r="O966" s="42"/>
      <c r="P966" s="202">
        <f t="shared" si="51"/>
        <v>0</v>
      </c>
      <c r="Q966" s="202">
        <v>1.6500000000000001E-2</v>
      </c>
      <c r="R966" s="202">
        <f t="shared" si="52"/>
        <v>0.11550000000000001</v>
      </c>
      <c r="S966" s="202">
        <v>0</v>
      </c>
      <c r="T966" s="203">
        <f t="shared" si="53"/>
        <v>0</v>
      </c>
      <c r="AR966" s="24" t="s">
        <v>385</v>
      </c>
      <c r="AT966" s="24" t="s">
        <v>253</v>
      </c>
      <c r="AU966" s="24" t="s">
        <v>86</v>
      </c>
      <c r="AY966" s="24" t="s">
        <v>174</v>
      </c>
      <c r="BE966" s="204">
        <f t="shared" si="54"/>
        <v>0</v>
      </c>
      <c r="BF966" s="204">
        <f t="shared" si="55"/>
        <v>0</v>
      </c>
      <c r="BG966" s="204">
        <f t="shared" si="56"/>
        <v>0</v>
      </c>
      <c r="BH966" s="204">
        <f t="shared" si="57"/>
        <v>0</v>
      </c>
      <c r="BI966" s="204">
        <f t="shared" si="58"/>
        <v>0</v>
      </c>
      <c r="BJ966" s="24" t="s">
        <v>24</v>
      </c>
      <c r="BK966" s="204">
        <f t="shared" si="59"/>
        <v>0</v>
      </c>
      <c r="BL966" s="24" t="s">
        <v>269</v>
      </c>
      <c r="BM966" s="24" t="s">
        <v>1597</v>
      </c>
    </row>
    <row r="967" spans="2:65" s="1" customFormat="1" ht="44.25" customHeight="1">
      <c r="B967" s="41"/>
      <c r="C967" s="245" t="s">
        <v>1598</v>
      </c>
      <c r="D967" s="245" t="s">
        <v>253</v>
      </c>
      <c r="E967" s="246" t="s">
        <v>1599</v>
      </c>
      <c r="F967" s="247" t="s">
        <v>1600</v>
      </c>
      <c r="G967" s="248" t="s">
        <v>179</v>
      </c>
      <c r="H967" s="249">
        <v>8</v>
      </c>
      <c r="I967" s="250"/>
      <c r="J967" s="251">
        <f t="shared" si="50"/>
        <v>0</v>
      </c>
      <c r="K967" s="247" t="s">
        <v>22</v>
      </c>
      <c r="L967" s="252"/>
      <c r="M967" s="253" t="s">
        <v>22</v>
      </c>
      <c r="N967" s="254" t="s">
        <v>48</v>
      </c>
      <c r="O967" s="42"/>
      <c r="P967" s="202">
        <f t="shared" si="51"/>
        <v>0</v>
      </c>
      <c r="Q967" s="202">
        <v>1.8499999999999999E-2</v>
      </c>
      <c r="R967" s="202">
        <f t="shared" si="52"/>
        <v>0.14799999999999999</v>
      </c>
      <c r="S967" s="202">
        <v>0</v>
      </c>
      <c r="T967" s="203">
        <f t="shared" si="53"/>
        <v>0</v>
      </c>
      <c r="AR967" s="24" t="s">
        <v>385</v>
      </c>
      <c r="AT967" s="24" t="s">
        <v>253</v>
      </c>
      <c r="AU967" s="24" t="s">
        <v>86</v>
      </c>
      <c r="AY967" s="24" t="s">
        <v>174</v>
      </c>
      <c r="BE967" s="204">
        <f t="shared" si="54"/>
        <v>0</v>
      </c>
      <c r="BF967" s="204">
        <f t="shared" si="55"/>
        <v>0</v>
      </c>
      <c r="BG967" s="204">
        <f t="shared" si="56"/>
        <v>0</v>
      </c>
      <c r="BH967" s="204">
        <f t="shared" si="57"/>
        <v>0</v>
      </c>
      <c r="BI967" s="204">
        <f t="shared" si="58"/>
        <v>0</v>
      </c>
      <c r="BJ967" s="24" t="s">
        <v>24</v>
      </c>
      <c r="BK967" s="204">
        <f t="shared" si="59"/>
        <v>0</v>
      </c>
      <c r="BL967" s="24" t="s">
        <v>269</v>
      </c>
      <c r="BM967" s="24" t="s">
        <v>1601</v>
      </c>
    </row>
    <row r="968" spans="2:65" s="1" customFormat="1" ht="31.5" customHeight="1">
      <c r="B968" s="41"/>
      <c r="C968" s="193" t="s">
        <v>1602</v>
      </c>
      <c r="D968" s="193" t="s">
        <v>176</v>
      </c>
      <c r="E968" s="194" t="s">
        <v>1603</v>
      </c>
      <c r="F968" s="195" t="s">
        <v>1604</v>
      </c>
      <c r="G968" s="196" t="s">
        <v>179</v>
      </c>
      <c r="H968" s="197">
        <v>5</v>
      </c>
      <c r="I968" s="198"/>
      <c r="J968" s="199">
        <f t="shared" si="50"/>
        <v>0</v>
      </c>
      <c r="K968" s="195" t="s">
        <v>180</v>
      </c>
      <c r="L968" s="61"/>
      <c r="M968" s="200" t="s">
        <v>22</v>
      </c>
      <c r="N968" s="201" t="s">
        <v>48</v>
      </c>
      <c r="O968" s="42"/>
      <c r="P968" s="202">
        <f t="shared" si="51"/>
        <v>0</v>
      </c>
      <c r="Q968" s="202">
        <v>0</v>
      </c>
      <c r="R968" s="202">
        <f t="shared" si="52"/>
        <v>0</v>
      </c>
      <c r="S968" s="202">
        <v>0</v>
      </c>
      <c r="T968" s="203">
        <f t="shared" si="53"/>
        <v>0</v>
      </c>
      <c r="AR968" s="24" t="s">
        <v>269</v>
      </c>
      <c r="AT968" s="24" t="s">
        <v>176</v>
      </c>
      <c r="AU968" s="24" t="s">
        <v>86</v>
      </c>
      <c r="AY968" s="24" t="s">
        <v>174</v>
      </c>
      <c r="BE968" s="204">
        <f t="shared" si="54"/>
        <v>0</v>
      </c>
      <c r="BF968" s="204">
        <f t="shared" si="55"/>
        <v>0</v>
      </c>
      <c r="BG968" s="204">
        <f t="shared" si="56"/>
        <v>0</v>
      </c>
      <c r="BH968" s="204">
        <f t="shared" si="57"/>
        <v>0</v>
      </c>
      <c r="BI968" s="204">
        <f t="shared" si="58"/>
        <v>0</v>
      </c>
      <c r="BJ968" s="24" t="s">
        <v>24</v>
      </c>
      <c r="BK968" s="204">
        <f t="shared" si="59"/>
        <v>0</v>
      </c>
      <c r="BL968" s="24" t="s">
        <v>269</v>
      </c>
      <c r="BM968" s="24" t="s">
        <v>1605</v>
      </c>
    </row>
    <row r="969" spans="2:65" s="1" customFormat="1" ht="44.25" customHeight="1">
      <c r="B969" s="41"/>
      <c r="C969" s="245" t="s">
        <v>1606</v>
      </c>
      <c r="D969" s="245" t="s">
        <v>253</v>
      </c>
      <c r="E969" s="246" t="s">
        <v>1607</v>
      </c>
      <c r="F969" s="247" t="s">
        <v>1608</v>
      </c>
      <c r="G969" s="248" t="s">
        <v>179</v>
      </c>
      <c r="H969" s="249">
        <v>1</v>
      </c>
      <c r="I969" s="250"/>
      <c r="J969" s="251">
        <f t="shared" si="50"/>
        <v>0</v>
      </c>
      <c r="K969" s="247" t="s">
        <v>180</v>
      </c>
      <c r="L969" s="252"/>
      <c r="M969" s="253" t="s">
        <v>22</v>
      </c>
      <c r="N969" s="254" t="s">
        <v>48</v>
      </c>
      <c r="O969" s="42"/>
      <c r="P969" s="202">
        <f t="shared" si="51"/>
        <v>0</v>
      </c>
      <c r="Q969" s="202">
        <v>2.1499999999999998E-2</v>
      </c>
      <c r="R969" s="202">
        <f t="shared" si="52"/>
        <v>2.1499999999999998E-2</v>
      </c>
      <c r="S969" s="202">
        <v>0</v>
      </c>
      <c r="T969" s="203">
        <f t="shared" si="53"/>
        <v>0</v>
      </c>
      <c r="AR969" s="24" t="s">
        <v>385</v>
      </c>
      <c r="AT969" s="24" t="s">
        <v>253</v>
      </c>
      <c r="AU969" s="24" t="s">
        <v>86</v>
      </c>
      <c r="AY969" s="24" t="s">
        <v>174</v>
      </c>
      <c r="BE969" s="204">
        <f t="shared" si="54"/>
        <v>0</v>
      </c>
      <c r="BF969" s="204">
        <f t="shared" si="55"/>
        <v>0</v>
      </c>
      <c r="BG969" s="204">
        <f t="shared" si="56"/>
        <v>0</v>
      </c>
      <c r="BH969" s="204">
        <f t="shared" si="57"/>
        <v>0</v>
      </c>
      <c r="BI969" s="204">
        <f t="shared" si="58"/>
        <v>0</v>
      </c>
      <c r="BJ969" s="24" t="s">
        <v>24</v>
      </c>
      <c r="BK969" s="204">
        <f t="shared" si="59"/>
        <v>0</v>
      </c>
      <c r="BL969" s="24" t="s">
        <v>269</v>
      </c>
      <c r="BM969" s="24" t="s">
        <v>1609</v>
      </c>
    </row>
    <row r="970" spans="2:65" s="1" customFormat="1" ht="31.5" customHeight="1">
      <c r="B970" s="41"/>
      <c r="C970" s="245" t="s">
        <v>1610</v>
      </c>
      <c r="D970" s="245" t="s">
        <v>253</v>
      </c>
      <c r="E970" s="246" t="s">
        <v>1611</v>
      </c>
      <c r="F970" s="247" t="s">
        <v>1612</v>
      </c>
      <c r="G970" s="248" t="s">
        <v>179</v>
      </c>
      <c r="H970" s="249">
        <v>1</v>
      </c>
      <c r="I970" s="250"/>
      <c r="J970" s="251">
        <f t="shared" si="50"/>
        <v>0</v>
      </c>
      <c r="K970" s="247" t="s">
        <v>22</v>
      </c>
      <c r="L970" s="252"/>
      <c r="M970" s="253" t="s">
        <v>22</v>
      </c>
      <c r="N970" s="254" t="s">
        <v>48</v>
      </c>
      <c r="O970" s="42"/>
      <c r="P970" s="202">
        <f t="shared" si="51"/>
        <v>0</v>
      </c>
      <c r="Q970" s="202">
        <v>2.7E-2</v>
      </c>
      <c r="R970" s="202">
        <f t="shared" si="52"/>
        <v>2.7E-2</v>
      </c>
      <c r="S970" s="202">
        <v>0</v>
      </c>
      <c r="T970" s="203">
        <f t="shared" si="53"/>
        <v>0</v>
      </c>
      <c r="AR970" s="24" t="s">
        <v>385</v>
      </c>
      <c r="AT970" s="24" t="s">
        <v>253</v>
      </c>
      <c r="AU970" s="24" t="s">
        <v>86</v>
      </c>
      <c r="AY970" s="24" t="s">
        <v>174</v>
      </c>
      <c r="BE970" s="204">
        <f t="shared" si="54"/>
        <v>0</v>
      </c>
      <c r="BF970" s="204">
        <f t="shared" si="55"/>
        <v>0</v>
      </c>
      <c r="BG970" s="204">
        <f t="shared" si="56"/>
        <v>0</v>
      </c>
      <c r="BH970" s="204">
        <f t="shared" si="57"/>
        <v>0</v>
      </c>
      <c r="BI970" s="204">
        <f t="shared" si="58"/>
        <v>0</v>
      </c>
      <c r="BJ970" s="24" t="s">
        <v>24</v>
      </c>
      <c r="BK970" s="204">
        <f t="shared" si="59"/>
        <v>0</v>
      </c>
      <c r="BL970" s="24" t="s">
        <v>269</v>
      </c>
      <c r="BM970" s="24" t="s">
        <v>1613</v>
      </c>
    </row>
    <row r="971" spans="2:65" s="1" customFormat="1" ht="44.25" customHeight="1">
      <c r="B971" s="41"/>
      <c r="C971" s="245" t="s">
        <v>1614</v>
      </c>
      <c r="D971" s="245" t="s">
        <v>253</v>
      </c>
      <c r="E971" s="246" t="s">
        <v>1615</v>
      </c>
      <c r="F971" s="247" t="s">
        <v>1616</v>
      </c>
      <c r="G971" s="248" t="s">
        <v>179</v>
      </c>
      <c r="H971" s="249">
        <v>1</v>
      </c>
      <c r="I971" s="250"/>
      <c r="J971" s="251">
        <f t="shared" si="50"/>
        <v>0</v>
      </c>
      <c r="K971" s="247" t="s">
        <v>22</v>
      </c>
      <c r="L971" s="252"/>
      <c r="M971" s="253" t="s">
        <v>22</v>
      </c>
      <c r="N971" s="254" t="s">
        <v>48</v>
      </c>
      <c r="O971" s="42"/>
      <c r="P971" s="202">
        <f t="shared" si="51"/>
        <v>0</v>
      </c>
      <c r="Q971" s="202">
        <v>2.1499999999999998E-2</v>
      </c>
      <c r="R971" s="202">
        <f t="shared" si="52"/>
        <v>2.1499999999999998E-2</v>
      </c>
      <c r="S971" s="202">
        <v>0</v>
      </c>
      <c r="T971" s="203">
        <f t="shared" si="53"/>
        <v>0</v>
      </c>
      <c r="AR971" s="24" t="s">
        <v>385</v>
      </c>
      <c r="AT971" s="24" t="s">
        <v>253</v>
      </c>
      <c r="AU971" s="24" t="s">
        <v>86</v>
      </c>
      <c r="AY971" s="24" t="s">
        <v>174</v>
      </c>
      <c r="BE971" s="204">
        <f t="shared" si="54"/>
        <v>0</v>
      </c>
      <c r="BF971" s="204">
        <f t="shared" si="55"/>
        <v>0</v>
      </c>
      <c r="BG971" s="204">
        <f t="shared" si="56"/>
        <v>0</v>
      </c>
      <c r="BH971" s="204">
        <f t="shared" si="57"/>
        <v>0</v>
      </c>
      <c r="BI971" s="204">
        <f t="shared" si="58"/>
        <v>0</v>
      </c>
      <c r="BJ971" s="24" t="s">
        <v>24</v>
      </c>
      <c r="BK971" s="204">
        <f t="shared" si="59"/>
        <v>0</v>
      </c>
      <c r="BL971" s="24" t="s">
        <v>269</v>
      </c>
      <c r="BM971" s="24" t="s">
        <v>1617</v>
      </c>
    </row>
    <row r="972" spans="2:65" s="1" customFormat="1" ht="44.25" customHeight="1">
      <c r="B972" s="41"/>
      <c r="C972" s="245" t="s">
        <v>1618</v>
      </c>
      <c r="D972" s="245" t="s">
        <v>253</v>
      </c>
      <c r="E972" s="246" t="s">
        <v>1619</v>
      </c>
      <c r="F972" s="247" t="s">
        <v>1620</v>
      </c>
      <c r="G972" s="248" t="s">
        <v>179</v>
      </c>
      <c r="H972" s="249">
        <v>2</v>
      </c>
      <c r="I972" s="250"/>
      <c r="J972" s="251">
        <f t="shared" si="50"/>
        <v>0</v>
      </c>
      <c r="K972" s="247" t="s">
        <v>22</v>
      </c>
      <c r="L972" s="252"/>
      <c r="M972" s="253" t="s">
        <v>22</v>
      </c>
      <c r="N972" s="254" t="s">
        <v>48</v>
      </c>
      <c r="O972" s="42"/>
      <c r="P972" s="202">
        <f t="shared" si="51"/>
        <v>0</v>
      </c>
      <c r="Q972" s="202">
        <v>2.1499999999999998E-2</v>
      </c>
      <c r="R972" s="202">
        <f t="shared" si="52"/>
        <v>4.2999999999999997E-2</v>
      </c>
      <c r="S972" s="202">
        <v>0</v>
      </c>
      <c r="T972" s="203">
        <f t="shared" si="53"/>
        <v>0</v>
      </c>
      <c r="AR972" s="24" t="s">
        <v>385</v>
      </c>
      <c r="AT972" s="24" t="s">
        <v>253</v>
      </c>
      <c r="AU972" s="24" t="s">
        <v>86</v>
      </c>
      <c r="AY972" s="24" t="s">
        <v>174</v>
      </c>
      <c r="BE972" s="204">
        <f t="shared" si="54"/>
        <v>0</v>
      </c>
      <c r="BF972" s="204">
        <f t="shared" si="55"/>
        <v>0</v>
      </c>
      <c r="BG972" s="204">
        <f t="shared" si="56"/>
        <v>0</v>
      </c>
      <c r="BH972" s="204">
        <f t="shared" si="57"/>
        <v>0</v>
      </c>
      <c r="BI972" s="204">
        <f t="shared" si="58"/>
        <v>0</v>
      </c>
      <c r="BJ972" s="24" t="s">
        <v>24</v>
      </c>
      <c r="BK972" s="204">
        <f t="shared" si="59"/>
        <v>0</v>
      </c>
      <c r="BL972" s="24" t="s">
        <v>269</v>
      </c>
      <c r="BM972" s="24" t="s">
        <v>1621</v>
      </c>
    </row>
    <row r="973" spans="2:65" s="1" customFormat="1" ht="31.5" customHeight="1">
      <c r="B973" s="41"/>
      <c r="C973" s="193" t="s">
        <v>1622</v>
      </c>
      <c r="D973" s="193" t="s">
        <v>176</v>
      </c>
      <c r="E973" s="194" t="s">
        <v>1623</v>
      </c>
      <c r="F973" s="195" t="s">
        <v>1624</v>
      </c>
      <c r="G973" s="196" t="s">
        <v>179</v>
      </c>
      <c r="H973" s="197">
        <v>2</v>
      </c>
      <c r="I973" s="198"/>
      <c r="J973" s="199">
        <f t="shared" si="50"/>
        <v>0</v>
      </c>
      <c r="K973" s="195" t="s">
        <v>180</v>
      </c>
      <c r="L973" s="61"/>
      <c r="M973" s="200" t="s">
        <v>22</v>
      </c>
      <c r="N973" s="201" t="s">
        <v>48</v>
      </c>
      <c r="O973" s="42"/>
      <c r="P973" s="202">
        <f t="shared" si="51"/>
        <v>0</v>
      </c>
      <c r="Q973" s="202">
        <v>0</v>
      </c>
      <c r="R973" s="202">
        <f t="shared" si="52"/>
        <v>0</v>
      </c>
      <c r="S973" s="202">
        <v>0</v>
      </c>
      <c r="T973" s="203">
        <f t="shared" si="53"/>
        <v>0</v>
      </c>
      <c r="AR973" s="24" t="s">
        <v>269</v>
      </c>
      <c r="AT973" s="24" t="s">
        <v>176</v>
      </c>
      <c r="AU973" s="24" t="s">
        <v>86</v>
      </c>
      <c r="AY973" s="24" t="s">
        <v>174</v>
      </c>
      <c r="BE973" s="204">
        <f t="shared" si="54"/>
        <v>0</v>
      </c>
      <c r="BF973" s="204">
        <f t="shared" si="55"/>
        <v>0</v>
      </c>
      <c r="BG973" s="204">
        <f t="shared" si="56"/>
        <v>0</v>
      </c>
      <c r="BH973" s="204">
        <f t="shared" si="57"/>
        <v>0</v>
      </c>
      <c r="BI973" s="204">
        <f t="shared" si="58"/>
        <v>0</v>
      </c>
      <c r="BJ973" s="24" t="s">
        <v>24</v>
      </c>
      <c r="BK973" s="204">
        <f t="shared" si="59"/>
        <v>0</v>
      </c>
      <c r="BL973" s="24" t="s">
        <v>269</v>
      </c>
      <c r="BM973" s="24" t="s">
        <v>1625</v>
      </c>
    </row>
    <row r="974" spans="2:65" s="1" customFormat="1" ht="44.25" customHeight="1">
      <c r="B974" s="41"/>
      <c r="C974" s="245" t="s">
        <v>1626</v>
      </c>
      <c r="D974" s="245" t="s">
        <v>253</v>
      </c>
      <c r="E974" s="246" t="s">
        <v>1627</v>
      </c>
      <c r="F974" s="247" t="s">
        <v>1628</v>
      </c>
      <c r="G974" s="248" t="s">
        <v>179</v>
      </c>
      <c r="H974" s="249">
        <v>1</v>
      </c>
      <c r="I974" s="250"/>
      <c r="J974" s="251">
        <f t="shared" si="50"/>
        <v>0</v>
      </c>
      <c r="K974" s="247" t="s">
        <v>22</v>
      </c>
      <c r="L974" s="252"/>
      <c r="M974" s="253" t="s">
        <v>22</v>
      </c>
      <c r="N974" s="254" t="s">
        <v>48</v>
      </c>
      <c r="O974" s="42"/>
      <c r="P974" s="202">
        <f t="shared" si="51"/>
        <v>0</v>
      </c>
      <c r="Q974" s="202">
        <v>4.1500000000000002E-2</v>
      </c>
      <c r="R974" s="202">
        <f t="shared" si="52"/>
        <v>4.1500000000000002E-2</v>
      </c>
      <c r="S974" s="202">
        <v>0</v>
      </c>
      <c r="T974" s="203">
        <f t="shared" si="53"/>
        <v>0</v>
      </c>
      <c r="AR974" s="24" t="s">
        <v>385</v>
      </c>
      <c r="AT974" s="24" t="s">
        <v>253</v>
      </c>
      <c r="AU974" s="24" t="s">
        <v>86</v>
      </c>
      <c r="AY974" s="24" t="s">
        <v>174</v>
      </c>
      <c r="BE974" s="204">
        <f t="shared" si="54"/>
        <v>0</v>
      </c>
      <c r="BF974" s="204">
        <f t="shared" si="55"/>
        <v>0</v>
      </c>
      <c r="BG974" s="204">
        <f t="shared" si="56"/>
        <v>0</v>
      </c>
      <c r="BH974" s="204">
        <f t="shared" si="57"/>
        <v>0</v>
      </c>
      <c r="BI974" s="204">
        <f t="shared" si="58"/>
        <v>0</v>
      </c>
      <c r="BJ974" s="24" t="s">
        <v>24</v>
      </c>
      <c r="BK974" s="204">
        <f t="shared" si="59"/>
        <v>0</v>
      </c>
      <c r="BL974" s="24" t="s">
        <v>269</v>
      </c>
      <c r="BM974" s="24" t="s">
        <v>1629</v>
      </c>
    </row>
    <row r="975" spans="2:65" s="1" customFormat="1" ht="44.25" customHeight="1">
      <c r="B975" s="41"/>
      <c r="C975" s="245" t="s">
        <v>1630</v>
      </c>
      <c r="D975" s="245" t="s">
        <v>253</v>
      </c>
      <c r="E975" s="246" t="s">
        <v>1631</v>
      </c>
      <c r="F975" s="247" t="s">
        <v>1632</v>
      </c>
      <c r="G975" s="248" t="s">
        <v>179</v>
      </c>
      <c r="H975" s="249">
        <v>1</v>
      </c>
      <c r="I975" s="250"/>
      <c r="J975" s="251">
        <f t="shared" si="50"/>
        <v>0</v>
      </c>
      <c r="K975" s="247" t="s">
        <v>22</v>
      </c>
      <c r="L975" s="252"/>
      <c r="M975" s="253" t="s">
        <v>22</v>
      </c>
      <c r="N975" s="254" t="s">
        <v>48</v>
      </c>
      <c r="O975" s="42"/>
      <c r="P975" s="202">
        <f t="shared" si="51"/>
        <v>0</v>
      </c>
      <c r="Q975" s="202">
        <v>3.9E-2</v>
      </c>
      <c r="R975" s="202">
        <f t="shared" si="52"/>
        <v>3.9E-2</v>
      </c>
      <c r="S975" s="202">
        <v>0</v>
      </c>
      <c r="T975" s="203">
        <f t="shared" si="53"/>
        <v>0</v>
      </c>
      <c r="AR975" s="24" t="s">
        <v>385</v>
      </c>
      <c r="AT975" s="24" t="s">
        <v>253</v>
      </c>
      <c r="AU975" s="24" t="s">
        <v>86</v>
      </c>
      <c r="AY975" s="24" t="s">
        <v>174</v>
      </c>
      <c r="BE975" s="204">
        <f t="shared" si="54"/>
        <v>0</v>
      </c>
      <c r="BF975" s="204">
        <f t="shared" si="55"/>
        <v>0</v>
      </c>
      <c r="BG975" s="204">
        <f t="shared" si="56"/>
        <v>0</v>
      </c>
      <c r="BH975" s="204">
        <f t="shared" si="57"/>
        <v>0</v>
      </c>
      <c r="BI975" s="204">
        <f t="shared" si="58"/>
        <v>0</v>
      </c>
      <c r="BJ975" s="24" t="s">
        <v>24</v>
      </c>
      <c r="BK975" s="204">
        <f t="shared" si="59"/>
        <v>0</v>
      </c>
      <c r="BL975" s="24" t="s">
        <v>269</v>
      </c>
      <c r="BM975" s="24" t="s">
        <v>1633</v>
      </c>
    </row>
    <row r="976" spans="2:65" s="1" customFormat="1" ht="22.5" customHeight="1">
      <c r="B976" s="41"/>
      <c r="C976" s="193" t="s">
        <v>1634</v>
      </c>
      <c r="D976" s="193" t="s">
        <v>176</v>
      </c>
      <c r="E976" s="194" t="s">
        <v>1635</v>
      </c>
      <c r="F976" s="195" t="s">
        <v>1636</v>
      </c>
      <c r="G976" s="196" t="s">
        <v>179</v>
      </c>
      <c r="H976" s="197">
        <v>21</v>
      </c>
      <c r="I976" s="198"/>
      <c r="J976" s="199">
        <f t="shared" si="50"/>
        <v>0</v>
      </c>
      <c r="K976" s="195" t="s">
        <v>180</v>
      </c>
      <c r="L976" s="61"/>
      <c r="M976" s="200" t="s">
        <v>22</v>
      </c>
      <c r="N976" s="201" t="s">
        <v>48</v>
      </c>
      <c r="O976" s="42"/>
      <c r="P976" s="202">
        <f t="shared" si="51"/>
        <v>0</v>
      </c>
      <c r="Q976" s="202">
        <v>0</v>
      </c>
      <c r="R976" s="202">
        <f t="shared" si="52"/>
        <v>0</v>
      </c>
      <c r="S976" s="202">
        <v>0</v>
      </c>
      <c r="T976" s="203">
        <f t="shared" si="53"/>
        <v>0</v>
      </c>
      <c r="AR976" s="24" t="s">
        <v>269</v>
      </c>
      <c r="AT976" s="24" t="s">
        <v>176</v>
      </c>
      <c r="AU976" s="24" t="s">
        <v>86</v>
      </c>
      <c r="AY976" s="24" t="s">
        <v>174</v>
      </c>
      <c r="BE976" s="204">
        <f t="shared" si="54"/>
        <v>0</v>
      </c>
      <c r="BF976" s="204">
        <f t="shared" si="55"/>
        <v>0</v>
      </c>
      <c r="BG976" s="204">
        <f t="shared" si="56"/>
        <v>0</v>
      </c>
      <c r="BH976" s="204">
        <f t="shared" si="57"/>
        <v>0</v>
      </c>
      <c r="BI976" s="204">
        <f t="shared" si="58"/>
        <v>0</v>
      </c>
      <c r="BJ976" s="24" t="s">
        <v>24</v>
      </c>
      <c r="BK976" s="204">
        <f t="shared" si="59"/>
        <v>0</v>
      </c>
      <c r="BL976" s="24" t="s">
        <v>269</v>
      </c>
      <c r="BM976" s="24" t="s">
        <v>1637</v>
      </c>
    </row>
    <row r="977" spans="2:65" s="1" customFormat="1" ht="31.5" customHeight="1">
      <c r="B977" s="41"/>
      <c r="C977" s="245" t="s">
        <v>1638</v>
      </c>
      <c r="D977" s="245" t="s">
        <v>253</v>
      </c>
      <c r="E977" s="246" t="s">
        <v>1639</v>
      </c>
      <c r="F977" s="247" t="s">
        <v>1640</v>
      </c>
      <c r="G977" s="248" t="s">
        <v>179</v>
      </c>
      <c r="H977" s="249">
        <v>21</v>
      </c>
      <c r="I977" s="250"/>
      <c r="J977" s="251">
        <f t="shared" si="50"/>
        <v>0</v>
      </c>
      <c r="K977" s="247" t="s">
        <v>180</v>
      </c>
      <c r="L977" s="252"/>
      <c r="M977" s="253" t="s">
        <v>22</v>
      </c>
      <c r="N977" s="254" t="s">
        <v>48</v>
      </c>
      <c r="O977" s="42"/>
      <c r="P977" s="202">
        <f t="shared" si="51"/>
        <v>0</v>
      </c>
      <c r="Q977" s="202">
        <v>4.4999999999999999E-4</v>
      </c>
      <c r="R977" s="202">
        <f t="shared" si="52"/>
        <v>9.4500000000000001E-3</v>
      </c>
      <c r="S977" s="202">
        <v>0</v>
      </c>
      <c r="T977" s="203">
        <f t="shared" si="53"/>
        <v>0</v>
      </c>
      <c r="AR977" s="24" t="s">
        <v>385</v>
      </c>
      <c r="AT977" s="24" t="s">
        <v>253</v>
      </c>
      <c r="AU977" s="24" t="s">
        <v>86</v>
      </c>
      <c r="AY977" s="24" t="s">
        <v>174</v>
      </c>
      <c r="BE977" s="204">
        <f t="shared" si="54"/>
        <v>0</v>
      </c>
      <c r="BF977" s="204">
        <f t="shared" si="55"/>
        <v>0</v>
      </c>
      <c r="BG977" s="204">
        <f t="shared" si="56"/>
        <v>0</v>
      </c>
      <c r="BH977" s="204">
        <f t="shared" si="57"/>
        <v>0</v>
      </c>
      <c r="BI977" s="204">
        <f t="shared" si="58"/>
        <v>0</v>
      </c>
      <c r="BJ977" s="24" t="s">
        <v>24</v>
      </c>
      <c r="BK977" s="204">
        <f t="shared" si="59"/>
        <v>0</v>
      </c>
      <c r="BL977" s="24" t="s">
        <v>269</v>
      </c>
      <c r="BM977" s="24" t="s">
        <v>1641</v>
      </c>
    </row>
    <row r="978" spans="2:65" s="1" customFormat="1" ht="22.5" customHeight="1">
      <c r="B978" s="41"/>
      <c r="C978" s="193" t="s">
        <v>1642</v>
      </c>
      <c r="D978" s="193" t="s">
        <v>176</v>
      </c>
      <c r="E978" s="194" t="s">
        <v>1643</v>
      </c>
      <c r="F978" s="195" t="s">
        <v>1644</v>
      </c>
      <c r="G978" s="196" t="s">
        <v>179</v>
      </c>
      <c r="H978" s="197">
        <v>2</v>
      </c>
      <c r="I978" s="198"/>
      <c r="J978" s="199">
        <f t="shared" si="50"/>
        <v>0</v>
      </c>
      <c r="K978" s="195" t="s">
        <v>22</v>
      </c>
      <c r="L978" s="61"/>
      <c r="M978" s="200" t="s">
        <v>22</v>
      </c>
      <c r="N978" s="201" t="s">
        <v>48</v>
      </c>
      <c r="O978" s="42"/>
      <c r="P978" s="202">
        <f t="shared" si="51"/>
        <v>0</v>
      </c>
      <c r="Q978" s="202">
        <v>0</v>
      </c>
      <c r="R978" s="202">
        <f t="shared" si="52"/>
        <v>0</v>
      </c>
      <c r="S978" s="202">
        <v>0</v>
      </c>
      <c r="T978" s="203">
        <f t="shared" si="53"/>
        <v>0</v>
      </c>
      <c r="AR978" s="24" t="s">
        <v>269</v>
      </c>
      <c r="AT978" s="24" t="s">
        <v>176</v>
      </c>
      <c r="AU978" s="24" t="s">
        <v>86</v>
      </c>
      <c r="AY978" s="24" t="s">
        <v>174</v>
      </c>
      <c r="BE978" s="204">
        <f t="shared" si="54"/>
        <v>0</v>
      </c>
      <c r="BF978" s="204">
        <f t="shared" si="55"/>
        <v>0</v>
      </c>
      <c r="BG978" s="204">
        <f t="shared" si="56"/>
        <v>0</v>
      </c>
      <c r="BH978" s="204">
        <f t="shared" si="57"/>
        <v>0</v>
      </c>
      <c r="BI978" s="204">
        <f t="shared" si="58"/>
        <v>0</v>
      </c>
      <c r="BJ978" s="24" t="s">
        <v>24</v>
      </c>
      <c r="BK978" s="204">
        <f t="shared" si="59"/>
        <v>0</v>
      </c>
      <c r="BL978" s="24" t="s">
        <v>269</v>
      </c>
      <c r="BM978" s="24" t="s">
        <v>1645</v>
      </c>
    </row>
    <row r="979" spans="2:65" s="1" customFormat="1" ht="22.5" customHeight="1">
      <c r="B979" s="41"/>
      <c r="C979" s="245" t="s">
        <v>1646</v>
      </c>
      <c r="D979" s="245" t="s">
        <v>253</v>
      </c>
      <c r="E979" s="246" t="s">
        <v>1647</v>
      </c>
      <c r="F979" s="247" t="s">
        <v>1648</v>
      </c>
      <c r="G979" s="248" t="s">
        <v>179</v>
      </c>
      <c r="H979" s="249">
        <v>1</v>
      </c>
      <c r="I979" s="250"/>
      <c r="J979" s="251">
        <f t="shared" si="50"/>
        <v>0</v>
      </c>
      <c r="K979" s="247" t="s">
        <v>22</v>
      </c>
      <c r="L979" s="252"/>
      <c r="M979" s="253" t="s">
        <v>22</v>
      </c>
      <c r="N979" s="254" t="s">
        <v>48</v>
      </c>
      <c r="O979" s="42"/>
      <c r="P979" s="202">
        <f t="shared" si="51"/>
        <v>0</v>
      </c>
      <c r="Q979" s="202">
        <v>5.0000000000000001E-4</v>
      </c>
      <c r="R979" s="202">
        <f t="shared" si="52"/>
        <v>5.0000000000000001E-4</v>
      </c>
      <c r="S979" s="202">
        <v>0</v>
      </c>
      <c r="T979" s="203">
        <f t="shared" si="53"/>
        <v>0</v>
      </c>
      <c r="AR979" s="24" t="s">
        <v>385</v>
      </c>
      <c r="AT979" s="24" t="s">
        <v>253</v>
      </c>
      <c r="AU979" s="24" t="s">
        <v>86</v>
      </c>
      <c r="AY979" s="24" t="s">
        <v>174</v>
      </c>
      <c r="BE979" s="204">
        <f t="shared" si="54"/>
        <v>0</v>
      </c>
      <c r="BF979" s="204">
        <f t="shared" si="55"/>
        <v>0</v>
      </c>
      <c r="BG979" s="204">
        <f t="shared" si="56"/>
        <v>0</v>
      </c>
      <c r="BH979" s="204">
        <f t="shared" si="57"/>
        <v>0</v>
      </c>
      <c r="BI979" s="204">
        <f t="shared" si="58"/>
        <v>0</v>
      </c>
      <c r="BJ979" s="24" t="s">
        <v>24</v>
      </c>
      <c r="BK979" s="204">
        <f t="shared" si="59"/>
        <v>0</v>
      </c>
      <c r="BL979" s="24" t="s">
        <v>269</v>
      </c>
      <c r="BM979" s="24" t="s">
        <v>1649</v>
      </c>
    </row>
    <row r="980" spans="2:65" s="1" customFormat="1" ht="22.5" customHeight="1">
      <c r="B980" s="41"/>
      <c r="C980" s="245" t="s">
        <v>1650</v>
      </c>
      <c r="D980" s="245" t="s">
        <v>253</v>
      </c>
      <c r="E980" s="246" t="s">
        <v>1651</v>
      </c>
      <c r="F980" s="247" t="s">
        <v>1652</v>
      </c>
      <c r="G980" s="248" t="s">
        <v>179</v>
      </c>
      <c r="H980" s="249">
        <v>1</v>
      </c>
      <c r="I980" s="250"/>
      <c r="J980" s="251">
        <f t="shared" si="50"/>
        <v>0</v>
      </c>
      <c r="K980" s="247" t="s">
        <v>22</v>
      </c>
      <c r="L980" s="252"/>
      <c r="M980" s="253" t="s">
        <v>22</v>
      </c>
      <c r="N980" s="254" t="s">
        <v>48</v>
      </c>
      <c r="O980" s="42"/>
      <c r="P980" s="202">
        <f t="shared" si="51"/>
        <v>0</v>
      </c>
      <c r="Q980" s="202">
        <v>5.9999999999999995E-4</v>
      </c>
      <c r="R980" s="202">
        <f t="shared" si="52"/>
        <v>5.9999999999999995E-4</v>
      </c>
      <c r="S980" s="202">
        <v>0</v>
      </c>
      <c r="T980" s="203">
        <f t="shared" si="53"/>
        <v>0</v>
      </c>
      <c r="AR980" s="24" t="s">
        <v>385</v>
      </c>
      <c r="AT980" s="24" t="s">
        <v>253</v>
      </c>
      <c r="AU980" s="24" t="s">
        <v>86</v>
      </c>
      <c r="AY980" s="24" t="s">
        <v>174</v>
      </c>
      <c r="BE980" s="204">
        <f t="shared" si="54"/>
        <v>0</v>
      </c>
      <c r="BF980" s="204">
        <f t="shared" si="55"/>
        <v>0</v>
      </c>
      <c r="BG980" s="204">
        <f t="shared" si="56"/>
        <v>0</v>
      </c>
      <c r="BH980" s="204">
        <f t="shared" si="57"/>
        <v>0</v>
      </c>
      <c r="BI980" s="204">
        <f t="shared" si="58"/>
        <v>0</v>
      </c>
      <c r="BJ980" s="24" t="s">
        <v>24</v>
      </c>
      <c r="BK980" s="204">
        <f t="shared" si="59"/>
        <v>0</v>
      </c>
      <c r="BL980" s="24" t="s">
        <v>269</v>
      </c>
      <c r="BM980" s="24" t="s">
        <v>1653</v>
      </c>
    </row>
    <row r="981" spans="2:65" s="1" customFormat="1" ht="22.5" customHeight="1">
      <c r="B981" s="41"/>
      <c r="C981" s="193" t="s">
        <v>1654</v>
      </c>
      <c r="D981" s="193" t="s">
        <v>176</v>
      </c>
      <c r="E981" s="194" t="s">
        <v>1655</v>
      </c>
      <c r="F981" s="195" t="s">
        <v>1656</v>
      </c>
      <c r="G981" s="196" t="s">
        <v>179</v>
      </c>
      <c r="H981" s="197">
        <v>10</v>
      </c>
      <c r="I981" s="198"/>
      <c r="J981" s="199">
        <f t="shared" si="50"/>
        <v>0</v>
      </c>
      <c r="K981" s="195" t="s">
        <v>22</v>
      </c>
      <c r="L981" s="61"/>
      <c r="M981" s="200" t="s">
        <v>22</v>
      </c>
      <c r="N981" s="201" t="s">
        <v>48</v>
      </c>
      <c r="O981" s="42"/>
      <c r="P981" s="202">
        <f t="shared" si="51"/>
        <v>0</v>
      </c>
      <c r="Q981" s="202">
        <v>0</v>
      </c>
      <c r="R981" s="202">
        <f t="shared" si="52"/>
        <v>0</v>
      </c>
      <c r="S981" s="202">
        <v>0</v>
      </c>
      <c r="T981" s="203">
        <f t="shared" si="53"/>
        <v>0</v>
      </c>
      <c r="AR981" s="24" t="s">
        <v>269</v>
      </c>
      <c r="AT981" s="24" t="s">
        <v>176</v>
      </c>
      <c r="AU981" s="24" t="s">
        <v>86</v>
      </c>
      <c r="AY981" s="24" t="s">
        <v>174</v>
      </c>
      <c r="BE981" s="204">
        <f t="shared" si="54"/>
        <v>0</v>
      </c>
      <c r="BF981" s="204">
        <f t="shared" si="55"/>
        <v>0</v>
      </c>
      <c r="BG981" s="204">
        <f t="shared" si="56"/>
        <v>0</v>
      </c>
      <c r="BH981" s="204">
        <f t="shared" si="57"/>
        <v>0</v>
      </c>
      <c r="BI981" s="204">
        <f t="shared" si="58"/>
        <v>0</v>
      </c>
      <c r="BJ981" s="24" t="s">
        <v>24</v>
      </c>
      <c r="BK981" s="204">
        <f t="shared" si="59"/>
        <v>0</v>
      </c>
      <c r="BL981" s="24" t="s">
        <v>269</v>
      </c>
      <c r="BM981" s="24" t="s">
        <v>1657</v>
      </c>
    </row>
    <row r="982" spans="2:65" s="1" customFormat="1" ht="22.5" customHeight="1">
      <c r="B982" s="41"/>
      <c r="C982" s="245" t="s">
        <v>1658</v>
      </c>
      <c r="D982" s="245" t="s">
        <v>253</v>
      </c>
      <c r="E982" s="246" t="s">
        <v>1659</v>
      </c>
      <c r="F982" s="247" t="s">
        <v>1660</v>
      </c>
      <c r="G982" s="248" t="s">
        <v>179</v>
      </c>
      <c r="H982" s="249">
        <v>5</v>
      </c>
      <c r="I982" s="250"/>
      <c r="J982" s="251">
        <f t="shared" si="50"/>
        <v>0</v>
      </c>
      <c r="K982" s="247" t="s">
        <v>22</v>
      </c>
      <c r="L982" s="252"/>
      <c r="M982" s="253" t="s">
        <v>22</v>
      </c>
      <c r="N982" s="254" t="s">
        <v>48</v>
      </c>
      <c r="O982" s="42"/>
      <c r="P982" s="202">
        <f t="shared" si="51"/>
        <v>0</v>
      </c>
      <c r="Q982" s="202">
        <v>2.1000000000000001E-4</v>
      </c>
      <c r="R982" s="202">
        <f t="shared" si="52"/>
        <v>1.0500000000000002E-3</v>
      </c>
      <c r="S982" s="202">
        <v>0</v>
      </c>
      <c r="T982" s="203">
        <f t="shared" si="53"/>
        <v>0</v>
      </c>
      <c r="AR982" s="24" t="s">
        <v>385</v>
      </c>
      <c r="AT982" s="24" t="s">
        <v>253</v>
      </c>
      <c r="AU982" s="24" t="s">
        <v>86</v>
      </c>
      <c r="AY982" s="24" t="s">
        <v>174</v>
      </c>
      <c r="BE982" s="204">
        <f t="shared" si="54"/>
        <v>0</v>
      </c>
      <c r="BF982" s="204">
        <f t="shared" si="55"/>
        <v>0</v>
      </c>
      <c r="BG982" s="204">
        <f t="shared" si="56"/>
        <v>0</v>
      </c>
      <c r="BH982" s="204">
        <f t="shared" si="57"/>
        <v>0</v>
      </c>
      <c r="BI982" s="204">
        <f t="shared" si="58"/>
        <v>0</v>
      </c>
      <c r="BJ982" s="24" t="s">
        <v>24</v>
      </c>
      <c r="BK982" s="204">
        <f t="shared" si="59"/>
        <v>0</v>
      </c>
      <c r="BL982" s="24" t="s">
        <v>269</v>
      </c>
      <c r="BM982" s="24" t="s">
        <v>1661</v>
      </c>
    </row>
    <row r="983" spans="2:65" s="1" customFormat="1" ht="22.5" customHeight="1">
      <c r="B983" s="41"/>
      <c r="C983" s="245" t="s">
        <v>1662</v>
      </c>
      <c r="D983" s="245" t="s">
        <v>253</v>
      </c>
      <c r="E983" s="246" t="s">
        <v>1663</v>
      </c>
      <c r="F983" s="247" t="s">
        <v>1664</v>
      </c>
      <c r="G983" s="248" t="s">
        <v>179</v>
      </c>
      <c r="H983" s="249">
        <v>5</v>
      </c>
      <c r="I983" s="250"/>
      <c r="J983" s="251">
        <f t="shared" si="50"/>
        <v>0</v>
      </c>
      <c r="K983" s="247" t="s">
        <v>180</v>
      </c>
      <c r="L983" s="252"/>
      <c r="M983" s="253" t="s">
        <v>22</v>
      </c>
      <c r="N983" s="254" t="s">
        <v>48</v>
      </c>
      <c r="O983" s="42"/>
      <c r="P983" s="202">
        <f t="shared" si="51"/>
        <v>0</v>
      </c>
      <c r="Q983" s="202">
        <v>2.1000000000000001E-4</v>
      </c>
      <c r="R983" s="202">
        <f t="shared" si="52"/>
        <v>1.0500000000000002E-3</v>
      </c>
      <c r="S983" s="202">
        <v>0</v>
      </c>
      <c r="T983" s="203">
        <f t="shared" si="53"/>
        <v>0</v>
      </c>
      <c r="AR983" s="24" t="s">
        <v>385</v>
      </c>
      <c r="AT983" s="24" t="s">
        <v>253</v>
      </c>
      <c r="AU983" s="24" t="s">
        <v>86</v>
      </c>
      <c r="AY983" s="24" t="s">
        <v>174</v>
      </c>
      <c r="BE983" s="204">
        <f t="shared" si="54"/>
        <v>0</v>
      </c>
      <c r="BF983" s="204">
        <f t="shared" si="55"/>
        <v>0</v>
      </c>
      <c r="BG983" s="204">
        <f t="shared" si="56"/>
        <v>0</v>
      </c>
      <c r="BH983" s="204">
        <f t="shared" si="57"/>
        <v>0</v>
      </c>
      <c r="BI983" s="204">
        <f t="shared" si="58"/>
        <v>0</v>
      </c>
      <c r="BJ983" s="24" t="s">
        <v>24</v>
      </c>
      <c r="BK983" s="204">
        <f t="shared" si="59"/>
        <v>0</v>
      </c>
      <c r="BL983" s="24" t="s">
        <v>269</v>
      </c>
      <c r="BM983" s="24" t="s">
        <v>1665</v>
      </c>
    </row>
    <row r="984" spans="2:65" s="1" customFormat="1" ht="31.5" customHeight="1">
      <c r="B984" s="41"/>
      <c r="C984" s="193" t="s">
        <v>1666</v>
      </c>
      <c r="D984" s="193" t="s">
        <v>176</v>
      </c>
      <c r="E984" s="194" t="s">
        <v>1667</v>
      </c>
      <c r="F984" s="195" t="s">
        <v>1668</v>
      </c>
      <c r="G984" s="196" t="s">
        <v>179</v>
      </c>
      <c r="H984" s="197">
        <v>4</v>
      </c>
      <c r="I984" s="198"/>
      <c r="J984" s="199">
        <f t="shared" si="50"/>
        <v>0</v>
      </c>
      <c r="K984" s="195" t="s">
        <v>22</v>
      </c>
      <c r="L984" s="61"/>
      <c r="M984" s="200" t="s">
        <v>22</v>
      </c>
      <c r="N984" s="201" t="s">
        <v>48</v>
      </c>
      <c r="O984" s="42"/>
      <c r="P984" s="202">
        <f t="shared" si="51"/>
        <v>0</v>
      </c>
      <c r="Q984" s="202">
        <v>0</v>
      </c>
      <c r="R984" s="202">
        <f t="shared" si="52"/>
        <v>0</v>
      </c>
      <c r="S984" s="202">
        <v>0</v>
      </c>
      <c r="T984" s="203">
        <f t="shared" si="53"/>
        <v>0</v>
      </c>
      <c r="AR984" s="24" t="s">
        <v>269</v>
      </c>
      <c r="AT984" s="24" t="s">
        <v>176</v>
      </c>
      <c r="AU984" s="24" t="s">
        <v>86</v>
      </c>
      <c r="AY984" s="24" t="s">
        <v>174</v>
      </c>
      <c r="BE984" s="204">
        <f t="shared" si="54"/>
        <v>0</v>
      </c>
      <c r="BF984" s="204">
        <f t="shared" si="55"/>
        <v>0</v>
      </c>
      <c r="BG984" s="204">
        <f t="shared" si="56"/>
        <v>0</v>
      </c>
      <c r="BH984" s="204">
        <f t="shared" si="57"/>
        <v>0</v>
      </c>
      <c r="BI984" s="204">
        <f t="shared" si="58"/>
        <v>0</v>
      </c>
      <c r="BJ984" s="24" t="s">
        <v>24</v>
      </c>
      <c r="BK984" s="204">
        <f t="shared" si="59"/>
        <v>0</v>
      </c>
      <c r="BL984" s="24" t="s">
        <v>269</v>
      </c>
      <c r="BM984" s="24" t="s">
        <v>1669</v>
      </c>
    </row>
    <row r="985" spans="2:65" s="1" customFormat="1" ht="31.5" customHeight="1">
      <c r="B985" s="41"/>
      <c r="C985" s="245" t="s">
        <v>1670</v>
      </c>
      <c r="D985" s="245" t="s">
        <v>253</v>
      </c>
      <c r="E985" s="246" t="s">
        <v>1671</v>
      </c>
      <c r="F985" s="247" t="s">
        <v>1672</v>
      </c>
      <c r="G985" s="248" t="s">
        <v>179</v>
      </c>
      <c r="H985" s="249">
        <v>4</v>
      </c>
      <c r="I985" s="250"/>
      <c r="J985" s="251">
        <f t="shared" si="50"/>
        <v>0</v>
      </c>
      <c r="K985" s="247" t="s">
        <v>22</v>
      </c>
      <c r="L985" s="252"/>
      <c r="M985" s="253" t="s">
        <v>22</v>
      </c>
      <c r="N985" s="254" t="s">
        <v>48</v>
      </c>
      <c r="O985" s="42"/>
      <c r="P985" s="202">
        <f t="shared" si="51"/>
        <v>0</v>
      </c>
      <c r="Q985" s="202">
        <v>1.1000000000000001E-3</v>
      </c>
      <c r="R985" s="202">
        <f t="shared" si="52"/>
        <v>4.4000000000000003E-3</v>
      </c>
      <c r="S985" s="202">
        <v>0</v>
      </c>
      <c r="T985" s="203">
        <f t="shared" si="53"/>
        <v>0</v>
      </c>
      <c r="AR985" s="24" t="s">
        <v>385</v>
      </c>
      <c r="AT985" s="24" t="s">
        <v>253</v>
      </c>
      <c r="AU985" s="24" t="s">
        <v>86</v>
      </c>
      <c r="AY985" s="24" t="s">
        <v>174</v>
      </c>
      <c r="BE985" s="204">
        <f t="shared" si="54"/>
        <v>0</v>
      </c>
      <c r="BF985" s="204">
        <f t="shared" si="55"/>
        <v>0</v>
      </c>
      <c r="BG985" s="204">
        <f t="shared" si="56"/>
        <v>0</v>
      </c>
      <c r="BH985" s="204">
        <f t="shared" si="57"/>
        <v>0</v>
      </c>
      <c r="BI985" s="204">
        <f t="shared" si="58"/>
        <v>0</v>
      </c>
      <c r="BJ985" s="24" t="s">
        <v>24</v>
      </c>
      <c r="BK985" s="204">
        <f t="shared" si="59"/>
        <v>0</v>
      </c>
      <c r="BL985" s="24" t="s">
        <v>269</v>
      </c>
      <c r="BM985" s="24" t="s">
        <v>1673</v>
      </c>
    </row>
    <row r="986" spans="2:65" s="1" customFormat="1" ht="31.5" customHeight="1">
      <c r="B986" s="41"/>
      <c r="C986" s="193" t="s">
        <v>1674</v>
      </c>
      <c r="D986" s="193" t="s">
        <v>176</v>
      </c>
      <c r="E986" s="194" t="s">
        <v>1675</v>
      </c>
      <c r="F986" s="195" t="s">
        <v>1676</v>
      </c>
      <c r="G986" s="196" t="s">
        <v>179</v>
      </c>
      <c r="H986" s="197">
        <v>19</v>
      </c>
      <c r="I986" s="198"/>
      <c r="J986" s="199">
        <f t="shared" si="50"/>
        <v>0</v>
      </c>
      <c r="K986" s="195" t="s">
        <v>180</v>
      </c>
      <c r="L986" s="61"/>
      <c r="M986" s="200" t="s">
        <v>22</v>
      </c>
      <c r="N986" s="201" t="s">
        <v>48</v>
      </c>
      <c r="O986" s="42"/>
      <c r="P986" s="202">
        <f t="shared" si="51"/>
        <v>0</v>
      </c>
      <c r="Q986" s="202">
        <v>0</v>
      </c>
      <c r="R986" s="202">
        <f t="shared" si="52"/>
        <v>0</v>
      </c>
      <c r="S986" s="202">
        <v>2.4E-2</v>
      </c>
      <c r="T986" s="203">
        <f t="shared" si="53"/>
        <v>0.45600000000000002</v>
      </c>
      <c r="AR986" s="24" t="s">
        <v>269</v>
      </c>
      <c r="AT986" s="24" t="s">
        <v>176</v>
      </c>
      <c r="AU986" s="24" t="s">
        <v>86</v>
      </c>
      <c r="AY986" s="24" t="s">
        <v>174</v>
      </c>
      <c r="BE986" s="204">
        <f t="shared" si="54"/>
        <v>0</v>
      </c>
      <c r="BF986" s="204">
        <f t="shared" si="55"/>
        <v>0</v>
      </c>
      <c r="BG986" s="204">
        <f t="shared" si="56"/>
        <v>0</v>
      </c>
      <c r="BH986" s="204">
        <f t="shared" si="57"/>
        <v>0</v>
      </c>
      <c r="BI986" s="204">
        <f t="shared" si="58"/>
        <v>0</v>
      </c>
      <c r="BJ986" s="24" t="s">
        <v>24</v>
      </c>
      <c r="BK986" s="204">
        <f t="shared" si="59"/>
        <v>0</v>
      </c>
      <c r="BL986" s="24" t="s">
        <v>269</v>
      </c>
      <c r="BM986" s="24" t="s">
        <v>1677</v>
      </c>
    </row>
    <row r="987" spans="2:65" s="1" customFormat="1" ht="31.5" customHeight="1">
      <c r="B987" s="41"/>
      <c r="C987" s="193" t="s">
        <v>1678</v>
      </c>
      <c r="D987" s="193" t="s">
        <v>176</v>
      </c>
      <c r="E987" s="194" t="s">
        <v>1679</v>
      </c>
      <c r="F987" s="195" t="s">
        <v>1680</v>
      </c>
      <c r="G987" s="196" t="s">
        <v>179</v>
      </c>
      <c r="H987" s="197">
        <v>2</v>
      </c>
      <c r="I987" s="198"/>
      <c r="J987" s="199">
        <f t="shared" si="50"/>
        <v>0</v>
      </c>
      <c r="K987" s="195" t="s">
        <v>180</v>
      </c>
      <c r="L987" s="61"/>
      <c r="M987" s="200" t="s">
        <v>22</v>
      </c>
      <c r="N987" s="201" t="s">
        <v>48</v>
      </c>
      <c r="O987" s="42"/>
      <c r="P987" s="202">
        <f t="shared" si="51"/>
        <v>0</v>
      </c>
      <c r="Q987" s="202">
        <v>0</v>
      </c>
      <c r="R987" s="202">
        <f t="shared" si="52"/>
        <v>0</v>
      </c>
      <c r="S987" s="202">
        <v>2.8000000000000001E-2</v>
      </c>
      <c r="T987" s="203">
        <f t="shared" si="53"/>
        <v>5.6000000000000001E-2</v>
      </c>
      <c r="AR987" s="24" t="s">
        <v>269</v>
      </c>
      <c r="AT987" s="24" t="s">
        <v>176</v>
      </c>
      <c r="AU987" s="24" t="s">
        <v>86</v>
      </c>
      <c r="AY987" s="24" t="s">
        <v>174</v>
      </c>
      <c r="BE987" s="204">
        <f t="shared" si="54"/>
        <v>0</v>
      </c>
      <c r="BF987" s="204">
        <f t="shared" si="55"/>
        <v>0</v>
      </c>
      <c r="BG987" s="204">
        <f t="shared" si="56"/>
        <v>0</v>
      </c>
      <c r="BH987" s="204">
        <f t="shared" si="57"/>
        <v>0</v>
      </c>
      <c r="BI987" s="204">
        <f t="shared" si="58"/>
        <v>0</v>
      </c>
      <c r="BJ987" s="24" t="s">
        <v>24</v>
      </c>
      <c r="BK987" s="204">
        <f t="shared" si="59"/>
        <v>0</v>
      </c>
      <c r="BL987" s="24" t="s">
        <v>269</v>
      </c>
      <c r="BM987" s="24" t="s">
        <v>1681</v>
      </c>
    </row>
    <row r="988" spans="2:65" s="1" customFormat="1" ht="31.5" customHeight="1">
      <c r="B988" s="41"/>
      <c r="C988" s="193" t="s">
        <v>1682</v>
      </c>
      <c r="D988" s="193" t="s">
        <v>176</v>
      </c>
      <c r="E988" s="194" t="s">
        <v>1683</v>
      </c>
      <c r="F988" s="195" t="s">
        <v>1684</v>
      </c>
      <c r="G988" s="196" t="s">
        <v>179</v>
      </c>
      <c r="H988" s="197">
        <v>8.1</v>
      </c>
      <c r="I988" s="198"/>
      <c r="J988" s="199">
        <f t="shared" si="50"/>
        <v>0</v>
      </c>
      <c r="K988" s="195" t="s">
        <v>180</v>
      </c>
      <c r="L988" s="61"/>
      <c r="M988" s="200" t="s">
        <v>22</v>
      </c>
      <c r="N988" s="201" t="s">
        <v>48</v>
      </c>
      <c r="O988" s="42"/>
      <c r="P988" s="202">
        <f t="shared" si="51"/>
        <v>0</v>
      </c>
      <c r="Q988" s="202">
        <v>0</v>
      </c>
      <c r="R988" s="202">
        <f t="shared" si="52"/>
        <v>0</v>
      </c>
      <c r="S988" s="202">
        <v>0</v>
      </c>
      <c r="T988" s="203">
        <f t="shared" si="53"/>
        <v>0</v>
      </c>
      <c r="AR988" s="24" t="s">
        <v>269</v>
      </c>
      <c r="AT988" s="24" t="s">
        <v>176</v>
      </c>
      <c r="AU988" s="24" t="s">
        <v>86</v>
      </c>
      <c r="AY988" s="24" t="s">
        <v>174</v>
      </c>
      <c r="BE988" s="204">
        <f t="shared" si="54"/>
        <v>0</v>
      </c>
      <c r="BF988" s="204">
        <f t="shared" si="55"/>
        <v>0</v>
      </c>
      <c r="BG988" s="204">
        <f t="shared" si="56"/>
        <v>0</v>
      </c>
      <c r="BH988" s="204">
        <f t="shared" si="57"/>
        <v>0</v>
      </c>
      <c r="BI988" s="204">
        <f t="shared" si="58"/>
        <v>0</v>
      </c>
      <c r="BJ988" s="24" t="s">
        <v>24</v>
      </c>
      <c r="BK988" s="204">
        <f t="shared" si="59"/>
        <v>0</v>
      </c>
      <c r="BL988" s="24" t="s">
        <v>269</v>
      </c>
      <c r="BM988" s="24" t="s">
        <v>1685</v>
      </c>
    </row>
    <row r="989" spans="2:65" s="12" customFormat="1" ht="13.5">
      <c r="B989" s="217"/>
      <c r="C989" s="218"/>
      <c r="D989" s="230" t="s">
        <v>191</v>
      </c>
      <c r="E989" s="240" t="s">
        <v>22</v>
      </c>
      <c r="F989" s="241" t="s">
        <v>1686</v>
      </c>
      <c r="G989" s="218"/>
      <c r="H989" s="242">
        <v>8.1</v>
      </c>
      <c r="I989" s="222"/>
      <c r="J989" s="218"/>
      <c r="K989" s="218"/>
      <c r="L989" s="223"/>
      <c r="M989" s="224"/>
      <c r="N989" s="225"/>
      <c r="O989" s="225"/>
      <c r="P989" s="225"/>
      <c r="Q989" s="225"/>
      <c r="R989" s="225"/>
      <c r="S989" s="225"/>
      <c r="T989" s="226"/>
      <c r="AT989" s="227" t="s">
        <v>191</v>
      </c>
      <c r="AU989" s="227" t="s">
        <v>86</v>
      </c>
      <c r="AV989" s="12" t="s">
        <v>86</v>
      </c>
      <c r="AW989" s="12" t="s">
        <v>41</v>
      </c>
      <c r="AX989" s="12" t="s">
        <v>24</v>
      </c>
      <c r="AY989" s="227" t="s">
        <v>174</v>
      </c>
    </row>
    <row r="990" spans="2:65" s="1" customFormat="1" ht="31.5" customHeight="1">
      <c r="B990" s="41"/>
      <c r="C990" s="245" t="s">
        <v>1687</v>
      </c>
      <c r="D990" s="245" t="s">
        <v>253</v>
      </c>
      <c r="E990" s="246" t="s">
        <v>1688</v>
      </c>
      <c r="F990" s="247" t="s">
        <v>1689</v>
      </c>
      <c r="G990" s="248" t="s">
        <v>551</v>
      </c>
      <c r="H990" s="249">
        <v>8.1</v>
      </c>
      <c r="I990" s="250"/>
      <c r="J990" s="251">
        <f>ROUND(I990*H990,2)</f>
        <v>0</v>
      </c>
      <c r="K990" s="247" t="s">
        <v>180</v>
      </c>
      <c r="L990" s="252"/>
      <c r="M990" s="253" t="s">
        <v>22</v>
      </c>
      <c r="N990" s="254" t="s">
        <v>48</v>
      </c>
      <c r="O990" s="42"/>
      <c r="P990" s="202">
        <f>O990*H990</f>
        <v>0</v>
      </c>
      <c r="Q990" s="202">
        <v>1.1000000000000001E-3</v>
      </c>
      <c r="R990" s="202">
        <f>Q990*H990</f>
        <v>8.9099999999999995E-3</v>
      </c>
      <c r="S990" s="202">
        <v>0</v>
      </c>
      <c r="T990" s="203">
        <f>S990*H990</f>
        <v>0</v>
      </c>
      <c r="AR990" s="24" t="s">
        <v>385</v>
      </c>
      <c r="AT990" s="24" t="s">
        <v>253</v>
      </c>
      <c r="AU990" s="24" t="s">
        <v>86</v>
      </c>
      <c r="AY990" s="24" t="s">
        <v>174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24" t="s">
        <v>24</v>
      </c>
      <c r="BK990" s="204">
        <f>ROUND(I990*H990,2)</f>
        <v>0</v>
      </c>
      <c r="BL990" s="24" t="s">
        <v>269</v>
      </c>
      <c r="BM990" s="24" t="s">
        <v>1690</v>
      </c>
    </row>
    <row r="991" spans="2:65" s="1" customFormat="1" ht="31.5" customHeight="1">
      <c r="B991" s="41"/>
      <c r="C991" s="193" t="s">
        <v>1691</v>
      </c>
      <c r="D991" s="193" t="s">
        <v>176</v>
      </c>
      <c r="E991" s="194" t="s">
        <v>1692</v>
      </c>
      <c r="F991" s="195" t="s">
        <v>1693</v>
      </c>
      <c r="G991" s="196" t="s">
        <v>179</v>
      </c>
      <c r="H991" s="197">
        <v>2.25</v>
      </c>
      <c r="I991" s="198"/>
      <c r="J991" s="199">
        <f>ROUND(I991*H991,2)</f>
        <v>0</v>
      </c>
      <c r="K991" s="195" t="s">
        <v>180</v>
      </c>
      <c r="L991" s="61"/>
      <c r="M991" s="200" t="s">
        <v>22</v>
      </c>
      <c r="N991" s="201" t="s">
        <v>48</v>
      </c>
      <c r="O991" s="42"/>
      <c r="P991" s="202">
        <f>O991*H991</f>
        <v>0</v>
      </c>
      <c r="Q991" s="202">
        <v>0</v>
      </c>
      <c r="R991" s="202">
        <f>Q991*H991</f>
        <v>0</v>
      </c>
      <c r="S991" s="202">
        <v>0</v>
      </c>
      <c r="T991" s="203">
        <f>S991*H991</f>
        <v>0</v>
      </c>
      <c r="AR991" s="24" t="s">
        <v>269</v>
      </c>
      <c r="AT991" s="24" t="s">
        <v>176</v>
      </c>
      <c r="AU991" s="24" t="s">
        <v>86</v>
      </c>
      <c r="AY991" s="24" t="s">
        <v>174</v>
      </c>
      <c r="BE991" s="204">
        <f>IF(N991="základní",J991,0)</f>
        <v>0</v>
      </c>
      <c r="BF991" s="204">
        <f>IF(N991="snížená",J991,0)</f>
        <v>0</v>
      </c>
      <c r="BG991" s="204">
        <f>IF(N991="zákl. přenesená",J991,0)</f>
        <v>0</v>
      </c>
      <c r="BH991" s="204">
        <f>IF(N991="sníž. přenesená",J991,0)</f>
        <v>0</v>
      </c>
      <c r="BI991" s="204">
        <f>IF(N991="nulová",J991,0)</f>
        <v>0</v>
      </c>
      <c r="BJ991" s="24" t="s">
        <v>24</v>
      </c>
      <c r="BK991" s="204">
        <f>ROUND(I991*H991,2)</f>
        <v>0</v>
      </c>
      <c r="BL991" s="24" t="s">
        <v>269</v>
      </c>
      <c r="BM991" s="24" t="s">
        <v>1694</v>
      </c>
    </row>
    <row r="992" spans="2:65" s="12" customFormat="1" ht="13.5">
      <c r="B992" s="217"/>
      <c r="C992" s="218"/>
      <c r="D992" s="230" t="s">
        <v>191</v>
      </c>
      <c r="E992" s="240" t="s">
        <v>22</v>
      </c>
      <c r="F992" s="241" t="s">
        <v>1695</v>
      </c>
      <c r="G992" s="218"/>
      <c r="H992" s="242">
        <v>2.25</v>
      </c>
      <c r="I992" s="222"/>
      <c r="J992" s="218"/>
      <c r="K992" s="218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191</v>
      </c>
      <c r="AU992" s="227" t="s">
        <v>86</v>
      </c>
      <c r="AV992" s="12" t="s">
        <v>86</v>
      </c>
      <c r="AW992" s="12" t="s">
        <v>41</v>
      </c>
      <c r="AX992" s="12" t="s">
        <v>24</v>
      </c>
      <c r="AY992" s="227" t="s">
        <v>174</v>
      </c>
    </row>
    <row r="993" spans="2:65" s="1" customFormat="1" ht="31.5" customHeight="1">
      <c r="B993" s="41"/>
      <c r="C993" s="245" t="s">
        <v>1696</v>
      </c>
      <c r="D993" s="245" t="s">
        <v>253</v>
      </c>
      <c r="E993" s="246" t="s">
        <v>1697</v>
      </c>
      <c r="F993" s="247" t="s">
        <v>1689</v>
      </c>
      <c r="G993" s="248" t="s">
        <v>551</v>
      </c>
      <c r="H993" s="249">
        <v>2.25</v>
      </c>
      <c r="I993" s="250"/>
      <c r="J993" s="251">
        <f>ROUND(I993*H993,2)</f>
        <v>0</v>
      </c>
      <c r="K993" s="247" t="s">
        <v>22</v>
      </c>
      <c r="L993" s="252"/>
      <c r="M993" s="253" t="s">
        <v>22</v>
      </c>
      <c r="N993" s="254" t="s">
        <v>48</v>
      </c>
      <c r="O993" s="42"/>
      <c r="P993" s="202">
        <f>O993*H993</f>
        <v>0</v>
      </c>
      <c r="Q993" s="202">
        <v>1.1000000000000001E-3</v>
      </c>
      <c r="R993" s="202">
        <f>Q993*H993</f>
        <v>2.4750000000000002E-3</v>
      </c>
      <c r="S993" s="202">
        <v>0</v>
      </c>
      <c r="T993" s="203">
        <f>S993*H993</f>
        <v>0</v>
      </c>
      <c r="AR993" s="24" t="s">
        <v>385</v>
      </c>
      <c r="AT993" s="24" t="s">
        <v>253</v>
      </c>
      <c r="AU993" s="24" t="s">
        <v>86</v>
      </c>
      <c r="AY993" s="24" t="s">
        <v>174</v>
      </c>
      <c r="BE993" s="204">
        <f>IF(N993="základní",J993,0)</f>
        <v>0</v>
      </c>
      <c r="BF993" s="204">
        <f>IF(N993="snížená",J993,0)</f>
        <v>0</v>
      </c>
      <c r="BG993" s="204">
        <f>IF(N993="zákl. přenesená",J993,0)</f>
        <v>0</v>
      </c>
      <c r="BH993" s="204">
        <f>IF(N993="sníž. přenesená",J993,0)</f>
        <v>0</v>
      </c>
      <c r="BI993" s="204">
        <f>IF(N993="nulová",J993,0)</f>
        <v>0</v>
      </c>
      <c r="BJ993" s="24" t="s">
        <v>24</v>
      </c>
      <c r="BK993" s="204">
        <f>ROUND(I993*H993,2)</f>
        <v>0</v>
      </c>
      <c r="BL993" s="24" t="s">
        <v>269</v>
      </c>
      <c r="BM993" s="24" t="s">
        <v>1698</v>
      </c>
    </row>
    <row r="994" spans="2:65" s="1" customFormat="1" ht="31.5" customHeight="1">
      <c r="B994" s="41"/>
      <c r="C994" s="193" t="s">
        <v>1699</v>
      </c>
      <c r="D994" s="193" t="s">
        <v>176</v>
      </c>
      <c r="E994" s="194" t="s">
        <v>1700</v>
      </c>
      <c r="F994" s="195" t="s">
        <v>1701</v>
      </c>
      <c r="G994" s="196" t="s">
        <v>242</v>
      </c>
      <c r="H994" s="197">
        <v>0.51400000000000001</v>
      </c>
      <c r="I994" s="198"/>
      <c r="J994" s="199">
        <f>ROUND(I994*H994,2)</f>
        <v>0</v>
      </c>
      <c r="K994" s="195" t="s">
        <v>180</v>
      </c>
      <c r="L994" s="61"/>
      <c r="M994" s="200" t="s">
        <v>22</v>
      </c>
      <c r="N994" s="201" t="s">
        <v>48</v>
      </c>
      <c r="O994" s="42"/>
      <c r="P994" s="202">
        <f>O994*H994</f>
        <v>0</v>
      </c>
      <c r="Q994" s="202">
        <v>0</v>
      </c>
      <c r="R994" s="202">
        <f>Q994*H994</f>
        <v>0</v>
      </c>
      <c r="S994" s="202">
        <v>0</v>
      </c>
      <c r="T994" s="203">
        <f>S994*H994</f>
        <v>0</v>
      </c>
      <c r="AR994" s="24" t="s">
        <v>269</v>
      </c>
      <c r="AT994" s="24" t="s">
        <v>176</v>
      </c>
      <c r="AU994" s="24" t="s">
        <v>86</v>
      </c>
      <c r="AY994" s="24" t="s">
        <v>174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24" t="s">
        <v>24</v>
      </c>
      <c r="BK994" s="204">
        <f>ROUND(I994*H994,2)</f>
        <v>0</v>
      </c>
      <c r="BL994" s="24" t="s">
        <v>269</v>
      </c>
      <c r="BM994" s="24" t="s">
        <v>1702</v>
      </c>
    </row>
    <row r="995" spans="2:65" s="1" customFormat="1" ht="44.25" customHeight="1">
      <c r="B995" s="41"/>
      <c r="C995" s="193" t="s">
        <v>1703</v>
      </c>
      <c r="D995" s="193" t="s">
        <v>176</v>
      </c>
      <c r="E995" s="194" t="s">
        <v>1704</v>
      </c>
      <c r="F995" s="195" t="s">
        <v>1705</v>
      </c>
      <c r="G995" s="196" t="s">
        <v>242</v>
      </c>
      <c r="H995" s="197">
        <v>0.51400000000000001</v>
      </c>
      <c r="I995" s="198"/>
      <c r="J995" s="199">
        <f>ROUND(I995*H995,2)</f>
        <v>0</v>
      </c>
      <c r="K995" s="195" t="s">
        <v>180</v>
      </c>
      <c r="L995" s="61"/>
      <c r="M995" s="200" t="s">
        <v>22</v>
      </c>
      <c r="N995" s="201" t="s">
        <v>48</v>
      </c>
      <c r="O995" s="42"/>
      <c r="P995" s="202">
        <f>O995*H995</f>
        <v>0</v>
      </c>
      <c r="Q995" s="202">
        <v>0</v>
      </c>
      <c r="R995" s="202">
        <f>Q995*H995</f>
        <v>0</v>
      </c>
      <c r="S995" s="202">
        <v>0</v>
      </c>
      <c r="T995" s="203">
        <f>S995*H995</f>
        <v>0</v>
      </c>
      <c r="AR995" s="24" t="s">
        <v>269</v>
      </c>
      <c r="AT995" s="24" t="s">
        <v>176</v>
      </c>
      <c r="AU995" s="24" t="s">
        <v>86</v>
      </c>
      <c r="AY995" s="24" t="s">
        <v>174</v>
      </c>
      <c r="BE995" s="204">
        <f>IF(N995="základní",J995,0)</f>
        <v>0</v>
      </c>
      <c r="BF995" s="204">
        <f>IF(N995="snížená",J995,0)</f>
        <v>0</v>
      </c>
      <c r="BG995" s="204">
        <f>IF(N995="zákl. přenesená",J995,0)</f>
        <v>0</v>
      </c>
      <c r="BH995" s="204">
        <f>IF(N995="sníž. přenesená",J995,0)</f>
        <v>0</v>
      </c>
      <c r="BI995" s="204">
        <f>IF(N995="nulová",J995,0)</f>
        <v>0</v>
      </c>
      <c r="BJ995" s="24" t="s">
        <v>24</v>
      </c>
      <c r="BK995" s="204">
        <f>ROUND(I995*H995,2)</f>
        <v>0</v>
      </c>
      <c r="BL995" s="24" t="s">
        <v>269</v>
      </c>
      <c r="BM995" s="24" t="s">
        <v>1706</v>
      </c>
    </row>
    <row r="996" spans="2:65" s="10" customFormat="1" ht="29.85" customHeight="1">
      <c r="B996" s="176"/>
      <c r="C996" s="177"/>
      <c r="D996" s="190" t="s">
        <v>76</v>
      </c>
      <c r="E996" s="191" t="s">
        <v>1707</v>
      </c>
      <c r="F996" s="191" t="s">
        <v>1708</v>
      </c>
      <c r="G996" s="177"/>
      <c r="H996" s="177"/>
      <c r="I996" s="180"/>
      <c r="J996" s="192">
        <f>BK996</f>
        <v>0</v>
      </c>
      <c r="K996" s="177"/>
      <c r="L996" s="182"/>
      <c r="M996" s="183"/>
      <c r="N996" s="184"/>
      <c r="O996" s="184"/>
      <c r="P996" s="185">
        <f>SUM(P997:P1088)</f>
        <v>0</v>
      </c>
      <c r="Q996" s="184"/>
      <c r="R996" s="185">
        <f>SUM(R997:R1088)</f>
        <v>18.375934100000006</v>
      </c>
      <c r="S996" s="184"/>
      <c r="T996" s="186">
        <f>SUM(T997:T1088)</f>
        <v>0</v>
      </c>
      <c r="AR996" s="187" t="s">
        <v>86</v>
      </c>
      <c r="AT996" s="188" t="s">
        <v>76</v>
      </c>
      <c r="AU996" s="188" t="s">
        <v>24</v>
      </c>
      <c r="AY996" s="187" t="s">
        <v>174</v>
      </c>
      <c r="BK996" s="189">
        <f>SUM(BK997:BK1088)</f>
        <v>0</v>
      </c>
    </row>
    <row r="997" spans="2:65" s="1" customFormat="1" ht="31.5" customHeight="1">
      <c r="B997" s="41"/>
      <c r="C997" s="193" t="s">
        <v>1709</v>
      </c>
      <c r="D997" s="193" t="s">
        <v>176</v>
      </c>
      <c r="E997" s="194" t="s">
        <v>1710</v>
      </c>
      <c r="F997" s="195" t="s">
        <v>1711</v>
      </c>
      <c r="G997" s="196" t="s">
        <v>551</v>
      </c>
      <c r="H997" s="197">
        <v>8.11</v>
      </c>
      <c r="I997" s="198"/>
      <c r="J997" s="199">
        <f>ROUND(I997*H997,2)</f>
        <v>0</v>
      </c>
      <c r="K997" s="195" t="s">
        <v>180</v>
      </c>
      <c r="L997" s="61"/>
      <c r="M997" s="200" t="s">
        <v>22</v>
      </c>
      <c r="N997" s="201" t="s">
        <v>48</v>
      </c>
      <c r="O997" s="42"/>
      <c r="P997" s="202">
        <f>O997*H997</f>
        <v>0</v>
      </c>
      <c r="Q997" s="202">
        <v>6.0000000000000002E-5</v>
      </c>
      <c r="R997" s="202">
        <f>Q997*H997</f>
        <v>4.8659999999999996E-4</v>
      </c>
      <c r="S997" s="202">
        <v>0</v>
      </c>
      <c r="T997" s="203">
        <f>S997*H997</f>
        <v>0</v>
      </c>
      <c r="AR997" s="24" t="s">
        <v>269</v>
      </c>
      <c r="AT997" s="24" t="s">
        <v>176</v>
      </c>
      <c r="AU997" s="24" t="s">
        <v>86</v>
      </c>
      <c r="AY997" s="24" t="s">
        <v>174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24" t="s">
        <v>24</v>
      </c>
      <c r="BK997" s="204">
        <f>ROUND(I997*H997,2)</f>
        <v>0</v>
      </c>
      <c r="BL997" s="24" t="s">
        <v>269</v>
      </c>
      <c r="BM997" s="24" t="s">
        <v>1712</v>
      </c>
    </row>
    <row r="998" spans="2:65" s="12" customFormat="1" ht="13.5">
      <c r="B998" s="217"/>
      <c r="C998" s="218"/>
      <c r="D998" s="207" t="s">
        <v>191</v>
      </c>
      <c r="E998" s="219" t="s">
        <v>22</v>
      </c>
      <c r="F998" s="220" t="s">
        <v>1713</v>
      </c>
      <c r="G998" s="218"/>
      <c r="H998" s="221">
        <v>0.82</v>
      </c>
      <c r="I998" s="222"/>
      <c r="J998" s="218"/>
      <c r="K998" s="218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191</v>
      </c>
      <c r="AU998" s="227" t="s">
        <v>86</v>
      </c>
      <c r="AV998" s="12" t="s">
        <v>86</v>
      </c>
      <c r="AW998" s="12" t="s">
        <v>41</v>
      </c>
      <c r="AX998" s="12" t="s">
        <v>77</v>
      </c>
      <c r="AY998" s="227" t="s">
        <v>174</v>
      </c>
    </row>
    <row r="999" spans="2:65" s="12" customFormat="1" ht="13.5">
      <c r="B999" s="217"/>
      <c r="C999" s="218"/>
      <c r="D999" s="207" t="s">
        <v>191</v>
      </c>
      <c r="E999" s="219" t="s">
        <v>22</v>
      </c>
      <c r="F999" s="220" t="s">
        <v>1714</v>
      </c>
      <c r="G999" s="218"/>
      <c r="H999" s="221">
        <v>1.19</v>
      </c>
      <c r="I999" s="222"/>
      <c r="J999" s="218"/>
      <c r="K999" s="218"/>
      <c r="L999" s="223"/>
      <c r="M999" s="224"/>
      <c r="N999" s="225"/>
      <c r="O999" s="225"/>
      <c r="P999" s="225"/>
      <c r="Q999" s="225"/>
      <c r="R999" s="225"/>
      <c r="S999" s="225"/>
      <c r="T999" s="226"/>
      <c r="AT999" s="227" t="s">
        <v>191</v>
      </c>
      <c r="AU999" s="227" t="s">
        <v>86</v>
      </c>
      <c r="AV999" s="12" t="s">
        <v>86</v>
      </c>
      <c r="AW999" s="12" t="s">
        <v>41</v>
      </c>
      <c r="AX999" s="12" t="s">
        <v>77</v>
      </c>
      <c r="AY999" s="227" t="s">
        <v>174</v>
      </c>
    </row>
    <row r="1000" spans="2:65" s="12" customFormat="1" ht="13.5">
      <c r="B1000" s="217"/>
      <c r="C1000" s="218"/>
      <c r="D1000" s="207" t="s">
        <v>191</v>
      </c>
      <c r="E1000" s="219" t="s">
        <v>22</v>
      </c>
      <c r="F1000" s="220" t="s">
        <v>1715</v>
      </c>
      <c r="G1000" s="218"/>
      <c r="H1000" s="221">
        <v>1.19</v>
      </c>
      <c r="I1000" s="222"/>
      <c r="J1000" s="218"/>
      <c r="K1000" s="218"/>
      <c r="L1000" s="223"/>
      <c r="M1000" s="224"/>
      <c r="N1000" s="225"/>
      <c r="O1000" s="225"/>
      <c r="P1000" s="225"/>
      <c r="Q1000" s="225"/>
      <c r="R1000" s="225"/>
      <c r="S1000" s="225"/>
      <c r="T1000" s="226"/>
      <c r="AT1000" s="227" t="s">
        <v>191</v>
      </c>
      <c r="AU1000" s="227" t="s">
        <v>86</v>
      </c>
      <c r="AV1000" s="12" t="s">
        <v>86</v>
      </c>
      <c r="AW1000" s="12" t="s">
        <v>41</v>
      </c>
      <c r="AX1000" s="12" t="s">
        <v>77</v>
      </c>
      <c r="AY1000" s="227" t="s">
        <v>174</v>
      </c>
    </row>
    <row r="1001" spans="2:65" s="12" customFormat="1" ht="13.5">
      <c r="B1001" s="217"/>
      <c r="C1001" s="218"/>
      <c r="D1001" s="207" t="s">
        <v>191</v>
      </c>
      <c r="E1001" s="219" t="s">
        <v>22</v>
      </c>
      <c r="F1001" s="220" t="s">
        <v>1716</v>
      </c>
      <c r="G1001" s="218"/>
      <c r="H1001" s="221">
        <v>1.64</v>
      </c>
      <c r="I1001" s="222"/>
      <c r="J1001" s="218"/>
      <c r="K1001" s="218"/>
      <c r="L1001" s="223"/>
      <c r="M1001" s="224"/>
      <c r="N1001" s="225"/>
      <c r="O1001" s="225"/>
      <c r="P1001" s="225"/>
      <c r="Q1001" s="225"/>
      <c r="R1001" s="225"/>
      <c r="S1001" s="225"/>
      <c r="T1001" s="226"/>
      <c r="AT1001" s="227" t="s">
        <v>191</v>
      </c>
      <c r="AU1001" s="227" t="s">
        <v>86</v>
      </c>
      <c r="AV1001" s="12" t="s">
        <v>86</v>
      </c>
      <c r="AW1001" s="12" t="s">
        <v>41</v>
      </c>
      <c r="AX1001" s="12" t="s">
        <v>77</v>
      </c>
      <c r="AY1001" s="227" t="s">
        <v>174</v>
      </c>
    </row>
    <row r="1002" spans="2:65" s="12" customFormat="1" ht="13.5">
      <c r="B1002" s="217"/>
      <c r="C1002" s="218"/>
      <c r="D1002" s="207" t="s">
        <v>191</v>
      </c>
      <c r="E1002" s="219" t="s">
        <v>22</v>
      </c>
      <c r="F1002" s="220" t="s">
        <v>1717</v>
      </c>
      <c r="G1002" s="218"/>
      <c r="H1002" s="221">
        <v>3.27</v>
      </c>
      <c r="I1002" s="222"/>
      <c r="J1002" s="218"/>
      <c r="K1002" s="218"/>
      <c r="L1002" s="223"/>
      <c r="M1002" s="224"/>
      <c r="N1002" s="225"/>
      <c r="O1002" s="225"/>
      <c r="P1002" s="225"/>
      <c r="Q1002" s="225"/>
      <c r="R1002" s="225"/>
      <c r="S1002" s="225"/>
      <c r="T1002" s="226"/>
      <c r="AT1002" s="227" t="s">
        <v>191</v>
      </c>
      <c r="AU1002" s="227" t="s">
        <v>86</v>
      </c>
      <c r="AV1002" s="12" t="s">
        <v>86</v>
      </c>
      <c r="AW1002" s="12" t="s">
        <v>41</v>
      </c>
      <c r="AX1002" s="12" t="s">
        <v>77</v>
      </c>
      <c r="AY1002" s="227" t="s">
        <v>174</v>
      </c>
    </row>
    <row r="1003" spans="2:65" s="13" customFormat="1" ht="13.5">
      <c r="B1003" s="228"/>
      <c r="C1003" s="229"/>
      <c r="D1003" s="230" t="s">
        <v>191</v>
      </c>
      <c r="E1003" s="231" t="s">
        <v>22</v>
      </c>
      <c r="F1003" s="232" t="s">
        <v>206</v>
      </c>
      <c r="G1003" s="229"/>
      <c r="H1003" s="233">
        <v>8.11</v>
      </c>
      <c r="I1003" s="234"/>
      <c r="J1003" s="229"/>
      <c r="K1003" s="229"/>
      <c r="L1003" s="235"/>
      <c r="M1003" s="236"/>
      <c r="N1003" s="237"/>
      <c r="O1003" s="237"/>
      <c r="P1003" s="237"/>
      <c r="Q1003" s="237"/>
      <c r="R1003" s="237"/>
      <c r="S1003" s="237"/>
      <c r="T1003" s="238"/>
      <c r="AT1003" s="239" t="s">
        <v>191</v>
      </c>
      <c r="AU1003" s="239" t="s">
        <v>86</v>
      </c>
      <c r="AV1003" s="13" t="s">
        <v>181</v>
      </c>
      <c r="AW1003" s="13" t="s">
        <v>41</v>
      </c>
      <c r="AX1003" s="13" t="s">
        <v>24</v>
      </c>
      <c r="AY1003" s="239" t="s">
        <v>174</v>
      </c>
    </row>
    <row r="1004" spans="2:65" s="1" customFormat="1" ht="31.5" customHeight="1">
      <c r="B1004" s="41"/>
      <c r="C1004" s="245" t="s">
        <v>1718</v>
      </c>
      <c r="D1004" s="245" t="s">
        <v>253</v>
      </c>
      <c r="E1004" s="246" t="s">
        <v>1719</v>
      </c>
      <c r="F1004" s="247" t="s">
        <v>1720</v>
      </c>
      <c r="G1004" s="248" t="s">
        <v>242</v>
      </c>
      <c r="H1004" s="249">
        <v>0.114</v>
      </c>
      <c r="I1004" s="250"/>
      <c r="J1004" s="251">
        <f>ROUND(I1004*H1004,2)</f>
        <v>0</v>
      </c>
      <c r="K1004" s="247" t="s">
        <v>22</v>
      </c>
      <c r="L1004" s="252"/>
      <c r="M1004" s="253" t="s">
        <v>22</v>
      </c>
      <c r="N1004" s="254" t="s">
        <v>48</v>
      </c>
      <c r="O1004" s="42"/>
      <c r="P1004" s="202">
        <f>O1004*H1004</f>
        <v>0</v>
      </c>
      <c r="Q1004" s="202">
        <v>1</v>
      </c>
      <c r="R1004" s="202">
        <f>Q1004*H1004</f>
        <v>0.114</v>
      </c>
      <c r="S1004" s="202">
        <v>0</v>
      </c>
      <c r="T1004" s="203">
        <f>S1004*H1004</f>
        <v>0</v>
      </c>
      <c r="AR1004" s="24" t="s">
        <v>385</v>
      </c>
      <c r="AT1004" s="24" t="s">
        <v>253</v>
      </c>
      <c r="AU1004" s="24" t="s">
        <v>86</v>
      </c>
      <c r="AY1004" s="24" t="s">
        <v>174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24" t="s">
        <v>24</v>
      </c>
      <c r="BK1004" s="204">
        <f>ROUND(I1004*H1004,2)</f>
        <v>0</v>
      </c>
      <c r="BL1004" s="24" t="s">
        <v>269</v>
      </c>
      <c r="BM1004" s="24" t="s">
        <v>1721</v>
      </c>
    </row>
    <row r="1005" spans="2:65" s="1" customFormat="1" ht="27">
      <c r="B1005" s="41"/>
      <c r="C1005" s="63"/>
      <c r="D1005" s="207" t="s">
        <v>237</v>
      </c>
      <c r="E1005" s="63"/>
      <c r="F1005" s="255" t="s">
        <v>1722</v>
      </c>
      <c r="G1005" s="63"/>
      <c r="H1005" s="63"/>
      <c r="I1005" s="163"/>
      <c r="J1005" s="63"/>
      <c r="K1005" s="63"/>
      <c r="L1005" s="61"/>
      <c r="M1005" s="244"/>
      <c r="N1005" s="42"/>
      <c r="O1005" s="42"/>
      <c r="P1005" s="42"/>
      <c r="Q1005" s="42"/>
      <c r="R1005" s="42"/>
      <c r="S1005" s="42"/>
      <c r="T1005" s="78"/>
      <c r="AT1005" s="24" t="s">
        <v>237</v>
      </c>
      <c r="AU1005" s="24" t="s">
        <v>86</v>
      </c>
    </row>
    <row r="1006" spans="2:65" s="12" customFormat="1" ht="13.5">
      <c r="B1006" s="217"/>
      <c r="C1006" s="218"/>
      <c r="D1006" s="230" t="s">
        <v>191</v>
      </c>
      <c r="E1006" s="240" t="s">
        <v>22</v>
      </c>
      <c r="F1006" s="241" t="s">
        <v>1723</v>
      </c>
      <c r="G1006" s="218"/>
      <c r="H1006" s="242">
        <v>0.114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191</v>
      </c>
      <c r="AU1006" s="227" t="s">
        <v>86</v>
      </c>
      <c r="AV1006" s="12" t="s">
        <v>86</v>
      </c>
      <c r="AW1006" s="12" t="s">
        <v>41</v>
      </c>
      <c r="AX1006" s="12" t="s">
        <v>24</v>
      </c>
      <c r="AY1006" s="227" t="s">
        <v>174</v>
      </c>
    </row>
    <row r="1007" spans="2:65" s="1" customFormat="1" ht="31.5" customHeight="1">
      <c r="B1007" s="41"/>
      <c r="C1007" s="245" t="s">
        <v>1724</v>
      </c>
      <c r="D1007" s="245" t="s">
        <v>253</v>
      </c>
      <c r="E1007" s="246" t="s">
        <v>1725</v>
      </c>
      <c r="F1007" s="247" t="s">
        <v>1726</v>
      </c>
      <c r="G1007" s="248" t="s">
        <v>242</v>
      </c>
      <c r="H1007" s="249">
        <v>2.5999999999999999E-2</v>
      </c>
      <c r="I1007" s="250"/>
      <c r="J1007" s="251">
        <f>ROUND(I1007*H1007,2)</f>
        <v>0</v>
      </c>
      <c r="K1007" s="247" t="s">
        <v>180</v>
      </c>
      <c r="L1007" s="252"/>
      <c r="M1007" s="253" t="s">
        <v>22</v>
      </c>
      <c r="N1007" s="254" t="s">
        <v>48</v>
      </c>
      <c r="O1007" s="42"/>
      <c r="P1007" s="202">
        <f>O1007*H1007</f>
        <v>0</v>
      </c>
      <c r="Q1007" s="202">
        <v>1</v>
      </c>
      <c r="R1007" s="202">
        <f>Q1007*H1007</f>
        <v>2.5999999999999999E-2</v>
      </c>
      <c r="S1007" s="202">
        <v>0</v>
      </c>
      <c r="T1007" s="203">
        <f>S1007*H1007</f>
        <v>0</v>
      </c>
      <c r="AR1007" s="24" t="s">
        <v>385</v>
      </c>
      <c r="AT1007" s="24" t="s">
        <v>253</v>
      </c>
      <c r="AU1007" s="24" t="s">
        <v>86</v>
      </c>
      <c r="AY1007" s="24" t="s">
        <v>174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24" t="s">
        <v>24</v>
      </c>
      <c r="BK1007" s="204">
        <f>ROUND(I1007*H1007,2)</f>
        <v>0</v>
      </c>
      <c r="BL1007" s="24" t="s">
        <v>269</v>
      </c>
      <c r="BM1007" s="24" t="s">
        <v>1727</v>
      </c>
    </row>
    <row r="1008" spans="2:65" s="1" customFormat="1" ht="27">
      <c r="B1008" s="41"/>
      <c r="C1008" s="63"/>
      <c r="D1008" s="207" t="s">
        <v>237</v>
      </c>
      <c r="E1008" s="63"/>
      <c r="F1008" s="255" t="s">
        <v>1728</v>
      </c>
      <c r="G1008" s="63"/>
      <c r="H1008" s="63"/>
      <c r="I1008" s="163"/>
      <c r="J1008" s="63"/>
      <c r="K1008" s="63"/>
      <c r="L1008" s="61"/>
      <c r="M1008" s="244"/>
      <c r="N1008" s="42"/>
      <c r="O1008" s="42"/>
      <c r="P1008" s="42"/>
      <c r="Q1008" s="42"/>
      <c r="R1008" s="42"/>
      <c r="S1008" s="42"/>
      <c r="T1008" s="78"/>
      <c r="AT1008" s="24" t="s">
        <v>237</v>
      </c>
      <c r="AU1008" s="24" t="s">
        <v>86</v>
      </c>
    </row>
    <row r="1009" spans="2:65" s="12" customFormat="1" ht="13.5">
      <c r="B1009" s="217"/>
      <c r="C1009" s="218"/>
      <c r="D1009" s="230" t="s">
        <v>191</v>
      </c>
      <c r="E1009" s="240" t="s">
        <v>22</v>
      </c>
      <c r="F1009" s="241" t="s">
        <v>1729</v>
      </c>
      <c r="G1009" s="218"/>
      <c r="H1009" s="242">
        <v>2.5999999999999999E-2</v>
      </c>
      <c r="I1009" s="222"/>
      <c r="J1009" s="218"/>
      <c r="K1009" s="218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191</v>
      </c>
      <c r="AU1009" s="227" t="s">
        <v>86</v>
      </c>
      <c r="AV1009" s="12" t="s">
        <v>86</v>
      </c>
      <c r="AW1009" s="12" t="s">
        <v>41</v>
      </c>
      <c r="AX1009" s="12" t="s">
        <v>24</v>
      </c>
      <c r="AY1009" s="227" t="s">
        <v>174</v>
      </c>
    </row>
    <row r="1010" spans="2:65" s="1" customFormat="1" ht="31.5" customHeight="1">
      <c r="B1010" s="41"/>
      <c r="C1010" s="245" t="s">
        <v>1730</v>
      </c>
      <c r="D1010" s="245" t="s">
        <v>253</v>
      </c>
      <c r="E1010" s="246" t="s">
        <v>1731</v>
      </c>
      <c r="F1010" s="247" t="s">
        <v>1732</v>
      </c>
      <c r="G1010" s="248" t="s">
        <v>242</v>
      </c>
      <c r="H1010" s="249">
        <v>2.1999999999999999E-2</v>
      </c>
      <c r="I1010" s="250"/>
      <c r="J1010" s="251">
        <f>ROUND(I1010*H1010,2)</f>
        <v>0</v>
      </c>
      <c r="K1010" s="247" t="s">
        <v>180</v>
      </c>
      <c r="L1010" s="252"/>
      <c r="M1010" s="253" t="s">
        <v>22</v>
      </c>
      <c r="N1010" s="254" t="s">
        <v>48</v>
      </c>
      <c r="O1010" s="42"/>
      <c r="P1010" s="202">
        <f>O1010*H1010</f>
        <v>0</v>
      </c>
      <c r="Q1010" s="202">
        <v>1</v>
      </c>
      <c r="R1010" s="202">
        <f>Q1010*H1010</f>
        <v>2.1999999999999999E-2</v>
      </c>
      <c r="S1010" s="202">
        <v>0</v>
      </c>
      <c r="T1010" s="203">
        <f>S1010*H1010</f>
        <v>0</v>
      </c>
      <c r="AR1010" s="24" t="s">
        <v>385</v>
      </c>
      <c r="AT1010" s="24" t="s">
        <v>253</v>
      </c>
      <c r="AU1010" s="24" t="s">
        <v>86</v>
      </c>
      <c r="AY1010" s="24" t="s">
        <v>174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24" t="s">
        <v>24</v>
      </c>
      <c r="BK1010" s="204">
        <f>ROUND(I1010*H1010,2)</f>
        <v>0</v>
      </c>
      <c r="BL1010" s="24" t="s">
        <v>269</v>
      </c>
      <c r="BM1010" s="24" t="s">
        <v>1733</v>
      </c>
    </row>
    <row r="1011" spans="2:65" s="1" customFormat="1" ht="27">
      <c r="B1011" s="41"/>
      <c r="C1011" s="63"/>
      <c r="D1011" s="207" t="s">
        <v>237</v>
      </c>
      <c r="E1011" s="63"/>
      <c r="F1011" s="255" t="s">
        <v>1734</v>
      </c>
      <c r="G1011" s="63"/>
      <c r="H1011" s="63"/>
      <c r="I1011" s="163"/>
      <c r="J1011" s="63"/>
      <c r="K1011" s="63"/>
      <c r="L1011" s="61"/>
      <c r="M1011" s="244"/>
      <c r="N1011" s="42"/>
      <c r="O1011" s="42"/>
      <c r="P1011" s="42"/>
      <c r="Q1011" s="42"/>
      <c r="R1011" s="42"/>
      <c r="S1011" s="42"/>
      <c r="T1011" s="78"/>
      <c r="AT1011" s="24" t="s">
        <v>237</v>
      </c>
      <c r="AU1011" s="24" t="s">
        <v>86</v>
      </c>
    </row>
    <row r="1012" spans="2:65" s="12" customFormat="1" ht="13.5">
      <c r="B1012" s="217"/>
      <c r="C1012" s="218"/>
      <c r="D1012" s="230" t="s">
        <v>191</v>
      </c>
      <c r="E1012" s="240" t="s">
        <v>22</v>
      </c>
      <c r="F1012" s="241" t="s">
        <v>1735</v>
      </c>
      <c r="G1012" s="218"/>
      <c r="H1012" s="242">
        <v>2.1999999999999999E-2</v>
      </c>
      <c r="I1012" s="222"/>
      <c r="J1012" s="218"/>
      <c r="K1012" s="218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191</v>
      </c>
      <c r="AU1012" s="227" t="s">
        <v>86</v>
      </c>
      <c r="AV1012" s="12" t="s">
        <v>86</v>
      </c>
      <c r="AW1012" s="12" t="s">
        <v>41</v>
      </c>
      <c r="AX1012" s="12" t="s">
        <v>24</v>
      </c>
      <c r="AY1012" s="227" t="s">
        <v>174</v>
      </c>
    </row>
    <row r="1013" spans="2:65" s="1" customFormat="1" ht="31.5" customHeight="1">
      <c r="B1013" s="41"/>
      <c r="C1013" s="245" t="s">
        <v>1736</v>
      </c>
      <c r="D1013" s="245" t="s">
        <v>253</v>
      </c>
      <c r="E1013" s="246" t="s">
        <v>1737</v>
      </c>
      <c r="F1013" s="247" t="s">
        <v>1720</v>
      </c>
      <c r="G1013" s="248" t="s">
        <v>242</v>
      </c>
      <c r="H1013" s="249">
        <v>6.5000000000000002E-2</v>
      </c>
      <c r="I1013" s="250"/>
      <c r="J1013" s="251">
        <f>ROUND(I1013*H1013,2)</f>
        <v>0</v>
      </c>
      <c r="K1013" s="247" t="s">
        <v>22</v>
      </c>
      <c r="L1013" s="252"/>
      <c r="M1013" s="253" t="s">
        <v>22</v>
      </c>
      <c r="N1013" s="254" t="s">
        <v>48</v>
      </c>
      <c r="O1013" s="42"/>
      <c r="P1013" s="202">
        <f>O1013*H1013</f>
        <v>0</v>
      </c>
      <c r="Q1013" s="202">
        <v>1</v>
      </c>
      <c r="R1013" s="202">
        <f>Q1013*H1013</f>
        <v>6.5000000000000002E-2</v>
      </c>
      <c r="S1013" s="202">
        <v>0</v>
      </c>
      <c r="T1013" s="203">
        <f>S1013*H1013</f>
        <v>0</v>
      </c>
      <c r="AR1013" s="24" t="s">
        <v>385</v>
      </c>
      <c r="AT1013" s="24" t="s">
        <v>253</v>
      </c>
      <c r="AU1013" s="24" t="s">
        <v>86</v>
      </c>
      <c r="AY1013" s="24" t="s">
        <v>174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24" t="s">
        <v>24</v>
      </c>
      <c r="BK1013" s="204">
        <f>ROUND(I1013*H1013,2)</f>
        <v>0</v>
      </c>
      <c r="BL1013" s="24" t="s">
        <v>269</v>
      </c>
      <c r="BM1013" s="24" t="s">
        <v>1738</v>
      </c>
    </row>
    <row r="1014" spans="2:65" s="1" customFormat="1" ht="27">
      <c r="B1014" s="41"/>
      <c r="C1014" s="63"/>
      <c r="D1014" s="207" t="s">
        <v>237</v>
      </c>
      <c r="E1014" s="63"/>
      <c r="F1014" s="255" t="s">
        <v>1722</v>
      </c>
      <c r="G1014" s="63"/>
      <c r="H1014" s="63"/>
      <c r="I1014" s="163"/>
      <c r="J1014" s="63"/>
      <c r="K1014" s="63"/>
      <c r="L1014" s="61"/>
      <c r="M1014" s="244"/>
      <c r="N1014" s="42"/>
      <c r="O1014" s="42"/>
      <c r="P1014" s="42"/>
      <c r="Q1014" s="42"/>
      <c r="R1014" s="42"/>
      <c r="S1014" s="42"/>
      <c r="T1014" s="78"/>
      <c r="AT1014" s="24" t="s">
        <v>237</v>
      </c>
      <c r="AU1014" s="24" t="s">
        <v>86</v>
      </c>
    </row>
    <row r="1015" spans="2:65" s="12" customFormat="1" ht="13.5">
      <c r="B1015" s="217"/>
      <c r="C1015" s="218"/>
      <c r="D1015" s="230" t="s">
        <v>191</v>
      </c>
      <c r="E1015" s="240" t="s">
        <v>22</v>
      </c>
      <c r="F1015" s="241" t="s">
        <v>1739</v>
      </c>
      <c r="G1015" s="218"/>
      <c r="H1015" s="242">
        <v>6.5000000000000002E-2</v>
      </c>
      <c r="I1015" s="222"/>
      <c r="J1015" s="218"/>
      <c r="K1015" s="218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191</v>
      </c>
      <c r="AU1015" s="227" t="s">
        <v>86</v>
      </c>
      <c r="AV1015" s="12" t="s">
        <v>86</v>
      </c>
      <c r="AW1015" s="12" t="s">
        <v>41</v>
      </c>
      <c r="AX1015" s="12" t="s">
        <v>24</v>
      </c>
      <c r="AY1015" s="227" t="s">
        <v>174</v>
      </c>
    </row>
    <row r="1016" spans="2:65" s="1" customFormat="1" ht="22.5" customHeight="1">
      <c r="B1016" s="41"/>
      <c r="C1016" s="193" t="s">
        <v>1740</v>
      </c>
      <c r="D1016" s="193" t="s">
        <v>176</v>
      </c>
      <c r="E1016" s="194" t="s">
        <v>1741</v>
      </c>
      <c r="F1016" s="195" t="s">
        <v>1742</v>
      </c>
      <c r="G1016" s="196" t="s">
        <v>551</v>
      </c>
      <c r="H1016" s="197">
        <v>58.42</v>
      </c>
      <c r="I1016" s="198"/>
      <c r="J1016" s="199">
        <f>ROUND(I1016*H1016,2)</f>
        <v>0</v>
      </c>
      <c r="K1016" s="195" t="s">
        <v>180</v>
      </c>
      <c r="L1016" s="61"/>
      <c r="M1016" s="200" t="s">
        <v>22</v>
      </c>
      <c r="N1016" s="201" t="s">
        <v>48</v>
      </c>
      <c r="O1016" s="42"/>
      <c r="P1016" s="202">
        <f>O1016*H1016</f>
        <v>0</v>
      </c>
      <c r="Q1016" s="202">
        <v>0</v>
      </c>
      <c r="R1016" s="202">
        <f>Q1016*H1016</f>
        <v>0</v>
      </c>
      <c r="S1016" s="202">
        <v>0</v>
      </c>
      <c r="T1016" s="203">
        <f>S1016*H1016</f>
        <v>0</v>
      </c>
      <c r="AR1016" s="24" t="s">
        <v>269</v>
      </c>
      <c r="AT1016" s="24" t="s">
        <v>176</v>
      </c>
      <c r="AU1016" s="24" t="s">
        <v>86</v>
      </c>
      <c r="AY1016" s="24" t="s">
        <v>174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24" t="s">
        <v>24</v>
      </c>
      <c r="BK1016" s="204">
        <f>ROUND(I1016*H1016,2)</f>
        <v>0</v>
      </c>
      <c r="BL1016" s="24" t="s">
        <v>269</v>
      </c>
      <c r="BM1016" s="24" t="s">
        <v>1743</v>
      </c>
    </row>
    <row r="1017" spans="2:65" s="12" customFormat="1" ht="13.5">
      <c r="B1017" s="217"/>
      <c r="C1017" s="218"/>
      <c r="D1017" s="207" t="s">
        <v>191</v>
      </c>
      <c r="E1017" s="219" t="s">
        <v>22</v>
      </c>
      <c r="F1017" s="220" t="s">
        <v>1744</v>
      </c>
      <c r="G1017" s="218"/>
      <c r="H1017" s="221">
        <v>6.04</v>
      </c>
      <c r="I1017" s="222"/>
      <c r="J1017" s="218"/>
      <c r="K1017" s="218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191</v>
      </c>
      <c r="AU1017" s="227" t="s">
        <v>86</v>
      </c>
      <c r="AV1017" s="12" t="s">
        <v>86</v>
      </c>
      <c r="AW1017" s="12" t="s">
        <v>41</v>
      </c>
      <c r="AX1017" s="12" t="s">
        <v>77</v>
      </c>
      <c r="AY1017" s="227" t="s">
        <v>174</v>
      </c>
    </row>
    <row r="1018" spans="2:65" s="12" customFormat="1" ht="13.5">
      <c r="B1018" s="217"/>
      <c r="C1018" s="218"/>
      <c r="D1018" s="207" t="s">
        <v>191</v>
      </c>
      <c r="E1018" s="219" t="s">
        <v>22</v>
      </c>
      <c r="F1018" s="220" t="s">
        <v>1745</v>
      </c>
      <c r="G1018" s="218"/>
      <c r="H1018" s="221">
        <v>6.04</v>
      </c>
      <c r="I1018" s="222"/>
      <c r="J1018" s="218"/>
      <c r="K1018" s="218"/>
      <c r="L1018" s="223"/>
      <c r="M1018" s="224"/>
      <c r="N1018" s="225"/>
      <c r="O1018" s="225"/>
      <c r="P1018" s="225"/>
      <c r="Q1018" s="225"/>
      <c r="R1018" s="225"/>
      <c r="S1018" s="225"/>
      <c r="T1018" s="226"/>
      <c r="AT1018" s="227" t="s">
        <v>191</v>
      </c>
      <c r="AU1018" s="227" t="s">
        <v>86</v>
      </c>
      <c r="AV1018" s="12" t="s">
        <v>86</v>
      </c>
      <c r="AW1018" s="12" t="s">
        <v>41</v>
      </c>
      <c r="AX1018" s="12" t="s">
        <v>77</v>
      </c>
      <c r="AY1018" s="227" t="s">
        <v>174</v>
      </c>
    </row>
    <row r="1019" spans="2:65" s="12" customFormat="1" ht="13.5">
      <c r="B1019" s="217"/>
      <c r="C1019" s="218"/>
      <c r="D1019" s="207" t="s">
        <v>191</v>
      </c>
      <c r="E1019" s="219" t="s">
        <v>22</v>
      </c>
      <c r="F1019" s="220" t="s">
        <v>1746</v>
      </c>
      <c r="G1019" s="218"/>
      <c r="H1019" s="221">
        <v>6.04</v>
      </c>
      <c r="I1019" s="222"/>
      <c r="J1019" s="218"/>
      <c r="K1019" s="218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191</v>
      </c>
      <c r="AU1019" s="227" t="s">
        <v>86</v>
      </c>
      <c r="AV1019" s="12" t="s">
        <v>86</v>
      </c>
      <c r="AW1019" s="12" t="s">
        <v>41</v>
      </c>
      <c r="AX1019" s="12" t="s">
        <v>77</v>
      </c>
      <c r="AY1019" s="227" t="s">
        <v>174</v>
      </c>
    </row>
    <row r="1020" spans="2:65" s="12" customFormat="1" ht="13.5">
      <c r="B1020" s="217"/>
      <c r="C1020" s="218"/>
      <c r="D1020" s="207" t="s">
        <v>191</v>
      </c>
      <c r="E1020" s="219" t="s">
        <v>22</v>
      </c>
      <c r="F1020" s="220" t="s">
        <v>1747</v>
      </c>
      <c r="G1020" s="218"/>
      <c r="H1020" s="221">
        <v>7.34</v>
      </c>
      <c r="I1020" s="222"/>
      <c r="J1020" s="218"/>
      <c r="K1020" s="218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191</v>
      </c>
      <c r="AU1020" s="227" t="s">
        <v>86</v>
      </c>
      <c r="AV1020" s="12" t="s">
        <v>86</v>
      </c>
      <c r="AW1020" s="12" t="s">
        <v>41</v>
      </c>
      <c r="AX1020" s="12" t="s">
        <v>77</v>
      </c>
      <c r="AY1020" s="227" t="s">
        <v>174</v>
      </c>
    </row>
    <row r="1021" spans="2:65" s="12" customFormat="1" ht="13.5">
      <c r="B1021" s="217"/>
      <c r="C1021" s="218"/>
      <c r="D1021" s="207" t="s">
        <v>191</v>
      </c>
      <c r="E1021" s="219" t="s">
        <v>22</v>
      </c>
      <c r="F1021" s="220" t="s">
        <v>1748</v>
      </c>
      <c r="G1021" s="218"/>
      <c r="H1021" s="221">
        <v>32.96</v>
      </c>
      <c r="I1021" s="222"/>
      <c r="J1021" s="218"/>
      <c r="K1021" s="218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191</v>
      </c>
      <c r="AU1021" s="227" t="s">
        <v>86</v>
      </c>
      <c r="AV1021" s="12" t="s">
        <v>86</v>
      </c>
      <c r="AW1021" s="12" t="s">
        <v>41</v>
      </c>
      <c r="AX1021" s="12" t="s">
        <v>77</v>
      </c>
      <c r="AY1021" s="227" t="s">
        <v>174</v>
      </c>
    </row>
    <row r="1022" spans="2:65" s="13" customFormat="1" ht="13.5">
      <c r="B1022" s="228"/>
      <c r="C1022" s="229"/>
      <c r="D1022" s="230" t="s">
        <v>191</v>
      </c>
      <c r="E1022" s="231" t="s">
        <v>22</v>
      </c>
      <c r="F1022" s="232" t="s">
        <v>206</v>
      </c>
      <c r="G1022" s="229"/>
      <c r="H1022" s="233">
        <v>58.42</v>
      </c>
      <c r="I1022" s="234"/>
      <c r="J1022" s="229"/>
      <c r="K1022" s="229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191</v>
      </c>
      <c r="AU1022" s="239" t="s">
        <v>86</v>
      </c>
      <c r="AV1022" s="13" t="s">
        <v>181</v>
      </c>
      <c r="AW1022" s="13" t="s">
        <v>41</v>
      </c>
      <c r="AX1022" s="13" t="s">
        <v>24</v>
      </c>
      <c r="AY1022" s="239" t="s">
        <v>174</v>
      </c>
    </row>
    <row r="1023" spans="2:65" s="1" customFormat="1" ht="22.5" customHeight="1">
      <c r="B1023" s="41"/>
      <c r="C1023" s="245" t="s">
        <v>1749</v>
      </c>
      <c r="D1023" s="245" t="s">
        <v>253</v>
      </c>
      <c r="E1023" s="246" t="s">
        <v>1750</v>
      </c>
      <c r="F1023" s="247" t="s">
        <v>1751</v>
      </c>
      <c r="G1023" s="248" t="s">
        <v>256</v>
      </c>
      <c r="H1023" s="249">
        <v>227</v>
      </c>
      <c r="I1023" s="250"/>
      <c r="J1023" s="251">
        <f>ROUND(I1023*H1023,2)</f>
        <v>0</v>
      </c>
      <c r="K1023" s="247" t="s">
        <v>22</v>
      </c>
      <c r="L1023" s="252"/>
      <c r="M1023" s="253" t="s">
        <v>22</v>
      </c>
      <c r="N1023" s="254" t="s">
        <v>48</v>
      </c>
      <c r="O1023" s="42"/>
      <c r="P1023" s="202">
        <f>O1023*H1023</f>
        <v>0</v>
      </c>
      <c r="Q1023" s="202">
        <v>9.8999999999999999E-4</v>
      </c>
      <c r="R1023" s="202">
        <f>Q1023*H1023</f>
        <v>0.22472999999999999</v>
      </c>
      <c r="S1023" s="202">
        <v>0</v>
      </c>
      <c r="T1023" s="203">
        <f>S1023*H1023</f>
        <v>0</v>
      </c>
      <c r="AR1023" s="24" t="s">
        <v>226</v>
      </c>
      <c r="AT1023" s="24" t="s">
        <v>253</v>
      </c>
      <c r="AU1023" s="24" t="s">
        <v>86</v>
      </c>
      <c r="AY1023" s="24" t="s">
        <v>174</v>
      </c>
      <c r="BE1023" s="204">
        <f>IF(N1023="základní",J1023,0)</f>
        <v>0</v>
      </c>
      <c r="BF1023" s="204">
        <f>IF(N1023="snížená",J1023,0)</f>
        <v>0</v>
      </c>
      <c r="BG1023" s="204">
        <f>IF(N1023="zákl. přenesená",J1023,0)</f>
        <v>0</v>
      </c>
      <c r="BH1023" s="204">
        <f>IF(N1023="sníž. přenesená",J1023,0)</f>
        <v>0</v>
      </c>
      <c r="BI1023" s="204">
        <f>IF(N1023="nulová",J1023,0)</f>
        <v>0</v>
      </c>
      <c r="BJ1023" s="24" t="s">
        <v>24</v>
      </c>
      <c r="BK1023" s="204">
        <f>ROUND(I1023*H1023,2)</f>
        <v>0</v>
      </c>
      <c r="BL1023" s="24" t="s">
        <v>181</v>
      </c>
      <c r="BM1023" s="24" t="s">
        <v>1752</v>
      </c>
    </row>
    <row r="1024" spans="2:65" s="1" customFormat="1" ht="54">
      <c r="B1024" s="41"/>
      <c r="C1024" s="63"/>
      <c r="D1024" s="207" t="s">
        <v>237</v>
      </c>
      <c r="E1024" s="63"/>
      <c r="F1024" s="255" t="s">
        <v>1753</v>
      </c>
      <c r="G1024" s="63"/>
      <c r="H1024" s="63"/>
      <c r="I1024" s="163"/>
      <c r="J1024" s="63"/>
      <c r="K1024" s="63"/>
      <c r="L1024" s="61"/>
      <c r="M1024" s="244"/>
      <c r="N1024" s="42"/>
      <c r="O1024" s="42"/>
      <c r="P1024" s="42"/>
      <c r="Q1024" s="42"/>
      <c r="R1024" s="42"/>
      <c r="S1024" s="42"/>
      <c r="T1024" s="78"/>
      <c r="AT1024" s="24" t="s">
        <v>237</v>
      </c>
      <c r="AU1024" s="24" t="s">
        <v>86</v>
      </c>
    </row>
    <row r="1025" spans="2:65" s="12" customFormat="1" ht="13.5">
      <c r="B1025" s="217"/>
      <c r="C1025" s="218"/>
      <c r="D1025" s="230" t="s">
        <v>191</v>
      </c>
      <c r="E1025" s="240" t="s">
        <v>22</v>
      </c>
      <c r="F1025" s="241" t="s">
        <v>1754</v>
      </c>
      <c r="G1025" s="218"/>
      <c r="H1025" s="242">
        <v>227</v>
      </c>
      <c r="I1025" s="222"/>
      <c r="J1025" s="218"/>
      <c r="K1025" s="218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191</v>
      </c>
      <c r="AU1025" s="227" t="s">
        <v>86</v>
      </c>
      <c r="AV1025" s="12" t="s">
        <v>86</v>
      </c>
      <c r="AW1025" s="12" t="s">
        <v>41</v>
      </c>
      <c r="AX1025" s="12" t="s">
        <v>24</v>
      </c>
      <c r="AY1025" s="227" t="s">
        <v>174</v>
      </c>
    </row>
    <row r="1026" spans="2:65" s="1" customFormat="1" ht="31.5" customHeight="1">
      <c r="B1026" s="41"/>
      <c r="C1026" s="245" t="s">
        <v>1755</v>
      </c>
      <c r="D1026" s="245" t="s">
        <v>253</v>
      </c>
      <c r="E1026" s="246" t="s">
        <v>1756</v>
      </c>
      <c r="F1026" s="247" t="s">
        <v>1757</v>
      </c>
      <c r="G1026" s="248" t="s">
        <v>551</v>
      </c>
      <c r="H1026" s="249">
        <v>58.42</v>
      </c>
      <c r="I1026" s="250"/>
      <c r="J1026" s="251">
        <f>ROUND(I1026*H1026,2)</f>
        <v>0</v>
      </c>
      <c r="K1026" s="247" t="s">
        <v>22</v>
      </c>
      <c r="L1026" s="252"/>
      <c r="M1026" s="253" t="s">
        <v>22</v>
      </c>
      <c r="N1026" s="254" t="s">
        <v>48</v>
      </c>
      <c r="O1026" s="42"/>
      <c r="P1026" s="202">
        <f>O1026*H1026</f>
        <v>0</v>
      </c>
      <c r="Q1026" s="202">
        <v>0</v>
      </c>
      <c r="R1026" s="202">
        <f>Q1026*H1026</f>
        <v>0</v>
      </c>
      <c r="S1026" s="202">
        <v>0</v>
      </c>
      <c r="T1026" s="203">
        <f>S1026*H1026</f>
        <v>0</v>
      </c>
      <c r="AR1026" s="24" t="s">
        <v>385</v>
      </c>
      <c r="AT1026" s="24" t="s">
        <v>253</v>
      </c>
      <c r="AU1026" s="24" t="s">
        <v>86</v>
      </c>
      <c r="AY1026" s="24" t="s">
        <v>174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24" t="s">
        <v>24</v>
      </c>
      <c r="BK1026" s="204">
        <f>ROUND(I1026*H1026,2)</f>
        <v>0</v>
      </c>
      <c r="BL1026" s="24" t="s">
        <v>269</v>
      </c>
      <c r="BM1026" s="24" t="s">
        <v>1758</v>
      </c>
    </row>
    <row r="1027" spans="2:65" s="1" customFormat="1" ht="31.5" customHeight="1">
      <c r="B1027" s="41"/>
      <c r="C1027" s="245" t="s">
        <v>1759</v>
      </c>
      <c r="D1027" s="245" t="s">
        <v>253</v>
      </c>
      <c r="E1027" s="246" t="s">
        <v>1760</v>
      </c>
      <c r="F1027" s="247" t="s">
        <v>1761</v>
      </c>
      <c r="G1027" s="248" t="s">
        <v>1427</v>
      </c>
      <c r="H1027" s="249">
        <v>74</v>
      </c>
      <c r="I1027" s="250"/>
      <c r="J1027" s="251">
        <f>ROUND(I1027*H1027,2)</f>
        <v>0</v>
      </c>
      <c r="K1027" s="247" t="s">
        <v>22</v>
      </c>
      <c r="L1027" s="252"/>
      <c r="M1027" s="253" t="s">
        <v>22</v>
      </c>
      <c r="N1027" s="254" t="s">
        <v>48</v>
      </c>
      <c r="O1027" s="42"/>
      <c r="P1027" s="202">
        <f>O1027*H1027</f>
        <v>0</v>
      </c>
      <c r="Q1027" s="202">
        <v>0</v>
      </c>
      <c r="R1027" s="202">
        <f>Q1027*H1027</f>
        <v>0</v>
      </c>
      <c r="S1027" s="202">
        <v>0</v>
      </c>
      <c r="T1027" s="203">
        <f>S1027*H1027</f>
        <v>0</v>
      </c>
      <c r="AR1027" s="24" t="s">
        <v>385</v>
      </c>
      <c r="AT1027" s="24" t="s">
        <v>253</v>
      </c>
      <c r="AU1027" s="24" t="s">
        <v>86</v>
      </c>
      <c r="AY1027" s="24" t="s">
        <v>174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24" t="s">
        <v>24</v>
      </c>
      <c r="BK1027" s="204">
        <f>ROUND(I1027*H1027,2)</f>
        <v>0</v>
      </c>
      <c r="BL1027" s="24" t="s">
        <v>269</v>
      </c>
      <c r="BM1027" s="24" t="s">
        <v>1762</v>
      </c>
    </row>
    <row r="1028" spans="2:65" s="1" customFormat="1" ht="31.5" customHeight="1">
      <c r="B1028" s="41"/>
      <c r="C1028" s="193" t="s">
        <v>1763</v>
      </c>
      <c r="D1028" s="193" t="s">
        <v>176</v>
      </c>
      <c r="E1028" s="194" t="s">
        <v>1764</v>
      </c>
      <c r="F1028" s="195" t="s">
        <v>1765</v>
      </c>
      <c r="G1028" s="196" t="s">
        <v>223</v>
      </c>
      <c r="H1028" s="197">
        <v>1.1000000000000001</v>
      </c>
      <c r="I1028" s="198"/>
      <c r="J1028" s="199">
        <f>ROUND(I1028*H1028,2)</f>
        <v>0</v>
      </c>
      <c r="K1028" s="195" t="s">
        <v>180</v>
      </c>
      <c r="L1028" s="61"/>
      <c r="M1028" s="200" t="s">
        <v>22</v>
      </c>
      <c r="N1028" s="201" t="s">
        <v>48</v>
      </c>
      <c r="O1028" s="42"/>
      <c r="P1028" s="202">
        <f>O1028*H1028</f>
        <v>0</v>
      </c>
      <c r="Q1028" s="202">
        <v>2.5000000000000001E-4</v>
      </c>
      <c r="R1028" s="202">
        <f>Q1028*H1028</f>
        <v>2.7500000000000002E-4</v>
      </c>
      <c r="S1028" s="202">
        <v>0</v>
      </c>
      <c r="T1028" s="203">
        <f>S1028*H1028</f>
        <v>0</v>
      </c>
      <c r="AR1028" s="24" t="s">
        <v>269</v>
      </c>
      <c r="AT1028" s="24" t="s">
        <v>176</v>
      </c>
      <c r="AU1028" s="24" t="s">
        <v>86</v>
      </c>
      <c r="AY1028" s="24" t="s">
        <v>174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24" t="s">
        <v>24</v>
      </c>
      <c r="BK1028" s="204">
        <f>ROUND(I1028*H1028,2)</f>
        <v>0</v>
      </c>
      <c r="BL1028" s="24" t="s">
        <v>269</v>
      </c>
      <c r="BM1028" s="24" t="s">
        <v>1766</v>
      </c>
    </row>
    <row r="1029" spans="2:65" s="12" customFormat="1" ht="13.5">
      <c r="B1029" s="217"/>
      <c r="C1029" s="218"/>
      <c r="D1029" s="230" t="s">
        <v>191</v>
      </c>
      <c r="E1029" s="240" t="s">
        <v>22</v>
      </c>
      <c r="F1029" s="241" t="s">
        <v>1767</v>
      </c>
      <c r="G1029" s="218"/>
      <c r="H1029" s="242">
        <v>1.1000000000000001</v>
      </c>
      <c r="I1029" s="222"/>
      <c r="J1029" s="218"/>
      <c r="K1029" s="218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191</v>
      </c>
      <c r="AU1029" s="227" t="s">
        <v>86</v>
      </c>
      <c r="AV1029" s="12" t="s">
        <v>86</v>
      </c>
      <c r="AW1029" s="12" t="s">
        <v>41</v>
      </c>
      <c r="AX1029" s="12" t="s">
        <v>24</v>
      </c>
      <c r="AY1029" s="227" t="s">
        <v>174</v>
      </c>
    </row>
    <row r="1030" spans="2:65" s="1" customFormat="1" ht="31.5" customHeight="1">
      <c r="B1030" s="41"/>
      <c r="C1030" s="245" t="s">
        <v>1768</v>
      </c>
      <c r="D1030" s="245" t="s">
        <v>253</v>
      </c>
      <c r="E1030" s="246" t="s">
        <v>1769</v>
      </c>
      <c r="F1030" s="247" t="s">
        <v>1770</v>
      </c>
      <c r="G1030" s="248" t="s">
        <v>179</v>
      </c>
      <c r="H1030" s="249">
        <v>1</v>
      </c>
      <c r="I1030" s="250"/>
      <c r="J1030" s="251">
        <f>ROUND(I1030*H1030,2)</f>
        <v>0</v>
      </c>
      <c r="K1030" s="247" t="s">
        <v>22</v>
      </c>
      <c r="L1030" s="252"/>
      <c r="M1030" s="253" t="s">
        <v>22</v>
      </c>
      <c r="N1030" s="254" t="s">
        <v>48</v>
      </c>
      <c r="O1030" s="42"/>
      <c r="P1030" s="202">
        <f>O1030*H1030</f>
        <v>0</v>
      </c>
      <c r="Q1030" s="202">
        <v>3.5999999999999997E-2</v>
      </c>
      <c r="R1030" s="202">
        <f>Q1030*H1030</f>
        <v>3.5999999999999997E-2</v>
      </c>
      <c r="S1030" s="202">
        <v>0</v>
      </c>
      <c r="T1030" s="203">
        <f>S1030*H1030</f>
        <v>0</v>
      </c>
      <c r="AR1030" s="24" t="s">
        <v>385</v>
      </c>
      <c r="AT1030" s="24" t="s">
        <v>253</v>
      </c>
      <c r="AU1030" s="24" t="s">
        <v>86</v>
      </c>
      <c r="AY1030" s="24" t="s">
        <v>174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24" t="s">
        <v>24</v>
      </c>
      <c r="BK1030" s="204">
        <f>ROUND(I1030*H1030,2)</f>
        <v>0</v>
      </c>
      <c r="BL1030" s="24" t="s">
        <v>269</v>
      </c>
      <c r="BM1030" s="24" t="s">
        <v>1771</v>
      </c>
    </row>
    <row r="1031" spans="2:65" s="1" customFormat="1" ht="22.5" customHeight="1">
      <c r="B1031" s="41"/>
      <c r="C1031" s="245" t="s">
        <v>1772</v>
      </c>
      <c r="D1031" s="245" t="s">
        <v>253</v>
      </c>
      <c r="E1031" s="246" t="s">
        <v>1773</v>
      </c>
      <c r="F1031" s="247" t="s">
        <v>1774</v>
      </c>
      <c r="G1031" s="248" t="s">
        <v>179</v>
      </c>
      <c r="H1031" s="249">
        <v>1</v>
      </c>
      <c r="I1031" s="250"/>
      <c r="J1031" s="251">
        <f>ROUND(I1031*H1031,2)</f>
        <v>0</v>
      </c>
      <c r="K1031" s="247" t="s">
        <v>22</v>
      </c>
      <c r="L1031" s="252"/>
      <c r="M1031" s="253" t="s">
        <v>22</v>
      </c>
      <c r="N1031" s="254" t="s">
        <v>48</v>
      </c>
      <c r="O1031" s="42"/>
      <c r="P1031" s="202">
        <f>O1031*H1031</f>
        <v>0</v>
      </c>
      <c r="Q1031" s="202">
        <v>3.5999999999999997E-2</v>
      </c>
      <c r="R1031" s="202">
        <f>Q1031*H1031</f>
        <v>3.5999999999999997E-2</v>
      </c>
      <c r="S1031" s="202">
        <v>0</v>
      </c>
      <c r="T1031" s="203">
        <f>S1031*H1031</f>
        <v>0</v>
      </c>
      <c r="AR1031" s="24" t="s">
        <v>385</v>
      </c>
      <c r="AT1031" s="24" t="s">
        <v>253</v>
      </c>
      <c r="AU1031" s="24" t="s">
        <v>86</v>
      </c>
      <c r="AY1031" s="24" t="s">
        <v>174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24" t="s">
        <v>24</v>
      </c>
      <c r="BK1031" s="204">
        <f>ROUND(I1031*H1031,2)</f>
        <v>0</v>
      </c>
      <c r="BL1031" s="24" t="s">
        <v>269</v>
      </c>
      <c r="BM1031" s="24" t="s">
        <v>1775</v>
      </c>
    </row>
    <row r="1032" spans="2:65" s="1" customFormat="1" ht="31.5" customHeight="1">
      <c r="B1032" s="41"/>
      <c r="C1032" s="193" t="s">
        <v>1776</v>
      </c>
      <c r="D1032" s="193" t="s">
        <v>176</v>
      </c>
      <c r="E1032" s="194" t="s">
        <v>1777</v>
      </c>
      <c r="F1032" s="195" t="s">
        <v>1778</v>
      </c>
      <c r="G1032" s="196" t="s">
        <v>223</v>
      </c>
      <c r="H1032" s="197">
        <v>8.6999999999999993</v>
      </c>
      <c r="I1032" s="198"/>
      <c r="J1032" s="199">
        <f>ROUND(I1032*H1032,2)</f>
        <v>0</v>
      </c>
      <c r="K1032" s="195" t="s">
        <v>180</v>
      </c>
      <c r="L1032" s="61"/>
      <c r="M1032" s="200" t="s">
        <v>22</v>
      </c>
      <c r="N1032" s="201" t="s">
        <v>48</v>
      </c>
      <c r="O1032" s="42"/>
      <c r="P1032" s="202">
        <f>O1032*H1032</f>
        <v>0</v>
      </c>
      <c r="Q1032" s="202">
        <v>2.5000000000000001E-4</v>
      </c>
      <c r="R1032" s="202">
        <f>Q1032*H1032</f>
        <v>2.1749999999999999E-3</v>
      </c>
      <c r="S1032" s="202">
        <v>0</v>
      </c>
      <c r="T1032" s="203">
        <f>S1032*H1032</f>
        <v>0</v>
      </c>
      <c r="AR1032" s="24" t="s">
        <v>269</v>
      </c>
      <c r="AT1032" s="24" t="s">
        <v>176</v>
      </c>
      <c r="AU1032" s="24" t="s">
        <v>86</v>
      </c>
      <c r="AY1032" s="24" t="s">
        <v>174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24" t="s">
        <v>24</v>
      </c>
      <c r="BK1032" s="204">
        <f>ROUND(I1032*H1032,2)</f>
        <v>0</v>
      </c>
      <c r="BL1032" s="24" t="s">
        <v>269</v>
      </c>
      <c r="BM1032" s="24" t="s">
        <v>1779</v>
      </c>
    </row>
    <row r="1033" spans="2:65" s="12" customFormat="1" ht="13.5">
      <c r="B1033" s="217"/>
      <c r="C1033" s="218"/>
      <c r="D1033" s="230" t="s">
        <v>191</v>
      </c>
      <c r="E1033" s="240" t="s">
        <v>22</v>
      </c>
      <c r="F1033" s="241" t="s">
        <v>1780</v>
      </c>
      <c r="G1033" s="218"/>
      <c r="H1033" s="242">
        <v>8.6999999999999993</v>
      </c>
      <c r="I1033" s="222"/>
      <c r="J1033" s="218"/>
      <c r="K1033" s="218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191</v>
      </c>
      <c r="AU1033" s="227" t="s">
        <v>86</v>
      </c>
      <c r="AV1033" s="12" t="s">
        <v>86</v>
      </c>
      <c r="AW1033" s="12" t="s">
        <v>41</v>
      </c>
      <c r="AX1033" s="12" t="s">
        <v>24</v>
      </c>
      <c r="AY1033" s="227" t="s">
        <v>174</v>
      </c>
    </row>
    <row r="1034" spans="2:65" s="1" customFormat="1" ht="31.5" customHeight="1">
      <c r="B1034" s="41"/>
      <c r="C1034" s="245" t="s">
        <v>1781</v>
      </c>
      <c r="D1034" s="245" t="s">
        <v>253</v>
      </c>
      <c r="E1034" s="246" t="s">
        <v>1782</v>
      </c>
      <c r="F1034" s="247" t="s">
        <v>1783</v>
      </c>
      <c r="G1034" s="248" t="s">
        <v>179</v>
      </c>
      <c r="H1034" s="249">
        <v>4</v>
      </c>
      <c r="I1034" s="250"/>
      <c r="J1034" s="251">
        <f>ROUND(I1034*H1034,2)</f>
        <v>0</v>
      </c>
      <c r="K1034" s="247" t="s">
        <v>22</v>
      </c>
      <c r="L1034" s="252"/>
      <c r="M1034" s="253" t="s">
        <v>22</v>
      </c>
      <c r="N1034" s="254" t="s">
        <v>48</v>
      </c>
      <c r="O1034" s="42"/>
      <c r="P1034" s="202">
        <f>O1034*H1034</f>
        <v>0</v>
      </c>
      <c r="Q1034" s="202">
        <v>3.5999999999999997E-2</v>
      </c>
      <c r="R1034" s="202">
        <f>Q1034*H1034</f>
        <v>0.14399999999999999</v>
      </c>
      <c r="S1034" s="202">
        <v>0</v>
      </c>
      <c r="T1034" s="203">
        <f>S1034*H1034</f>
        <v>0</v>
      </c>
      <c r="AR1034" s="24" t="s">
        <v>385</v>
      </c>
      <c r="AT1034" s="24" t="s">
        <v>253</v>
      </c>
      <c r="AU1034" s="24" t="s">
        <v>86</v>
      </c>
      <c r="AY1034" s="24" t="s">
        <v>174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24" t="s">
        <v>24</v>
      </c>
      <c r="BK1034" s="204">
        <f>ROUND(I1034*H1034,2)</f>
        <v>0</v>
      </c>
      <c r="BL1034" s="24" t="s">
        <v>269</v>
      </c>
      <c r="BM1034" s="24" t="s">
        <v>1784</v>
      </c>
    </row>
    <row r="1035" spans="2:65" s="1" customFormat="1" ht="22.5" customHeight="1">
      <c r="B1035" s="41"/>
      <c r="C1035" s="245" t="s">
        <v>1785</v>
      </c>
      <c r="D1035" s="245" t="s">
        <v>253</v>
      </c>
      <c r="E1035" s="246" t="s">
        <v>1786</v>
      </c>
      <c r="F1035" s="247" t="s">
        <v>1787</v>
      </c>
      <c r="G1035" s="248" t="s">
        <v>179</v>
      </c>
      <c r="H1035" s="249">
        <v>6</v>
      </c>
      <c r="I1035" s="250"/>
      <c r="J1035" s="251">
        <f>ROUND(I1035*H1035,2)</f>
        <v>0</v>
      </c>
      <c r="K1035" s="247" t="s">
        <v>22</v>
      </c>
      <c r="L1035" s="252"/>
      <c r="M1035" s="253" t="s">
        <v>22</v>
      </c>
      <c r="N1035" s="254" t="s">
        <v>48</v>
      </c>
      <c r="O1035" s="42"/>
      <c r="P1035" s="202">
        <f>O1035*H1035</f>
        <v>0</v>
      </c>
      <c r="Q1035" s="202">
        <v>3.5999999999999997E-2</v>
      </c>
      <c r="R1035" s="202">
        <f>Q1035*H1035</f>
        <v>0.21599999999999997</v>
      </c>
      <c r="S1035" s="202">
        <v>0</v>
      </c>
      <c r="T1035" s="203">
        <f>S1035*H1035</f>
        <v>0</v>
      </c>
      <c r="AR1035" s="24" t="s">
        <v>385</v>
      </c>
      <c r="AT1035" s="24" t="s">
        <v>253</v>
      </c>
      <c r="AU1035" s="24" t="s">
        <v>86</v>
      </c>
      <c r="AY1035" s="24" t="s">
        <v>174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24" t="s">
        <v>24</v>
      </c>
      <c r="BK1035" s="204">
        <f>ROUND(I1035*H1035,2)</f>
        <v>0</v>
      </c>
      <c r="BL1035" s="24" t="s">
        <v>269</v>
      </c>
      <c r="BM1035" s="24" t="s">
        <v>1788</v>
      </c>
    </row>
    <row r="1036" spans="2:65" s="1" customFormat="1" ht="31.5" customHeight="1">
      <c r="B1036" s="41"/>
      <c r="C1036" s="245" t="s">
        <v>1789</v>
      </c>
      <c r="D1036" s="245" t="s">
        <v>253</v>
      </c>
      <c r="E1036" s="246" t="s">
        <v>1790</v>
      </c>
      <c r="F1036" s="247" t="s">
        <v>1791</v>
      </c>
      <c r="G1036" s="248" t="s">
        <v>179</v>
      </c>
      <c r="H1036" s="249">
        <v>1</v>
      </c>
      <c r="I1036" s="250"/>
      <c r="J1036" s="251">
        <f>ROUND(I1036*H1036,2)</f>
        <v>0</v>
      </c>
      <c r="K1036" s="247" t="s">
        <v>22</v>
      </c>
      <c r="L1036" s="252"/>
      <c r="M1036" s="253" t="s">
        <v>22</v>
      </c>
      <c r="N1036" s="254" t="s">
        <v>48</v>
      </c>
      <c r="O1036" s="42"/>
      <c r="P1036" s="202">
        <f>O1036*H1036</f>
        <v>0</v>
      </c>
      <c r="Q1036" s="202">
        <v>3.5999999999999997E-2</v>
      </c>
      <c r="R1036" s="202">
        <f>Q1036*H1036</f>
        <v>3.5999999999999997E-2</v>
      </c>
      <c r="S1036" s="202">
        <v>0</v>
      </c>
      <c r="T1036" s="203">
        <f>S1036*H1036</f>
        <v>0</v>
      </c>
      <c r="AR1036" s="24" t="s">
        <v>385</v>
      </c>
      <c r="AT1036" s="24" t="s">
        <v>253</v>
      </c>
      <c r="AU1036" s="24" t="s">
        <v>86</v>
      </c>
      <c r="AY1036" s="24" t="s">
        <v>174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24" t="s">
        <v>24</v>
      </c>
      <c r="BK1036" s="204">
        <f>ROUND(I1036*H1036,2)</f>
        <v>0</v>
      </c>
      <c r="BL1036" s="24" t="s">
        <v>269</v>
      </c>
      <c r="BM1036" s="24" t="s">
        <v>1792</v>
      </c>
    </row>
    <row r="1037" spans="2:65" s="1" customFormat="1" ht="31.5" customHeight="1">
      <c r="B1037" s="41"/>
      <c r="C1037" s="193" t="s">
        <v>1793</v>
      </c>
      <c r="D1037" s="193" t="s">
        <v>176</v>
      </c>
      <c r="E1037" s="194" t="s">
        <v>1794</v>
      </c>
      <c r="F1037" s="195" t="s">
        <v>1795</v>
      </c>
      <c r="G1037" s="196" t="s">
        <v>223</v>
      </c>
      <c r="H1037" s="197">
        <v>9.7799999999999994</v>
      </c>
      <c r="I1037" s="198"/>
      <c r="J1037" s="199">
        <f>ROUND(I1037*H1037,2)</f>
        <v>0</v>
      </c>
      <c r="K1037" s="195" t="s">
        <v>180</v>
      </c>
      <c r="L1037" s="61"/>
      <c r="M1037" s="200" t="s">
        <v>22</v>
      </c>
      <c r="N1037" s="201" t="s">
        <v>48</v>
      </c>
      <c r="O1037" s="42"/>
      <c r="P1037" s="202">
        <f>O1037*H1037</f>
        <v>0</v>
      </c>
      <c r="Q1037" s="202">
        <v>2.5000000000000001E-4</v>
      </c>
      <c r="R1037" s="202">
        <f>Q1037*H1037</f>
        <v>2.4449999999999997E-3</v>
      </c>
      <c r="S1037" s="202">
        <v>0</v>
      </c>
      <c r="T1037" s="203">
        <f>S1037*H1037</f>
        <v>0</v>
      </c>
      <c r="AR1037" s="24" t="s">
        <v>269</v>
      </c>
      <c r="AT1037" s="24" t="s">
        <v>176</v>
      </c>
      <c r="AU1037" s="24" t="s">
        <v>86</v>
      </c>
      <c r="AY1037" s="24" t="s">
        <v>174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24" t="s">
        <v>24</v>
      </c>
      <c r="BK1037" s="204">
        <f>ROUND(I1037*H1037,2)</f>
        <v>0</v>
      </c>
      <c r="BL1037" s="24" t="s">
        <v>269</v>
      </c>
      <c r="BM1037" s="24" t="s">
        <v>1796</v>
      </c>
    </row>
    <row r="1038" spans="2:65" s="12" customFormat="1" ht="13.5">
      <c r="B1038" s="217"/>
      <c r="C1038" s="218"/>
      <c r="D1038" s="230" t="s">
        <v>191</v>
      </c>
      <c r="E1038" s="240" t="s">
        <v>22</v>
      </c>
      <c r="F1038" s="241" t="s">
        <v>1797</v>
      </c>
      <c r="G1038" s="218"/>
      <c r="H1038" s="242">
        <v>9.7799999999999994</v>
      </c>
      <c r="I1038" s="222"/>
      <c r="J1038" s="218"/>
      <c r="K1038" s="218"/>
      <c r="L1038" s="223"/>
      <c r="M1038" s="224"/>
      <c r="N1038" s="225"/>
      <c r="O1038" s="225"/>
      <c r="P1038" s="225"/>
      <c r="Q1038" s="225"/>
      <c r="R1038" s="225"/>
      <c r="S1038" s="225"/>
      <c r="T1038" s="226"/>
      <c r="AT1038" s="227" t="s">
        <v>191</v>
      </c>
      <c r="AU1038" s="227" t="s">
        <v>86</v>
      </c>
      <c r="AV1038" s="12" t="s">
        <v>86</v>
      </c>
      <c r="AW1038" s="12" t="s">
        <v>41</v>
      </c>
      <c r="AX1038" s="12" t="s">
        <v>24</v>
      </c>
      <c r="AY1038" s="227" t="s">
        <v>174</v>
      </c>
    </row>
    <row r="1039" spans="2:65" s="1" customFormat="1" ht="22.5" customHeight="1">
      <c r="B1039" s="41"/>
      <c r="C1039" s="245" t="s">
        <v>1798</v>
      </c>
      <c r="D1039" s="245" t="s">
        <v>253</v>
      </c>
      <c r="E1039" s="246" t="s">
        <v>1799</v>
      </c>
      <c r="F1039" s="247" t="s">
        <v>1800</v>
      </c>
      <c r="G1039" s="248" t="s">
        <v>179</v>
      </c>
      <c r="H1039" s="249">
        <v>2</v>
      </c>
      <c r="I1039" s="250"/>
      <c r="J1039" s="251">
        <f>ROUND(I1039*H1039,2)</f>
        <v>0</v>
      </c>
      <c r="K1039" s="247" t="s">
        <v>22</v>
      </c>
      <c r="L1039" s="252"/>
      <c r="M1039" s="253" t="s">
        <v>22</v>
      </c>
      <c r="N1039" s="254" t="s">
        <v>48</v>
      </c>
      <c r="O1039" s="42"/>
      <c r="P1039" s="202">
        <f>O1039*H1039</f>
        <v>0</v>
      </c>
      <c r="Q1039" s="202">
        <v>3.1E-2</v>
      </c>
      <c r="R1039" s="202">
        <f>Q1039*H1039</f>
        <v>6.2E-2</v>
      </c>
      <c r="S1039" s="202">
        <v>0</v>
      </c>
      <c r="T1039" s="203">
        <f>S1039*H1039</f>
        <v>0</v>
      </c>
      <c r="AR1039" s="24" t="s">
        <v>385</v>
      </c>
      <c r="AT1039" s="24" t="s">
        <v>253</v>
      </c>
      <c r="AU1039" s="24" t="s">
        <v>86</v>
      </c>
      <c r="AY1039" s="24" t="s">
        <v>174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24" t="s">
        <v>24</v>
      </c>
      <c r="BK1039" s="204">
        <f>ROUND(I1039*H1039,2)</f>
        <v>0</v>
      </c>
      <c r="BL1039" s="24" t="s">
        <v>269</v>
      </c>
      <c r="BM1039" s="24" t="s">
        <v>1801</v>
      </c>
    </row>
    <row r="1040" spans="2:65" s="1" customFormat="1" ht="31.5" customHeight="1">
      <c r="B1040" s="41"/>
      <c r="C1040" s="245" t="s">
        <v>1802</v>
      </c>
      <c r="D1040" s="245" t="s">
        <v>253</v>
      </c>
      <c r="E1040" s="246" t="s">
        <v>1803</v>
      </c>
      <c r="F1040" s="247" t="s">
        <v>1804</v>
      </c>
      <c r="G1040" s="248" t="s">
        <v>179</v>
      </c>
      <c r="H1040" s="249">
        <v>2</v>
      </c>
      <c r="I1040" s="250"/>
      <c r="J1040" s="251">
        <f>ROUND(I1040*H1040,2)</f>
        <v>0</v>
      </c>
      <c r="K1040" s="247" t="s">
        <v>22</v>
      </c>
      <c r="L1040" s="252"/>
      <c r="M1040" s="253" t="s">
        <v>22</v>
      </c>
      <c r="N1040" s="254" t="s">
        <v>48</v>
      </c>
      <c r="O1040" s="42"/>
      <c r="P1040" s="202">
        <f>O1040*H1040</f>
        <v>0</v>
      </c>
      <c r="Q1040" s="202">
        <v>3.5999999999999997E-2</v>
      </c>
      <c r="R1040" s="202">
        <f>Q1040*H1040</f>
        <v>7.1999999999999995E-2</v>
      </c>
      <c r="S1040" s="202">
        <v>0</v>
      </c>
      <c r="T1040" s="203">
        <f>S1040*H1040</f>
        <v>0</v>
      </c>
      <c r="AR1040" s="24" t="s">
        <v>385</v>
      </c>
      <c r="AT1040" s="24" t="s">
        <v>253</v>
      </c>
      <c r="AU1040" s="24" t="s">
        <v>86</v>
      </c>
      <c r="AY1040" s="24" t="s">
        <v>174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24" t="s">
        <v>24</v>
      </c>
      <c r="BK1040" s="204">
        <f>ROUND(I1040*H1040,2)</f>
        <v>0</v>
      </c>
      <c r="BL1040" s="24" t="s">
        <v>269</v>
      </c>
      <c r="BM1040" s="24" t="s">
        <v>1805</v>
      </c>
    </row>
    <row r="1041" spans="2:65" s="1" customFormat="1" ht="44.25" customHeight="1">
      <c r="B1041" s="41"/>
      <c r="C1041" s="245" t="s">
        <v>1806</v>
      </c>
      <c r="D1041" s="245" t="s">
        <v>253</v>
      </c>
      <c r="E1041" s="246" t="s">
        <v>1807</v>
      </c>
      <c r="F1041" s="247" t="s">
        <v>1808</v>
      </c>
      <c r="G1041" s="248" t="s">
        <v>179</v>
      </c>
      <c r="H1041" s="249">
        <v>2</v>
      </c>
      <c r="I1041" s="250"/>
      <c r="J1041" s="251">
        <f>ROUND(I1041*H1041,2)</f>
        <v>0</v>
      </c>
      <c r="K1041" s="247" t="s">
        <v>22</v>
      </c>
      <c r="L1041" s="252"/>
      <c r="M1041" s="253" t="s">
        <v>22</v>
      </c>
      <c r="N1041" s="254" t="s">
        <v>48</v>
      </c>
      <c r="O1041" s="42"/>
      <c r="P1041" s="202">
        <f>O1041*H1041</f>
        <v>0</v>
      </c>
      <c r="Q1041" s="202">
        <v>3.5999999999999997E-2</v>
      </c>
      <c r="R1041" s="202">
        <f>Q1041*H1041</f>
        <v>7.1999999999999995E-2</v>
      </c>
      <c r="S1041" s="202">
        <v>0</v>
      </c>
      <c r="T1041" s="203">
        <f>S1041*H1041</f>
        <v>0</v>
      </c>
      <c r="AR1041" s="24" t="s">
        <v>385</v>
      </c>
      <c r="AT1041" s="24" t="s">
        <v>253</v>
      </c>
      <c r="AU1041" s="24" t="s">
        <v>86</v>
      </c>
      <c r="AY1041" s="24" t="s">
        <v>174</v>
      </c>
      <c r="BE1041" s="204">
        <f>IF(N1041="základní",J1041,0)</f>
        <v>0</v>
      </c>
      <c r="BF1041" s="204">
        <f>IF(N1041="snížená",J1041,0)</f>
        <v>0</v>
      </c>
      <c r="BG1041" s="204">
        <f>IF(N1041="zákl. přenesená",J1041,0)</f>
        <v>0</v>
      </c>
      <c r="BH1041" s="204">
        <f>IF(N1041="sníž. přenesená",J1041,0)</f>
        <v>0</v>
      </c>
      <c r="BI1041" s="204">
        <f>IF(N1041="nulová",J1041,0)</f>
        <v>0</v>
      </c>
      <c r="BJ1041" s="24" t="s">
        <v>24</v>
      </c>
      <c r="BK1041" s="204">
        <f>ROUND(I1041*H1041,2)</f>
        <v>0</v>
      </c>
      <c r="BL1041" s="24" t="s">
        <v>269</v>
      </c>
      <c r="BM1041" s="24" t="s">
        <v>1809</v>
      </c>
    </row>
    <row r="1042" spans="2:65" s="1" customFormat="1" ht="31.5" customHeight="1">
      <c r="B1042" s="41"/>
      <c r="C1042" s="193" t="s">
        <v>1810</v>
      </c>
      <c r="D1042" s="193" t="s">
        <v>176</v>
      </c>
      <c r="E1042" s="194" t="s">
        <v>1811</v>
      </c>
      <c r="F1042" s="195" t="s">
        <v>1812</v>
      </c>
      <c r="G1042" s="196" t="s">
        <v>223</v>
      </c>
      <c r="H1042" s="197">
        <v>37.17</v>
      </c>
      <c r="I1042" s="198"/>
      <c r="J1042" s="199">
        <f>ROUND(I1042*H1042,2)</f>
        <v>0</v>
      </c>
      <c r="K1042" s="195" t="s">
        <v>180</v>
      </c>
      <c r="L1042" s="61"/>
      <c r="M1042" s="200" t="s">
        <v>22</v>
      </c>
      <c r="N1042" s="201" t="s">
        <v>48</v>
      </c>
      <c r="O1042" s="42"/>
      <c r="P1042" s="202">
        <f>O1042*H1042</f>
        <v>0</v>
      </c>
      <c r="Q1042" s="202">
        <v>2.5000000000000001E-4</v>
      </c>
      <c r="R1042" s="202">
        <f>Q1042*H1042</f>
        <v>9.2925000000000004E-3</v>
      </c>
      <c r="S1042" s="202">
        <v>0</v>
      </c>
      <c r="T1042" s="203">
        <f>S1042*H1042</f>
        <v>0</v>
      </c>
      <c r="AR1042" s="24" t="s">
        <v>269</v>
      </c>
      <c r="AT1042" s="24" t="s">
        <v>176</v>
      </c>
      <c r="AU1042" s="24" t="s">
        <v>86</v>
      </c>
      <c r="AY1042" s="24" t="s">
        <v>174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24" t="s">
        <v>24</v>
      </c>
      <c r="BK1042" s="204">
        <f>ROUND(I1042*H1042,2)</f>
        <v>0</v>
      </c>
      <c r="BL1042" s="24" t="s">
        <v>269</v>
      </c>
      <c r="BM1042" s="24" t="s">
        <v>1813</v>
      </c>
    </row>
    <row r="1043" spans="2:65" s="12" customFormat="1" ht="13.5">
      <c r="B1043" s="217"/>
      <c r="C1043" s="218"/>
      <c r="D1043" s="230" t="s">
        <v>191</v>
      </c>
      <c r="E1043" s="240" t="s">
        <v>22</v>
      </c>
      <c r="F1043" s="241" t="s">
        <v>1814</v>
      </c>
      <c r="G1043" s="218"/>
      <c r="H1043" s="242">
        <v>37.17</v>
      </c>
      <c r="I1043" s="222"/>
      <c r="J1043" s="218"/>
      <c r="K1043" s="218"/>
      <c r="L1043" s="223"/>
      <c r="M1043" s="224"/>
      <c r="N1043" s="225"/>
      <c r="O1043" s="225"/>
      <c r="P1043" s="225"/>
      <c r="Q1043" s="225"/>
      <c r="R1043" s="225"/>
      <c r="S1043" s="225"/>
      <c r="T1043" s="226"/>
      <c r="AT1043" s="227" t="s">
        <v>191</v>
      </c>
      <c r="AU1043" s="227" t="s">
        <v>86</v>
      </c>
      <c r="AV1043" s="12" t="s">
        <v>86</v>
      </c>
      <c r="AW1043" s="12" t="s">
        <v>41</v>
      </c>
      <c r="AX1043" s="12" t="s">
        <v>24</v>
      </c>
      <c r="AY1043" s="227" t="s">
        <v>174</v>
      </c>
    </row>
    <row r="1044" spans="2:65" s="1" customFormat="1" ht="31.5" customHeight="1">
      <c r="B1044" s="41"/>
      <c r="C1044" s="245" t="s">
        <v>1815</v>
      </c>
      <c r="D1044" s="245" t="s">
        <v>253</v>
      </c>
      <c r="E1044" s="246" t="s">
        <v>1816</v>
      </c>
      <c r="F1044" s="247" t="s">
        <v>1817</v>
      </c>
      <c r="G1044" s="248" t="s">
        <v>179</v>
      </c>
      <c r="H1044" s="249">
        <v>2</v>
      </c>
      <c r="I1044" s="250"/>
      <c r="J1044" s="251">
        <f t="shared" ref="J1044:J1050" si="60">ROUND(I1044*H1044,2)</f>
        <v>0</v>
      </c>
      <c r="K1044" s="247" t="s">
        <v>22</v>
      </c>
      <c r="L1044" s="252"/>
      <c r="M1044" s="253" t="s">
        <v>22</v>
      </c>
      <c r="N1044" s="254" t="s">
        <v>48</v>
      </c>
      <c r="O1044" s="42"/>
      <c r="P1044" s="202">
        <f t="shared" ref="P1044:P1050" si="61">O1044*H1044</f>
        <v>0</v>
      </c>
      <c r="Q1044" s="202">
        <v>3.5999999999999997E-2</v>
      </c>
      <c r="R1044" s="202">
        <f t="shared" ref="R1044:R1050" si="62">Q1044*H1044</f>
        <v>7.1999999999999995E-2</v>
      </c>
      <c r="S1044" s="202">
        <v>0</v>
      </c>
      <c r="T1044" s="203">
        <f t="shared" ref="T1044:T1050" si="63">S1044*H1044</f>
        <v>0</v>
      </c>
      <c r="AR1044" s="24" t="s">
        <v>385</v>
      </c>
      <c r="AT1044" s="24" t="s">
        <v>253</v>
      </c>
      <c r="AU1044" s="24" t="s">
        <v>86</v>
      </c>
      <c r="AY1044" s="24" t="s">
        <v>174</v>
      </c>
      <c r="BE1044" s="204">
        <f t="shared" ref="BE1044:BE1050" si="64">IF(N1044="základní",J1044,0)</f>
        <v>0</v>
      </c>
      <c r="BF1044" s="204">
        <f t="shared" ref="BF1044:BF1050" si="65">IF(N1044="snížená",J1044,0)</f>
        <v>0</v>
      </c>
      <c r="BG1044" s="204">
        <f t="shared" ref="BG1044:BG1050" si="66">IF(N1044="zákl. přenesená",J1044,0)</f>
        <v>0</v>
      </c>
      <c r="BH1044" s="204">
        <f t="shared" ref="BH1044:BH1050" si="67">IF(N1044="sníž. přenesená",J1044,0)</f>
        <v>0</v>
      </c>
      <c r="BI1044" s="204">
        <f t="shared" ref="BI1044:BI1050" si="68">IF(N1044="nulová",J1044,0)</f>
        <v>0</v>
      </c>
      <c r="BJ1044" s="24" t="s">
        <v>24</v>
      </c>
      <c r="BK1044" s="204">
        <f t="shared" ref="BK1044:BK1050" si="69">ROUND(I1044*H1044,2)</f>
        <v>0</v>
      </c>
      <c r="BL1044" s="24" t="s">
        <v>269</v>
      </c>
      <c r="BM1044" s="24" t="s">
        <v>1818</v>
      </c>
    </row>
    <row r="1045" spans="2:65" s="1" customFormat="1" ht="44.25" customHeight="1">
      <c r="B1045" s="41"/>
      <c r="C1045" s="245" t="s">
        <v>1819</v>
      </c>
      <c r="D1045" s="245" t="s">
        <v>253</v>
      </c>
      <c r="E1045" s="246" t="s">
        <v>1820</v>
      </c>
      <c r="F1045" s="247" t="s">
        <v>1821</v>
      </c>
      <c r="G1045" s="248" t="s">
        <v>179</v>
      </c>
      <c r="H1045" s="249">
        <v>1</v>
      </c>
      <c r="I1045" s="250"/>
      <c r="J1045" s="251">
        <f t="shared" si="60"/>
        <v>0</v>
      </c>
      <c r="K1045" s="247" t="s">
        <v>22</v>
      </c>
      <c r="L1045" s="252"/>
      <c r="M1045" s="253" t="s">
        <v>22</v>
      </c>
      <c r="N1045" s="254" t="s">
        <v>48</v>
      </c>
      <c r="O1045" s="42"/>
      <c r="P1045" s="202">
        <f t="shared" si="61"/>
        <v>0</v>
      </c>
      <c r="Q1045" s="202">
        <v>0.10199999999999999</v>
      </c>
      <c r="R1045" s="202">
        <f t="shared" si="62"/>
        <v>0.10199999999999999</v>
      </c>
      <c r="S1045" s="202">
        <v>0</v>
      </c>
      <c r="T1045" s="203">
        <f t="shared" si="63"/>
        <v>0</v>
      </c>
      <c r="AR1045" s="24" t="s">
        <v>385</v>
      </c>
      <c r="AT1045" s="24" t="s">
        <v>253</v>
      </c>
      <c r="AU1045" s="24" t="s">
        <v>86</v>
      </c>
      <c r="AY1045" s="24" t="s">
        <v>174</v>
      </c>
      <c r="BE1045" s="204">
        <f t="shared" si="64"/>
        <v>0</v>
      </c>
      <c r="BF1045" s="204">
        <f t="shared" si="65"/>
        <v>0</v>
      </c>
      <c r="BG1045" s="204">
        <f t="shared" si="66"/>
        <v>0</v>
      </c>
      <c r="BH1045" s="204">
        <f t="shared" si="67"/>
        <v>0</v>
      </c>
      <c r="BI1045" s="204">
        <f t="shared" si="68"/>
        <v>0</v>
      </c>
      <c r="BJ1045" s="24" t="s">
        <v>24</v>
      </c>
      <c r="BK1045" s="204">
        <f t="shared" si="69"/>
        <v>0</v>
      </c>
      <c r="BL1045" s="24" t="s">
        <v>269</v>
      </c>
      <c r="BM1045" s="24" t="s">
        <v>1822</v>
      </c>
    </row>
    <row r="1046" spans="2:65" s="1" customFormat="1" ht="31.5" customHeight="1">
      <c r="B1046" s="41"/>
      <c r="C1046" s="245" t="s">
        <v>1823</v>
      </c>
      <c r="D1046" s="245" t="s">
        <v>253</v>
      </c>
      <c r="E1046" s="246" t="s">
        <v>1824</v>
      </c>
      <c r="F1046" s="247" t="s">
        <v>1825</v>
      </c>
      <c r="G1046" s="248" t="s">
        <v>179</v>
      </c>
      <c r="H1046" s="249">
        <v>3</v>
      </c>
      <c r="I1046" s="250"/>
      <c r="J1046" s="251">
        <f t="shared" si="60"/>
        <v>0</v>
      </c>
      <c r="K1046" s="247" t="s">
        <v>22</v>
      </c>
      <c r="L1046" s="252"/>
      <c r="M1046" s="253" t="s">
        <v>22</v>
      </c>
      <c r="N1046" s="254" t="s">
        <v>48</v>
      </c>
      <c r="O1046" s="42"/>
      <c r="P1046" s="202">
        <f t="shared" si="61"/>
        <v>0</v>
      </c>
      <c r="Q1046" s="202">
        <v>3.5999999999999997E-2</v>
      </c>
      <c r="R1046" s="202">
        <f t="shared" si="62"/>
        <v>0.10799999999999998</v>
      </c>
      <c r="S1046" s="202">
        <v>0</v>
      </c>
      <c r="T1046" s="203">
        <f t="shared" si="63"/>
        <v>0</v>
      </c>
      <c r="AR1046" s="24" t="s">
        <v>385</v>
      </c>
      <c r="AT1046" s="24" t="s">
        <v>253</v>
      </c>
      <c r="AU1046" s="24" t="s">
        <v>86</v>
      </c>
      <c r="AY1046" s="24" t="s">
        <v>174</v>
      </c>
      <c r="BE1046" s="204">
        <f t="shared" si="64"/>
        <v>0</v>
      </c>
      <c r="BF1046" s="204">
        <f t="shared" si="65"/>
        <v>0</v>
      </c>
      <c r="BG1046" s="204">
        <f t="shared" si="66"/>
        <v>0</v>
      </c>
      <c r="BH1046" s="204">
        <f t="shared" si="67"/>
        <v>0</v>
      </c>
      <c r="BI1046" s="204">
        <f t="shared" si="68"/>
        <v>0</v>
      </c>
      <c r="BJ1046" s="24" t="s">
        <v>24</v>
      </c>
      <c r="BK1046" s="204">
        <f t="shared" si="69"/>
        <v>0</v>
      </c>
      <c r="BL1046" s="24" t="s">
        <v>269</v>
      </c>
      <c r="BM1046" s="24" t="s">
        <v>1826</v>
      </c>
    </row>
    <row r="1047" spans="2:65" s="1" customFormat="1" ht="31.5" customHeight="1">
      <c r="B1047" s="41"/>
      <c r="C1047" s="245" t="s">
        <v>1827</v>
      </c>
      <c r="D1047" s="245" t="s">
        <v>253</v>
      </c>
      <c r="E1047" s="246" t="s">
        <v>1828</v>
      </c>
      <c r="F1047" s="247" t="s">
        <v>1829</v>
      </c>
      <c r="G1047" s="248" t="s">
        <v>1830</v>
      </c>
      <c r="H1047" s="249">
        <v>2</v>
      </c>
      <c r="I1047" s="250"/>
      <c r="J1047" s="251">
        <f t="shared" si="60"/>
        <v>0</v>
      </c>
      <c r="K1047" s="247" t="s">
        <v>22</v>
      </c>
      <c r="L1047" s="252"/>
      <c r="M1047" s="253" t="s">
        <v>22</v>
      </c>
      <c r="N1047" s="254" t="s">
        <v>48</v>
      </c>
      <c r="O1047" s="42"/>
      <c r="P1047" s="202">
        <f t="shared" si="61"/>
        <v>0</v>
      </c>
      <c r="Q1047" s="202">
        <v>3.5999999999999997E-2</v>
      </c>
      <c r="R1047" s="202">
        <f t="shared" si="62"/>
        <v>7.1999999999999995E-2</v>
      </c>
      <c r="S1047" s="202">
        <v>0</v>
      </c>
      <c r="T1047" s="203">
        <f t="shared" si="63"/>
        <v>0</v>
      </c>
      <c r="AR1047" s="24" t="s">
        <v>385</v>
      </c>
      <c r="AT1047" s="24" t="s">
        <v>253</v>
      </c>
      <c r="AU1047" s="24" t="s">
        <v>86</v>
      </c>
      <c r="AY1047" s="24" t="s">
        <v>174</v>
      </c>
      <c r="BE1047" s="204">
        <f t="shared" si="64"/>
        <v>0</v>
      </c>
      <c r="BF1047" s="204">
        <f t="shared" si="65"/>
        <v>0</v>
      </c>
      <c r="BG1047" s="204">
        <f t="shared" si="66"/>
        <v>0</v>
      </c>
      <c r="BH1047" s="204">
        <f t="shared" si="67"/>
        <v>0</v>
      </c>
      <c r="BI1047" s="204">
        <f t="shared" si="68"/>
        <v>0</v>
      </c>
      <c r="BJ1047" s="24" t="s">
        <v>24</v>
      </c>
      <c r="BK1047" s="204">
        <f t="shared" si="69"/>
        <v>0</v>
      </c>
      <c r="BL1047" s="24" t="s">
        <v>269</v>
      </c>
      <c r="BM1047" s="24" t="s">
        <v>1831</v>
      </c>
    </row>
    <row r="1048" spans="2:65" s="1" customFormat="1" ht="22.5" customHeight="1">
      <c r="B1048" s="41"/>
      <c r="C1048" s="193" t="s">
        <v>1832</v>
      </c>
      <c r="D1048" s="193" t="s">
        <v>176</v>
      </c>
      <c r="E1048" s="194" t="s">
        <v>1833</v>
      </c>
      <c r="F1048" s="195" t="s">
        <v>1834</v>
      </c>
      <c r="G1048" s="196" t="s">
        <v>179</v>
      </c>
      <c r="H1048" s="197">
        <v>3</v>
      </c>
      <c r="I1048" s="198"/>
      <c r="J1048" s="199">
        <f t="shared" si="60"/>
        <v>0</v>
      </c>
      <c r="K1048" s="195" t="s">
        <v>180</v>
      </c>
      <c r="L1048" s="61"/>
      <c r="M1048" s="200" t="s">
        <v>22</v>
      </c>
      <c r="N1048" s="201" t="s">
        <v>48</v>
      </c>
      <c r="O1048" s="42"/>
      <c r="P1048" s="202">
        <f t="shared" si="61"/>
        <v>0</v>
      </c>
      <c r="Q1048" s="202">
        <v>0</v>
      </c>
      <c r="R1048" s="202">
        <f t="shared" si="62"/>
        <v>0</v>
      </c>
      <c r="S1048" s="202">
        <v>0</v>
      </c>
      <c r="T1048" s="203">
        <f t="shared" si="63"/>
        <v>0</v>
      </c>
      <c r="AR1048" s="24" t="s">
        <v>269</v>
      </c>
      <c r="AT1048" s="24" t="s">
        <v>176</v>
      </c>
      <c r="AU1048" s="24" t="s">
        <v>86</v>
      </c>
      <c r="AY1048" s="24" t="s">
        <v>174</v>
      </c>
      <c r="BE1048" s="204">
        <f t="shared" si="64"/>
        <v>0</v>
      </c>
      <c r="BF1048" s="204">
        <f t="shared" si="65"/>
        <v>0</v>
      </c>
      <c r="BG1048" s="204">
        <f t="shared" si="66"/>
        <v>0</v>
      </c>
      <c r="BH1048" s="204">
        <f t="shared" si="67"/>
        <v>0</v>
      </c>
      <c r="BI1048" s="204">
        <f t="shared" si="68"/>
        <v>0</v>
      </c>
      <c r="BJ1048" s="24" t="s">
        <v>24</v>
      </c>
      <c r="BK1048" s="204">
        <f t="shared" si="69"/>
        <v>0</v>
      </c>
      <c r="BL1048" s="24" t="s">
        <v>269</v>
      </c>
      <c r="BM1048" s="24" t="s">
        <v>1835</v>
      </c>
    </row>
    <row r="1049" spans="2:65" s="1" customFormat="1" ht="31.5" customHeight="1">
      <c r="B1049" s="41"/>
      <c r="C1049" s="245" t="s">
        <v>1836</v>
      </c>
      <c r="D1049" s="245" t="s">
        <v>253</v>
      </c>
      <c r="E1049" s="246" t="s">
        <v>1837</v>
      </c>
      <c r="F1049" s="247" t="s">
        <v>1838</v>
      </c>
      <c r="G1049" s="248" t="s">
        <v>179</v>
      </c>
      <c r="H1049" s="249">
        <v>1</v>
      </c>
      <c r="I1049" s="250"/>
      <c r="J1049" s="251">
        <f t="shared" si="60"/>
        <v>0</v>
      </c>
      <c r="K1049" s="247" t="s">
        <v>22</v>
      </c>
      <c r="L1049" s="252"/>
      <c r="M1049" s="253" t="s">
        <v>22</v>
      </c>
      <c r="N1049" s="254" t="s">
        <v>48</v>
      </c>
      <c r="O1049" s="42"/>
      <c r="P1049" s="202">
        <f t="shared" si="61"/>
        <v>0</v>
      </c>
      <c r="Q1049" s="202">
        <v>4.4999999999999998E-2</v>
      </c>
      <c r="R1049" s="202">
        <f t="shared" si="62"/>
        <v>4.4999999999999998E-2</v>
      </c>
      <c r="S1049" s="202">
        <v>0</v>
      </c>
      <c r="T1049" s="203">
        <f t="shared" si="63"/>
        <v>0</v>
      </c>
      <c r="AR1049" s="24" t="s">
        <v>385</v>
      </c>
      <c r="AT1049" s="24" t="s">
        <v>253</v>
      </c>
      <c r="AU1049" s="24" t="s">
        <v>86</v>
      </c>
      <c r="AY1049" s="24" t="s">
        <v>174</v>
      </c>
      <c r="BE1049" s="204">
        <f t="shared" si="64"/>
        <v>0</v>
      </c>
      <c r="BF1049" s="204">
        <f t="shared" si="65"/>
        <v>0</v>
      </c>
      <c r="BG1049" s="204">
        <f t="shared" si="66"/>
        <v>0</v>
      </c>
      <c r="BH1049" s="204">
        <f t="shared" si="67"/>
        <v>0</v>
      </c>
      <c r="BI1049" s="204">
        <f t="shared" si="68"/>
        <v>0</v>
      </c>
      <c r="BJ1049" s="24" t="s">
        <v>24</v>
      </c>
      <c r="BK1049" s="204">
        <f t="shared" si="69"/>
        <v>0</v>
      </c>
      <c r="BL1049" s="24" t="s">
        <v>269</v>
      </c>
      <c r="BM1049" s="24" t="s">
        <v>1839</v>
      </c>
    </row>
    <row r="1050" spans="2:65" s="1" customFormat="1" ht="31.5" customHeight="1">
      <c r="B1050" s="41"/>
      <c r="C1050" s="245" t="s">
        <v>1840</v>
      </c>
      <c r="D1050" s="245" t="s">
        <v>253</v>
      </c>
      <c r="E1050" s="246" t="s">
        <v>1841</v>
      </c>
      <c r="F1050" s="247" t="s">
        <v>1842</v>
      </c>
      <c r="G1050" s="248" t="s">
        <v>179</v>
      </c>
      <c r="H1050" s="249">
        <v>2</v>
      </c>
      <c r="I1050" s="250"/>
      <c r="J1050" s="251">
        <f t="shared" si="60"/>
        <v>0</v>
      </c>
      <c r="K1050" s="247" t="s">
        <v>22</v>
      </c>
      <c r="L1050" s="252"/>
      <c r="M1050" s="253" t="s">
        <v>22</v>
      </c>
      <c r="N1050" s="254" t="s">
        <v>48</v>
      </c>
      <c r="O1050" s="42"/>
      <c r="P1050" s="202">
        <f t="shared" si="61"/>
        <v>0</v>
      </c>
      <c r="Q1050" s="202">
        <v>4.4999999999999998E-2</v>
      </c>
      <c r="R1050" s="202">
        <f t="shared" si="62"/>
        <v>0.09</v>
      </c>
      <c r="S1050" s="202">
        <v>0</v>
      </c>
      <c r="T1050" s="203">
        <f t="shared" si="63"/>
        <v>0</v>
      </c>
      <c r="AR1050" s="24" t="s">
        <v>385</v>
      </c>
      <c r="AT1050" s="24" t="s">
        <v>253</v>
      </c>
      <c r="AU1050" s="24" t="s">
        <v>86</v>
      </c>
      <c r="AY1050" s="24" t="s">
        <v>174</v>
      </c>
      <c r="BE1050" s="204">
        <f t="shared" si="64"/>
        <v>0</v>
      </c>
      <c r="BF1050" s="204">
        <f t="shared" si="65"/>
        <v>0</v>
      </c>
      <c r="BG1050" s="204">
        <f t="shared" si="66"/>
        <v>0</v>
      </c>
      <c r="BH1050" s="204">
        <f t="shared" si="67"/>
        <v>0</v>
      </c>
      <c r="BI1050" s="204">
        <f t="shared" si="68"/>
        <v>0</v>
      </c>
      <c r="BJ1050" s="24" t="s">
        <v>24</v>
      </c>
      <c r="BK1050" s="204">
        <f t="shared" si="69"/>
        <v>0</v>
      </c>
      <c r="BL1050" s="24" t="s">
        <v>269</v>
      </c>
      <c r="BM1050" s="24" t="s">
        <v>1843</v>
      </c>
    </row>
    <row r="1051" spans="2:65" s="1" customFormat="1" ht="27">
      <c r="B1051" s="41"/>
      <c r="C1051" s="63"/>
      <c r="D1051" s="230" t="s">
        <v>237</v>
      </c>
      <c r="E1051" s="63"/>
      <c r="F1051" s="243" t="s">
        <v>1844</v>
      </c>
      <c r="G1051" s="63"/>
      <c r="H1051" s="63"/>
      <c r="I1051" s="163"/>
      <c r="J1051" s="63"/>
      <c r="K1051" s="63"/>
      <c r="L1051" s="61"/>
      <c r="M1051" s="244"/>
      <c r="N1051" s="42"/>
      <c r="O1051" s="42"/>
      <c r="P1051" s="42"/>
      <c r="Q1051" s="42"/>
      <c r="R1051" s="42"/>
      <c r="S1051" s="42"/>
      <c r="T1051" s="78"/>
      <c r="AT1051" s="24" t="s">
        <v>237</v>
      </c>
      <c r="AU1051" s="24" t="s">
        <v>86</v>
      </c>
    </row>
    <row r="1052" spans="2:65" s="1" customFormat="1" ht="22.5" customHeight="1">
      <c r="B1052" s="41"/>
      <c r="C1052" s="193" t="s">
        <v>1845</v>
      </c>
      <c r="D1052" s="193" t="s">
        <v>176</v>
      </c>
      <c r="E1052" s="194" t="s">
        <v>1846</v>
      </c>
      <c r="F1052" s="195" t="s">
        <v>1847</v>
      </c>
      <c r="G1052" s="196" t="s">
        <v>179</v>
      </c>
      <c r="H1052" s="197">
        <v>4</v>
      </c>
      <c r="I1052" s="198"/>
      <c r="J1052" s="199">
        <f t="shared" ref="J1052:J1058" si="70">ROUND(I1052*H1052,2)</f>
        <v>0</v>
      </c>
      <c r="K1052" s="195" t="s">
        <v>180</v>
      </c>
      <c r="L1052" s="61"/>
      <c r="M1052" s="200" t="s">
        <v>22</v>
      </c>
      <c r="N1052" s="201" t="s">
        <v>48</v>
      </c>
      <c r="O1052" s="42"/>
      <c r="P1052" s="202">
        <f t="shared" ref="P1052:P1058" si="71">O1052*H1052</f>
        <v>0</v>
      </c>
      <c r="Q1052" s="202">
        <v>0</v>
      </c>
      <c r="R1052" s="202">
        <f t="shared" ref="R1052:R1058" si="72">Q1052*H1052</f>
        <v>0</v>
      </c>
      <c r="S1052" s="202">
        <v>0</v>
      </c>
      <c r="T1052" s="203">
        <f t="shared" ref="T1052:T1058" si="73">S1052*H1052</f>
        <v>0</v>
      </c>
      <c r="AR1052" s="24" t="s">
        <v>269</v>
      </c>
      <c r="AT1052" s="24" t="s">
        <v>176</v>
      </c>
      <c r="AU1052" s="24" t="s">
        <v>86</v>
      </c>
      <c r="AY1052" s="24" t="s">
        <v>174</v>
      </c>
      <c r="BE1052" s="204">
        <f t="shared" ref="BE1052:BE1058" si="74">IF(N1052="základní",J1052,0)</f>
        <v>0</v>
      </c>
      <c r="BF1052" s="204">
        <f t="shared" ref="BF1052:BF1058" si="75">IF(N1052="snížená",J1052,0)</f>
        <v>0</v>
      </c>
      <c r="BG1052" s="204">
        <f t="shared" ref="BG1052:BG1058" si="76">IF(N1052="zákl. přenesená",J1052,0)</f>
        <v>0</v>
      </c>
      <c r="BH1052" s="204">
        <f t="shared" ref="BH1052:BH1058" si="77">IF(N1052="sníž. přenesená",J1052,0)</f>
        <v>0</v>
      </c>
      <c r="BI1052" s="204">
        <f t="shared" ref="BI1052:BI1058" si="78">IF(N1052="nulová",J1052,0)</f>
        <v>0</v>
      </c>
      <c r="BJ1052" s="24" t="s">
        <v>24</v>
      </c>
      <c r="BK1052" s="204">
        <f t="shared" ref="BK1052:BK1058" si="79">ROUND(I1052*H1052,2)</f>
        <v>0</v>
      </c>
      <c r="BL1052" s="24" t="s">
        <v>269</v>
      </c>
      <c r="BM1052" s="24" t="s">
        <v>1848</v>
      </c>
    </row>
    <row r="1053" spans="2:65" s="1" customFormat="1" ht="31.5" customHeight="1">
      <c r="B1053" s="41"/>
      <c r="C1053" s="245" t="s">
        <v>1849</v>
      </c>
      <c r="D1053" s="245" t="s">
        <v>253</v>
      </c>
      <c r="E1053" s="246" t="s">
        <v>1850</v>
      </c>
      <c r="F1053" s="247" t="s">
        <v>1851</v>
      </c>
      <c r="G1053" s="248" t="s">
        <v>179</v>
      </c>
      <c r="H1053" s="249">
        <v>1</v>
      </c>
      <c r="I1053" s="250"/>
      <c r="J1053" s="251">
        <f t="shared" si="70"/>
        <v>0</v>
      </c>
      <c r="K1053" s="247" t="s">
        <v>22</v>
      </c>
      <c r="L1053" s="252"/>
      <c r="M1053" s="253" t="s">
        <v>22</v>
      </c>
      <c r="N1053" s="254" t="s">
        <v>48</v>
      </c>
      <c r="O1053" s="42"/>
      <c r="P1053" s="202">
        <f t="shared" si="71"/>
        <v>0</v>
      </c>
      <c r="Q1053" s="202">
        <v>4.4999999999999998E-2</v>
      </c>
      <c r="R1053" s="202">
        <f t="shared" si="72"/>
        <v>4.4999999999999998E-2</v>
      </c>
      <c r="S1053" s="202">
        <v>0</v>
      </c>
      <c r="T1053" s="203">
        <f t="shared" si="73"/>
        <v>0</v>
      </c>
      <c r="AR1053" s="24" t="s">
        <v>385</v>
      </c>
      <c r="AT1053" s="24" t="s">
        <v>253</v>
      </c>
      <c r="AU1053" s="24" t="s">
        <v>86</v>
      </c>
      <c r="AY1053" s="24" t="s">
        <v>174</v>
      </c>
      <c r="BE1053" s="204">
        <f t="shared" si="74"/>
        <v>0</v>
      </c>
      <c r="BF1053" s="204">
        <f t="shared" si="75"/>
        <v>0</v>
      </c>
      <c r="BG1053" s="204">
        <f t="shared" si="76"/>
        <v>0</v>
      </c>
      <c r="BH1053" s="204">
        <f t="shared" si="77"/>
        <v>0</v>
      </c>
      <c r="BI1053" s="204">
        <f t="shared" si="78"/>
        <v>0</v>
      </c>
      <c r="BJ1053" s="24" t="s">
        <v>24</v>
      </c>
      <c r="BK1053" s="204">
        <f t="shared" si="79"/>
        <v>0</v>
      </c>
      <c r="BL1053" s="24" t="s">
        <v>269</v>
      </c>
      <c r="BM1053" s="24" t="s">
        <v>1852</v>
      </c>
    </row>
    <row r="1054" spans="2:65" s="1" customFormat="1" ht="44.25" customHeight="1">
      <c r="B1054" s="41"/>
      <c r="C1054" s="245" t="s">
        <v>1853</v>
      </c>
      <c r="D1054" s="245" t="s">
        <v>253</v>
      </c>
      <c r="E1054" s="246" t="s">
        <v>1854</v>
      </c>
      <c r="F1054" s="247" t="s">
        <v>1855</v>
      </c>
      <c r="G1054" s="248" t="s">
        <v>179</v>
      </c>
      <c r="H1054" s="249">
        <v>2</v>
      </c>
      <c r="I1054" s="250"/>
      <c r="J1054" s="251">
        <f t="shared" si="70"/>
        <v>0</v>
      </c>
      <c r="K1054" s="247" t="s">
        <v>22</v>
      </c>
      <c r="L1054" s="252"/>
      <c r="M1054" s="253" t="s">
        <v>22</v>
      </c>
      <c r="N1054" s="254" t="s">
        <v>48</v>
      </c>
      <c r="O1054" s="42"/>
      <c r="P1054" s="202">
        <f t="shared" si="71"/>
        <v>0</v>
      </c>
      <c r="Q1054" s="202">
        <v>4.4999999999999998E-2</v>
      </c>
      <c r="R1054" s="202">
        <f t="shared" si="72"/>
        <v>0.09</v>
      </c>
      <c r="S1054" s="202">
        <v>0</v>
      </c>
      <c r="T1054" s="203">
        <f t="shared" si="73"/>
        <v>0</v>
      </c>
      <c r="AR1054" s="24" t="s">
        <v>385</v>
      </c>
      <c r="AT1054" s="24" t="s">
        <v>253</v>
      </c>
      <c r="AU1054" s="24" t="s">
        <v>86</v>
      </c>
      <c r="AY1054" s="24" t="s">
        <v>174</v>
      </c>
      <c r="BE1054" s="204">
        <f t="shared" si="74"/>
        <v>0</v>
      </c>
      <c r="BF1054" s="204">
        <f t="shared" si="75"/>
        <v>0</v>
      </c>
      <c r="BG1054" s="204">
        <f t="shared" si="76"/>
        <v>0</v>
      </c>
      <c r="BH1054" s="204">
        <f t="shared" si="77"/>
        <v>0</v>
      </c>
      <c r="BI1054" s="204">
        <f t="shared" si="78"/>
        <v>0</v>
      </c>
      <c r="BJ1054" s="24" t="s">
        <v>24</v>
      </c>
      <c r="BK1054" s="204">
        <f t="shared" si="79"/>
        <v>0</v>
      </c>
      <c r="BL1054" s="24" t="s">
        <v>269</v>
      </c>
      <c r="BM1054" s="24" t="s">
        <v>1856</v>
      </c>
    </row>
    <row r="1055" spans="2:65" s="1" customFormat="1" ht="44.25" customHeight="1">
      <c r="B1055" s="41"/>
      <c r="C1055" s="245" t="s">
        <v>1857</v>
      </c>
      <c r="D1055" s="245" t="s">
        <v>253</v>
      </c>
      <c r="E1055" s="246" t="s">
        <v>1858</v>
      </c>
      <c r="F1055" s="247" t="s">
        <v>1859</v>
      </c>
      <c r="G1055" s="248" t="s">
        <v>179</v>
      </c>
      <c r="H1055" s="249">
        <v>1</v>
      </c>
      <c r="I1055" s="250"/>
      <c r="J1055" s="251">
        <f t="shared" si="70"/>
        <v>0</v>
      </c>
      <c r="K1055" s="247" t="s">
        <v>22</v>
      </c>
      <c r="L1055" s="252"/>
      <c r="M1055" s="253" t="s">
        <v>22</v>
      </c>
      <c r="N1055" s="254" t="s">
        <v>48</v>
      </c>
      <c r="O1055" s="42"/>
      <c r="P1055" s="202">
        <f t="shared" si="71"/>
        <v>0</v>
      </c>
      <c r="Q1055" s="202">
        <v>4.4999999999999998E-2</v>
      </c>
      <c r="R1055" s="202">
        <f t="shared" si="72"/>
        <v>4.4999999999999998E-2</v>
      </c>
      <c r="S1055" s="202">
        <v>0</v>
      </c>
      <c r="T1055" s="203">
        <f t="shared" si="73"/>
        <v>0</v>
      </c>
      <c r="AR1055" s="24" t="s">
        <v>385</v>
      </c>
      <c r="AT1055" s="24" t="s">
        <v>253</v>
      </c>
      <c r="AU1055" s="24" t="s">
        <v>86</v>
      </c>
      <c r="AY1055" s="24" t="s">
        <v>174</v>
      </c>
      <c r="BE1055" s="204">
        <f t="shared" si="74"/>
        <v>0</v>
      </c>
      <c r="BF1055" s="204">
        <f t="shared" si="75"/>
        <v>0</v>
      </c>
      <c r="BG1055" s="204">
        <f t="shared" si="76"/>
        <v>0</v>
      </c>
      <c r="BH1055" s="204">
        <f t="shared" si="77"/>
        <v>0</v>
      </c>
      <c r="BI1055" s="204">
        <f t="shared" si="78"/>
        <v>0</v>
      </c>
      <c r="BJ1055" s="24" t="s">
        <v>24</v>
      </c>
      <c r="BK1055" s="204">
        <f t="shared" si="79"/>
        <v>0</v>
      </c>
      <c r="BL1055" s="24" t="s">
        <v>269</v>
      </c>
      <c r="BM1055" s="24" t="s">
        <v>1860</v>
      </c>
    </row>
    <row r="1056" spans="2:65" s="1" customFormat="1" ht="22.5" customHeight="1">
      <c r="B1056" s="41"/>
      <c r="C1056" s="193" t="s">
        <v>1861</v>
      </c>
      <c r="D1056" s="193" t="s">
        <v>176</v>
      </c>
      <c r="E1056" s="194" t="s">
        <v>1862</v>
      </c>
      <c r="F1056" s="195" t="s">
        <v>1863</v>
      </c>
      <c r="G1056" s="196" t="s">
        <v>179</v>
      </c>
      <c r="H1056" s="197">
        <v>1</v>
      </c>
      <c r="I1056" s="198"/>
      <c r="J1056" s="199">
        <f t="shared" si="70"/>
        <v>0</v>
      </c>
      <c r="K1056" s="195" t="s">
        <v>180</v>
      </c>
      <c r="L1056" s="61"/>
      <c r="M1056" s="200" t="s">
        <v>22</v>
      </c>
      <c r="N1056" s="201" t="s">
        <v>48</v>
      </c>
      <c r="O1056" s="42"/>
      <c r="P1056" s="202">
        <f t="shared" si="71"/>
        <v>0</v>
      </c>
      <c r="Q1056" s="202">
        <v>0</v>
      </c>
      <c r="R1056" s="202">
        <f t="shared" si="72"/>
        <v>0</v>
      </c>
      <c r="S1056" s="202">
        <v>0</v>
      </c>
      <c r="T1056" s="203">
        <f t="shared" si="73"/>
        <v>0</v>
      </c>
      <c r="AR1056" s="24" t="s">
        <v>269</v>
      </c>
      <c r="AT1056" s="24" t="s">
        <v>176</v>
      </c>
      <c r="AU1056" s="24" t="s">
        <v>86</v>
      </c>
      <c r="AY1056" s="24" t="s">
        <v>174</v>
      </c>
      <c r="BE1056" s="204">
        <f t="shared" si="74"/>
        <v>0</v>
      </c>
      <c r="BF1056" s="204">
        <f t="shared" si="75"/>
        <v>0</v>
      </c>
      <c r="BG1056" s="204">
        <f t="shared" si="76"/>
        <v>0</v>
      </c>
      <c r="BH1056" s="204">
        <f t="shared" si="77"/>
        <v>0</v>
      </c>
      <c r="BI1056" s="204">
        <f t="shared" si="78"/>
        <v>0</v>
      </c>
      <c r="BJ1056" s="24" t="s">
        <v>24</v>
      </c>
      <c r="BK1056" s="204">
        <f t="shared" si="79"/>
        <v>0</v>
      </c>
      <c r="BL1056" s="24" t="s">
        <v>269</v>
      </c>
      <c r="BM1056" s="24" t="s">
        <v>1864</v>
      </c>
    </row>
    <row r="1057" spans="2:65" s="1" customFormat="1" ht="31.5" customHeight="1">
      <c r="B1057" s="41"/>
      <c r="C1057" s="245" t="s">
        <v>1865</v>
      </c>
      <c r="D1057" s="245" t="s">
        <v>253</v>
      </c>
      <c r="E1057" s="246" t="s">
        <v>1866</v>
      </c>
      <c r="F1057" s="247" t="s">
        <v>1867</v>
      </c>
      <c r="G1057" s="248" t="s">
        <v>179</v>
      </c>
      <c r="H1057" s="249">
        <v>1</v>
      </c>
      <c r="I1057" s="250"/>
      <c r="J1057" s="251">
        <f t="shared" si="70"/>
        <v>0</v>
      </c>
      <c r="K1057" s="247" t="s">
        <v>22</v>
      </c>
      <c r="L1057" s="252"/>
      <c r="M1057" s="253" t="s">
        <v>22</v>
      </c>
      <c r="N1057" s="254" t="s">
        <v>48</v>
      </c>
      <c r="O1057" s="42"/>
      <c r="P1057" s="202">
        <f t="shared" si="71"/>
        <v>0</v>
      </c>
      <c r="Q1057" s="202">
        <v>0.08</v>
      </c>
      <c r="R1057" s="202">
        <f t="shared" si="72"/>
        <v>0.08</v>
      </c>
      <c r="S1057" s="202">
        <v>0</v>
      </c>
      <c r="T1057" s="203">
        <f t="shared" si="73"/>
        <v>0</v>
      </c>
      <c r="AR1057" s="24" t="s">
        <v>385</v>
      </c>
      <c r="AT1057" s="24" t="s">
        <v>253</v>
      </c>
      <c r="AU1057" s="24" t="s">
        <v>86</v>
      </c>
      <c r="AY1057" s="24" t="s">
        <v>174</v>
      </c>
      <c r="BE1057" s="204">
        <f t="shared" si="74"/>
        <v>0</v>
      </c>
      <c r="BF1057" s="204">
        <f t="shared" si="75"/>
        <v>0</v>
      </c>
      <c r="BG1057" s="204">
        <f t="shared" si="76"/>
        <v>0</v>
      </c>
      <c r="BH1057" s="204">
        <f t="shared" si="77"/>
        <v>0</v>
      </c>
      <c r="BI1057" s="204">
        <f t="shared" si="78"/>
        <v>0</v>
      </c>
      <c r="BJ1057" s="24" t="s">
        <v>24</v>
      </c>
      <c r="BK1057" s="204">
        <f t="shared" si="79"/>
        <v>0</v>
      </c>
      <c r="BL1057" s="24" t="s">
        <v>269</v>
      </c>
      <c r="BM1057" s="24" t="s">
        <v>1868</v>
      </c>
    </row>
    <row r="1058" spans="2:65" s="1" customFormat="1" ht="22.5" customHeight="1">
      <c r="B1058" s="41"/>
      <c r="C1058" s="193" t="s">
        <v>1869</v>
      </c>
      <c r="D1058" s="193" t="s">
        <v>176</v>
      </c>
      <c r="E1058" s="194" t="s">
        <v>1870</v>
      </c>
      <c r="F1058" s="195" t="s">
        <v>1871</v>
      </c>
      <c r="G1058" s="196" t="s">
        <v>551</v>
      </c>
      <c r="H1058" s="197">
        <v>51.25</v>
      </c>
      <c r="I1058" s="198"/>
      <c r="J1058" s="199">
        <f t="shared" si="70"/>
        <v>0</v>
      </c>
      <c r="K1058" s="195" t="s">
        <v>22</v>
      </c>
      <c r="L1058" s="61"/>
      <c r="M1058" s="200" t="s">
        <v>22</v>
      </c>
      <c r="N1058" s="201" t="s">
        <v>48</v>
      </c>
      <c r="O1058" s="42"/>
      <c r="P1058" s="202">
        <f t="shared" si="71"/>
        <v>0</v>
      </c>
      <c r="Q1058" s="202">
        <v>0</v>
      </c>
      <c r="R1058" s="202">
        <f t="shared" si="72"/>
        <v>0</v>
      </c>
      <c r="S1058" s="202">
        <v>0</v>
      </c>
      <c r="T1058" s="203">
        <f t="shared" si="73"/>
        <v>0</v>
      </c>
      <c r="AR1058" s="24" t="s">
        <v>269</v>
      </c>
      <c r="AT1058" s="24" t="s">
        <v>176</v>
      </c>
      <c r="AU1058" s="24" t="s">
        <v>86</v>
      </c>
      <c r="AY1058" s="24" t="s">
        <v>174</v>
      </c>
      <c r="BE1058" s="204">
        <f t="shared" si="74"/>
        <v>0</v>
      </c>
      <c r="BF1058" s="204">
        <f t="shared" si="75"/>
        <v>0</v>
      </c>
      <c r="BG1058" s="204">
        <f t="shared" si="76"/>
        <v>0</v>
      </c>
      <c r="BH1058" s="204">
        <f t="shared" si="77"/>
        <v>0</v>
      </c>
      <c r="BI1058" s="204">
        <f t="shared" si="78"/>
        <v>0</v>
      </c>
      <c r="BJ1058" s="24" t="s">
        <v>24</v>
      </c>
      <c r="BK1058" s="204">
        <f t="shared" si="79"/>
        <v>0</v>
      </c>
      <c r="BL1058" s="24" t="s">
        <v>269</v>
      </c>
      <c r="BM1058" s="24" t="s">
        <v>1872</v>
      </c>
    </row>
    <row r="1059" spans="2:65" s="12" customFormat="1" ht="13.5">
      <c r="B1059" s="217"/>
      <c r="C1059" s="218"/>
      <c r="D1059" s="207" t="s">
        <v>191</v>
      </c>
      <c r="E1059" s="219" t="s">
        <v>22</v>
      </c>
      <c r="F1059" s="220" t="s">
        <v>1873</v>
      </c>
      <c r="G1059" s="218"/>
      <c r="H1059" s="221">
        <v>36.25</v>
      </c>
      <c r="I1059" s="222"/>
      <c r="J1059" s="218"/>
      <c r="K1059" s="218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191</v>
      </c>
      <c r="AU1059" s="227" t="s">
        <v>86</v>
      </c>
      <c r="AV1059" s="12" t="s">
        <v>86</v>
      </c>
      <c r="AW1059" s="12" t="s">
        <v>41</v>
      </c>
      <c r="AX1059" s="12" t="s">
        <v>77</v>
      </c>
      <c r="AY1059" s="227" t="s">
        <v>174</v>
      </c>
    </row>
    <row r="1060" spans="2:65" s="12" customFormat="1" ht="13.5">
      <c r="B1060" s="217"/>
      <c r="C1060" s="218"/>
      <c r="D1060" s="207" t="s">
        <v>191</v>
      </c>
      <c r="E1060" s="219" t="s">
        <v>22</v>
      </c>
      <c r="F1060" s="220" t="s">
        <v>1874</v>
      </c>
      <c r="G1060" s="218"/>
      <c r="H1060" s="221">
        <v>15</v>
      </c>
      <c r="I1060" s="222"/>
      <c r="J1060" s="218"/>
      <c r="K1060" s="218"/>
      <c r="L1060" s="223"/>
      <c r="M1060" s="224"/>
      <c r="N1060" s="225"/>
      <c r="O1060" s="225"/>
      <c r="P1060" s="225"/>
      <c r="Q1060" s="225"/>
      <c r="R1060" s="225"/>
      <c r="S1060" s="225"/>
      <c r="T1060" s="226"/>
      <c r="AT1060" s="227" t="s">
        <v>191</v>
      </c>
      <c r="AU1060" s="227" t="s">
        <v>86</v>
      </c>
      <c r="AV1060" s="12" t="s">
        <v>86</v>
      </c>
      <c r="AW1060" s="12" t="s">
        <v>41</v>
      </c>
      <c r="AX1060" s="12" t="s">
        <v>77</v>
      </c>
      <c r="AY1060" s="227" t="s">
        <v>174</v>
      </c>
    </row>
    <row r="1061" spans="2:65" s="13" customFormat="1" ht="13.5">
      <c r="B1061" s="228"/>
      <c r="C1061" s="229"/>
      <c r="D1061" s="230" t="s">
        <v>191</v>
      </c>
      <c r="E1061" s="231" t="s">
        <v>22</v>
      </c>
      <c r="F1061" s="232" t="s">
        <v>206</v>
      </c>
      <c r="G1061" s="229"/>
      <c r="H1061" s="233">
        <v>51.25</v>
      </c>
      <c r="I1061" s="234"/>
      <c r="J1061" s="229"/>
      <c r="K1061" s="229"/>
      <c r="L1061" s="235"/>
      <c r="M1061" s="236"/>
      <c r="N1061" s="237"/>
      <c r="O1061" s="237"/>
      <c r="P1061" s="237"/>
      <c r="Q1061" s="237"/>
      <c r="R1061" s="237"/>
      <c r="S1061" s="237"/>
      <c r="T1061" s="238"/>
      <c r="AT1061" s="239" t="s">
        <v>191</v>
      </c>
      <c r="AU1061" s="239" t="s">
        <v>86</v>
      </c>
      <c r="AV1061" s="13" t="s">
        <v>181</v>
      </c>
      <c r="AW1061" s="13" t="s">
        <v>41</v>
      </c>
      <c r="AX1061" s="13" t="s">
        <v>24</v>
      </c>
      <c r="AY1061" s="239" t="s">
        <v>174</v>
      </c>
    </row>
    <row r="1062" spans="2:65" s="1" customFormat="1" ht="22.5" customHeight="1">
      <c r="B1062" s="41"/>
      <c r="C1062" s="245" t="s">
        <v>1875</v>
      </c>
      <c r="D1062" s="245" t="s">
        <v>253</v>
      </c>
      <c r="E1062" s="246" t="s">
        <v>1876</v>
      </c>
      <c r="F1062" s="247" t="s">
        <v>1877</v>
      </c>
      <c r="G1062" s="248" t="s">
        <v>1427</v>
      </c>
      <c r="H1062" s="249">
        <v>29</v>
      </c>
      <c r="I1062" s="250"/>
      <c r="J1062" s="251">
        <f>ROUND(I1062*H1062,2)</f>
        <v>0</v>
      </c>
      <c r="K1062" s="247" t="s">
        <v>22</v>
      </c>
      <c r="L1062" s="252"/>
      <c r="M1062" s="253" t="s">
        <v>22</v>
      </c>
      <c r="N1062" s="254" t="s">
        <v>48</v>
      </c>
      <c r="O1062" s="42"/>
      <c r="P1062" s="202">
        <f>O1062*H1062</f>
        <v>0</v>
      </c>
      <c r="Q1062" s="202">
        <v>0</v>
      </c>
      <c r="R1062" s="202">
        <f>Q1062*H1062</f>
        <v>0</v>
      </c>
      <c r="S1062" s="202">
        <v>0</v>
      </c>
      <c r="T1062" s="203">
        <f>S1062*H1062</f>
        <v>0</v>
      </c>
      <c r="AR1062" s="24" t="s">
        <v>385</v>
      </c>
      <c r="AT1062" s="24" t="s">
        <v>253</v>
      </c>
      <c r="AU1062" s="24" t="s">
        <v>86</v>
      </c>
      <c r="AY1062" s="24" t="s">
        <v>174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24" t="s">
        <v>24</v>
      </c>
      <c r="BK1062" s="204">
        <f>ROUND(I1062*H1062,2)</f>
        <v>0</v>
      </c>
      <c r="BL1062" s="24" t="s">
        <v>269</v>
      </c>
      <c r="BM1062" s="24" t="s">
        <v>1878</v>
      </c>
    </row>
    <row r="1063" spans="2:65" s="1" customFormat="1" ht="22.5" customHeight="1">
      <c r="B1063" s="41"/>
      <c r="C1063" s="245" t="s">
        <v>1879</v>
      </c>
      <c r="D1063" s="245" t="s">
        <v>253</v>
      </c>
      <c r="E1063" s="246" t="s">
        <v>1880</v>
      </c>
      <c r="F1063" s="247" t="s">
        <v>1881</v>
      </c>
      <c r="G1063" s="248" t="s">
        <v>1427</v>
      </c>
      <c r="H1063" s="249">
        <v>12</v>
      </c>
      <c r="I1063" s="250"/>
      <c r="J1063" s="251">
        <f>ROUND(I1063*H1063,2)</f>
        <v>0</v>
      </c>
      <c r="K1063" s="247" t="s">
        <v>22</v>
      </c>
      <c r="L1063" s="252"/>
      <c r="M1063" s="253" t="s">
        <v>22</v>
      </c>
      <c r="N1063" s="254" t="s">
        <v>48</v>
      </c>
      <c r="O1063" s="42"/>
      <c r="P1063" s="202">
        <f>O1063*H1063</f>
        <v>0</v>
      </c>
      <c r="Q1063" s="202">
        <v>0</v>
      </c>
      <c r="R1063" s="202">
        <f>Q1063*H1063</f>
        <v>0</v>
      </c>
      <c r="S1063" s="202">
        <v>0</v>
      </c>
      <c r="T1063" s="203">
        <f>S1063*H1063</f>
        <v>0</v>
      </c>
      <c r="AR1063" s="24" t="s">
        <v>385</v>
      </c>
      <c r="AT1063" s="24" t="s">
        <v>253</v>
      </c>
      <c r="AU1063" s="24" t="s">
        <v>86</v>
      </c>
      <c r="AY1063" s="24" t="s">
        <v>174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24" t="s">
        <v>24</v>
      </c>
      <c r="BK1063" s="204">
        <f>ROUND(I1063*H1063,2)</f>
        <v>0</v>
      </c>
      <c r="BL1063" s="24" t="s">
        <v>269</v>
      </c>
      <c r="BM1063" s="24" t="s">
        <v>1882</v>
      </c>
    </row>
    <row r="1064" spans="2:65" s="1" customFormat="1" ht="22.5" customHeight="1">
      <c r="B1064" s="41"/>
      <c r="C1064" s="193" t="s">
        <v>1883</v>
      </c>
      <c r="D1064" s="193" t="s">
        <v>176</v>
      </c>
      <c r="E1064" s="194" t="s">
        <v>1884</v>
      </c>
      <c r="F1064" s="195" t="s">
        <v>1885</v>
      </c>
      <c r="G1064" s="196" t="s">
        <v>256</v>
      </c>
      <c r="H1064" s="197">
        <v>23.56</v>
      </c>
      <c r="I1064" s="198"/>
      <c r="J1064" s="199">
        <f>ROUND(I1064*H1064,2)</f>
        <v>0</v>
      </c>
      <c r="K1064" s="195" t="s">
        <v>22</v>
      </c>
      <c r="L1064" s="61"/>
      <c r="M1064" s="200" t="s">
        <v>22</v>
      </c>
      <c r="N1064" s="201" t="s">
        <v>48</v>
      </c>
      <c r="O1064" s="42"/>
      <c r="P1064" s="202">
        <f>O1064*H1064</f>
        <v>0</v>
      </c>
      <c r="Q1064" s="202">
        <v>5.0000000000000002E-5</v>
      </c>
      <c r="R1064" s="202">
        <f>Q1064*H1064</f>
        <v>1.178E-3</v>
      </c>
      <c r="S1064" s="202">
        <v>0</v>
      </c>
      <c r="T1064" s="203">
        <f>S1064*H1064</f>
        <v>0</v>
      </c>
      <c r="AR1064" s="24" t="s">
        <v>269</v>
      </c>
      <c r="AT1064" s="24" t="s">
        <v>176</v>
      </c>
      <c r="AU1064" s="24" t="s">
        <v>86</v>
      </c>
      <c r="AY1064" s="24" t="s">
        <v>174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24" t="s">
        <v>24</v>
      </c>
      <c r="BK1064" s="204">
        <f>ROUND(I1064*H1064,2)</f>
        <v>0</v>
      </c>
      <c r="BL1064" s="24" t="s">
        <v>269</v>
      </c>
      <c r="BM1064" s="24" t="s">
        <v>1886</v>
      </c>
    </row>
    <row r="1065" spans="2:65" s="1" customFormat="1" ht="22.5" customHeight="1">
      <c r="B1065" s="41"/>
      <c r="C1065" s="245" t="s">
        <v>1887</v>
      </c>
      <c r="D1065" s="245" t="s">
        <v>253</v>
      </c>
      <c r="E1065" s="246" t="s">
        <v>1888</v>
      </c>
      <c r="F1065" s="247" t="s">
        <v>1889</v>
      </c>
      <c r="G1065" s="248" t="s">
        <v>551</v>
      </c>
      <c r="H1065" s="249">
        <v>6.2</v>
      </c>
      <c r="I1065" s="250"/>
      <c r="J1065" s="251">
        <f>ROUND(I1065*H1065,2)</f>
        <v>0</v>
      </c>
      <c r="K1065" s="247" t="s">
        <v>22</v>
      </c>
      <c r="L1065" s="252"/>
      <c r="M1065" s="253" t="s">
        <v>22</v>
      </c>
      <c r="N1065" s="254" t="s">
        <v>48</v>
      </c>
      <c r="O1065" s="42"/>
      <c r="P1065" s="202">
        <f>O1065*H1065</f>
        <v>0</v>
      </c>
      <c r="Q1065" s="202">
        <v>1</v>
      </c>
      <c r="R1065" s="202">
        <f>Q1065*H1065</f>
        <v>6.2</v>
      </c>
      <c r="S1065" s="202">
        <v>0</v>
      </c>
      <c r="T1065" s="203">
        <f>S1065*H1065</f>
        <v>0</v>
      </c>
      <c r="AR1065" s="24" t="s">
        <v>385</v>
      </c>
      <c r="AT1065" s="24" t="s">
        <v>253</v>
      </c>
      <c r="AU1065" s="24" t="s">
        <v>86</v>
      </c>
      <c r="AY1065" s="24" t="s">
        <v>174</v>
      </c>
      <c r="BE1065" s="204">
        <f>IF(N1065="základní",J1065,0)</f>
        <v>0</v>
      </c>
      <c r="BF1065" s="204">
        <f>IF(N1065="snížená",J1065,0)</f>
        <v>0</v>
      </c>
      <c r="BG1065" s="204">
        <f>IF(N1065="zákl. přenesená",J1065,0)</f>
        <v>0</v>
      </c>
      <c r="BH1065" s="204">
        <f>IF(N1065="sníž. přenesená",J1065,0)</f>
        <v>0</v>
      </c>
      <c r="BI1065" s="204">
        <f>IF(N1065="nulová",J1065,0)</f>
        <v>0</v>
      </c>
      <c r="BJ1065" s="24" t="s">
        <v>24</v>
      </c>
      <c r="BK1065" s="204">
        <f>ROUND(I1065*H1065,2)</f>
        <v>0</v>
      </c>
      <c r="BL1065" s="24" t="s">
        <v>269</v>
      </c>
      <c r="BM1065" s="24" t="s">
        <v>1890</v>
      </c>
    </row>
    <row r="1066" spans="2:65" s="1" customFormat="1" ht="27">
      <c r="B1066" s="41"/>
      <c r="C1066" s="63"/>
      <c r="D1066" s="230" t="s">
        <v>237</v>
      </c>
      <c r="E1066" s="63"/>
      <c r="F1066" s="243" t="s">
        <v>1891</v>
      </c>
      <c r="G1066" s="63"/>
      <c r="H1066" s="63"/>
      <c r="I1066" s="163"/>
      <c r="J1066" s="63"/>
      <c r="K1066" s="63"/>
      <c r="L1066" s="61"/>
      <c r="M1066" s="244"/>
      <c r="N1066" s="42"/>
      <c r="O1066" s="42"/>
      <c r="P1066" s="42"/>
      <c r="Q1066" s="42"/>
      <c r="R1066" s="42"/>
      <c r="S1066" s="42"/>
      <c r="T1066" s="78"/>
      <c r="AT1066" s="24" t="s">
        <v>237</v>
      </c>
      <c r="AU1066" s="24" t="s">
        <v>86</v>
      </c>
    </row>
    <row r="1067" spans="2:65" s="1" customFormat="1" ht="22.5" customHeight="1">
      <c r="B1067" s="41"/>
      <c r="C1067" s="245" t="s">
        <v>1892</v>
      </c>
      <c r="D1067" s="245" t="s">
        <v>253</v>
      </c>
      <c r="E1067" s="246" t="s">
        <v>1893</v>
      </c>
      <c r="F1067" s="247" t="s">
        <v>1894</v>
      </c>
      <c r="G1067" s="248" t="s">
        <v>256</v>
      </c>
      <c r="H1067" s="249">
        <v>10.24</v>
      </c>
      <c r="I1067" s="250"/>
      <c r="J1067" s="251">
        <f>ROUND(I1067*H1067,2)</f>
        <v>0</v>
      </c>
      <c r="K1067" s="247" t="s">
        <v>22</v>
      </c>
      <c r="L1067" s="252"/>
      <c r="M1067" s="253" t="s">
        <v>22</v>
      </c>
      <c r="N1067" s="254" t="s">
        <v>48</v>
      </c>
      <c r="O1067" s="42"/>
      <c r="P1067" s="202">
        <f>O1067*H1067</f>
        <v>0</v>
      </c>
      <c r="Q1067" s="202">
        <v>1</v>
      </c>
      <c r="R1067" s="202">
        <f>Q1067*H1067</f>
        <v>10.24</v>
      </c>
      <c r="S1067" s="202">
        <v>0</v>
      </c>
      <c r="T1067" s="203">
        <f>S1067*H1067</f>
        <v>0</v>
      </c>
      <c r="AR1067" s="24" t="s">
        <v>385</v>
      </c>
      <c r="AT1067" s="24" t="s">
        <v>253</v>
      </c>
      <c r="AU1067" s="24" t="s">
        <v>86</v>
      </c>
      <c r="AY1067" s="24" t="s">
        <v>174</v>
      </c>
      <c r="BE1067" s="204">
        <f>IF(N1067="základní",J1067,0)</f>
        <v>0</v>
      </c>
      <c r="BF1067" s="204">
        <f>IF(N1067="snížená",J1067,0)</f>
        <v>0</v>
      </c>
      <c r="BG1067" s="204">
        <f>IF(N1067="zákl. přenesená",J1067,0)</f>
        <v>0</v>
      </c>
      <c r="BH1067" s="204">
        <f>IF(N1067="sníž. přenesená",J1067,0)</f>
        <v>0</v>
      </c>
      <c r="BI1067" s="204">
        <f>IF(N1067="nulová",J1067,0)</f>
        <v>0</v>
      </c>
      <c r="BJ1067" s="24" t="s">
        <v>24</v>
      </c>
      <c r="BK1067" s="204">
        <f>ROUND(I1067*H1067,2)</f>
        <v>0</v>
      </c>
      <c r="BL1067" s="24" t="s">
        <v>269</v>
      </c>
      <c r="BM1067" s="24" t="s">
        <v>1895</v>
      </c>
    </row>
    <row r="1068" spans="2:65" s="12" customFormat="1" ht="13.5">
      <c r="B1068" s="217"/>
      <c r="C1068" s="218"/>
      <c r="D1068" s="230" t="s">
        <v>191</v>
      </c>
      <c r="E1068" s="240" t="s">
        <v>22</v>
      </c>
      <c r="F1068" s="241" t="s">
        <v>1896</v>
      </c>
      <c r="G1068" s="218"/>
      <c r="H1068" s="242">
        <v>10.24</v>
      </c>
      <c r="I1068" s="222"/>
      <c r="J1068" s="218"/>
      <c r="K1068" s="218"/>
      <c r="L1068" s="223"/>
      <c r="M1068" s="224"/>
      <c r="N1068" s="225"/>
      <c r="O1068" s="225"/>
      <c r="P1068" s="225"/>
      <c r="Q1068" s="225"/>
      <c r="R1068" s="225"/>
      <c r="S1068" s="225"/>
      <c r="T1068" s="226"/>
      <c r="AT1068" s="227" t="s">
        <v>191</v>
      </c>
      <c r="AU1068" s="227" t="s">
        <v>86</v>
      </c>
      <c r="AV1068" s="12" t="s">
        <v>86</v>
      </c>
      <c r="AW1068" s="12" t="s">
        <v>41</v>
      </c>
      <c r="AX1068" s="12" t="s">
        <v>24</v>
      </c>
      <c r="AY1068" s="227" t="s">
        <v>174</v>
      </c>
    </row>
    <row r="1069" spans="2:65" s="1" customFormat="1" ht="22.5" customHeight="1">
      <c r="B1069" s="41"/>
      <c r="C1069" s="193" t="s">
        <v>1897</v>
      </c>
      <c r="D1069" s="193" t="s">
        <v>176</v>
      </c>
      <c r="E1069" s="194" t="s">
        <v>1898</v>
      </c>
      <c r="F1069" s="195" t="s">
        <v>1885</v>
      </c>
      <c r="G1069" s="196" t="s">
        <v>256</v>
      </c>
      <c r="H1069" s="197">
        <v>80</v>
      </c>
      <c r="I1069" s="198"/>
      <c r="J1069" s="199">
        <f>ROUND(I1069*H1069,2)</f>
        <v>0</v>
      </c>
      <c r="K1069" s="195" t="s">
        <v>22</v>
      </c>
      <c r="L1069" s="61"/>
      <c r="M1069" s="200" t="s">
        <v>22</v>
      </c>
      <c r="N1069" s="201" t="s">
        <v>48</v>
      </c>
      <c r="O1069" s="42"/>
      <c r="P1069" s="202">
        <f>O1069*H1069</f>
        <v>0</v>
      </c>
      <c r="Q1069" s="202">
        <v>5.0000000000000002E-5</v>
      </c>
      <c r="R1069" s="202">
        <f>Q1069*H1069</f>
        <v>4.0000000000000001E-3</v>
      </c>
      <c r="S1069" s="202">
        <v>0</v>
      </c>
      <c r="T1069" s="203">
        <f>S1069*H1069</f>
        <v>0</v>
      </c>
      <c r="AR1069" s="24" t="s">
        <v>269</v>
      </c>
      <c r="AT1069" s="24" t="s">
        <v>176</v>
      </c>
      <c r="AU1069" s="24" t="s">
        <v>86</v>
      </c>
      <c r="AY1069" s="24" t="s">
        <v>174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24" t="s">
        <v>24</v>
      </c>
      <c r="BK1069" s="204">
        <f>ROUND(I1069*H1069,2)</f>
        <v>0</v>
      </c>
      <c r="BL1069" s="24" t="s">
        <v>269</v>
      </c>
      <c r="BM1069" s="24" t="s">
        <v>1899</v>
      </c>
    </row>
    <row r="1070" spans="2:65" s="1" customFormat="1" ht="27">
      <c r="B1070" s="41"/>
      <c r="C1070" s="63"/>
      <c r="D1070" s="207" t="s">
        <v>237</v>
      </c>
      <c r="E1070" s="63"/>
      <c r="F1070" s="255" t="s">
        <v>1900</v>
      </c>
      <c r="G1070" s="63"/>
      <c r="H1070" s="63"/>
      <c r="I1070" s="163"/>
      <c r="J1070" s="63"/>
      <c r="K1070" s="63"/>
      <c r="L1070" s="61"/>
      <c r="M1070" s="244"/>
      <c r="N1070" s="42"/>
      <c r="O1070" s="42"/>
      <c r="P1070" s="42"/>
      <c r="Q1070" s="42"/>
      <c r="R1070" s="42"/>
      <c r="S1070" s="42"/>
      <c r="T1070" s="78"/>
      <c r="AT1070" s="24" t="s">
        <v>237</v>
      </c>
      <c r="AU1070" s="24" t="s">
        <v>86</v>
      </c>
    </row>
    <row r="1071" spans="2:65" s="12" customFormat="1" ht="13.5">
      <c r="B1071" s="217"/>
      <c r="C1071" s="218"/>
      <c r="D1071" s="230" t="s">
        <v>191</v>
      </c>
      <c r="E1071" s="240" t="s">
        <v>22</v>
      </c>
      <c r="F1071" s="241" t="s">
        <v>1901</v>
      </c>
      <c r="G1071" s="218"/>
      <c r="H1071" s="242">
        <v>80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191</v>
      </c>
      <c r="AU1071" s="227" t="s">
        <v>86</v>
      </c>
      <c r="AV1071" s="12" t="s">
        <v>86</v>
      </c>
      <c r="AW1071" s="12" t="s">
        <v>41</v>
      </c>
      <c r="AX1071" s="12" t="s">
        <v>24</v>
      </c>
      <c r="AY1071" s="227" t="s">
        <v>174</v>
      </c>
    </row>
    <row r="1072" spans="2:65" s="1" customFormat="1" ht="22.5" customHeight="1">
      <c r="B1072" s="41"/>
      <c r="C1072" s="245" t="s">
        <v>1902</v>
      </c>
      <c r="D1072" s="245" t="s">
        <v>253</v>
      </c>
      <c r="E1072" s="246" t="s">
        <v>1903</v>
      </c>
      <c r="F1072" s="247" t="s">
        <v>1904</v>
      </c>
      <c r="G1072" s="248" t="s">
        <v>22</v>
      </c>
      <c r="H1072" s="249">
        <v>1</v>
      </c>
      <c r="I1072" s="250"/>
      <c r="J1072" s="251">
        <f>ROUND(I1072*H1072,2)</f>
        <v>0</v>
      </c>
      <c r="K1072" s="247" t="s">
        <v>22</v>
      </c>
      <c r="L1072" s="252"/>
      <c r="M1072" s="253" t="s">
        <v>22</v>
      </c>
      <c r="N1072" s="254" t="s">
        <v>48</v>
      </c>
      <c r="O1072" s="42"/>
      <c r="P1072" s="202">
        <f>O1072*H1072</f>
        <v>0</v>
      </c>
      <c r="Q1072" s="202">
        <v>0</v>
      </c>
      <c r="R1072" s="202">
        <f>Q1072*H1072</f>
        <v>0</v>
      </c>
      <c r="S1072" s="202">
        <v>0</v>
      </c>
      <c r="T1072" s="203">
        <f>S1072*H1072</f>
        <v>0</v>
      </c>
      <c r="AR1072" s="24" t="s">
        <v>385</v>
      </c>
      <c r="AT1072" s="24" t="s">
        <v>253</v>
      </c>
      <c r="AU1072" s="24" t="s">
        <v>86</v>
      </c>
      <c r="AY1072" s="24" t="s">
        <v>174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24" t="s">
        <v>24</v>
      </c>
      <c r="BK1072" s="204">
        <f>ROUND(I1072*H1072,2)</f>
        <v>0</v>
      </c>
      <c r="BL1072" s="24" t="s">
        <v>269</v>
      </c>
      <c r="BM1072" s="24" t="s">
        <v>1905</v>
      </c>
    </row>
    <row r="1073" spans="2:65" s="1" customFormat="1" ht="22.5" customHeight="1">
      <c r="B1073" s="41"/>
      <c r="C1073" s="245" t="s">
        <v>1906</v>
      </c>
      <c r="D1073" s="245" t="s">
        <v>253</v>
      </c>
      <c r="E1073" s="246" t="s">
        <v>1907</v>
      </c>
      <c r="F1073" s="247" t="s">
        <v>1904</v>
      </c>
      <c r="G1073" s="248" t="s">
        <v>22</v>
      </c>
      <c r="H1073" s="249">
        <v>1</v>
      </c>
      <c r="I1073" s="250"/>
      <c r="J1073" s="251">
        <f>ROUND(I1073*H1073,2)</f>
        <v>0</v>
      </c>
      <c r="K1073" s="247" t="s">
        <v>22</v>
      </c>
      <c r="L1073" s="252"/>
      <c r="M1073" s="253" t="s">
        <v>22</v>
      </c>
      <c r="N1073" s="254" t="s">
        <v>48</v>
      </c>
      <c r="O1073" s="42"/>
      <c r="P1073" s="202">
        <f>O1073*H1073</f>
        <v>0</v>
      </c>
      <c r="Q1073" s="202">
        <v>0</v>
      </c>
      <c r="R1073" s="202">
        <f>Q1073*H1073</f>
        <v>0</v>
      </c>
      <c r="S1073" s="202">
        <v>0</v>
      </c>
      <c r="T1073" s="203">
        <f>S1073*H1073</f>
        <v>0</v>
      </c>
      <c r="AR1073" s="24" t="s">
        <v>385</v>
      </c>
      <c r="AT1073" s="24" t="s">
        <v>253</v>
      </c>
      <c r="AU1073" s="24" t="s">
        <v>86</v>
      </c>
      <c r="AY1073" s="24" t="s">
        <v>174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24" t="s">
        <v>24</v>
      </c>
      <c r="BK1073" s="204">
        <f>ROUND(I1073*H1073,2)</f>
        <v>0</v>
      </c>
      <c r="BL1073" s="24" t="s">
        <v>269</v>
      </c>
      <c r="BM1073" s="24" t="s">
        <v>1908</v>
      </c>
    </row>
    <row r="1074" spans="2:65" s="1" customFormat="1" ht="22.5" customHeight="1">
      <c r="B1074" s="41"/>
      <c r="C1074" s="245" t="s">
        <v>1909</v>
      </c>
      <c r="D1074" s="245" t="s">
        <v>253</v>
      </c>
      <c r="E1074" s="246" t="s">
        <v>1910</v>
      </c>
      <c r="F1074" s="247" t="s">
        <v>1911</v>
      </c>
      <c r="G1074" s="248" t="s">
        <v>22</v>
      </c>
      <c r="H1074" s="249">
        <v>2</v>
      </c>
      <c r="I1074" s="250"/>
      <c r="J1074" s="251">
        <f>ROUND(I1074*H1074,2)</f>
        <v>0</v>
      </c>
      <c r="K1074" s="247" t="s">
        <v>22</v>
      </c>
      <c r="L1074" s="252"/>
      <c r="M1074" s="253" t="s">
        <v>22</v>
      </c>
      <c r="N1074" s="254" t="s">
        <v>48</v>
      </c>
      <c r="O1074" s="42"/>
      <c r="P1074" s="202">
        <f>O1074*H1074</f>
        <v>0</v>
      </c>
      <c r="Q1074" s="202">
        <v>0</v>
      </c>
      <c r="R1074" s="202">
        <f>Q1074*H1074</f>
        <v>0</v>
      </c>
      <c r="S1074" s="202">
        <v>0</v>
      </c>
      <c r="T1074" s="203">
        <f>S1074*H1074</f>
        <v>0</v>
      </c>
      <c r="AR1074" s="24" t="s">
        <v>385</v>
      </c>
      <c r="AT1074" s="24" t="s">
        <v>253</v>
      </c>
      <c r="AU1074" s="24" t="s">
        <v>86</v>
      </c>
      <c r="AY1074" s="24" t="s">
        <v>174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24" t="s">
        <v>24</v>
      </c>
      <c r="BK1074" s="204">
        <f>ROUND(I1074*H1074,2)</f>
        <v>0</v>
      </c>
      <c r="BL1074" s="24" t="s">
        <v>269</v>
      </c>
      <c r="BM1074" s="24" t="s">
        <v>1912</v>
      </c>
    </row>
    <row r="1075" spans="2:65" s="1" customFormat="1" ht="22.5" customHeight="1">
      <c r="B1075" s="41"/>
      <c r="C1075" s="193" t="s">
        <v>1913</v>
      </c>
      <c r="D1075" s="193" t="s">
        <v>176</v>
      </c>
      <c r="E1075" s="194" t="s">
        <v>1914</v>
      </c>
      <c r="F1075" s="195" t="s">
        <v>1915</v>
      </c>
      <c r="G1075" s="196" t="s">
        <v>256</v>
      </c>
      <c r="H1075" s="197">
        <v>413.52</v>
      </c>
      <c r="I1075" s="198"/>
      <c r="J1075" s="199">
        <f>ROUND(I1075*H1075,2)</f>
        <v>0</v>
      </c>
      <c r="K1075" s="195" t="s">
        <v>180</v>
      </c>
      <c r="L1075" s="61"/>
      <c r="M1075" s="200" t="s">
        <v>22</v>
      </c>
      <c r="N1075" s="201" t="s">
        <v>48</v>
      </c>
      <c r="O1075" s="42"/>
      <c r="P1075" s="202">
        <f>O1075*H1075</f>
        <v>0</v>
      </c>
      <c r="Q1075" s="202">
        <v>5.0000000000000002E-5</v>
      </c>
      <c r="R1075" s="202">
        <f>Q1075*H1075</f>
        <v>2.0676E-2</v>
      </c>
      <c r="S1075" s="202">
        <v>0</v>
      </c>
      <c r="T1075" s="203">
        <f>S1075*H1075</f>
        <v>0</v>
      </c>
      <c r="AR1075" s="24" t="s">
        <v>269</v>
      </c>
      <c r="AT1075" s="24" t="s">
        <v>176</v>
      </c>
      <c r="AU1075" s="24" t="s">
        <v>86</v>
      </c>
      <c r="AY1075" s="24" t="s">
        <v>174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24" t="s">
        <v>24</v>
      </c>
      <c r="BK1075" s="204">
        <f>ROUND(I1075*H1075,2)</f>
        <v>0</v>
      </c>
      <c r="BL1075" s="24" t="s">
        <v>269</v>
      </c>
      <c r="BM1075" s="24" t="s">
        <v>1916</v>
      </c>
    </row>
    <row r="1076" spans="2:65" s="11" customFormat="1" ht="13.5">
      <c r="B1076" s="205"/>
      <c r="C1076" s="206"/>
      <c r="D1076" s="207" t="s">
        <v>191</v>
      </c>
      <c r="E1076" s="208" t="s">
        <v>22</v>
      </c>
      <c r="F1076" s="209" t="s">
        <v>1917</v>
      </c>
      <c r="G1076" s="206"/>
      <c r="H1076" s="210" t="s">
        <v>22</v>
      </c>
      <c r="I1076" s="211"/>
      <c r="J1076" s="206"/>
      <c r="K1076" s="206"/>
      <c r="L1076" s="212"/>
      <c r="M1076" s="213"/>
      <c r="N1076" s="214"/>
      <c r="O1076" s="214"/>
      <c r="P1076" s="214"/>
      <c r="Q1076" s="214"/>
      <c r="R1076" s="214"/>
      <c r="S1076" s="214"/>
      <c r="T1076" s="215"/>
      <c r="AT1076" s="216" t="s">
        <v>191</v>
      </c>
      <c r="AU1076" s="216" t="s">
        <v>86</v>
      </c>
      <c r="AV1076" s="11" t="s">
        <v>24</v>
      </c>
      <c r="AW1076" s="11" t="s">
        <v>41</v>
      </c>
      <c r="AX1076" s="11" t="s">
        <v>77</v>
      </c>
      <c r="AY1076" s="216" t="s">
        <v>174</v>
      </c>
    </row>
    <row r="1077" spans="2:65" s="12" customFormat="1" ht="13.5">
      <c r="B1077" s="217"/>
      <c r="C1077" s="218"/>
      <c r="D1077" s="207" t="s">
        <v>191</v>
      </c>
      <c r="E1077" s="219" t="s">
        <v>22</v>
      </c>
      <c r="F1077" s="220" t="s">
        <v>1918</v>
      </c>
      <c r="G1077" s="218"/>
      <c r="H1077" s="221">
        <v>105.408</v>
      </c>
      <c r="I1077" s="222"/>
      <c r="J1077" s="218"/>
      <c r="K1077" s="218"/>
      <c r="L1077" s="223"/>
      <c r="M1077" s="224"/>
      <c r="N1077" s="225"/>
      <c r="O1077" s="225"/>
      <c r="P1077" s="225"/>
      <c r="Q1077" s="225"/>
      <c r="R1077" s="225"/>
      <c r="S1077" s="225"/>
      <c r="T1077" s="226"/>
      <c r="AT1077" s="227" t="s">
        <v>191</v>
      </c>
      <c r="AU1077" s="227" t="s">
        <v>86</v>
      </c>
      <c r="AV1077" s="12" t="s">
        <v>86</v>
      </c>
      <c r="AW1077" s="12" t="s">
        <v>41</v>
      </c>
      <c r="AX1077" s="12" t="s">
        <v>77</v>
      </c>
      <c r="AY1077" s="227" t="s">
        <v>174</v>
      </c>
    </row>
    <row r="1078" spans="2:65" s="12" customFormat="1" ht="13.5">
      <c r="B1078" s="217"/>
      <c r="C1078" s="218"/>
      <c r="D1078" s="207" t="s">
        <v>191</v>
      </c>
      <c r="E1078" s="219" t="s">
        <v>22</v>
      </c>
      <c r="F1078" s="220" t="s">
        <v>1919</v>
      </c>
      <c r="G1078" s="218"/>
      <c r="H1078" s="221">
        <v>196.416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191</v>
      </c>
      <c r="AU1078" s="227" t="s">
        <v>86</v>
      </c>
      <c r="AV1078" s="12" t="s">
        <v>86</v>
      </c>
      <c r="AW1078" s="12" t="s">
        <v>41</v>
      </c>
      <c r="AX1078" s="12" t="s">
        <v>77</v>
      </c>
      <c r="AY1078" s="227" t="s">
        <v>174</v>
      </c>
    </row>
    <row r="1079" spans="2:65" s="12" customFormat="1" ht="13.5">
      <c r="B1079" s="217"/>
      <c r="C1079" s="218"/>
      <c r="D1079" s="207" t="s">
        <v>191</v>
      </c>
      <c r="E1079" s="219" t="s">
        <v>22</v>
      </c>
      <c r="F1079" s="220" t="s">
        <v>1920</v>
      </c>
      <c r="G1079" s="218"/>
      <c r="H1079" s="221">
        <v>111.696</v>
      </c>
      <c r="I1079" s="222"/>
      <c r="J1079" s="218"/>
      <c r="K1079" s="218"/>
      <c r="L1079" s="223"/>
      <c r="M1079" s="224"/>
      <c r="N1079" s="225"/>
      <c r="O1079" s="225"/>
      <c r="P1079" s="225"/>
      <c r="Q1079" s="225"/>
      <c r="R1079" s="225"/>
      <c r="S1079" s="225"/>
      <c r="T1079" s="226"/>
      <c r="AT1079" s="227" t="s">
        <v>191</v>
      </c>
      <c r="AU1079" s="227" t="s">
        <v>86</v>
      </c>
      <c r="AV1079" s="12" t="s">
        <v>86</v>
      </c>
      <c r="AW1079" s="12" t="s">
        <v>41</v>
      </c>
      <c r="AX1079" s="12" t="s">
        <v>77</v>
      </c>
      <c r="AY1079" s="227" t="s">
        <v>174</v>
      </c>
    </row>
    <row r="1080" spans="2:65" s="13" customFormat="1" ht="13.5">
      <c r="B1080" s="228"/>
      <c r="C1080" s="229"/>
      <c r="D1080" s="230" t="s">
        <v>191</v>
      </c>
      <c r="E1080" s="231" t="s">
        <v>22</v>
      </c>
      <c r="F1080" s="232" t="s">
        <v>206</v>
      </c>
      <c r="G1080" s="229"/>
      <c r="H1080" s="233">
        <v>413.52</v>
      </c>
      <c r="I1080" s="234"/>
      <c r="J1080" s="229"/>
      <c r="K1080" s="229"/>
      <c r="L1080" s="235"/>
      <c r="M1080" s="236"/>
      <c r="N1080" s="237"/>
      <c r="O1080" s="237"/>
      <c r="P1080" s="237"/>
      <c r="Q1080" s="237"/>
      <c r="R1080" s="237"/>
      <c r="S1080" s="237"/>
      <c r="T1080" s="238"/>
      <c r="AT1080" s="239" t="s">
        <v>191</v>
      </c>
      <c r="AU1080" s="239" t="s">
        <v>86</v>
      </c>
      <c r="AV1080" s="13" t="s">
        <v>181</v>
      </c>
      <c r="AW1080" s="13" t="s">
        <v>41</v>
      </c>
      <c r="AX1080" s="13" t="s">
        <v>24</v>
      </c>
      <c r="AY1080" s="239" t="s">
        <v>174</v>
      </c>
    </row>
    <row r="1081" spans="2:65" s="1" customFormat="1" ht="22.5" customHeight="1">
      <c r="B1081" s="41"/>
      <c r="C1081" s="193" t="s">
        <v>1921</v>
      </c>
      <c r="D1081" s="193" t="s">
        <v>176</v>
      </c>
      <c r="E1081" s="194" t="s">
        <v>1922</v>
      </c>
      <c r="F1081" s="195" t="s">
        <v>1915</v>
      </c>
      <c r="G1081" s="196" t="s">
        <v>256</v>
      </c>
      <c r="H1081" s="197">
        <v>413.52</v>
      </c>
      <c r="I1081" s="198"/>
      <c r="J1081" s="199">
        <f>ROUND(I1081*H1081,2)</f>
        <v>0</v>
      </c>
      <c r="K1081" s="195" t="s">
        <v>22</v>
      </c>
      <c r="L1081" s="61"/>
      <c r="M1081" s="200" t="s">
        <v>22</v>
      </c>
      <c r="N1081" s="201" t="s">
        <v>48</v>
      </c>
      <c r="O1081" s="42"/>
      <c r="P1081" s="202">
        <f>O1081*H1081</f>
        <v>0</v>
      </c>
      <c r="Q1081" s="202">
        <v>5.0000000000000002E-5</v>
      </c>
      <c r="R1081" s="202">
        <f>Q1081*H1081</f>
        <v>2.0676E-2</v>
      </c>
      <c r="S1081" s="202">
        <v>0</v>
      </c>
      <c r="T1081" s="203">
        <f>S1081*H1081</f>
        <v>0</v>
      </c>
      <c r="AR1081" s="24" t="s">
        <v>269</v>
      </c>
      <c r="AT1081" s="24" t="s">
        <v>176</v>
      </c>
      <c r="AU1081" s="24" t="s">
        <v>86</v>
      </c>
      <c r="AY1081" s="24" t="s">
        <v>174</v>
      </c>
      <c r="BE1081" s="204">
        <f>IF(N1081="základní",J1081,0)</f>
        <v>0</v>
      </c>
      <c r="BF1081" s="204">
        <f>IF(N1081="snížená",J1081,0)</f>
        <v>0</v>
      </c>
      <c r="BG1081" s="204">
        <f>IF(N1081="zákl. přenesená",J1081,0)</f>
        <v>0</v>
      </c>
      <c r="BH1081" s="204">
        <f>IF(N1081="sníž. přenesená",J1081,0)</f>
        <v>0</v>
      </c>
      <c r="BI1081" s="204">
        <f>IF(N1081="nulová",J1081,0)</f>
        <v>0</v>
      </c>
      <c r="BJ1081" s="24" t="s">
        <v>24</v>
      </c>
      <c r="BK1081" s="204">
        <f>ROUND(I1081*H1081,2)</f>
        <v>0</v>
      </c>
      <c r="BL1081" s="24" t="s">
        <v>269</v>
      </c>
      <c r="BM1081" s="24" t="s">
        <v>1923</v>
      </c>
    </row>
    <row r="1082" spans="2:65" s="11" customFormat="1" ht="13.5">
      <c r="B1082" s="205"/>
      <c r="C1082" s="206"/>
      <c r="D1082" s="207" t="s">
        <v>191</v>
      </c>
      <c r="E1082" s="208" t="s">
        <v>22</v>
      </c>
      <c r="F1082" s="209" t="s">
        <v>1917</v>
      </c>
      <c r="G1082" s="206"/>
      <c r="H1082" s="210" t="s">
        <v>22</v>
      </c>
      <c r="I1082" s="211"/>
      <c r="J1082" s="206"/>
      <c r="K1082" s="206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191</v>
      </c>
      <c r="AU1082" s="216" t="s">
        <v>86</v>
      </c>
      <c r="AV1082" s="11" t="s">
        <v>24</v>
      </c>
      <c r="AW1082" s="11" t="s">
        <v>41</v>
      </c>
      <c r="AX1082" s="11" t="s">
        <v>77</v>
      </c>
      <c r="AY1082" s="216" t="s">
        <v>174</v>
      </c>
    </row>
    <row r="1083" spans="2:65" s="12" customFormat="1" ht="13.5">
      <c r="B1083" s="217"/>
      <c r="C1083" s="218"/>
      <c r="D1083" s="207" t="s">
        <v>191</v>
      </c>
      <c r="E1083" s="219" t="s">
        <v>22</v>
      </c>
      <c r="F1083" s="220" t="s">
        <v>1918</v>
      </c>
      <c r="G1083" s="218"/>
      <c r="H1083" s="221">
        <v>105.408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191</v>
      </c>
      <c r="AU1083" s="227" t="s">
        <v>86</v>
      </c>
      <c r="AV1083" s="12" t="s">
        <v>86</v>
      </c>
      <c r="AW1083" s="12" t="s">
        <v>41</v>
      </c>
      <c r="AX1083" s="12" t="s">
        <v>77</v>
      </c>
      <c r="AY1083" s="227" t="s">
        <v>174</v>
      </c>
    </row>
    <row r="1084" spans="2:65" s="12" customFormat="1" ht="13.5">
      <c r="B1084" s="217"/>
      <c r="C1084" s="218"/>
      <c r="D1084" s="207" t="s">
        <v>191</v>
      </c>
      <c r="E1084" s="219" t="s">
        <v>22</v>
      </c>
      <c r="F1084" s="220" t="s">
        <v>1919</v>
      </c>
      <c r="G1084" s="218"/>
      <c r="H1084" s="221">
        <v>196.416</v>
      </c>
      <c r="I1084" s="222"/>
      <c r="J1084" s="218"/>
      <c r="K1084" s="218"/>
      <c r="L1084" s="223"/>
      <c r="M1084" s="224"/>
      <c r="N1084" s="225"/>
      <c r="O1084" s="225"/>
      <c r="P1084" s="225"/>
      <c r="Q1084" s="225"/>
      <c r="R1084" s="225"/>
      <c r="S1084" s="225"/>
      <c r="T1084" s="226"/>
      <c r="AT1084" s="227" t="s">
        <v>191</v>
      </c>
      <c r="AU1084" s="227" t="s">
        <v>86</v>
      </c>
      <c r="AV1084" s="12" t="s">
        <v>86</v>
      </c>
      <c r="AW1084" s="12" t="s">
        <v>41</v>
      </c>
      <c r="AX1084" s="12" t="s">
        <v>77</v>
      </c>
      <c r="AY1084" s="227" t="s">
        <v>174</v>
      </c>
    </row>
    <row r="1085" spans="2:65" s="12" customFormat="1" ht="13.5">
      <c r="B1085" s="217"/>
      <c r="C1085" s="218"/>
      <c r="D1085" s="207" t="s">
        <v>191</v>
      </c>
      <c r="E1085" s="219" t="s">
        <v>22</v>
      </c>
      <c r="F1085" s="220" t="s">
        <v>1920</v>
      </c>
      <c r="G1085" s="218"/>
      <c r="H1085" s="221">
        <v>111.696</v>
      </c>
      <c r="I1085" s="222"/>
      <c r="J1085" s="218"/>
      <c r="K1085" s="218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191</v>
      </c>
      <c r="AU1085" s="227" t="s">
        <v>86</v>
      </c>
      <c r="AV1085" s="12" t="s">
        <v>86</v>
      </c>
      <c r="AW1085" s="12" t="s">
        <v>41</v>
      </c>
      <c r="AX1085" s="12" t="s">
        <v>77</v>
      </c>
      <c r="AY1085" s="227" t="s">
        <v>174</v>
      </c>
    </row>
    <row r="1086" spans="2:65" s="13" customFormat="1" ht="13.5">
      <c r="B1086" s="228"/>
      <c r="C1086" s="229"/>
      <c r="D1086" s="230" t="s">
        <v>191</v>
      </c>
      <c r="E1086" s="231" t="s">
        <v>22</v>
      </c>
      <c r="F1086" s="232" t="s">
        <v>206</v>
      </c>
      <c r="G1086" s="229"/>
      <c r="H1086" s="233">
        <v>413.52</v>
      </c>
      <c r="I1086" s="234"/>
      <c r="J1086" s="229"/>
      <c r="K1086" s="229"/>
      <c r="L1086" s="235"/>
      <c r="M1086" s="236"/>
      <c r="N1086" s="237"/>
      <c r="O1086" s="237"/>
      <c r="P1086" s="237"/>
      <c r="Q1086" s="237"/>
      <c r="R1086" s="237"/>
      <c r="S1086" s="237"/>
      <c r="T1086" s="238"/>
      <c r="AT1086" s="239" t="s">
        <v>191</v>
      </c>
      <c r="AU1086" s="239" t="s">
        <v>86</v>
      </c>
      <c r="AV1086" s="13" t="s">
        <v>181</v>
      </c>
      <c r="AW1086" s="13" t="s">
        <v>41</v>
      </c>
      <c r="AX1086" s="13" t="s">
        <v>24</v>
      </c>
      <c r="AY1086" s="239" t="s">
        <v>174</v>
      </c>
    </row>
    <row r="1087" spans="2:65" s="1" customFormat="1" ht="31.5" customHeight="1">
      <c r="B1087" s="41"/>
      <c r="C1087" s="193" t="s">
        <v>1924</v>
      </c>
      <c r="D1087" s="193" t="s">
        <v>176</v>
      </c>
      <c r="E1087" s="194" t="s">
        <v>1925</v>
      </c>
      <c r="F1087" s="195" t="s">
        <v>1926</v>
      </c>
      <c r="G1087" s="196" t="s">
        <v>242</v>
      </c>
      <c r="H1087" s="197">
        <v>18.151</v>
      </c>
      <c r="I1087" s="198"/>
      <c r="J1087" s="199">
        <f>ROUND(I1087*H1087,2)</f>
        <v>0</v>
      </c>
      <c r="K1087" s="195" t="s">
        <v>180</v>
      </c>
      <c r="L1087" s="61"/>
      <c r="M1087" s="200" t="s">
        <v>22</v>
      </c>
      <c r="N1087" s="201" t="s">
        <v>48</v>
      </c>
      <c r="O1087" s="42"/>
      <c r="P1087" s="202">
        <f>O1087*H1087</f>
        <v>0</v>
      </c>
      <c r="Q1087" s="202">
        <v>0</v>
      </c>
      <c r="R1087" s="202">
        <f>Q1087*H1087</f>
        <v>0</v>
      </c>
      <c r="S1087" s="202">
        <v>0</v>
      </c>
      <c r="T1087" s="203">
        <f>S1087*H1087</f>
        <v>0</v>
      </c>
      <c r="AR1087" s="24" t="s">
        <v>269</v>
      </c>
      <c r="AT1087" s="24" t="s">
        <v>176</v>
      </c>
      <c r="AU1087" s="24" t="s">
        <v>86</v>
      </c>
      <c r="AY1087" s="24" t="s">
        <v>174</v>
      </c>
      <c r="BE1087" s="204">
        <f>IF(N1087="základní",J1087,0)</f>
        <v>0</v>
      </c>
      <c r="BF1087" s="204">
        <f>IF(N1087="snížená",J1087,0)</f>
        <v>0</v>
      </c>
      <c r="BG1087" s="204">
        <f>IF(N1087="zákl. přenesená",J1087,0)</f>
        <v>0</v>
      </c>
      <c r="BH1087" s="204">
        <f>IF(N1087="sníž. přenesená",J1087,0)</f>
        <v>0</v>
      </c>
      <c r="BI1087" s="204">
        <f>IF(N1087="nulová",J1087,0)</f>
        <v>0</v>
      </c>
      <c r="BJ1087" s="24" t="s">
        <v>24</v>
      </c>
      <c r="BK1087" s="204">
        <f>ROUND(I1087*H1087,2)</f>
        <v>0</v>
      </c>
      <c r="BL1087" s="24" t="s">
        <v>269</v>
      </c>
      <c r="BM1087" s="24" t="s">
        <v>1927</v>
      </c>
    </row>
    <row r="1088" spans="2:65" s="1" customFormat="1" ht="44.25" customHeight="1">
      <c r="B1088" s="41"/>
      <c r="C1088" s="193" t="s">
        <v>1928</v>
      </c>
      <c r="D1088" s="193" t="s">
        <v>176</v>
      </c>
      <c r="E1088" s="194" t="s">
        <v>1929</v>
      </c>
      <c r="F1088" s="195" t="s">
        <v>1930</v>
      </c>
      <c r="G1088" s="196" t="s">
        <v>242</v>
      </c>
      <c r="H1088" s="197">
        <v>18.151</v>
      </c>
      <c r="I1088" s="198"/>
      <c r="J1088" s="199">
        <f>ROUND(I1088*H1088,2)</f>
        <v>0</v>
      </c>
      <c r="K1088" s="195" t="s">
        <v>180</v>
      </c>
      <c r="L1088" s="61"/>
      <c r="M1088" s="200" t="s">
        <v>22</v>
      </c>
      <c r="N1088" s="201" t="s">
        <v>48</v>
      </c>
      <c r="O1088" s="42"/>
      <c r="P1088" s="202">
        <f>O1088*H1088</f>
        <v>0</v>
      </c>
      <c r="Q1088" s="202">
        <v>0</v>
      </c>
      <c r="R1088" s="202">
        <f>Q1088*H1088</f>
        <v>0</v>
      </c>
      <c r="S1088" s="202">
        <v>0</v>
      </c>
      <c r="T1088" s="203">
        <f>S1088*H1088</f>
        <v>0</v>
      </c>
      <c r="AR1088" s="24" t="s">
        <v>269</v>
      </c>
      <c r="AT1088" s="24" t="s">
        <v>176</v>
      </c>
      <c r="AU1088" s="24" t="s">
        <v>86</v>
      </c>
      <c r="AY1088" s="24" t="s">
        <v>174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24" t="s">
        <v>24</v>
      </c>
      <c r="BK1088" s="204">
        <f>ROUND(I1088*H1088,2)</f>
        <v>0</v>
      </c>
      <c r="BL1088" s="24" t="s">
        <v>269</v>
      </c>
      <c r="BM1088" s="24" t="s">
        <v>1931</v>
      </c>
    </row>
    <row r="1089" spans="2:65" s="10" customFormat="1" ht="29.85" customHeight="1">
      <c r="B1089" s="176"/>
      <c r="C1089" s="177"/>
      <c r="D1089" s="190" t="s">
        <v>76</v>
      </c>
      <c r="E1089" s="191" t="s">
        <v>1932</v>
      </c>
      <c r="F1089" s="191" t="s">
        <v>1933</v>
      </c>
      <c r="G1089" s="177"/>
      <c r="H1089" s="177"/>
      <c r="I1089" s="180"/>
      <c r="J1089" s="192">
        <f>BK1089</f>
        <v>0</v>
      </c>
      <c r="K1089" s="177"/>
      <c r="L1089" s="182"/>
      <c r="M1089" s="183"/>
      <c r="N1089" s="184"/>
      <c r="O1089" s="184"/>
      <c r="P1089" s="185">
        <f>SUM(P1090:P1129)</f>
        <v>0</v>
      </c>
      <c r="Q1089" s="184"/>
      <c r="R1089" s="185">
        <f>SUM(R1090:R1129)</f>
        <v>12.143981499999999</v>
      </c>
      <c r="S1089" s="184"/>
      <c r="T1089" s="186">
        <f>SUM(T1090:T1129)</f>
        <v>0</v>
      </c>
      <c r="AR1089" s="187" t="s">
        <v>86</v>
      </c>
      <c r="AT1089" s="188" t="s">
        <v>76</v>
      </c>
      <c r="AU1089" s="188" t="s">
        <v>24</v>
      </c>
      <c r="AY1089" s="187" t="s">
        <v>174</v>
      </c>
      <c r="BK1089" s="189">
        <f>SUM(BK1090:BK1129)</f>
        <v>0</v>
      </c>
    </row>
    <row r="1090" spans="2:65" s="1" customFormat="1" ht="31.5" customHeight="1">
      <c r="B1090" s="41"/>
      <c r="C1090" s="193" t="s">
        <v>1934</v>
      </c>
      <c r="D1090" s="193" t="s">
        <v>176</v>
      </c>
      <c r="E1090" s="194" t="s">
        <v>1935</v>
      </c>
      <c r="F1090" s="195" t="s">
        <v>1936</v>
      </c>
      <c r="G1090" s="196" t="s">
        <v>551</v>
      </c>
      <c r="H1090" s="197">
        <v>26.5</v>
      </c>
      <c r="I1090" s="198"/>
      <c r="J1090" s="199">
        <f>ROUND(I1090*H1090,2)</f>
        <v>0</v>
      </c>
      <c r="K1090" s="195" t="s">
        <v>180</v>
      </c>
      <c r="L1090" s="61"/>
      <c r="M1090" s="200" t="s">
        <v>22</v>
      </c>
      <c r="N1090" s="201" t="s">
        <v>48</v>
      </c>
      <c r="O1090" s="42"/>
      <c r="P1090" s="202">
        <f>O1090*H1090</f>
        <v>0</v>
      </c>
      <c r="Q1090" s="202">
        <v>2.7999999999999998E-4</v>
      </c>
      <c r="R1090" s="202">
        <f>Q1090*H1090</f>
        <v>7.4199999999999995E-3</v>
      </c>
      <c r="S1090" s="202">
        <v>0</v>
      </c>
      <c r="T1090" s="203">
        <f>S1090*H1090</f>
        <v>0</v>
      </c>
      <c r="AR1090" s="24" t="s">
        <v>269</v>
      </c>
      <c r="AT1090" s="24" t="s">
        <v>176</v>
      </c>
      <c r="AU1090" s="24" t="s">
        <v>86</v>
      </c>
      <c r="AY1090" s="24" t="s">
        <v>174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24" t="s">
        <v>24</v>
      </c>
      <c r="BK1090" s="204">
        <f>ROUND(I1090*H1090,2)</f>
        <v>0</v>
      </c>
      <c r="BL1090" s="24" t="s">
        <v>269</v>
      </c>
      <c r="BM1090" s="24" t="s">
        <v>1937</v>
      </c>
    </row>
    <row r="1091" spans="2:65" s="1" customFormat="1" ht="22.5" customHeight="1">
      <c r="B1091" s="41"/>
      <c r="C1091" s="245" t="s">
        <v>1938</v>
      </c>
      <c r="D1091" s="245" t="s">
        <v>253</v>
      </c>
      <c r="E1091" s="246" t="s">
        <v>1939</v>
      </c>
      <c r="F1091" s="247" t="s">
        <v>1940</v>
      </c>
      <c r="G1091" s="248" t="s">
        <v>223</v>
      </c>
      <c r="H1091" s="249">
        <v>29.15</v>
      </c>
      <c r="I1091" s="250"/>
      <c r="J1091" s="251">
        <f>ROUND(I1091*H1091,2)</f>
        <v>0</v>
      </c>
      <c r="K1091" s="247" t="s">
        <v>22</v>
      </c>
      <c r="L1091" s="252"/>
      <c r="M1091" s="253" t="s">
        <v>22</v>
      </c>
      <c r="N1091" s="254" t="s">
        <v>48</v>
      </c>
      <c r="O1091" s="42"/>
      <c r="P1091" s="202">
        <f>O1091*H1091</f>
        <v>0</v>
      </c>
      <c r="Q1091" s="202">
        <v>1.9199999999999998E-2</v>
      </c>
      <c r="R1091" s="202">
        <f>Q1091*H1091</f>
        <v>0.55967999999999996</v>
      </c>
      <c r="S1091" s="202">
        <v>0</v>
      </c>
      <c r="T1091" s="203">
        <f>S1091*H1091</f>
        <v>0</v>
      </c>
      <c r="AR1091" s="24" t="s">
        <v>385</v>
      </c>
      <c r="AT1091" s="24" t="s">
        <v>253</v>
      </c>
      <c r="AU1091" s="24" t="s">
        <v>86</v>
      </c>
      <c r="AY1091" s="24" t="s">
        <v>174</v>
      </c>
      <c r="BE1091" s="204">
        <f>IF(N1091="základní",J1091,0)</f>
        <v>0</v>
      </c>
      <c r="BF1091" s="204">
        <f>IF(N1091="snížená",J1091,0)</f>
        <v>0</v>
      </c>
      <c r="BG1091" s="204">
        <f>IF(N1091="zákl. přenesená",J1091,0)</f>
        <v>0</v>
      </c>
      <c r="BH1091" s="204">
        <f>IF(N1091="sníž. přenesená",J1091,0)</f>
        <v>0</v>
      </c>
      <c r="BI1091" s="204">
        <f>IF(N1091="nulová",J1091,0)</f>
        <v>0</v>
      </c>
      <c r="BJ1091" s="24" t="s">
        <v>24</v>
      </c>
      <c r="BK1091" s="204">
        <f>ROUND(I1091*H1091,2)</f>
        <v>0</v>
      </c>
      <c r="BL1091" s="24" t="s">
        <v>269</v>
      </c>
      <c r="BM1091" s="24" t="s">
        <v>1941</v>
      </c>
    </row>
    <row r="1092" spans="2:65" s="12" customFormat="1" ht="13.5">
      <c r="B1092" s="217"/>
      <c r="C1092" s="218"/>
      <c r="D1092" s="230" t="s">
        <v>191</v>
      </c>
      <c r="E1092" s="218"/>
      <c r="F1092" s="241" t="s">
        <v>1942</v>
      </c>
      <c r="G1092" s="218"/>
      <c r="H1092" s="242">
        <v>29.15</v>
      </c>
      <c r="I1092" s="222"/>
      <c r="J1092" s="218"/>
      <c r="K1092" s="218"/>
      <c r="L1092" s="223"/>
      <c r="M1092" s="224"/>
      <c r="N1092" s="225"/>
      <c r="O1092" s="225"/>
      <c r="P1092" s="225"/>
      <c r="Q1092" s="225"/>
      <c r="R1092" s="225"/>
      <c r="S1092" s="225"/>
      <c r="T1092" s="226"/>
      <c r="AT1092" s="227" t="s">
        <v>191</v>
      </c>
      <c r="AU1092" s="227" t="s">
        <v>86</v>
      </c>
      <c r="AV1092" s="12" t="s">
        <v>86</v>
      </c>
      <c r="AW1092" s="12" t="s">
        <v>6</v>
      </c>
      <c r="AX1092" s="12" t="s">
        <v>24</v>
      </c>
      <c r="AY1092" s="227" t="s">
        <v>174</v>
      </c>
    </row>
    <row r="1093" spans="2:65" s="1" customFormat="1" ht="31.5" customHeight="1">
      <c r="B1093" s="41"/>
      <c r="C1093" s="193" t="s">
        <v>1943</v>
      </c>
      <c r="D1093" s="193" t="s">
        <v>176</v>
      </c>
      <c r="E1093" s="194" t="s">
        <v>1944</v>
      </c>
      <c r="F1093" s="195" t="s">
        <v>1945</v>
      </c>
      <c r="G1093" s="196" t="s">
        <v>223</v>
      </c>
      <c r="H1093" s="197">
        <v>70</v>
      </c>
      <c r="I1093" s="198"/>
      <c r="J1093" s="199">
        <f>ROUND(I1093*H1093,2)</f>
        <v>0</v>
      </c>
      <c r="K1093" s="195" t="s">
        <v>180</v>
      </c>
      <c r="L1093" s="61"/>
      <c r="M1093" s="200" t="s">
        <v>22</v>
      </c>
      <c r="N1093" s="201" t="s">
        <v>48</v>
      </c>
      <c r="O1093" s="42"/>
      <c r="P1093" s="202">
        <f>O1093*H1093</f>
        <v>0</v>
      </c>
      <c r="Q1093" s="202">
        <v>3.5000000000000001E-3</v>
      </c>
      <c r="R1093" s="202">
        <f>Q1093*H1093</f>
        <v>0.245</v>
      </c>
      <c r="S1093" s="202">
        <v>0</v>
      </c>
      <c r="T1093" s="203">
        <f>S1093*H1093</f>
        <v>0</v>
      </c>
      <c r="AR1093" s="24" t="s">
        <v>269</v>
      </c>
      <c r="AT1093" s="24" t="s">
        <v>176</v>
      </c>
      <c r="AU1093" s="24" t="s">
        <v>86</v>
      </c>
      <c r="AY1093" s="24" t="s">
        <v>174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24" t="s">
        <v>24</v>
      </c>
      <c r="BK1093" s="204">
        <f>ROUND(I1093*H1093,2)</f>
        <v>0</v>
      </c>
      <c r="BL1093" s="24" t="s">
        <v>269</v>
      </c>
      <c r="BM1093" s="24" t="s">
        <v>1946</v>
      </c>
    </row>
    <row r="1094" spans="2:65" s="12" customFormat="1" ht="13.5">
      <c r="B1094" s="217"/>
      <c r="C1094" s="218"/>
      <c r="D1094" s="207" t="s">
        <v>191</v>
      </c>
      <c r="E1094" s="219" t="s">
        <v>22</v>
      </c>
      <c r="F1094" s="220" t="s">
        <v>1947</v>
      </c>
      <c r="G1094" s="218"/>
      <c r="H1094" s="221">
        <v>69</v>
      </c>
      <c r="I1094" s="222"/>
      <c r="J1094" s="218"/>
      <c r="K1094" s="218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191</v>
      </c>
      <c r="AU1094" s="227" t="s">
        <v>86</v>
      </c>
      <c r="AV1094" s="12" t="s">
        <v>86</v>
      </c>
      <c r="AW1094" s="12" t="s">
        <v>41</v>
      </c>
      <c r="AX1094" s="12" t="s">
        <v>77</v>
      </c>
      <c r="AY1094" s="227" t="s">
        <v>174</v>
      </c>
    </row>
    <row r="1095" spans="2:65" s="12" customFormat="1" ht="13.5">
      <c r="B1095" s="217"/>
      <c r="C1095" s="218"/>
      <c r="D1095" s="207" t="s">
        <v>191</v>
      </c>
      <c r="E1095" s="219" t="s">
        <v>22</v>
      </c>
      <c r="F1095" s="220" t="s">
        <v>1948</v>
      </c>
      <c r="G1095" s="218"/>
      <c r="H1095" s="221">
        <v>1</v>
      </c>
      <c r="I1095" s="222"/>
      <c r="J1095" s="218"/>
      <c r="K1095" s="218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191</v>
      </c>
      <c r="AU1095" s="227" t="s">
        <v>86</v>
      </c>
      <c r="AV1095" s="12" t="s">
        <v>86</v>
      </c>
      <c r="AW1095" s="12" t="s">
        <v>41</v>
      </c>
      <c r="AX1095" s="12" t="s">
        <v>77</v>
      </c>
      <c r="AY1095" s="227" t="s">
        <v>174</v>
      </c>
    </row>
    <row r="1096" spans="2:65" s="13" customFormat="1" ht="13.5">
      <c r="B1096" s="228"/>
      <c r="C1096" s="229"/>
      <c r="D1096" s="230" t="s">
        <v>191</v>
      </c>
      <c r="E1096" s="231" t="s">
        <v>22</v>
      </c>
      <c r="F1096" s="232" t="s">
        <v>206</v>
      </c>
      <c r="G1096" s="229"/>
      <c r="H1096" s="233">
        <v>70</v>
      </c>
      <c r="I1096" s="234"/>
      <c r="J1096" s="229"/>
      <c r="K1096" s="229"/>
      <c r="L1096" s="235"/>
      <c r="M1096" s="236"/>
      <c r="N1096" s="237"/>
      <c r="O1096" s="237"/>
      <c r="P1096" s="237"/>
      <c r="Q1096" s="237"/>
      <c r="R1096" s="237"/>
      <c r="S1096" s="237"/>
      <c r="T1096" s="238"/>
      <c r="AT1096" s="239" t="s">
        <v>191</v>
      </c>
      <c r="AU1096" s="239" t="s">
        <v>86</v>
      </c>
      <c r="AV1096" s="13" t="s">
        <v>181</v>
      </c>
      <c r="AW1096" s="13" t="s">
        <v>41</v>
      </c>
      <c r="AX1096" s="13" t="s">
        <v>24</v>
      </c>
      <c r="AY1096" s="239" t="s">
        <v>174</v>
      </c>
    </row>
    <row r="1097" spans="2:65" s="1" customFormat="1" ht="31.5" customHeight="1">
      <c r="B1097" s="41"/>
      <c r="C1097" s="245" t="s">
        <v>1949</v>
      </c>
      <c r="D1097" s="245" t="s">
        <v>253</v>
      </c>
      <c r="E1097" s="246" t="s">
        <v>1950</v>
      </c>
      <c r="F1097" s="247" t="s">
        <v>1951</v>
      </c>
      <c r="G1097" s="248" t="s">
        <v>223</v>
      </c>
      <c r="H1097" s="249">
        <v>77</v>
      </c>
      <c r="I1097" s="250"/>
      <c r="J1097" s="251">
        <f>ROUND(I1097*H1097,2)</f>
        <v>0</v>
      </c>
      <c r="K1097" s="247" t="s">
        <v>22</v>
      </c>
      <c r="L1097" s="252"/>
      <c r="M1097" s="253" t="s">
        <v>22</v>
      </c>
      <c r="N1097" s="254" t="s">
        <v>48</v>
      </c>
      <c r="O1097" s="42"/>
      <c r="P1097" s="202">
        <f>O1097*H1097</f>
        <v>0</v>
      </c>
      <c r="Q1097" s="202">
        <v>1.9199999999999998E-2</v>
      </c>
      <c r="R1097" s="202">
        <f>Q1097*H1097</f>
        <v>1.4783999999999999</v>
      </c>
      <c r="S1097" s="202">
        <v>0</v>
      </c>
      <c r="T1097" s="203">
        <f>S1097*H1097</f>
        <v>0</v>
      </c>
      <c r="AR1097" s="24" t="s">
        <v>385</v>
      </c>
      <c r="AT1097" s="24" t="s">
        <v>253</v>
      </c>
      <c r="AU1097" s="24" t="s">
        <v>86</v>
      </c>
      <c r="AY1097" s="24" t="s">
        <v>174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24" t="s">
        <v>24</v>
      </c>
      <c r="BK1097" s="204">
        <f>ROUND(I1097*H1097,2)</f>
        <v>0</v>
      </c>
      <c r="BL1097" s="24" t="s">
        <v>269</v>
      </c>
      <c r="BM1097" s="24" t="s">
        <v>1952</v>
      </c>
    </row>
    <row r="1098" spans="2:65" s="12" customFormat="1" ht="13.5">
      <c r="B1098" s="217"/>
      <c r="C1098" s="218"/>
      <c r="D1098" s="230" t="s">
        <v>191</v>
      </c>
      <c r="E1098" s="218"/>
      <c r="F1098" s="241" t="s">
        <v>1953</v>
      </c>
      <c r="G1098" s="218"/>
      <c r="H1098" s="242">
        <v>77</v>
      </c>
      <c r="I1098" s="222"/>
      <c r="J1098" s="218"/>
      <c r="K1098" s="218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191</v>
      </c>
      <c r="AU1098" s="227" t="s">
        <v>86</v>
      </c>
      <c r="AV1098" s="12" t="s">
        <v>86</v>
      </c>
      <c r="AW1098" s="12" t="s">
        <v>6</v>
      </c>
      <c r="AX1098" s="12" t="s">
        <v>24</v>
      </c>
      <c r="AY1098" s="227" t="s">
        <v>174</v>
      </c>
    </row>
    <row r="1099" spans="2:65" s="1" customFormat="1" ht="31.5" customHeight="1">
      <c r="B1099" s="41"/>
      <c r="C1099" s="193" t="s">
        <v>1954</v>
      </c>
      <c r="D1099" s="193" t="s">
        <v>176</v>
      </c>
      <c r="E1099" s="194" t="s">
        <v>1955</v>
      </c>
      <c r="F1099" s="195" t="s">
        <v>1956</v>
      </c>
      <c r="G1099" s="196" t="s">
        <v>223</v>
      </c>
      <c r="H1099" s="197">
        <v>269.5</v>
      </c>
      <c r="I1099" s="198"/>
      <c r="J1099" s="199">
        <f>ROUND(I1099*H1099,2)</f>
        <v>0</v>
      </c>
      <c r="K1099" s="195" t="s">
        <v>180</v>
      </c>
      <c r="L1099" s="61"/>
      <c r="M1099" s="200" t="s">
        <v>22</v>
      </c>
      <c r="N1099" s="201" t="s">
        <v>48</v>
      </c>
      <c r="O1099" s="42"/>
      <c r="P1099" s="202">
        <f>O1099*H1099</f>
        <v>0</v>
      </c>
      <c r="Q1099" s="202">
        <v>3.9199999999999999E-3</v>
      </c>
      <c r="R1099" s="202">
        <f>Q1099*H1099</f>
        <v>1.05644</v>
      </c>
      <c r="S1099" s="202">
        <v>0</v>
      </c>
      <c r="T1099" s="203">
        <f>S1099*H1099</f>
        <v>0</v>
      </c>
      <c r="AR1099" s="24" t="s">
        <v>269</v>
      </c>
      <c r="AT1099" s="24" t="s">
        <v>176</v>
      </c>
      <c r="AU1099" s="24" t="s">
        <v>86</v>
      </c>
      <c r="AY1099" s="24" t="s">
        <v>174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24" t="s">
        <v>24</v>
      </c>
      <c r="BK1099" s="204">
        <f>ROUND(I1099*H1099,2)</f>
        <v>0</v>
      </c>
      <c r="BL1099" s="24" t="s">
        <v>269</v>
      </c>
      <c r="BM1099" s="24" t="s">
        <v>1957</v>
      </c>
    </row>
    <row r="1100" spans="2:65" s="12" customFormat="1" ht="13.5">
      <c r="B1100" s="217"/>
      <c r="C1100" s="218"/>
      <c r="D1100" s="207" t="s">
        <v>191</v>
      </c>
      <c r="E1100" s="219" t="s">
        <v>22</v>
      </c>
      <c r="F1100" s="220" t="s">
        <v>1958</v>
      </c>
      <c r="G1100" s="218"/>
      <c r="H1100" s="221">
        <v>75</v>
      </c>
      <c r="I1100" s="222"/>
      <c r="J1100" s="218"/>
      <c r="K1100" s="218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191</v>
      </c>
      <c r="AU1100" s="227" t="s">
        <v>86</v>
      </c>
      <c r="AV1100" s="12" t="s">
        <v>86</v>
      </c>
      <c r="AW1100" s="12" t="s">
        <v>41</v>
      </c>
      <c r="AX1100" s="12" t="s">
        <v>77</v>
      </c>
      <c r="AY1100" s="227" t="s">
        <v>174</v>
      </c>
    </row>
    <row r="1101" spans="2:65" s="12" customFormat="1" ht="13.5">
      <c r="B1101" s="217"/>
      <c r="C1101" s="218"/>
      <c r="D1101" s="207" t="s">
        <v>191</v>
      </c>
      <c r="E1101" s="219" t="s">
        <v>22</v>
      </c>
      <c r="F1101" s="220" t="s">
        <v>1959</v>
      </c>
      <c r="G1101" s="218"/>
      <c r="H1101" s="221">
        <v>194.5</v>
      </c>
      <c r="I1101" s="222"/>
      <c r="J1101" s="218"/>
      <c r="K1101" s="218"/>
      <c r="L1101" s="223"/>
      <c r="M1101" s="224"/>
      <c r="N1101" s="225"/>
      <c r="O1101" s="225"/>
      <c r="P1101" s="225"/>
      <c r="Q1101" s="225"/>
      <c r="R1101" s="225"/>
      <c r="S1101" s="225"/>
      <c r="T1101" s="226"/>
      <c r="AT1101" s="227" t="s">
        <v>191</v>
      </c>
      <c r="AU1101" s="227" t="s">
        <v>86</v>
      </c>
      <c r="AV1101" s="12" t="s">
        <v>86</v>
      </c>
      <c r="AW1101" s="12" t="s">
        <v>41</v>
      </c>
      <c r="AX1101" s="12" t="s">
        <v>77</v>
      </c>
      <c r="AY1101" s="227" t="s">
        <v>174</v>
      </c>
    </row>
    <row r="1102" spans="2:65" s="13" customFormat="1" ht="13.5">
      <c r="B1102" s="228"/>
      <c r="C1102" s="229"/>
      <c r="D1102" s="230" t="s">
        <v>191</v>
      </c>
      <c r="E1102" s="231" t="s">
        <v>22</v>
      </c>
      <c r="F1102" s="232" t="s">
        <v>206</v>
      </c>
      <c r="G1102" s="229"/>
      <c r="H1102" s="233">
        <v>269.5</v>
      </c>
      <c r="I1102" s="234"/>
      <c r="J1102" s="229"/>
      <c r="K1102" s="229"/>
      <c r="L1102" s="235"/>
      <c r="M1102" s="236"/>
      <c r="N1102" s="237"/>
      <c r="O1102" s="237"/>
      <c r="P1102" s="237"/>
      <c r="Q1102" s="237"/>
      <c r="R1102" s="237"/>
      <c r="S1102" s="237"/>
      <c r="T1102" s="238"/>
      <c r="AT1102" s="239" t="s">
        <v>191</v>
      </c>
      <c r="AU1102" s="239" t="s">
        <v>86</v>
      </c>
      <c r="AV1102" s="13" t="s">
        <v>181</v>
      </c>
      <c r="AW1102" s="13" t="s">
        <v>41</v>
      </c>
      <c r="AX1102" s="13" t="s">
        <v>24</v>
      </c>
      <c r="AY1102" s="239" t="s">
        <v>174</v>
      </c>
    </row>
    <row r="1103" spans="2:65" s="1" customFormat="1" ht="31.5" customHeight="1">
      <c r="B1103" s="41"/>
      <c r="C1103" s="245" t="s">
        <v>1960</v>
      </c>
      <c r="D1103" s="245" t="s">
        <v>253</v>
      </c>
      <c r="E1103" s="246" t="s">
        <v>1961</v>
      </c>
      <c r="F1103" s="247" t="s">
        <v>1962</v>
      </c>
      <c r="G1103" s="248" t="s">
        <v>223</v>
      </c>
      <c r="H1103" s="249">
        <v>296.45</v>
      </c>
      <c r="I1103" s="250"/>
      <c r="J1103" s="251">
        <f>ROUND(I1103*H1103,2)</f>
        <v>0</v>
      </c>
      <c r="K1103" s="247" t="s">
        <v>22</v>
      </c>
      <c r="L1103" s="252"/>
      <c r="M1103" s="253" t="s">
        <v>22</v>
      </c>
      <c r="N1103" s="254" t="s">
        <v>48</v>
      </c>
      <c r="O1103" s="42"/>
      <c r="P1103" s="202">
        <f>O1103*H1103</f>
        <v>0</v>
      </c>
      <c r="Q1103" s="202">
        <v>1.9199999999999998E-2</v>
      </c>
      <c r="R1103" s="202">
        <f>Q1103*H1103</f>
        <v>5.6918399999999991</v>
      </c>
      <c r="S1103" s="202">
        <v>0</v>
      </c>
      <c r="T1103" s="203">
        <f>S1103*H1103</f>
        <v>0</v>
      </c>
      <c r="AR1103" s="24" t="s">
        <v>385</v>
      </c>
      <c r="AT1103" s="24" t="s">
        <v>253</v>
      </c>
      <c r="AU1103" s="24" t="s">
        <v>86</v>
      </c>
      <c r="AY1103" s="24" t="s">
        <v>174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24" t="s">
        <v>24</v>
      </c>
      <c r="BK1103" s="204">
        <f>ROUND(I1103*H1103,2)</f>
        <v>0</v>
      </c>
      <c r="BL1103" s="24" t="s">
        <v>269</v>
      </c>
      <c r="BM1103" s="24" t="s">
        <v>1963</v>
      </c>
    </row>
    <row r="1104" spans="2:65" s="12" customFormat="1" ht="13.5">
      <c r="B1104" s="217"/>
      <c r="C1104" s="218"/>
      <c r="D1104" s="230" t="s">
        <v>191</v>
      </c>
      <c r="E1104" s="218"/>
      <c r="F1104" s="241" t="s">
        <v>1964</v>
      </c>
      <c r="G1104" s="218"/>
      <c r="H1104" s="242">
        <v>296.45</v>
      </c>
      <c r="I1104" s="222"/>
      <c r="J1104" s="218"/>
      <c r="K1104" s="218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191</v>
      </c>
      <c r="AU1104" s="227" t="s">
        <v>86</v>
      </c>
      <c r="AV1104" s="12" t="s">
        <v>86</v>
      </c>
      <c r="AW1104" s="12" t="s">
        <v>6</v>
      </c>
      <c r="AX1104" s="12" t="s">
        <v>24</v>
      </c>
      <c r="AY1104" s="227" t="s">
        <v>174</v>
      </c>
    </row>
    <row r="1105" spans="2:65" s="1" customFormat="1" ht="22.5" customHeight="1">
      <c r="B1105" s="41"/>
      <c r="C1105" s="193" t="s">
        <v>1965</v>
      </c>
      <c r="D1105" s="193" t="s">
        <v>176</v>
      </c>
      <c r="E1105" s="194" t="s">
        <v>1966</v>
      </c>
      <c r="F1105" s="195" t="s">
        <v>1967</v>
      </c>
      <c r="G1105" s="196" t="s">
        <v>223</v>
      </c>
      <c r="H1105" s="197">
        <v>339.5</v>
      </c>
      <c r="I1105" s="198"/>
      <c r="J1105" s="199">
        <f>ROUND(I1105*H1105,2)</f>
        <v>0</v>
      </c>
      <c r="K1105" s="195" t="s">
        <v>565</v>
      </c>
      <c r="L1105" s="61"/>
      <c r="M1105" s="200" t="s">
        <v>22</v>
      </c>
      <c r="N1105" s="201" t="s">
        <v>48</v>
      </c>
      <c r="O1105" s="42"/>
      <c r="P1105" s="202">
        <f>O1105*H1105</f>
        <v>0</v>
      </c>
      <c r="Q1105" s="202">
        <v>2.9999999999999997E-4</v>
      </c>
      <c r="R1105" s="202">
        <f>Q1105*H1105</f>
        <v>0.10185</v>
      </c>
      <c r="S1105" s="202">
        <v>0</v>
      </c>
      <c r="T1105" s="203">
        <f>S1105*H1105</f>
        <v>0</v>
      </c>
      <c r="AR1105" s="24" t="s">
        <v>269</v>
      </c>
      <c r="AT1105" s="24" t="s">
        <v>176</v>
      </c>
      <c r="AU1105" s="24" t="s">
        <v>86</v>
      </c>
      <c r="AY1105" s="24" t="s">
        <v>174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24" t="s">
        <v>24</v>
      </c>
      <c r="BK1105" s="204">
        <f>ROUND(I1105*H1105,2)</f>
        <v>0</v>
      </c>
      <c r="BL1105" s="24" t="s">
        <v>269</v>
      </c>
      <c r="BM1105" s="24" t="s">
        <v>1968</v>
      </c>
    </row>
    <row r="1106" spans="2:65" s="12" customFormat="1" ht="13.5">
      <c r="B1106" s="217"/>
      <c r="C1106" s="218"/>
      <c r="D1106" s="207" t="s">
        <v>191</v>
      </c>
      <c r="E1106" s="219" t="s">
        <v>22</v>
      </c>
      <c r="F1106" s="220" t="s">
        <v>1969</v>
      </c>
      <c r="G1106" s="218"/>
      <c r="H1106" s="221">
        <v>144</v>
      </c>
      <c r="I1106" s="222"/>
      <c r="J1106" s="218"/>
      <c r="K1106" s="218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191</v>
      </c>
      <c r="AU1106" s="227" t="s">
        <v>86</v>
      </c>
      <c r="AV1106" s="12" t="s">
        <v>86</v>
      </c>
      <c r="AW1106" s="12" t="s">
        <v>41</v>
      </c>
      <c r="AX1106" s="12" t="s">
        <v>77</v>
      </c>
      <c r="AY1106" s="227" t="s">
        <v>174</v>
      </c>
    </row>
    <row r="1107" spans="2:65" s="12" customFormat="1" ht="13.5">
      <c r="B1107" s="217"/>
      <c r="C1107" s="218"/>
      <c r="D1107" s="207" t="s">
        <v>191</v>
      </c>
      <c r="E1107" s="219" t="s">
        <v>22</v>
      </c>
      <c r="F1107" s="220" t="s">
        <v>1970</v>
      </c>
      <c r="G1107" s="218"/>
      <c r="H1107" s="221">
        <v>195.5</v>
      </c>
      <c r="I1107" s="222"/>
      <c r="J1107" s="218"/>
      <c r="K1107" s="218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191</v>
      </c>
      <c r="AU1107" s="227" t="s">
        <v>86</v>
      </c>
      <c r="AV1107" s="12" t="s">
        <v>86</v>
      </c>
      <c r="AW1107" s="12" t="s">
        <v>41</v>
      </c>
      <c r="AX1107" s="12" t="s">
        <v>77</v>
      </c>
      <c r="AY1107" s="227" t="s">
        <v>174</v>
      </c>
    </row>
    <row r="1108" spans="2:65" s="13" customFormat="1" ht="13.5">
      <c r="B1108" s="228"/>
      <c r="C1108" s="229"/>
      <c r="D1108" s="230" t="s">
        <v>191</v>
      </c>
      <c r="E1108" s="231" t="s">
        <v>22</v>
      </c>
      <c r="F1108" s="232" t="s">
        <v>206</v>
      </c>
      <c r="G1108" s="229"/>
      <c r="H1108" s="233">
        <v>339.5</v>
      </c>
      <c r="I1108" s="234"/>
      <c r="J1108" s="229"/>
      <c r="K1108" s="229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191</v>
      </c>
      <c r="AU1108" s="239" t="s">
        <v>86</v>
      </c>
      <c r="AV1108" s="13" t="s">
        <v>181</v>
      </c>
      <c r="AW1108" s="13" t="s">
        <v>41</v>
      </c>
      <c r="AX1108" s="13" t="s">
        <v>24</v>
      </c>
      <c r="AY1108" s="239" t="s">
        <v>174</v>
      </c>
    </row>
    <row r="1109" spans="2:65" s="1" customFormat="1" ht="31.5" customHeight="1">
      <c r="B1109" s="41"/>
      <c r="C1109" s="245" t="s">
        <v>1971</v>
      </c>
      <c r="D1109" s="245" t="s">
        <v>253</v>
      </c>
      <c r="E1109" s="246" t="s">
        <v>1972</v>
      </c>
      <c r="F1109" s="247" t="s">
        <v>1973</v>
      </c>
      <c r="G1109" s="248" t="s">
        <v>242</v>
      </c>
      <c r="H1109" s="249">
        <v>1.4259999999999999</v>
      </c>
      <c r="I1109" s="250"/>
      <c r="J1109" s="251">
        <f>ROUND(I1109*H1109,2)</f>
        <v>0</v>
      </c>
      <c r="K1109" s="247" t="s">
        <v>638</v>
      </c>
      <c r="L1109" s="252"/>
      <c r="M1109" s="253" t="s">
        <v>22</v>
      </c>
      <c r="N1109" s="254" t="s">
        <v>48</v>
      </c>
      <c r="O1109" s="42"/>
      <c r="P1109" s="202">
        <f>O1109*H1109</f>
        <v>0</v>
      </c>
      <c r="Q1109" s="202">
        <v>1E-3</v>
      </c>
      <c r="R1109" s="202">
        <f>Q1109*H1109</f>
        <v>1.426E-3</v>
      </c>
      <c r="S1109" s="202">
        <v>0</v>
      </c>
      <c r="T1109" s="203">
        <f>S1109*H1109</f>
        <v>0</v>
      </c>
      <c r="AR1109" s="24" t="s">
        <v>385</v>
      </c>
      <c r="AT1109" s="24" t="s">
        <v>253</v>
      </c>
      <c r="AU1109" s="24" t="s">
        <v>86</v>
      </c>
      <c r="AY1109" s="24" t="s">
        <v>174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24" t="s">
        <v>24</v>
      </c>
      <c r="BK1109" s="204">
        <f>ROUND(I1109*H1109,2)</f>
        <v>0</v>
      </c>
      <c r="BL1109" s="24" t="s">
        <v>269</v>
      </c>
      <c r="BM1109" s="24" t="s">
        <v>1974</v>
      </c>
    </row>
    <row r="1110" spans="2:65" s="1" customFormat="1" ht="27">
      <c r="B1110" s="41"/>
      <c r="C1110" s="63"/>
      <c r="D1110" s="207" t="s">
        <v>237</v>
      </c>
      <c r="E1110" s="63"/>
      <c r="F1110" s="255" t="s">
        <v>1975</v>
      </c>
      <c r="G1110" s="63"/>
      <c r="H1110" s="63"/>
      <c r="I1110" s="163"/>
      <c r="J1110" s="63"/>
      <c r="K1110" s="63"/>
      <c r="L1110" s="61"/>
      <c r="M1110" s="244"/>
      <c r="N1110" s="42"/>
      <c r="O1110" s="42"/>
      <c r="P1110" s="42"/>
      <c r="Q1110" s="42"/>
      <c r="R1110" s="42"/>
      <c r="S1110" s="42"/>
      <c r="T1110" s="78"/>
      <c r="AT1110" s="24" t="s">
        <v>237</v>
      </c>
      <c r="AU1110" s="24" t="s">
        <v>86</v>
      </c>
    </row>
    <row r="1111" spans="2:65" s="12" customFormat="1" ht="13.5">
      <c r="B1111" s="217"/>
      <c r="C1111" s="218"/>
      <c r="D1111" s="230" t="s">
        <v>191</v>
      </c>
      <c r="E1111" s="240" t="s">
        <v>22</v>
      </c>
      <c r="F1111" s="241" t="s">
        <v>1976</v>
      </c>
      <c r="G1111" s="218"/>
      <c r="H1111" s="242">
        <v>1.4259999999999999</v>
      </c>
      <c r="I1111" s="222"/>
      <c r="J1111" s="218"/>
      <c r="K1111" s="218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191</v>
      </c>
      <c r="AU1111" s="227" t="s">
        <v>86</v>
      </c>
      <c r="AV1111" s="12" t="s">
        <v>86</v>
      </c>
      <c r="AW1111" s="12" t="s">
        <v>41</v>
      </c>
      <c r="AX1111" s="12" t="s">
        <v>24</v>
      </c>
      <c r="AY1111" s="227" t="s">
        <v>174</v>
      </c>
    </row>
    <row r="1112" spans="2:65" s="1" customFormat="1" ht="22.5" customHeight="1">
      <c r="B1112" s="41"/>
      <c r="C1112" s="245" t="s">
        <v>1977</v>
      </c>
      <c r="D1112" s="245" t="s">
        <v>253</v>
      </c>
      <c r="E1112" s="246" t="s">
        <v>1978</v>
      </c>
      <c r="F1112" s="247" t="s">
        <v>1979</v>
      </c>
      <c r="G1112" s="248" t="s">
        <v>256</v>
      </c>
      <c r="H1112" s="249">
        <v>366.66</v>
      </c>
      <c r="I1112" s="250"/>
      <c r="J1112" s="251">
        <f>ROUND(I1112*H1112,2)</f>
        <v>0</v>
      </c>
      <c r="K1112" s="247" t="s">
        <v>22</v>
      </c>
      <c r="L1112" s="252"/>
      <c r="M1112" s="253" t="s">
        <v>22</v>
      </c>
      <c r="N1112" s="254" t="s">
        <v>48</v>
      </c>
      <c r="O1112" s="42"/>
      <c r="P1112" s="202">
        <f>O1112*H1112</f>
        <v>0</v>
      </c>
      <c r="Q1112" s="202">
        <v>1E-3</v>
      </c>
      <c r="R1112" s="202">
        <f>Q1112*H1112</f>
        <v>0.36666000000000004</v>
      </c>
      <c r="S1112" s="202">
        <v>0</v>
      </c>
      <c r="T1112" s="203">
        <f>S1112*H1112</f>
        <v>0</v>
      </c>
      <c r="AR1112" s="24" t="s">
        <v>385</v>
      </c>
      <c r="AT1112" s="24" t="s">
        <v>253</v>
      </c>
      <c r="AU1112" s="24" t="s">
        <v>86</v>
      </c>
      <c r="AY1112" s="24" t="s">
        <v>174</v>
      </c>
      <c r="BE1112" s="204">
        <f>IF(N1112="základní",J1112,0)</f>
        <v>0</v>
      </c>
      <c r="BF1112" s="204">
        <f>IF(N1112="snížená",J1112,0)</f>
        <v>0</v>
      </c>
      <c r="BG1112" s="204">
        <f>IF(N1112="zákl. přenesená",J1112,0)</f>
        <v>0</v>
      </c>
      <c r="BH1112" s="204">
        <f>IF(N1112="sníž. přenesená",J1112,0)</f>
        <v>0</v>
      </c>
      <c r="BI1112" s="204">
        <f>IF(N1112="nulová",J1112,0)</f>
        <v>0</v>
      </c>
      <c r="BJ1112" s="24" t="s">
        <v>24</v>
      </c>
      <c r="BK1112" s="204">
        <f>ROUND(I1112*H1112,2)</f>
        <v>0</v>
      </c>
      <c r="BL1112" s="24" t="s">
        <v>269</v>
      </c>
      <c r="BM1112" s="24" t="s">
        <v>1980</v>
      </c>
    </row>
    <row r="1113" spans="2:65" s="12" customFormat="1" ht="13.5">
      <c r="B1113" s="217"/>
      <c r="C1113" s="218"/>
      <c r="D1113" s="230" t="s">
        <v>191</v>
      </c>
      <c r="E1113" s="240" t="s">
        <v>22</v>
      </c>
      <c r="F1113" s="241" t="s">
        <v>1981</v>
      </c>
      <c r="G1113" s="218"/>
      <c r="H1113" s="242">
        <v>366.66</v>
      </c>
      <c r="I1113" s="222"/>
      <c r="J1113" s="218"/>
      <c r="K1113" s="218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191</v>
      </c>
      <c r="AU1113" s="227" t="s">
        <v>86</v>
      </c>
      <c r="AV1113" s="12" t="s">
        <v>86</v>
      </c>
      <c r="AW1113" s="12" t="s">
        <v>41</v>
      </c>
      <c r="AX1113" s="12" t="s">
        <v>24</v>
      </c>
      <c r="AY1113" s="227" t="s">
        <v>174</v>
      </c>
    </row>
    <row r="1114" spans="2:65" s="1" customFormat="1" ht="22.5" customHeight="1">
      <c r="B1114" s="41"/>
      <c r="C1114" s="193" t="s">
        <v>1982</v>
      </c>
      <c r="D1114" s="193" t="s">
        <v>176</v>
      </c>
      <c r="E1114" s="194" t="s">
        <v>1983</v>
      </c>
      <c r="F1114" s="195" t="s">
        <v>1984</v>
      </c>
      <c r="G1114" s="196" t="s">
        <v>551</v>
      </c>
      <c r="H1114" s="197">
        <v>340</v>
      </c>
      <c r="I1114" s="198"/>
      <c r="J1114" s="199">
        <f>ROUND(I1114*H1114,2)</f>
        <v>0</v>
      </c>
      <c r="K1114" s="195" t="s">
        <v>945</v>
      </c>
      <c r="L1114" s="61"/>
      <c r="M1114" s="200" t="s">
        <v>22</v>
      </c>
      <c r="N1114" s="201" t="s">
        <v>48</v>
      </c>
      <c r="O1114" s="42"/>
      <c r="P1114" s="202">
        <f>O1114*H1114</f>
        <v>0</v>
      </c>
      <c r="Q1114" s="202">
        <v>3.0000000000000001E-5</v>
      </c>
      <c r="R1114" s="202">
        <f>Q1114*H1114</f>
        <v>1.0200000000000001E-2</v>
      </c>
      <c r="S1114" s="202">
        <v>0</v>
      </c>
      <c r="T1114" s="203">
        <f>S1114*H1114</f>
        <v>0</v>
      </c>
      <c r="AR1114" s="24" t="s">
        <v>269</v>
      </c>
      <c r="AT1114" s="24" t="s">
        <v>176</v>
      </c>
      <c r="AU1114" s="24" t="s">
        <v>86</v>
      </c>
      <c r="AY1114" s="24" t="s">
        <v>174</v>
      </c>
      <c r="BE1114" s="204">
        <f>IF(N1114="základní",J1114,0)</f>
        <v>0</v>
      </c>
      <c r="BF1114" s="204">
        <f>IF(N1114="snížená",J1114,0)</f>
        <v>0</v>
      </c>
      <c r="BG1114" s="204">
        <f>IF(N1114="zákl. přenesená",J1114,0)</f>
        <v>0</v>
      </c>
      <c r="BH1114" s="204">
        <f>IF(N1114="sníž. přenesená",J1114,0)</f>
        <v>0</v>
      </c>
      <c r="BI1114" s="204">
        <f>IF(N1114="nulová",J1114,0)</f>
        <v>0</v>
      </c>
      <c r="BJ1114" s="24" t="s">
        <v>24</v>
      </c>
      <c r="BK1114" s="204">
        <f>ROUND(I1114*H1114,2)</f>
        <v>0</v>
      </c>
      <c r="BL1114" s="24" t="s">
        <v>269</v>
      </c>
      <c r="BM1114" s="24" t="s">
        <v>1985</v>
      </c>
    </row>
    <row r="1115" spans="2:65" s="1" customFormat="1" ht="22.5" customHeight="1">
      <c r="B1115" s="41"/>
      <c r="C1115" s="245" t="s">
        <v>1986</v>
      </c>
      <c r="D1115" s="245" t="s">
        <v>253</v>
      </c>
      <c r="E1115" s="246" t="s">
        <v>1987</v>
      </c>
      <c r="F1115" s="247" t="s">
        <v>1988</v>
      </c>
      <c r="G1115" s="248" t="s">
        <v>179</v>
      </c>
      <c r="H1115" s="249">
        <v>24</v>
      </c>
      <c r="I1115" s="250"/>
      <c r="J1115" s="251">
        <f>ROUND(I1115*H1115,2)</f>
        <v>0</v>
      </c>
      <c r="K1115" s="247" t="s">
        <v>945</v>
      </c>
      <c r="L1115" s="252"/>
      <c r="M1115" s="253" t="s">
        <v>22</v>
      </c>
      <c r="N1115" s="254" t="s">
        <v>48</v>
      </c>
      <c r="O1115" s="42"/>
      <c r="P1115" s="202">
        <f>O1115*H1115</f>
        <v>0</v>
      </c>
      <c r="Q1115" s="202">
        <v>3.4000000000000002E-4</v>
      </c>
      <c r="R1115" s="202">
        <f>Q1115*H1115</f>
        <v>8.1600000000000006E-3</v>
      </c>
      <c r="S1115" s="202">
        <v>0</v>
      </c>
      <c r="T1115" s="203">
        <f>S1115*H1115</f>
        <v>0</v>
      </c>
      <c r="AR1115" s="24" t="s">
        <v>385</v>
      </c>
      <c r="AT1115" s="24" t="s">
        <v>253</v>
      </c>
      <c r="AU1115" s="24" t="s">
        <v>86</v>
      </c>
      <c r="AY1115" s="24" t="s">
        <v>174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24" t="s">
        <v>24</v>
      </c>
      <c r="BK1115" s="204">
        <f>ROUND(I1115*H1115,2)</f>
        <v>0</v>
      </c>
      <c r="BL1115" s="24" t="s">
        <v>269</v>
      </c>
      <c r="BM1115" s="24" t="s">
        <v>1989</v>
      </c>
    </row>
    <row r="1116" spans="2:65" s="1" customFormat="1" ht="22.5" customHeight="1">
      <c r="B1116" s="41"/>
      <c r="C1116" s="193" t="s">
        <v>1990</v>
      </c>
      <c r="D1116" s="193" t="s">
        <v>176</v>
      </c>
      <c r="E1116" s="194" t="s">
        <v>1991</v>
      </c>
      <c r="F1116" s="195" t="s">
        <v>1992</v>
      </c>
      <c r="G1116" s="196" t="s">
        <v>551</v>
      </c>
      <c r="H1116" s="197">
        <v>50.1</v>
      </c>
      <c r="I1116" s="198"/>
      <c r="J1116" s="199">
        <f>ROUND(I1116*H1116,2)</f>
        <v>0</v>
      </c>
      <c r="K1116" s="195" t="s">
        <v>180</v>
      </c>
      <c r="L1116" s="61"/>
      <c r="M1116" s="200" t="s">
        <v>22</v>
      </c>
      <c r="N1116" s="201" t="s">
        <v>48</v>
      </c>
      <c r="O1116" s="42"/>
      <c r="P1116" s="202">
        <f>O1116*H1116</f>
        <v>0</v>
      </c>
      <c r="Q1116" s="202">
        <v>0</v>
      </c>
      <c r="R1116" s="202">
        <f>Q1116*H1116</f>
        <v>0</v>
      </c>
      <c r="S1116" s="202">
        <v>0</v>
      </c>
      <c r="T1116" s="203">
        <f>S1116*H1116</f>
        <v>0</v>
      </c>
      <c r="AR1116" s="24" t="s">
        <v>269</v>
      </c>
      <c r="AT1116" s="24" t="s">
        <v>176</v>
      </c>
      <c r="AU1116" s="24" t="s">
        <v>86</v>
      </c>
      <c r="AY1116" s="24" t="s">
        <v>174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24" t="s">
        <v>24</v>
      </c>
      <c r="BK1116" s="204">
        <f>ROUND(I1116*H1116,2)</f>
        <v>0</v>
      </c>
      <c r="BL1116" s="24" t="s">
        <v>269</v>
      </c>
      <c r="BM1116" s="24" t="s">
        <v>1993</v>
      </c>
    </row>
    <row r="1117" spans="2:65" s="12" customFormat="1" ht="13.5">
      <c r="B1117" s="217"/>
      <c r="C1117" s="218"/>
      <c r="D1117" s="207" t="s">
        <v>191</v>
      </c>
      <c r="E1117" s="219" t="s">
        <v>22</v>
      </c>
      <c r="F1117" s="220" t="s">
        <v>1994</v>
      </c>
      <c r="G1117" s="218"/>
      <c r="H1117" s="221">
        <v>14.3</v>
      </c>
      <c r="I1117" s="222"/>
      <c r="J1117" s="218"/>
      <c r="K1117" s="218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191</v>
      </c>
      <c r="AU1117" s="227" t="s">
        <v>86</v>
      </c>
      <c r="AV1117" s="12" t="s">
        <v>86</v>
      </c>
      <c r="AW1117" s="12" t="s">
        <v>41</v>
      </c>
      <c r="AX1117" s="12" t="s">
        <v>77</v>
      </c>
      <c r="AY1117" s="227" t="s">
        <v>174</v>
      </c>
    </row>
    <row r="1118" spans="2:65" s="12" customFormat="1" ht="13.5">
      <c r="B1118" s="217"/>
      <c r="C1118" s="218"/>
      <c r="D1118" s="207" t="s">
        <v>191</v>
      </c>
      <c r="E1118" s="219" t="s">
        <v>22</v>
      </c>
      <c r="F1118" s="220" t="s">
        <v>1995</v>
      </c>
      <c r="G1118" s="218"/>
      <c r="H1118" s="221">
        <v>35.799999999999997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191</v>
      </c>
      <c r="AU1118" s="227" t="s">
        <v>86</v>
      </c>
      <c r="AV1118" s="12" t="s">
        <v>86</v>
      </c>
      <c r="AW1118" s="12" t="s">
        <v>41</v>
      </c>
      <c r="AX1118" s="12" t="s">
        <v>77</v>
      </c>
      <c r="AY1118" s="227" t="s">
        <v>174</v>
      </c>
    </row>
    <row r="1119" spans="2:65" s="13" customFormat="1" ht="13.5">
      <c r="B1119" s="228"/>
      <c r="C1119" s="229"/>
      <c r="D1119" s="230" t="s">
        <v>191</v>
      </c>
      <c r="E1119" s="231" t="s">
        <v>22</v>
      </c>
      <c r="F1119" s="232" t="s">
        <v>206</v>
      </c>
      <c r="G1119" s="229"/>
      <c r="H1119" s="233">
        <v>50.1</v>
      </c>
      <c r="I1119" s="234"/>
      <c r="J1119" s="229"/>
      <c r="K1119" s="229"/>
      <c r="L1119" s="235"/>
      <c r="M1119" s="236"/>
      <c r="N1119" s="237"/>
      <c r="O1119" s="237"/>
      <c r="P1119" s="237"/>
      <c r="Q1119" s="237"/>
      <c r="R1119" s="237"/>
      <c r="S1119" s="237"/>
      <c r="T1119" s="238"/>
      <c r="AT1119" s="239" t="s">
        <v>191</v>
      </c>
      <c r="AU1119" s="239" t="s">
        <v>86</v>
      </c>
      <c r="AV1119" s="13" t="s">
        <v>181</v>
      </c>
      <c r="AW1119" s="13" t="s">
        <v>41</v>
      </c>
      <c r="AX1119" s="13" t="s">
        <v>24</v>
      </c>
      <c r="AY1119" s="239" t="s">
        <v>174</v>
      </c>
    </row>
    <row r="1120" spans="2:65" s="1" customFormat="1" ht="44.25" customHeight="1">
      <c r="B1120" s="41"/>
      <c r="C1120" s="245" t="s">
        <v>1996</v>
      </c>
      <c r="D1120" s="245" t="s">
        <v>253</v>
      </c>
      <c r="E1120" s="246" t="s">
        <v>1997</v>
      </c>
      <c r="F1120" s="247" t="s">
        <v>1998</v>
      </c>
      <c r="G1120" s="248" t="s">
        <v>551</v>
      </c>
      <c r="H1120" s="249">
        <v>55.11</v>
      </c>
      <c r="I1120" s="250"/>
      <c r="J1120" s="251">
        <f>ROUND(I1120*H1120,2)</f>
        <v>0</v>
      </c>
      <c r="K1120" s="247" t="s">
        <v>180</v>
      </c>
      <c r="L1120" s="252"/>
      <c r="M1120" s="253" t="s">
        <v>22</v>
      </c>
      <c r="N1120" s="254" t="s">
        <v>48</v>
      </c>
      <c r="O1120" s="42"/>
      <c r="P1120" s="202">
        <f>O1120*H1120</f>
        <v>0</v>
      </c>
      <c r="Q1120" s="202">
        <v>5.0000000000000002E-5</v>
      </c>
      <c r="R1120" s="202">
        <f>Q1120*H1120</f>
        <v>2.7555000000000001E-3</v>
      </c>
      <c r="S1120" s="202">
        <v>0</v>
      </c>
      <c r="T1120" s="203">
        <f>S1120*H1120</f>
        <v>0</v>
      </c>
      <c r="AR1120" s="24" t="s">
        <v>385</v>
      </c>
      <c r="AT1120" s="24" t="s">
        <v>253</v>
      </c>
      <c r="AU1120" s="24" t="s">
        <v>86</v>
      </c>
      <c r="AY1120" s="24" t="s">
        <v>174</v>
      </c>
      <c r="BE1120" s="204">
        <f>IF(N1120="základní",J1120,0)</f>
        <v>0</v>
      </c>
      <c r="BF1120" s="204">
        <f>IF(N1120="snížená",J1120,0)</f>
        <v>0</v>
      </c>
      <c r="BG1120" s="204">
        <f>IF(N1120="zákl. přenesená",J1120,0)</f>
        <v>0</v>
      </c>
      <c r="BH1120" s="204">
        <f>IF(N1120="sníž. přenesená",J1120,0)</f>
        <v>0</v>
      </c>
      <c r="BI1120" s="204">
        <f>IF(N1120="nulová",J1120,0)</f>
        <v>0</v>
      </c>
      <c r="BJ1120" s="24" t="s">
        <v>24</v>
      </c>
      <c r="BK1120" s="204">
        <f>ROUND(I1120*H1120,2)</f>
        <v>0</v>
      </c>
      <c r="BL1120" s="24" t="s">
        <v>269</v>
      </c>
      <c r="BM1120" s="24" t="s">
        <v>1999</v>
      </c>
    </row>
    <row r="1121" spans="2:65" s="1" customFormat="1" ht="40.5">
      <c r="B1121" s="41"/>
      <c r="C1121" s="63"/>
      <c r="D1121" s="207" t="s">
        <v>237</v>
      </c>
      <c r="E1121" s="63"/>
      <c r="F1121" s="255" t="s">
        <v>2000</v>
      </c>
      <c r="G1121" s="63"/>
      <c r="H1121" s="63"/>
      <c r="I1121" s="163"/>
      <c r="J1121" s="63"/>
      <c r="K1121" s="63"/>
      <c r="L1121" s="61"/>
      <c r="M1121" s="244"/>
      <c r="N1121" s="42"/>
      <c r="O1121" s="42"/>
      <c r="P1121" s="42"/>
      <c r="Q1121" s="42"/>
      <c r="R1121" s="42"/>
      <c r="S1121" s="42"/>
      <c r="T1121" s="78"/>
      <c r="AT1121" s="24" t="s">
        <v>237</v>
      </c>
      <c r="AU1121" s="24" t="s">
        <v>86</v>
      </c>
    </row>
    <row r="1122" spans="2:65" s="12" customFormat="1" ht="13.5">
      <c r="B1122" s="217"/>
      <c r="C1122" s="218"/>
      <c r="D1122" s="230" t="s">
        <v>191</v>
      </c>
      <c r="E1122" s="218"/>
      <c r="F1122" s="241" t="s">
        <v>2001</v>
      </c>
      <c r="G1122" s="218"/>
      <c r="H1122" s="242">
        <v>55.11</v>
      </c>
      <c r="I1122" s="222"/>
      <c r="J1122" s="218"/>
      <c r="K1122" s="218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191</v>
      </c>
      <c r="AU1122" s="227" t="s">
        <v>86</v>
      </c>
      <c r="AV1122" s="12" t="s">
        <v>86</v>
      </c>
      <c r="AW1122" s="12" t="s">
        <v>6</v>
      </c>
      <c r="AX1122" s="12" t="s">
        <v>24</v>
      </c>
      <c r="AY1122" s="227" t="s">
        <v>174</v>
      </c>
    </row>
    <row r="1123" spans="2:65" s="1" customFormat="1" ht="22.5" customHeight="1">
      <c r="B1123" s="41"/>
      <c r="C1123" s="193" t="s">
        <v>2002</v>
      </c>
      <c r="D1123" s="193" t="s">
        <v>176</v>
      </c>
      <c r="E1123" s="194" t="s">
        <v>2003</v>
      </c>
      <c r="F1123" s="195" t="s">
        <v>2004</v>
      </c>
      <c r="G1123" s="196" t="s">
        <v>179</v>
      </c>
      <c r="H1123" s="197">
        <v>270</v>
      </c>
      <c r="I1123" s="198"/>
      <c r="J1123" s="199">
        <f>ROUND(I1123*H1123,2)</f>
        <v>0</v>
      </c>
      <c r="K1123" s="195" t="s">
        <v>180</v>
      </c>
      <c r="L1123" s="61"/>
      <c r="M1123" s="200" t="s">
        <v>22</v>
      </c>
      <c r="N1123" s="201" t="s">
        <v>48</v>
      </c>
      <c r="O1123" s="42"/>
      <c r="P1123" s="202">
        <f>O1123*H1123</f>
        <v>0</v>
      </c>
      <c r="Q1123" s="202">
        <v>0</v>
      </c>
      <c r="R1123" s="202">
        <f>Q1123*H1123</f>
        <v>0</v>
      </c>
      <c r="S1123" s="202">
        <v>0</v>
      </c>
      <c r="T1123" s="203">
        <f>S1123*H1123</f>
        <v>0</v>
      </c>
      <c r="AR1123" s="24" t="s">
        <v>269</v>
      </c>
      <c r="AT1123" s="24" t="s">
        <v>176</v>
      </c>
      <c r="AU1123" s="24" t="s">
        <v>86</v>
      </c>
      <c r="AY1123" s="24" t="s">
        <v>174</v>
      </c>
      <c r="BE1123" s="204">
        <f>IF(N1123="základní",J1123,0)</f>
        <v>0</v>
      </c>
      <c r="BF1123" s="204">
        <f>IF(N1123="snížená",J1123,0)</f>
        <v>0</v>
      </c>
      <c r="BG1123" s="204">
        <f>IF(N1123="zákl. přenesená",J1123,0)</f>
        <v>0</v>
      </c>
      <c r="BH1123" s="204">
        <f>IF(N1123="sníž. přenesená",J1123,0)</f>
        <v>0</v>
      </c>
      <c r="BI1123" s="204">
        <f>IF(N1123="nulová",J1123,0)</f>
        <v>0</v>
      </c>
      <c r="BJ1123" s="24" t="s">
        <v>24</v>
      </c>
      <c r="BK1123" s="204">
        <f>ROUND(I1123*H1123,2)</f>
        <v>0</v>
      </c>
      <c r="BL1123" s="24" t="s">
        <v>269</v>
      </c>
      <c r="BM1123" s="24" t="s">
        <v>2005</v>
      </c>
    </row>
    <row r="1124" spans="2:65" s="1" customFormat="1" ht="22.5" customHeight="1">
      <c r="B1124" s="41"/>
      <c r="C1124" s="193" t="s">
        <v>2006</v>
      </c>
      <c r="D1124" s="193" t="s">
        <v>176</v>
      </c>
      <c r="E1124" s="194" t="s">
        <v>2007</v>
      </c>
      <c r="F1124" s="195" t="s">
        <v>2008</v>
      </c>
      <c r="G1124" s="196" t="s">
        <v>223</v>
      </c>
      <c r="H1124" s="197">
        <v>339.5</v>
      </c>
      <c r="I1124" s="198"/>
      <c r="J1124" s="199">
        <f>ROUND(I1124*H1124,2)</f>
        <v>0</v>
      </c>
      <c r="K1124" s="195" t="s">
        <v>180</v>
      </c>
      <c r="L1124" s="61"/>
      <c r="M1124" s="200" t="s">
        <v>22</v>
      </c>
      <c r="N1124" s="201" t="s">
        <v>48</v>
      </c>
      <c r="O1124" s="42"/>
      <c r="P1124" s="202">
        <f>O1124*H1124</f>
        <v>0</v>
      </c>
      <c r="Q1124" s="202">
        <v>7.7000000000000002E-3</v>
      </c>
      <c r="R1124" s="202">
        <f>Q1124*H1124</f>
        <v>2.61415</v>
      </c>
      <c r="S1124" s="202">
        <v>0</v>
      </c>
      <c r="T1124" s="203">
        <f>S1124*H1124</f>
        <v>0</v>
      </c>
      <c r="AR1124" s="24" t="s">
        <v>269</v>
      </c>
      <c r="AT1124" s="24" t="s">
        <v>176</v>
      </c>
      <c r="AU1124" s="24" t="s">
        <v>86</v>
      </c>
      <c r="AY1124" s="24" t="s">
        <v>174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24" t="s">
        <v>24</v>
      </c>
      <c r="BK1124" s="204">
        <f>ROUND(I1124*H1124,2)</f>
        <v>0</v>
      </c>
      <c r="BL1124" s="24" t="s">
        <v>269</v>
      </c>
      <c r="BM1124" s="24" t="s">
        <v>2009</v>
      </c>
    </row>
    <row r="1125" spans="2:65" s="12" customFormat="1" ht="13.5">
      <c r="B1125" s="217"/>
      <c r="C1125" s="218"/>
      <c r="D1125" s="207" t="s">
        <v>191</v>
      </c>
      <c r="E1125" s="219" t="s">
        <v>22</v>
      </c>
      <c r="F1125" s="220" t="s">
        <v>1969</v>
      </c>
      <c r="G1125" s="218"/>
      <c r="H1125" s="221">
        <v>144</v>
      </c>
      <c r="I1125" s="222"/>
      <c r="J1125" s="218"/>
      <c r="K1125" s="218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191</v>
      </c>
      <c r="AU1125" s="227" t="s">
        <v>86</v>
      </c>
      <c r="AV1125" s="12" t="s">
        <v>86</v>
      </c>
      <c r="AW1125" s="12" t="s">
        <v>41</v>
      </c>
      <c r="AX1125" s="12" t="s">
        <v>77</v>
      </c>
      <c r="AY1125" s="227" t="s">
        <v>174</v>
      </c>
    </row>
    <row r="1126" spans="2:65" s="12" customFormat="1" ht="13.5">
      <c r="B1126" s="217"/>
      <c r="C1126" s="218"/>
      <c r="D1126" s="207" t="s">
        <v>191</v>
      </c>
      <c r="E1126" s="219" t="s">
        <v>22</v>
      </c>
      <c r="F1126" s="220" t="s">
        <v>1970</v>
      </c>
      <c r="G1126" s="218"/>
      <c r="H1126" s="221">
        <v>195.5</v>
      </c>
      <c r="I1126" s="222"/>
      <c r="J1126" s="218"/>
      <c r="K1126" s="218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191</v>
      </c>
      <c r="AU1126" s="227" t="s">
        <v>86</v>
      </c>
      <c r="AV1126" s="12" t="s">
        <v>86</v>
      </c>
      <c r="AW1126" s="12" t="s">
        <v>41</v>
      </c>
      <c r="AX1126" s="12" t="s">
        <v>77</v>
      </c>
      <c r="AY1126" s="227" t="s">
        <v>174</v>
      </c>
    </row>
    <row r="1127" spans="2:65" s="13" customFormat="1" ht="13.5">
      <c r="B1127" s="228"/>
      <c r="C1127" s="229"/>
      <c r="D1127" s="230" t="s">
        <v>191</v>
      </c>
      <c r="E1127" s="231" t="s">
        <v>22</v>
      </c>
      <c r="F1127" s="232" t="s">
        <v>206</v>
      </c>
      <c r="G1127" s="229"/>
      <c r="H1127" s="233">
        <v>339.5</v>
      </c>
      <c r="I1127" s="234"/>
      <c r="J1127" s="229"/>
      <c r="K1127" s="229"/>
      <c r="L1127" s="235"/>
      <c r="M1127" s="236"/>
      <c r="N1127" s="237"/>
      <c r="O1127" s="237"/>
      <c r="P1127" s="237"/>
      <c r="Q1127" s="237"/>
      <c r="R1127" s="237"/>
      <c r="S1127" s="237"/>
      <c r="T1127" s="238"/>
      <c r="AT1127" s="239" t="s">
        <v>191</v>
      </c>
      <c r="AU1127" s="239" t="s">
        <v>86</v>
      </c>
      <c r="AV1127" s="13" t="s">
        <v>181</v>
      </c>
      <c r="AW1127" s="13" t="s">
        <v>41</v>
      </c>
      <c r="AX1127" s="13" t="s">
        <v>24</v>
      </c>
      <c r="AY1127" s="239" t="s">
        <v>174</v>
      </c>
    </row>
    <row r="1128" spans="2:65" s="1" customFormat="1" ht="31.5" customHeight="1">
      <c r="B1128" s="41"/>
      <c r="C1128" s="193" t="s">
        <v>2010</v>
      </c>
      <c r="D1128" s="193" t="s">
        <v>176</v>
      </c>
      <c r="E1128" s="194" t="s">
        <v>2011</v>
      </c>
      <c r="F1128" s="195" t="s">
        <v>2012</v>
      </c>
      <c r="G1128" s="196" t="s">
        <v>242</v>
      </c>
      <c r="H1128" s="197">
        <v>12.144</v>
      </c>
      <c r="I1128" s="198"/>
      <c r="J1128" s="199">
        <f>ROUND(I1128*H1128,2)</f>
        <v>0</v>
      </c>
      <c r="K1128" s="195" t="s">
        <v>180</v>
      </c>
      <c r="L1128" s="61"/>
      <c r="M1128" s="200" t="s">
        <v>22</v>
      </c>
      <c r="N1128" s="201" t="s">
        <v>48</v>
      </c>
      <c r="O1128" s="42"/>
      <c r="P1128" s="202">
        <f>O1128*H1128</f>
        <v>0</v>
      </c>
      <c r="Q1128" s="202">
        <v>0</v>
      </c>
      <c r="R1128" s="202">
        <f>Q1128*H1128</f>
        <v>0</v>
      </c>
      <c r="S1128" s="202">
        <v>0</v>
      </c>
      <c r="T1128" s="203">
        <f>S1128*H1128</f>
        <v>0</v>
      </c>
      <c r="AR1128" s="24" t="s">
        <v>269</v>
      </c>
      <c r="AT1128" s="24" t="s">
        <v>176</v>
      </c>
      <c r="AU1128" s="24" t="s">
        <v>86</v>
      </c>
      <c r="AY1128" s="24" t="s">
        <v>174</v>
      </c>
      <c r="BE1128" s="204">
        <f>IF(N1128="základní",J1128,0)</f>
        <v>0</v>
      </c>
      <c r="BF1128" s="204">
        <f>IF(N1128="snížená",J1128,0)</f>
        <v>0</v>
      </c>
      <c r="BG1128" s="204">
        <f>IF(N1128="zákl. přenesená",J1128,0)</f>
        <v>0</v>
      </c>
      <c r="BH1128" s="204">
        <f>IF(N1128="sníž. přenesená",J1128,0)</f>
        <v>0</v>
      </c>
      <c r="BI1128" s="204">
        <f>IF(N1128="nulová",J1128,0)</f>
        <v>0</v>
      </c>
      <c r="BJ1128" s="24" t="s">
        <v>24</v>
      </c>
      <c r="BK1128" s="204">
        <f>ROUND(I1128*H1128,2)</f>
        <v>0</v>
      </c>
      <c r="BL1128" s="24" t="s">
        <v>269</v>
      </c>
      <c r="BM1128" s="24" t="s">
        <v>2013</v>
      </c>
    </row>
    <row r="1129" spans="2:65" s="1" customFormat="1" ht="44.25" customHeight="1">
      <c r="B1129" s="41"/>
      <c r="C1129" s="193" t="s">
        <v>2014</v>
      </c>
      <c r="D1129" s="193" t="s">
        <v>176</v>
      </c>
      <c r="E1129" s="194" t="s">
        <v>2015</v>
      </c>
      <c r="F1129" s="195" t="s">
        <v>2016</v>
      </c>
      <c r="G1129" s="196" t="s">
        <v>242</v>
      </c>
      <c r="H1129" s="197">
        <v>12.144</v>
      </c>
      <c r="I1129" s="198"/>
      <c r="J1129" s="199">
        <f>ROUND(I1129*H1129,2)</f>
        <v>0</v>
      </c>
      <c r="K1129" s="195" t="s">
        <v>180</v>
      </c>
      <c r="L1129" s="61"/>
      <c r="M1129" s="200" t="s">
        <v>22</v>
      </c>
      <c r="N1129" s="201" t="s">
        <v>48</v>
      </c>
      <c r="O1129" s="42"/>
      <c r="P1129" s="202">
        <f>O1129*H1129</f>
        <v>0</v>
      </c>
      <c r="Q1129" s="202">
        <v>0</v>
      </c>
      <c r="R1129" s="202">
        <f>Q1129*H1129</f>
        <v>0</v>
      </c>
      <c r="S1129" s="202">
        <v>0</v>
      </c>
      <c r="T1129" s="203">
        <f>S1129*H1129</f>
        <v>0</v>
      </c>
      <c r="AR1129" s="24" t="s">
        <v>269</v>
      </c>
      <c r="AT1129" s="24" t="s">
        <v>176</v>
      </c>
      <c r="AU1129" s="24" t="s">
        <v>86</v>
      </c>
      <c r="AY1129" s="24" t="s">
        <v>174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24" t="s">
        <v>24</v>
      </c>
      <c r="BK1129" s="204">
        <f>ROUND(I1129*H1129,2)</f>
        <v>0</v>
      </c>
      <c r="BL1129" s="24" t="s">
        <v>269</v>
      </c>
      <c r="BM1129" s="24" t="s">
        <v>2017</v>
      </c>
    </row>
    <row r="1130" spans="2:65" s="10" customFormat="1" ht="29.85" customHeight="1">
      <c r="B1130" s="176"/>
      <c r="C1130" s="177"/>
      <c r="D1130" s="190" t="s">
        <v>76</v>
      </c>
      <c r="E1130" s="191" t="s">
        <v>2018</v>
      </c>
      <c r="F1130" s="191" t="s">
        <v>2019</v>
      </c>
      <c r="G1130" s="177"/>
      <c r="H1130" s="177"/>
      <c r="I1130" s="180"/>
      <c r="J1130" s="192">
        <f>BK1130</f>
        <v>0</v>
      </c>
      <c r="K1130" s="177"/>
      <c r="L1130" s="182"/>
      <c r="M1130" s="183"/>
      <c r="N1130" s="184"/>
      <c r="O1130" s="184"/>
      <c r="P1130" s="185">
        <f>SUM(P1131:P1142)</f>
        <v>0</v>
      </c>
      <c r="Q1130" s="184"/>
      <c r="R1130" s="185">
        <f>SUM(R1131:R1142)</f>
        <v>2.3692694400000001</v>
      </c>
      <c r="S1130" s="184"/>
      <c r="T1130" s="186">
        <f>SUM(T1131:T1142)</f>
        <v>0</v>
      </c>
      <c r="AR1130" s="187" t="s">
        <v>86</v>
      </c>
      <c r="AT1130" s="188" t="s">
        <v>76</v>
      </c>
      <c r="AU1130" s="188" t="s">
        <v>24</v>
      </c>
      <c r="AY1130" s="187" t="s">
        <v>174</v>
      </c>
      <c r="BK1130" s="189">
        <f>SUM(BK1131:BK1142)</f>
        <v>0</v>
      </c>
    </row>
    <row r="1131" spans="2:65" s="1" customFormat="1" ht="22.5" customHeight="1">
      <c r="B1131" s="41"/>
      <c r="C1131" s="193" t="s">
        <v>2020</v>
      </c>
      <c r="D1131" s="193" t="s">
        <v>176</v>
      </c>
      <c r="E1131" s="194" t="s">
        <v>2021</v>
      </c>
      <c r="F1131" s="195" t="s">
        <v>2022</v>
      </c>
      <c r="G1131" s="196" t="s">
        <v>223</v>
      </c>
      <c r="H1131" s="197">
        <v>169.5</v>
      </c>
      <c r="I1131" s="198"/>
      <c r="J1131" s="199">
        <f>ROUND(I1131*H1131,2)</f>
        <v>0</v>
      </c>
      <c r="K1131" s="195" t="s">
        <v>180</v>
      </c>
      <c r="L1131" s="61"/>
      <c r="M1131" s="200" t="s">
        <v>22</v>
      </c>
      <c r="N1131" s="201" t="s">
        <v>48</v>
      </c>
      <c r="O1131" s="42"/>
      <c r="P1131" s="202">
        <f>O1131*H1131</f>
        <v>0</v>
      </c>
      <c r="Q1131" s="202">
        <v>0</v>
      </c>
      <c r="R1131" s="202">
        <f>Q1131*H1131</f>
        <v>0</v>
      </c>
      <c r="S1131" s="202">
        <v>0</v>
      </c>
      <c r="T1131" s="203">
        <f>S1131*H1131</f>
        <v>0</v>
      </c>
      <c r="AR1131" s="24" t="s">
        <v>269</v>
      </c>
      <c r="AT1131" s="24" t="s">
        <v>176</v>
      </c>
      <c r="AU1131" s="24" t="s">
        <v>86</v>
      </c>
      <c r="AY1131" s="24" t="s">
        <v>174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24" t="s">
        <v>24</v>
      </c>
      <c r="BK1131" s="204">
        <f>ROUND(I1131*H1131,2)</f>
        <v>0</v>
      </c>
      <c r="BL1131" s="24" t="s">
        <v>269</v>
      </c>
      <c r="BM1131" s="24" t="s">
        <v>2023</v>
      </c>
    </row>
    <row r="1132" spans="2:65" s="1" customFormat="1" ht="22.5" customHeight="1">
      <c r="B1132" s="41"/>
      <c r="C1132" s="193" t="s">
        <v>2024</v>
      </c>
      <c r="D1132" s="193" t="s">
        <v>176</v>
      </c>
      <c r="E1132" s="194" t="s">
        <v>2025</v>
      </c>
      <c r="F1132" s="195" t="s">
        <v>2026</v>
      </c>
      <c r="G1132" s="196" t="s">
        <v>223</v>
      </c>
      <c r="H1132" s="197">
        <v>169.5</v>
      </c>
      <c r="I1132" s="198"/>
      <c r="J1132" s="199">
        <f>ROUND(I1132*H1132,2)</f>
        <v>0</v>
      </c>
      <c r="K1132" s="195" t="s">
        <v>180</v>
      </c>
      <c r="L1132" s="61"/>
      <c r="M1132" s="200" t="s">
        <v>22</v>
      </c>
      <c r="N1132" s="201" t="s">
        <v>48</v>
      </c>
      <c r="O1132" s="42"/>
      <c r="P1132" s="202">
        <f>O1132*H1132</f>
        <v>0</v>
      </c>
      <c r="Q1132" s="202">
        <v>0</v>
      </c>
      <c r="R1132" s="202">
        <f>Q1132*H1132</f>
        <v>0</v>
      </c>
      <c r="S1132" s="202">
        <v>0</v>
      </c>
      <c r="T1132" s="203">
        <f>S1132*H1132</f>
        <v>0</v>
      </c>
      <c r="AR1132" s="24" t="s">
        <v>269</v>
      </c>
      <c r="AT1132" s="24" t="s">
        <v>176</v>
      </c>
      <c r="AU1132" s="24" t="s">
        <v>86</v>
      </c>
      <c r="AY1132" s="24" t="s">
        <v>174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24" t="s">
        <v>24</v>
      </c>
      <c r="BK1132" s="204">
        <f>ROUND(I1132*H1132,2)</f>
        <v>0</v>
      </c>
      <c r="BL1132" s="24" t="s">
        <v>269</v>
      </c>
      <c r="BM1132" s="24" t="s">
        <v>2027</v>
      </c>
    </row>
    <row r="1133" spans="2:65" s="1" customFormat="1" ht="22.5" customHeight="1">
      <c r="B1133" s="41"/>
      <c r="C1133" s="193" t="s">
        <v>2028</v>
      </c>
      <c r="D1133" s="193" t="s">
        <v>176</v>
      </c>
      <c r="E1133" s="194" t="s">
        <v>2029</v>
      </c>
      <c r="F1133" s="195" t="s">
        <v>2030</v>
      </c>
      <c r="G1133" s="196" t="s">
        <v>551</v>
      </c>
      <c r="H1133" s="197">
        <v>32.200000000000003</v>
      </c>
      <c r="I1133" s="198"/>
      <c r="J1133" s="199">
        <f>ROUND(I1133*H1133,2)</f>
        <v>0</v>
      </c>
      <c r="K1133" s="195" t="s">
        <v>180</v>
      </c>
      <c r="L1133" s="61"/>
      <c r="M1133" s="200" t="s">
        <v>22</v>
      </c>
      <c r="N1133" s="201" t="s">
        <v>48</v>
      </c>
      <c r="O1133" s="42"/>
      <c r="P1133" s="202">
        <f>O1133*H1133</f>
        <v>0</v>
      </c>
      <c r="Q1133" s="202">
        <v>0</v>
      </c>
      <c r="R1133" s="202">
        <f>Q1133*H1133</f>
        <v>0</v>
      </c>
      <c r="S1133" s="202">
        <v>0</v>
      </c>
      <c r="T1133" s="203">
        <f>S1133*H1133</f>
        <v>0</v>
      </c>
      <c r="AR1133" s="24" t="s">
        <v>269</v>
      </c>
      <c r="AT1133" s="24" t="s">
        <v>176</v>
      </c>
      <c r="AU1133" s="24" t="s">
        <v>86</v>
      </c>
      <c r="AY1133" s="24" t="s">
        <v>174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24" t="s">
        <v>24</v>
      </c>
      <c r="BK1133" s="204">
        <f>ROUND(I1133*H1133,2)</f>
        <v>0</v>
      </c>
      <c r="BL1133" s="24" t="s">
        <v>269</v>
      </c>
      <c r="BM1133" s="24" t="s">
        <v>2031</v>
      </c>
    </row>
    <row r="1134" spans="2:65" s="12" customFormat="1" ht="13.5">
      <c r="B1134" s="217"/>
      <c r="C1134" s="218"/>
      <c r="D1134" s="230" t="s">
        <v>191</v>
      </c>
      <c r="E1134" s="240" t="s">
        <v>22</v>
      </c>
      <c r="F1134" s="241" t="s">
        <v>2032</v>
      </c>
      <c r="G1134" s="218"/>
      <c r="H1134" s="242">
        <v>32.200000000000003</v>
      </c>
      <c r="I1134" s="222"/>
      <c r="J1134" s="218"/>
      <c r="K1134" s="218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191</v>
      </c>
      <c r="AU1134" s="227" t="s">
        <v>86</v>
      </c>
      <c r="AV1134" s="12" t="s">
        <v>86</v>
      </c>
      <c r="AW1134" s="12" t="s">
        <v>41</v>
      </c>
      <c r="AX1134" s="12" t="s">
        <v>24</v>
      </c>
      <c r="AY1134" s="227" t="s">
        <v>174</v>
      </c>
    </row>
    <row r="1135" spans="2:65" s="1" customFormat="1" ht="31.5" customHeight="1">
      <c r="B1135" s="41"/>
      <c r="C1135" s="245" t="s">
        <v>2033</v>
      </c>
      <c r="D1135" s="245" t="s">
        <v>253</v>
      </c>
      <c r="E1135" s="246" t="s">
        <v>2034</v>
      </c>
      <c r="F1135" s="247" t="s">
        <v>2035</v>
      </c>
      <c r="G1135" s="248" t="s">
        <v>551</v>
      </c>
      <c r="H1135" s="249">
        <v>32.844000000000001</v>
      </c>
      <c r="I1135" s="250"/>
      <c r="J1135" s="251">
        <f>ROUND(I1135*H1135,2)</f>
        <v>0</v>
      </c>
      <c r="K1135" s="247" t="s">
        <v>180</v>
      </c>
      <c r="L1135" s="252"/>
      <c r="M1135" s="253" t="s">
        <v>22</v>
      </c>
      <c r="N1135" s="254" t="s">
        <v>48</v>
      </c>
      <c r="O1135" s="42"/>
      <c r="P1135" s="202">
        <f>O1135*H1135</f>
        <v>0</v>
      </c>
      <c r="Q1135" s="202">
        <v>6.0000000000000002E-5</v>
      </c>
      <c r="R1135" s="202">
        <f>Q1135*H1135</f>
        <v>1.9706400000000001E-3</v>
      </c>
      <c r="S1135" s="202">
        <v>0</v>
      </c>
      <c r="T1135" s="203">
        <f>S1135*H1135</f>
        <v>0</v>
      </c>
      <c r="AR1135" s="24" t="s">
        <v>385</v>
      </c>
      <c r="AT1135" s="24" t="s">
        <v>253</v>
      </c>
      <c r="AU1135" s="24" t="s">
        <v>86</v>
      </c>
      <c r="AY1135" s="24" t="s">
        <v>174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24" t="s">
        <v>24</v>
      </c>
      <c r="BK1135" s="204">
        <f>ROUND(I1135*H1135,2)</f>
        <v>0</v>
      </c>
      <c r="BL1135" s="24" t="s">
        <v>269</v>
      </c>
      <c r="BM1135" s="24" t="s">
        <v>2036</v>
      </c>
    </row>
    <row r="1136" spans="2:65" s="12" customFormat="1" ht="13.5">
      <c r="B1136" s="217"/>
      <c r="C1136" s="218"/>
      <c r="D1136" s="230" t="s">
        <v>191</v>
      </c>
      <c r="E1136" s="218"/>
      <c r="F1136" s="241" t="s">
        <v>2037</v>
      </c>
      <c r="G1136" s="218"/>
      <c r="H1136" s="242">
        <v>32.844000000000001</v>
      </c>
      <c r="I1136" s="222"/>
      <c r="J1136" s="218"/>
      <c r="K1136" s="218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191</v>
      </c>
      <c r="AU1136" s="227" t="s">
        <v>86</v>
      </c>
      <c r="AV1136" s="12" t="s">
        <v>86</v>
      </c>
      <c r="AW1136" s="12" t="s">
        <v>6</v>
      </c>
      <c r="AX1136" s="12" t="s">
        <v>24</v>
      </c>
      <c r="AY1136" s="227" t="s">
        <v>174</v>
      </c>
    </row>
    <row r="1137" spans="2:65" s="1" customFormat="1" ht="31.5" customHeight="1">
      <c r="B1137" s="41"/>
      <c r="C1137" s="193" t="s">
        <v>2038</v>
      </c>
      <c r="D1137" s="193" t="s">
        <v>176</v>
      </c>
      <c r="E1137" s="194" t="s">
        <v>2039</v>
      </c>
      <c r="F1137" s="195" t="s">
        <v>2040</v>
      </c>
      <c r="G1137" s="196" t="s">
        <v>223</v>
      </c>
      <c r="H1137" s="197">
        <v>169.5</v>
      </c>
      <c r="I1137" s="198"/>
      <c r="J1137" s="199">
        <f t="shared" ref="J1137:J1142" si="80">ROUND(I1137*H1137,2)</f>
        <v>0</v>
      </c>
      <c r="K1137" s="195" t="s">
        <v>180</v>
      </c>
      <c r="L1137" s="61"/>
      <c r="M1137" s="200" t="s">
        <v>22</v>
      </c>
      <c r="N1137" s="201" t="s">
        <v>48</v>
      </c>
      <c r="O1137" s="42"/>
      <c r="P1137" s="202">
        <f t="shared" ref="P1137:P1142" si="81">O1137*H1137</f>
        <v>0</v>
      </c>
      <c r="Q1137" s="202">
        <v>3.0000000000000001E-5</v>
      </c>
      <c r="R1137" s="202">
        <f t="shared" ref="R1137:R1142" si="82">Q1137*H1137</f>
        <v>5.0850000000000001E-3</v>
      </c>
      <c r="S1137" s="202">
        <v>0</v>
      </c>
      <c r="T1137" s="203">
        <f t="shared" ref="T1137:T1142" si="83">S1137*H1137</f>
        <v>0</v>
      </c>
      <c r="AR1137" s="24" t="s">
        <v>269</v>
      </c>
      <c r="AT1137" s="24" t="s">
        <v>176</v>
      </c>
      <c r="AU1137" s="24" t="s">
        <v>86</v>
      </c>
      <c r="AY1137" s="24" t="s">
        <v>174</v>
      </c>
      <c r="BE1137" s="204">
        <f t="shared" ref="BE1137:BE1142" si="84">IF(N1137="základní",J1137,0)</f>
        <v>0</v>
      </c>
      <c r="BF1137" s="204">
        <f t="shared" ref="BF1137:BF1142" si="85">IF(N1137="snížená",J1137,0)</f>
        <v>0</v>
      </c>
      <c r="BG1137" s="204">
        <f t="shared" ref="BG1137:BG1142" si="86">IF(N1137="zákl. přenesená",J1137,0)</f>
        <v>0</v>
      </c>
      <c r="BH1137" s="204">
        <f t="shared" ref="BH1137:BH1142" si="87">IF(N1137="sníž. přenesená",J1137,0)</f>
        <v>0</v>
      </c>
      <c r="BI1137" s="204">
        <f t="shared" ref="BI1137:BI1142" si="88">IF(N1137="nulová",J1137,0)</f>
        <v>0</v>
      </c>
      <c r="BJ1137" s="24" t="s">
        <v>24</v>
      </c>
      <c r="BK1137" s="204">
        <f t="shared" ref="BK1137:BK1142" si="89">ROUND(I1137*H1137,2)</f>
        <v>0</v>
      </c>
      <c r="BL1137" s="24" t="s">
        <v>269</v>
      </c>
      <c r="BM1137" s="24" t="s">
        <v>2041</v>
      </c>
    </row>
    <row r="1138" spans="2:65" s="1" customFormat="1" ht="31.5" customHeight="1">
      <c r="B1138" s="41"/>
      <c r="C1138" s="193" t="s">
        <v>2042</v>
      </c>
      <c r="D1138" s="193" t="s">
        <v>176</v>
      </c>
      <c r="E1138" s="194" t="s">
        <v>2043</v>
      </c>
      <c r="F1138" s="195" t="s">
        <v>2044</v>
      </c>
      <c r="G1138" s="196" t="s">
        <v>223</v>
      </c>
      <c r="H1138" s="197">
        <v>169.5</v>
      </c>
      <c r="I1138" s="198"/>
      <c r="J1138" s="199">
        <f t="shared" si="80"/>
        <v>0</v>
      </c>
      <c r="K1138" s="195" t="s">
        <v>180</v>
      </c>
      <c r="L1138" s="61"/>
      <c r="M1138" s="200" t="s">
        <v>22</v>
      </c>
      <c r="N1138" s="201" t="s">
        <v>48</v>
      </c>
      <c r="O1138" s="42"/>
      <c r="P1138" s="202">
        <f t="shared" si="81"/>
        <v>0</v>
      </c>
      <c r="Q1138" s="202">
        <v>1.2E-2</v>
      </c>
      <c r="R1138" s="202">
        <f t="shared" si="82"/>
        <v>2.0340000000000003</v>
      </c>
      <c r="S1138" s="202">
        <v>0</v>
      </c>
      <c r="T1138" s="203">
        <f t="shared" si="83"/>
        <v>0</v>
      </c>
      <c r="AR1138" s="24" t="s">
        <v>269</v>
      </c>
      <c r="AT1138" s="24" t="s">
        <v>176</v>
      </c>
      <c r="AU1138" s="24" t="s">
        <v>86</v>
      </c>
      <c r="AY1138" s="24" t="s">
        <v>174</v>
      </c>
      <c r="BE1138" s="204">
        <f t="shared" si="84"/>
        <v>0</v>
      </c>
      <c r="BF1138" s="204">
        <f t="shared" si="85"/>
        <v>0</v>
      </c>
      <c r="BG1138" s="204">
        <f t="shared" si="86"/>
        <v>0</v>
      </c>
      <c r="BH1138" s="204">
        <f t="shared" si="87"/>
        <v>0</v>
      </c>
      <c r="BI1138" s="204">
        <f t="shared" si="88"/>
        <v>0</v>
      </c>
      <c r="BJ1138" s="24" t="s">
        <v>24</v>
      </c>
      <c r="BK1138" s="204">
        <f t="shared" si="89"/>
        <v>0</v>
      </c>
      <c r="BL1138" s="24" t="s">
        <v>269</v>
      </c>
      <c r="BM1138" s="24" t="s">
        <v>2045</v>
      </c>
    </row>
    <row r="1139" spans="2:65" s="1" customFormat="1" ht="22.5" customHeight="1">
      <c r="B1139" s="41"/>
      <c r="C1139" s="193" t="s">
        <v>2046</v>
      </c>
      <c r="D1139" s="193" t="s">
        <v>176</v>
      </c>
      <c r="E1139" s="194" t="s">
        <v>2047</v>
      </c>
      <c r="F1139" s="195" t="s">
        <v>2048</v>
      </c>
      <c r="G1139" s="196" t="s">
        <v>223</v>
      </c>
      <c r="H1139" s="197">
        <v>169.5</v>
      </c>
      <c r="I1139" s="198"/>
      <c r="J1139" s="199">
        <f t="shared" si="80"/>
        <v>0</v>
      </c>
      <c r="K1139" s="195" t="s">
        <v>22</v>
      </c>
      <c r="L1139" s="61"/>
      <c r="M1139" s="200" t="s">
        <v>22</v>
      </c>
      <c r="N1139" s="201" t="s">
        <v>48</v>
      </c>
      <c r="O1139" s="42"/>
      <c r="P1139" s="202">
        <f t="shared" si="81"/>
        <v>0</v>
      </c>
      <c r="Q1139" s="202">
        <v>2.9999999999999997E-4</v>
      </c>
      <c r="R1139" s="202">
        <f t="shared" si="82"/>
        <v>5.0849999999999992E-2</v>
      </c>
      <c r="S1139" s="202">
        <v>0</v>
      </c>
      <c r="T1139" s="203">
        <f t="shared" si="83"/>
        <v>0</v>
      </c>
      <c r="AR1139" s="24" t="s">
        <v>269</v>
      </c>
      <c r="AT1139" s="24" t="s">
        <v>176</v>
      </c>
      <c r="AU1139" s="24" t="s">
        <v>86</v>
      </c>
      <c r="AY1139" s="24" t="s">
        <v>174</v>
      </c>
      <c r="BE1139" s="204">
        <f t="shared" si="84"/>
        <v>0</v>
      </c>
      <c r="BF1139" s="204">
        <f t="shared" si="85"/>
        <v>0</v>
      </c>
      <c r="BG1139" s="204">
        <f t="shared" si="86"/>
        <v>0</v>
      </c>
      <c r="BH1139" s="204">
        <f t="shared" si="87"/>
        <v>0</v>
      </c>
      <c r="BI1139" s="204">
        <f t="shared" si="88"/>
        <v>0</v>
      </c>
      <c r="BJ1139" s="24" t="s">
        <v>24</v>
      </c>
      <c r="BK1139" s="204">
        <f t="shared" si="89"/>
        <v>0</v>
      </c>
      <c r="BL1139" s="24" t="s">
        <v>269</v>
      </c>
      <c r="BM1139" s="24" t="s">
        <v>2049</v>
      </c>
    </row>
    <row r="1140" spans="2:65" s="1" customFormat="1" ht="44.25" customHeight="1">
      <c r="B1140" s="41"/>
      <c r="C1140" s="245" t="s">
        <v>2050</v>
      </c>
      <c r="D1140" s="245" t="s">
        <v>253</v>
      </c>
      <c r="E1140" s="246" t="s">
        <v>2051</v>
      </c>
      <c r="F1140" s="247" t="s">
        <v>2052</v>
      </c>
      <c r="G1140" s="248" t="s">
        <v>223</v>
      </c>
      <c r="H1140" s="249">
        <v>154.09100000000001</v>
      </c>
      <c r="I1140" s="250"/>
      <c r="J1140" s="251">
        <f t="shared" si="80"/>
        <v>0</v>
      </c>
      <c r="K1140" s="247" t="s">
        <v>22</v>
      </c>
      <c r="L1140" s="252"/>
      <c r="M1140" s="253" t="s">
        <v>22</v>
      </c>
      <c r="N1140" s="254" t="s">
        <v>48</v>
      </c>
      <c r="O1140" s="42"/>
      <c r="P1140" s="202">
        <f t="shared" si="81"/>
        <v>0</v>
      </c>
      <c r="Q1140" s="202">
        <v>1.8E-3</v>
      </c>
      <c r="R1140" s="202">
        <f t="shared" si="82"/>
        <v>0.27736379999999999</v>
      </c>
      <c r="S1140" s="202">
        <v>0</v>
      </c>
      <c r="T1140" s="203">
        <f t="shared" si="83"/>
        <v>0</v>
      </c>
      <c r="AR1140" s="24" t="s">
        <v>385</v>
      </c>
      <c r="AT1140" s="24" t="s">
        <v>253</v>
      </c>
      <c r="AU1140" s="24" t="s">
        <v>86</v>
      </c>
      <c r="AY1140" s="24" t="s">
        <v>174</v>
      </c>
      <c r="BE1140" s="204">
        <f t="shared" si="84"/>
        <v>0</v>
      </c>
      <c r="BF1140" s="204">
        <f t="shared" si="85"/>
        <v>0</v>
      </c>
      <c r="BG1140" s="204">
        <f t="shared" si="86"/>
        <v>0</v>
      </c>
      <c r="BH1140" s="204">
        <f t="shared" si="87"/>
        <v>0</v>
      </c>
      <c r="BI1140" s="204">
        <f t="shared" si="88"/>
        <v>0</v>
      </c>
      <c r="BJ1140" s="24" t="s">
        <v>24</v>
      </c>
      <c r="BK1140" s="204">
        <f t="shared" si="89"/>
        <v>0</v>
      </c>
      <c r="BL1140" s="24" t="s">
        <v>269</v>
      </c>
      <c r="BM1140" s="24" t="s">
        <v>2053</v>
      </c>
    </row>
    <row r="1141" spans="2:65" s="1" customFormat="1" ht="31.5" customHeight="1">
      <c r="B1141" s="41"/>
      <c r="C1141" s="193" t="s">
        <v>2054</v>
      </c>
      <c r="D1141" s="193" t="s">
        <v>176</v>
      </c>
      <c r="E1141" s="194" t="s">
        <v>2055</v>
      </c>
      <c r="F1141" s="195" t="s">
        <v>2056</v>
      </c>
      <c r="G1141" s="196" t="s">
        <v>242</v>
      </c>
      <c r="H1141" s="197">
        <v>2.3690000000000002</v>
      </c>
      <c r="I1141" s="198"/>
      <c r="J1141" s="199">
        <f t="shared" si="80"/>
        <v>0</v>
      </c>
      <c r="K1141" s="195" t="s">
        <v>180</v>
      </c>
      <c r="L1141" s="61"/>
      <c r="M1141" s="200" t="s">
        <v>22</v>
      </c>
      <c r="N1141" s="201" t="s">
        <v>48</v>
      </c>
      <c r="O1141" s="42"/>
      <c r="P1141" s="202">
        <f t="shared" si="81"/>
        <v>0</v>
      </c>
      <c r="Q1141" s="202">
        <v>0</v>
      </c>
      <c r="R1141" s="202">
        <f t="shared" si="82"/>
        <v>0</v>
      </c>
      <c r="S1141" s="202">
        <v>0</v>
      </c>
      <c r="T1141" s="203">
        <f t="shared" si="83"/>
        <v>0</v>
      </c>
      <c r="AR1141" s="24" t="s">
        <v>269</v>
      </c>
      <c r="AT1141" s="24" t="s">
        <v>176</v>
      </c>
      <c r="AU1141" s="24" t="s">
        <v>86</v>
      </c>
      <c r="AY1141" s="24" t="s">
        <v>174</v>
      </c>
      <c r="BE1141" s="204">
        <f t="shared" si="84"/>
        <v>0</v>
      </c>
      <c r="BF1141" s="204">
        <f t="shared" si="85"/>
        <v>0</v>
      </c>
      <c r="BG1141" s="204">
        <f t="shared" si="86"/>
        <v>0</v>
      </c>
      <c r="BH1141" s="204">
        <f t="shared" si="87"/>
        <v>0</v>
      </c>
      <c r="BI1141" s="204">
        <f t="shared" si="88"/>
        <v>0</v>
      </c>
      <c r="BJ1141" s="24" t="s">
        <v>24</v>
      </c>
      <c r="BK1141" s="204">
        <f t="shared" si="89"/>
        <v>0</v>
      </c>
      <c r="BL1141" s="24" t="s">
        <v>269</v>
      </c>
      <c r="BM1141" s="24" t="s">
        <v>2057</v>
      </c>
    </row>
    <row r="1142" spans="2:65" s="1" customFormat="1" ht="44.25" customHeight="1">
      <c r="B1142" s="41"/>
      <c r="C1142" s="193" t="s">
        <v>2058</v>
      </c>
      <c r="D1142" s="193" t="s">
        <v>176</v>
      </c>
      <c r="E1142" s="194" t="s">
        <v>2059</v>
      </c>
      <c r="F1142" s="195" t="s">
        <v>2060</v>
      </c>
      <c r="G1142" s="196" t="s">
        <v>242</v>
      </c>
      <c r="H1142" s="197">
        <v>2.3690000000000002</v>
      </c>
      <c r="I1142" s="198"/>
      <c r="J1142" s="199">
        <f t="shared" si="80"/>
        <v>0</v>
      </c>
      <c r="K1142" s="195" t="s">
        <v>180</v>
      </c>
      <c r="L1142" s="61"/>
      <c r="M1142" s="200" t="s">
        <v>22</v>
      </c>
      <c r="N1142" s="201" t="s">
        <v>48</v>
      </c>
      <c r="O1142" s="42"/>
      <c r="P1142" s="202">
        <f t="shared" si="81"/>
        <v>0</v>
      </c>
      <c r="Q1142" s="202">
        <v>0</v>
      </c>
      <c r="R1142" s="202">
        <f t="shared" si="82"/>
        <v>0</v>
      </c>
      <c r="S1142" s="202">
        <v>0</v>
      </c>
      <c r="T1142" s="203">
        <f t="shared" si="83"/>
        <v>0</v>
      </c>
      <c r="AR1142" s="24" t="s">
        <v>269</v>
      </c>
      <c r="AT1142" s="24" t="s">
        <v>176</v>
      </c>
      <c r="AU1142" s="24" t="s">
        <v>86</v>
      </c>
      <c r="AY1142" s="24" t="s">
        <v>174</v>
      </c>
      <c r="BE1142" s="204">
        <f t="shared" si="84"/>
        <v>0</v>
      </c>
      <c r="BF1142" s="204">
        <f t="shared" si="85"/>
        <v>0</v>
      </c>
      <c r="BG1142" s="204">
        <f t="shared" si="86"/>
        <v>0</v>
      </c>
      <c r="BH1142" s="204">
        <f t="shared" si="87"/>
        <v>0</v>
      </c>
      <c r="BI1142" s="204">
        <f t="shared" si="88"/>
        <v>0</v>
      </c>
      <c r="BJ1142" s="24" t="s">
        <v>24</v>
      </c>
      <c r="BK1142" s="204">
        <f t="shared" si="89"/>
        <v>0</v>
      </c>
      <c r="BL1142" s="24" t="s">
        <v>269</v>
      </c>
      <c r="BM1142" s="24" t="s">
        <v>2061</v>
      </c>
    </row>
    <row r="1143" spans="2:65" s="10" customFormat="1" ht="29.85" customHeight="1">
      <c r="B1143" s="176"/>
      <c r="C1143" s="177"/>
      <c r="D1143" s="190" t="s">
        <v>76</v>
      </c>
      <c r="E1143" s="191" t="s">
        <v>2062</v>
      </c>
      <c r="F1143" s="191" t="s">
        <v>2063</v>
      </c>
      <c r="G1143" s="177"/>
      <c r="H1143" s="177"/>
      <c r="I1143" s="180"/>
      <c r="J1143" s="192">
        <f>BK1143</f>
        <v>0</v>
      </c>
      <c r="K1143" s="177"/>
      <c r="L1143" s="182"/>
      <c r="M1143" s="183"/>
      <c r="N1143" s="184"/>
      <c r="O1143" s="184"/>
      <c r="P1143" s="185">
        <f>SUM(P1144:P1311)</f>
        <v>0</v>
      </c>
      <c r="Q1143" s="184"/>
      <c r="R1143" s="185">
        <f>SUM(R1144:R1311)</f>
        <v>8.0706119999999988</v>
      </c>
      <c r="S1143" s="184"/>
      <c r="T1143" s="186">
        <f>SUM(T1144:T1311)</f>
        <v>0</v>
      </c>
      <c r="AR1143" s="187" t="s">
        <v>86</v>
      </c>
      <c r="AT1143" s="188" t="s">
        <v>76</v>
      </c>
      <c r="AU1143" s="188" t="s">
        <v>24</v>
      </c>
      <c r="AY1143" s="187" t="s">
        <v>174</v>
      </c>
      <c r="BK1143" s="189">
        <f>SUM(BK1144:BK1311)</f>
        <v>0</v>
      </c>
    </row>
    <row r="1144" spans="2:65" s="1" customFormat="1" ht="31.5" customHeight="1">
      <c r="B1144" s="41"/>
      <c r="C1144" s="193" t="s">
        <v>2064</v>
      </c>
      <c r="D1144" s="193" t="s">
        <v>176</v>
      </c>
      <c r="E1144" s="194" t="s">
        <v>2065</v>
      </c>
      <c r="F1144" s="195" t="s">
        <v>2066</v>
      </c>
      <c r="G1144" s="196" t="s">
        <v>223</v>
      </c>
      <c r="H1144" s="197">
        <v>457</v>
      </c>
      <c r="I1144" s="198"/>
      <c r="J1144" s="199">
        <f>ROUND(I1144*H1144,2)</f>
        <v>0</v>
      </c>
      <c r="K1144" s="195" t="s">
        <v>180</v>
      </c>
      <c r="L1144" s="61"/>
      <c r="M1144" s="200" t="s">
        <v>22</v>
      </c>
      <c r="N1144" s="201" t="s">
        <v>48</v>
      </c>
      <c r="O1144" s="42"/>
      <c r="P1144" s="202">
        <f>O1144*H1144</f>
        <v>0</v>
      </c>
      <c r="Q1144" s="202">
        <v>3.2000000000000002E-3</v>
      </c>
      <c r="R1144" s="202">
        <f>Q1144*H1144</f>
        <v>1.4624000000000001</v>
      </c>
      <c r="S1144" s="202">
        <v>0</v>
      </c>
      <c r="T1144" s="203">
        <f>S1144*H1144</f>
        <v>0</v>
      </c>
      <c r="AR1144" s="24" t="s">
        <v>269</v>
      </c>
      <c r="AT1144" s="24" t="s">
        <v>176</v>
      </c>
      <c r="AU1144" s="24" t="s">
        <v>86</v>
      </c>
      <c r="AY1144" s="24" t="s">
        <v>174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24" t="s">
        <v>24</v>
      </c>
      <c r="BK1144" s="204">
        <f>ROUND(I1144*H1144,2)</f>
        <v>0</v>
      </c>
      <c r="BL1144" s="24" t="s">
        <v>269</v>
      </c>
      <c r="BM1144" s="24" t="s">
        <v>2067</v>
      </c>
    </row>
    <row r="1145" spans="2:65" s="12" customFormat="1" ht="13.5">
      <c r="B1145" s="217"/>
      <c r="C1145" s="218"/>
      <c r="D1145" s="207" t="s">
        <v>191</v>
      </c>
      <c r="E1145" s="219" t="s">
        <v>22</v>
      </c>
      <c r="F1145" s="220" t="s">
        <v>2068</v>
      </c>
      <c r="G1145" s="218"/>
      <c r="H1145" s="221">
        <v>23.8</v>
      </c>
      <c r="I1145" s="222"/>
      <c r="J1145" s="218"/>
      <c r="K1145" s="218"/>
      <c r="L1145" s="223"/>
      <c r="M1145" s="224"/>
      <c r="N1145" s="225"/>
      <c r="O1145" s="225"/>
      <c r="P1145" s="225"/>
      <c r="Q1145" s="225"/>
      <c r="R1145" s="225"/>
      <c r="S1145" s="225"/>
      <c r="T1145" s="226"/>
      <c r="AT1145" s="227" t="s">
        <v>191</v>
      </c>
      <c r="AU1145" s="227" t="s">
        <v>86</v>
      </c>
      <c r="AV1145" s="12" t="s">
        <v>86</v>
      </c>
      <c r="AW1145" s="12" t="s">
        <v>41</v>
      </c>
      <c r="AX1145" s="12" t="s">
        <v>77</v>
      </c>
      <c r="AY1145" s="227" t="s">
        <v>174</v>
      </c>
    </row>
    <row r="1146" spans="2:65" s="12" customFormat="1" ht="13.5">
      <c r="B1146" s="217"/>
      <c r="C1146" s="218"/>
      <c r="D1146" s="207" t="s">
        <v>191</v>
      </c>
      <c r="E1146" s="219" t="s">
        <v>22</v>
      </c>
      <c r="F1146" s="220" t="s">
        <v>2069</v>
      </c>
      <c r="G1146" s="218"/>
      <c r="H1146" s="221">
        <v>39.200000000000003</v>
      </c>
      <c r="I1146" s="222"/>
      <c r="J1146" s="218"/>
      <c r="K1146" s="218"/>
      <c r="L1146" s="223"/>
      <c r="M1146" s="224"/>
      <c r="N1146" s="225"/>
      <c r="O1146" s="225"/>
      <c r="P1146" s="225"/>
      <c r="Q1146" s="225"/>
      <c r="R1146" s="225"/>
      <c r="S1146" s="225"/>
      <c r="T1146" s="226"/>
      <c r="AT1146" s="227" t="s">
        <v>191</v>
      </c>
      <c r="AU1146" s="227" t="s">
        <v>86</v>
      </c>
      <c r="AV1146" s="12" t="s">
        <v>86</v>
      </c>
      <c r="AW1146" s="12" t="s">
        <v>41</v>
      </c>
      <c r="AX1146" s="12" t="s">
        <v>77</v>
      </c>
      <c r="AY1146" s="227" t="s">
        <v>174</v>
      </c>
    </row>
    <row r="1147" spans="2:65" s="12" customFormat="1" ht="13.5">
      <c r="B1147" s="217"/>
      <c r="C1147" s="218"/>
      <c r="D1147" s="207" t="s">
        <v>191</v>
      </c>
      <c r="E1147" s="219" t="s">
        <v>22</v>
      </c>
      <c r="F1147" s="220" t="s">
        <v>2070</v>
      </c>
      <c r="G1147" s="218"/>
      <c r="H1147" s="221">
        <v>0.9</v>
      </c>
      <c r="I1147" s="222"/>
      <c r="J1147" s="218"/>
      <c r="K1147" s="218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191</v>
      </c>
      <c r="AU1147" s="227" t="s">
        <v>86</v>
      </c>
      <c r="AV1147" s="12" t="s">
        <v>86</v>
      </c>
      <c r="AW1147" s="12" t="s">
        <v>41</v>
      </c>
      <c r="AX1147" s="12" t="s">
        <v>77</v>
      </c>
      <c r="AY1147" s="227" t="s">
        <v>174</v>
      </c>
    </row>
    <row r="1148" spans="2:65" s="12" customFormat="1" ht="13.5">
      <c r="B1148" s="217"/>
      <c r="C1148" s="218"/>
      <c r="D1148" s="207" t="s">
        <v>191</v>
      </c>
      <c r="E1148" s="219" t="s">
        <v>22</v>
      </c>
      <c r="F1148" s="220" t="s">
        <v>2071</v>
      </c>
      <c r="G1148" s="218"/>
      <c r="H1148" s="221">
        <v>8.6999999999999993</v>
      </c>
      <c r="I1148" s="222"/>
      <c r="J1148" s="218"/>
      <c r="K1148" s="218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191</v>
      </c>
      <c r="AU1148" s="227" t="s">
        <v>86</v>
      </c>
      <c r="AV1148" s="12" t="s">
        <v>86</v>
      </c>
      <c r="AW1148" s="12" t="s">
        <v>41</v>
      </c>
      <c r="AX1148" s="12" t="s">
        <v>77</v>
      </c>
      <c r="AY1148" s="227" t="s">
        <v>174</v>
      </c>
    </row>
    <row r="1149" spans="2:65" s="12" customFormat="1" ht="13.5">
      <c r="B1149" s="217"/>
      <c r="C1149" s="218"/>
      <c r="D1149" s="207" t="s">
        <v>191</v>
      </c>
      <c r="E1149" s="219" t="s">
        <v>22</v>
      </c>
      <c r="F1149" s="220" t="s">
        <v>2072</v>
      </c>
      <c r="G1149" s="218"/>
      <c r="H1149" s="221">
        <v>9.1999999999999993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191</v>
      </c>
      <c r="AU1149" s="227" t="s">
        <v>86</v>
      </c>
      <c r="AV1149" s="12" t="s">
        <v>86</v>
      </c>
      <c r="AW1149" s="12" t="s">
        <v>41</v>
      </c>
      <c r="AX1149" s="12" t="s">
        <v>77</v>
      </c>
      <c r="AY1149" s="227" t="s">
        <v>174</v>
      </c>
    </row>
    <row r="1150" spans="2:65" s="12" customFormat="1" ht="13.5">
      <c r="B1150" s="217"/>
      <c r="C1150" s="218"/>
      <c r="D1150" s="207" t="s">
        <v>191</v>
      </c>
      <c r="E1150" s="219" t="s">
        <v>22</v>
      </c>
      <c r="F1150" s="220" t="s">
        <v>2073</v>
      </c>
      <c r="G1150" s="218"/>
      <c r="H1150" s="221">
        <v>11.4</v>
      </c>
      <c r="I1150" s="222"/>
      <c r="J1150" s="218"/>
      <c r="K1150" s="218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191</v>
      </c>
      <c r="AU1150" s="227" t="s">
        <v>86</v>
      </c>
      <c r="AV1150" s="12" t="s">
        <v>86</v>
      </c>
      <c r="AW1150" s="12" t="s">
        <v>41</v>
      </c>
      <c r="AX1150" s="12" t="s">
        <v>77</v>
      </c>
      <c r="AY1150" s="227" t="s">
        <v>174</v>
      </c>
    </row>
    <row r="1151" spans="2:65" s="12" customFormat="1" ht="13.5">
      <c r="B1151" s="217"/>
      <c r="C1151" s="218"/>
      <c r="D1151" s="207" t="s">
        <v>191</v>
      </c>
      <c r="E1151" s="219" t="s">
        <v>22</v>
      </c>
      <c r="F1151" s="220" t="s">
        <v>2074</v>
      </c>
      <c r="G1151" s="218"/>
      <c r="H1151" s="221">
        <v>22</v>
      </c>
      <c r="I1151" s="222"/>
      <c r="J1151" s="218"/>
      <c r="K1151" s="218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191</v>
      </c>
      <c r="AU1151" s="227" t="s">
        <v>86</v>
      </c>
      <c r="AV1151" s="12" t="s">
        <v>86</v>
      </c>
      <c r="AW1151" s="12" t="s">
        <v>41</v>
      </c>
      <c r="AX1151" s="12" t="s">
        <v>77</v>
      </c>
      <c r="AY1151" s="227" t="s">
        <v>174</v>
      </c>
    </row>
    <row r="1152" spans="2:65" s="12" customFormat="1" ht="13.5">
      <c r="B1152" s="217"/>
      <c r="C1152" s="218"/>
      <c r="D1152" s="207" t="s">
        <v>191</v>
      </c>
      <c r="E1152" s="219" t="s">
        <v>22</v>
      </c>
      <c r="F1152" s="220" t="s">
        <v>22</v>
      </c>
      <c r="G1152" s="218"/>
      <c r="H1152" s="221">
        <v>0</v>
      </c>
      <c r="I1152" s="222"/>
      <c r="J1152" s="218"/>
      <c r="K1152" s="218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191</v>
      </c>
      <c r="AU1152" s="227" t="s">
        <v>86</v>
      </c>
      <c r="AV1152" s="12" t="s">
        <v>86</v>
      </c>
      <c r="AW1152" s="12" t="s">
        <v>41</v>
      </c>
      <c r="AX1152" s="12" t="s">
        <v>77</v>
      </c>
      <c r="AY1152" s="227" t="s">
        <v>174</v>
      </c>
    </row>
    <row r="1153" spans="2:51" s="12" customFormat="1" ht="13.5">
      <c r="B1153" s="217"/>
      <c r="C1153" s="218"/>
      <c r="D1153" s="207" t="s">
        <v>191</v>
      </c>
      <c r="E1153" s="219" t="s">
        <v>22</v>
      </c>
      <c r="F1153" s="220" t="s">
        <v>2075</v>
      </c>
      <c r="G1153" s="218"/>
      <c r="H1153" s="221">
        <v>21.1</v>
      </c>
      <c r="I1153" s="222"/>
      <c r="J1153" s="218"/>
      <c r="K1153" s="218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191</v>
      </c>
      <c r="AU1153" s="227" t="s">
        <v>86</v>
      </c>
      <c r="AV1153" s="12" t="s">
        <v>86</v>
      </c>
      <c r="AW1153" s="12" t="s">
        <v>41</v>
      </c>
      <c r="AX1153" s="12" t="s">
        <v>77</v>
      </c>
      <c r="AY1153" s="227" t="s">
        <v>174</v>
      </c>
    </row>
    <row r="1154" spans="2:51" s="12" customFormat="1" ht="13.5">
      <c r="B1154" s="217"/>
      <c r="C1154" s="218"/>
      <c r="D1154" s="207" t="s">
        <v>191</v>
      </c>
      <c r="E1154" s="219" t="s">
        <v>22</v>
      </c>
      <c r="F1154" s="220" t="s">
        <v>2076</v>
      </c>
      <c r="G1154" s="218"/>
      <c r="H1154" s="221">
        <v>129.5</v>
      </c>
      <c r="I1154" s="222"/>
      <c r="J1154" s="218"/>
      <c r="K1154" s="218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191</v>
      </c>
      <c r="AU1154" s="227" t="s">
        <v>86</v>
      </c>
      <c r="AV1154" s="12" t="s">
        <v>86</v>
      </c>
      <c r="AW1154" s="12" t="s">
        <v>41</v>
      </c>
      <c r="AX1154" s="12" t="s">
        <v>77</v>
      </c>
      <c r="AY1154" s="227" t="s">
        <v>174</v>
      </c>
    </row>
    <row r="1155" spans="2:51" s="12" customFormat="1" ht="13.5">
      <c r="B1155" s="217"/>
      <c r="C1155" s="218"/>
      <c r="D1155" s="207" t="s">
        <v>191</v>
      </c>
      <c r="E1155" s="219" t="s">
        <v>22</v>
      </c>
      <c r="F1155" s="220" t="s">
        <v>2077</v>
      </c>
      <c r="G1155" s="218"/>
      <c r="H1155" s="221">
        <v>22.6</v>
      </c>
      <c r="I1155" s="222"/>
      <c r="J1155" s="218"/>
      <c r="K1155" s="218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191</v>
      </c>
      <c r="AU1155" s="227" t="s">
        <v>86</v>
      </c>
      <c r="AV1155" s="12" t="s">
        <v>86</v>
      </c>
      <c r="AW1155" s="12" t="s">
        <v>41</v>
      </c>
      <c r="AX1155" s="12" t="s">
        <v>77</v>
      </c>
      <c r="AY1155" s="227" t="s">
        <v>174</v>
      </c>
    </row>
    <row r="1156" spans="2:51" s="12" customFormat="1" ht="13.5">
      <c r="B1156" s="217"/>
      <c r="C1156" s="218"/>
      <c r="D1156" s="207" t="s">
        <v>191</v>
      </c>
      <c r="E1156" s="219" t="s">
        <v>22</v>
      </c>
      <c r="F1156" s="220" t="s">
        <v>2078</v>
      </c>
      <c r="G1156" s="218"/>
      <c r="H1156" s="221">
        <v>24.6</v>
      </c>
      <c r="I1156" s="222"/>
      <c r="J1156" s="218"/>
      <c r="K1156" s="218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191</v>
      </c>
      <c r="AU1156" s="227" t="s">
        <v>86</v>
      </c>
      <c r="AV1156" s="12" t="s">
        <v>86</v>
      </c>
      <c r="AW1156" s="12" t="s">
        <v>41</v>
      </c>
      <c r="AX1156" s="12" t="s">
        <v>77</v>
      </c>
      <c r="AY1156" s="227" t="s">
        <v>174</v>
      </c>
    </row>
    <row r="1157" spans="2:51" s="12" customFormat="1" ht="13.5">
      <c r="B1157" s="217"/>
      <c r="C1157" s="218"/>
      <c r="D1157" s="207" t="s">
        <v>191</v>
      </c>
      <c r="E1157" s="219" t="s">
        <v>22</v>
      </c>
      <c r="F1157" s="220" t="s">
        <v>2079</v>
      </c>
      <c r="G1157" s="218"/>
      <c r="H1157" s="221">
        <v>9.1999999999999993</v>
      </c>
      <c r="I1157" s="222"/>
      <c r="J1157" s="218"/>
      <c r="K1157" s="218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191</v>
      </c>
      <c r="AU1157" s="227" t="s">
        <v>86</v>
      </c>
      <c r="AV1157" s="12" t="s">
        <v>86</v>
      </c>
      <c r="AW1157" s="12" t="s">
        <v>41</v>
      </c>
      <c r="AX1157" s="12" t="s">
        <v>77</v>
      </c>
      <c r="AY1157" s="227" t="s">
        <v>174</v>
      </c>
    </row>
    <row r="1158" spans="2:51" s="12" customFormat="1" ht="13.5">
      <c r="B1158" s="217"/>
      <c r="C1158" s="218"/>
      <c r="D1158" s="207" t="s">
        <v>191</v>
      </c>
      <c r="E1158" s="219" t="s">
        <v>22</v>
      </c>
      <c r="F1158" s="220" t="s">
        <v>2080</v>
      </c>
      <c r="G1158" s="218"/>
      <c r="H1158" s="221">
        <v>23.7</v>
      </c>
      <c r="I1158" s="222"/>
      <c r="J1158" s="218"/>
      <c r="K1158" s="218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191</v>
      </c>
      <c r="AU1158" s="227" t="s">
        <v>86</v>
      </c>
      <c r="AV1158" s="12" t="s">
        <v>86</v>
      </c>
      <c r="AW1158" s="12" t="s">
        <v>41</v>
      </c>
      <c r="AX1158" s="12" t="s">
        <v>77</v>
      </c>
      <c r="AY1158" s="227" t="s">
        <v>174</v>
      </c>
    </row>
    <row r="1159" spans="2:51" s="12" customFormat="1" ht="13.5">
      <c r="B1159" s="217"/>
      <c r="C1159" s="218"/>
      <c r="D1159" s="207" t="s">
        <v>191</v>
      </c>
      <c r="E1159" s="219" t="s">
        <v>22</v>
      </c>
      <c r="F1159" s="220" t="s">
        <v>2081</v>
      </c>
      <c r="G1159" s="218"/>
      <c r="H1159" s="221">
        <v>11.3</v>
      </c>
      <c r="I1159" s="222"/>
      <c r="J1159" s="218"/>
      <c r="K1159" s="218"/>
      <c r="L1159" s="223"/>
      <c r="M1159" s="224"/>
      <c r="N1159" s="225"/>
      <c r="O1159" s="225"/>
      <c r="P1159" s="225"/>
      <c r="Q1159" s="225"/>
      <c r="R1159" s="225"/>
      <c r="S1159" s="225"/>
      <c r="T1159" s="226"/>
      <c r="AT1159" s="227" t="s">
        <v>191</v>
      </c>
      <c r="AU1159" s="227" t="s">
        <v>86</v>
      </c>
      <c r="AV1159" s="12" t="s">
        <v>86</v>
      </c>
      <c r="AW1159" s="12" t="s">
        <v>41</v>
      </c>
      <c r="AX1159" s="12" t="s">
        <v>77</v>
      </c>
      <c r="AY1159" s="227" t="s">
        <v>174</v>
      </c>
    </row>
    <row r="1160" spans="2:51" s="12" customFormat="1" ht="13.5">
      <c r="B1160" s="217"/>
      <c r="C1160" s="218"/>
      <c r="D1160" s="207" t="s">
        <v>191</v>
      </c>
      <c r="E1160" s="219" t="s">
        <v>22</v>
      </c>
      <c r="F1160" s="220" t="s">
        <v>2082</v>
      </c>
      <c r="G1160" s="218"/>
      <c r="H1160" s="221">
        <v>21.1</v>
      </c>
      <c r="I1160" s="222"/>
      <c r="J1160" s="218"/>
      <c r="K1160" s="218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191</v>
      </c>
      <c r="AU1160" s="227" t="s">
        <v>86</v>
      </c>
      <c r="AV1160" s="12" t="s">
        <v>86</v>
      </c>
      <c r="AW1160" s="12" t="s">
        <v>41</v>
      </c>
      <c r="AX1160" s="12" t="s">
        <v>77</v>
      </c>
      <c r="AY1160" s="227" t="s">
        <v>174</v>
      </c>
    </row>
    <row r="1161" spans="2:51" s="12" customFormat="1" ht="13.5">
      <c r="B1161" s="217"/>
      <c r="C1161" s="218"/>
      <c r="D1161" s="207" t="s">
        <v>191</v>
      </c>
      <c r="E1161" s="219" t="s">
        <v>22</v>
      </c>
      <c r="F1161" s="220" t="s">
        <v>2083</v>
      </c>
      <c r="G1161" s="218"/>
      <c r="H1161" s="221">
        <v>12.2</v>
      </c>
      <c r="I1161" s="222"/>
      <c r="J1161" s="218"/>
      <c r="K1161" s="218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191</v>
      </c>
      <c r="AU1161" s="227" t="s">
        <v>86</v>
      </c>
      <c r="AV1161" s="12" t="s">
        <v>86</v>
      </c>
      <c r="AW1161" s="12" t="s">
        <v>41</v>
      </c>
      <c r="AX1161" s="12" t="s">
        <v>77</v>
      </c>
      <c r="AY1161" s="227" t="s">
        <v>174</v>
      </c>
    </row>
    <row r="1162" spans="2:51" s="12" customFormat="1" ht="13.5">
      <c r="B1162" s="217"/>
      <c r="C1162" s="218"/>
      <c r="D1162" s="207" t="s">
        <v>191</v>
      </c>
      <c r="E1162" s="219" t="s">
        <v>22</v>
      </c>
      <c r="F1162" s="220" t="s">
        <v>2084</v>
      </c>
      <c r="G1162" s="218"/>
      <c r="H1162" s="221">
        <v>2.8</v>
      </c>
      <c r="I1162" s="222"/>
      <c r="J1162" s="218"/>
      <c r="K1162" s="218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191</v>
      </c>
      <c r="AU1162" s="227" t="s">
        <v>86</v>
      </c>
      <c r="AV1162" s="12" t="s">
        <v>86</v>
      </c>
      <c r="AW1162" s="12" t="s">
        <v>41</v>
      </c>
      <c r="AX1162" s="12" t="s">
        <v>77</v>
      </c>
      <c r="AY1162" s="227" t="s">
        <v>174</v>
      </c>
    </row>
    <row r="1163" spans="2:51" s="12" customFormat="1" ht="13.5">
      <c r="B1163" s="217"/>
      <c r="C1163" s="218"/>
      <c r="D1163" s="207" t="s">
        <v>191</v>
      </c>
      <c r="E1163" s="219" t="s">
        <v>22</v>
      </c>
      <c r="F1163" s="220" t="s">
        <v>2085</v>
      </c>
      <c r="G1163" s="218"/>
      <c r="H1163" s="221">
        <v>18.5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191</v>
      </c>
      <c r="AU1163" s="227" t="s">
        <v>86</v>
      </c>
      <c r="AV1163" s="12" t="s">
        <v>86</v>
      </c>
      <c r="AW1163" s="12" t="s">
        <v>41</v>
      </c>
      <c r="AX1163" s="12" t="s">
        <v>77</v>
      </c>
      <c r="AY1163" s="227" t="s">
        <v>174</v>
      </c>
    </row>
    <row r="1164" spans="2:51" s="12" customFormat="1" ht="13.5">
      <c r="B1164" s="217"/>
      <c r="C1164" s="218"/>
      <c r="D1164" s="207" t="s">
        <v>191</v>
      </c>
      <c r="E1164" s="219" t="s">
        <v>22</v>
      </c>
      <c r="F1164" s="220" t="s">
        <v>2086</v>
      </c>
      <c r="G1164" s="218"/>
      <c r="H1164" s="221">
        <v>7</v>
      </c>
      <c r="I1164" s="222"/>
      <c r="J1164" s="218"/>
      <c r="K1164" s="218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191</v>
      </c>
      <c r="AU1164" s="227" t="s">
        <v>86</v>
      </c>
      <c r="AV1164" s="12" t="s">
        <v>86</v>
      </c>
      <c r="AW1164" s="12" t="s">
        <v>41</v>
      </c>
      <c r="AX1164" s="12" t="s">
        <v>77</v>
      </c>
      <c r="AY1164" s="227" t="s">
        <v>174</v>
      </c>
    </row>
    <row r="1165" spans="2:51" s="12" customFormat="1" ht="13.5">
      <c r="B1165" s="217"/>
      <c r="C1165" s="218"/>
      <c r="D1165" s="207" t="s">
        <v>191</v>
      </c>
      <c r="E1165" s="219" t="s">
        <v>22</v>
      </c>
      <c r="F1165" s="220" t="s">
        <v>2087</v>
      </c>
      <c r="G1165" s="218"/>
      <c r="H1165" s="221">
        <v>7</v>
      </c>
      <c r="I1165" s="222"/>
      <c r="J1165" s="218"/>
      <c r="K1165" s="218"/>
      <c r="L1165" s="223"/>
      <c r="M1165" s="224"/>
      <c r="N1165" s="225"/>
      <c r="O1165" s="225"/>
      <c r="P1165" s="225"/>
      <c r="Q1165" s="225"/>
      <c r="R1165" s="225"/>
      <c r="S1165" s="225"/>
      <c r="T1165" s="226"/>
      <c r="AT1165" s="227" t="s">
        <v>191</v>
      </c>
      <c r="AU1165" s="227" t="s">
        <v>86</v>
      </c>
      <c r="AV1165" s="12" t="s">
        <v>86</v>
      </c>
      <c r="AW1165" s="12" t="s">
        <v>41</v>
      </c>
      <c r="AX1165" s="12" t="s">
        <v>77</v>
      </c>
      <c r="AY1165" s="227" t="s">
        <v>174</v>
      </c>
    </row>
    <row r="1166" spans="2:51" s="12" customFormat="1" ht="13.5">
      <c r="B1166" s="217"/>
      <c r="C1166" s="218"/>
      <c r="D1166" s="207" t="s">
        <v>191</v>
      </c>
      <c r="E1166" s="219" t="s">
        <v>22</v>
      </c>
      <c r="F1166" s="220" t="s">
        <v>2088</v>
      </c>
      <c r="G1166" s="218"/>
      <c r="H1166" s="221">
        <v>19.2</v>
      </c>
      <c r="I1166" s="222"/>
      <c r="J1166" s="218"/>
      <c r="K1166" s="218"/>
      <c r="L1166" s="223"/>
      <c r="M1166" s="224"/>
      <c r="N1166" s="225"/>
      <c r="O1166" s="225"/>
      <c r="P1166" s="225"/>
      <c r="Q1166" s="225"/>
      <c r="R1166" s="225"/>
      <c r="S1166" s="225"/>
      <c r="T1166" s="226"/>
      <c r="AT1166" s="227" t="s">
        <v>191</v>
      </c>
      <c r="AU1166" s="227" t="s">
        <v>86</v>
      </c>
      <c r="AV1166" s="12" t="s">
        <v>86</v>
      </c>
      <c r="AW1166" s="12" t="s">
        <v>41</v>
      </c>
      <c r="AX1166" s="12" t="s">
        <v>77</v>
      </c>
      <c r="AY1166" s="227" t="s">
        <v>174</v>
      </c>
    </row>
    <row r="1167" spans="2:51" s="12" customFormat="1" ht="13.5">
      <c r="B1167" s="217"/>
      <c r="C1167" s="218"/>
      <c r="D1167" s="207" t="s">
        <v>191</v>
      </c>
      <c r="E1167" s="219" t="s">
        <v>22</v>
      </c>
      <c r="F1167" s="220" t="s">
        <v>2089</v>
      </c>
      <c r="G1167" s="218"/>
      <c r="H1167" s="221">
        <v>12</v>
      </c>
      <c r="I1167" s="222"/>
      <c r="J1167" s="218"/>
      <c r="K1167" s="218"/>
      <c r="L1167" s="223"/>
      <c r="M1167" s="224"/>
      <c r="N1167" s="225"/>
      <c r="O1167" s="225"/>
      <c r="P1167" s="225"/>
      <c r="Q1167" s="225"/>
      <c r="R1167" s="225"/>
      <c r="S1167" s="225"/>
      <c r="T1167" s="226"/>
      <c r="AT1167" s="227" t="s">
        <v>191</v>
      </c>
      <c r="AU1167" s="227" t="s">
        <v>86</v>
      </c>
      <c r="AV1167" s="12" t="s">
        <v>86</v>
      </c>
      <c r="AW1167" s="12" t="s">
        <v>41</v>
      </c>
      <c r="AX1167" s="12" t="s">
        <v>77</v>
      </c>
      <c r="AY1167" s="227" t="s">
        <v>174</v>
      </c>
    </row>
    <row r="1168" spans="2:51" s="12" customFormat="1" ht="13.5">
      <c r="B1168" s="217"/>
      <c r="C1168" s="218"/>
      <c r="D1168" s="207" t="s">
        <v>191</v>
      </c>
      <c r="E1168" s="219" t="s">
        <v>22</v>
      </c>
      <c r="F1168" s="220" t="s">
        <v>22</v>
      </c>
      <c r="G1168" s="218"/>
      <c r="H1168" s="221">
        <v>0</v>
      </c>
      <c r="I1168" s="222"/>
      <c r="J1168" s="218"/>
      <c r="K1168" s="218"/>
      <c r="L1168" s="223"/>
      <c r="M1168" s="224"/>
      <c r="N1168" s="225"/>
      <c r="O1168" s="225"/>
      <c r="P1168" s="225"/>
      <c r="Q1168" s="225"/>
      <c r="R1168" s="225"/>
      <c r="S1168" s="225"/>
      <c r="T1168" s="226"/>
      <c r="AT1168" s="227" t="s">
        <v>191</v>
      </c>
      <c r="AU1168" s="227" t="s">
        <v>86</v>
      </c>
      <c r="AV1168" s="12" t="s">
        <v>86</v>
      </c>
      <c r="AW1168" s="12" t="s">
        <v>41</v>
      </c>
      <c r="AX1168" s="12" t="s">
        <v>77</v>
      </c>
      <c r="AY1168" s="227" t="s">
        <v>174</v>
      </c>
    </row>
    <row r="1169" spans="2:65" s="13" customFormat="1" ht="13.5">
      <c r="B1169" s="228"/>
      <c r="C1169" s="229"/>
      <c r="D1169" s="230" t="s">
        <v>191</v>
      </c>
      <c r="E1169" s="231" t="s">
        <v>22</v>
      </c>
      <c r="F1169" s="232" t="s">
        <v>206</v>
      </c>
      <c r="G1169" s="229"/>
      <c r="H1169" s="233">
        <v>457</v>
      </c>
      <c r="I1169" s="234"/>
      <c r="J1169" s="229"/>
      <c r="K1169" s="229"/>
      <c r="L1169" s="235"/>
      <c r="M1169" s="236"/>
      <c r="N1169" s="237"/>
      <c r="O1169" s="237"/>
      <c r="P1169" s="237"/>
      <c r="Q1169" s="237"/>
      <c r="R1169" s="237"/>
      <c r="S1169" s="237"/>
      <c r="T1169" s="238"/>
      <c r="AT1169" s="239" t="s">
        <v>191</v>
      </c>
      <c r="AU1169" s="239" t="s">
        <v>86</v>
      </c>
      <c r="AV1169" s="13" t="s">
        <v>181</v>
      </c>
      <c r="AW1169" s="13" t="s">
        <v>41</v>
      </c>
      <c r="AX1169" s="13" t="s">
        <v>24</v>
      </c>
      <c r="AY1169" s="239" t="s">
        <v>174</v>
      </c>
    </row>
    <row r="1170" spans="2:65" s="1" customFormat="1" ht="31.5" customHeight="1">
      <c r="B1170" s="41"/>
      <c r="C1170" s="245" t="s">
        <v>2090</v>
      </c>
      <c r="D1170" s="245" t="s">
        <v>253</v>
      </c>
      <c r="E1170" s="246" t="s">
        <v>2091</v>
      </c>
      <c r="F1170" s="247" t="s">
        <v>2092</v>
      </c>
      <c r="G1170" s="248" t="s">
        <v>223</v>
      </c>
      <c r="H1170" s="249">
        <v>493.79</v>
      </c>
      <c r="I1170" s="250"/>
      <c r="J1170" s="251">
        <f>ROUND(I1170*H1170,2)</f>
        <v>0</v>
      </c>
      <c r="K1170" s="247" t="s">
        <v>22</v>
      </c>
      <c r="L1170" s="252"/>
      <c r="M1170" s="253" t="s">
        <v>22</v>
      </c>
      <c r="N1170" s="254" t="s">
        <v>48</v>
      </c>
      <c r="O1170" s="42"/>
      <c r="P1170" s="202">
        <f>O1170*H1170</f>
        <v>0</v>
      </c>
      <c r="Q1170" s="202">
        <v>9.7999999999999997E-3</v>
      </c>
      <c r="R1170" s="202">
        <f>Q1170*H1170</f>
        <v>4.8391419999999998</v>
      </c>
      <c r="S1170" s="202">
        <v>0</v>
      </c>
      <c r="T1170" s="203">
        <f>S1170*H1170</f>
        <v>0</v>
      </c>
      <c r="AR1170" s="24" t="s">
        <v>385</v>
      </c>
      <c r="AT1170" s="24" t="s">
        <v>253</v>
      </c>
      <c r="AU1170" s="24" t="s">
        <v>86</v>
      </c>
      <c r="AY1170" s="24" t="s">
        <v>174</v>
      </c>
      <c r="BE1170" s="204">
        <f>IF(N1170="základní",J1170,0)</f>
        <v>0</v>
      </c>
      <c r="BF1170" s="204">
        <f>IF(N1170="snížená",J1170,0)</f>
        <v>0</v>
      </c>
      <c r="BG1170" s="204">
        <f>IF(N1170="zákl. přenesená",J1170,0)</f>
        <v>0</v>
      </c>
      <c r="BH1170" s="204">
        <f>IF(N1170="sníž. přenesená",J1170,0)</f>
        <v>0</v>
      </c>
      <c r="BI1170" s="204">
        <f>IF(N1170="nulová",J1170,0)</f>
        <v>0</v>
      </c>
      <c r="BJ1170" s="24" t="s">
        <v>24</v>
      </c>
      <c r="BK1170" s="204">
        <f>ROUND(I1170*H1170,2)</f>
        <v>0</v>
      </c>
      <c r="BL1170" s="24" t="s">
        <v>269</v>
      </c>
      <c r="BM1170" s="24" t="s">
        <v>2093</v>
      </c>
    </row>
    <row r="1171" spans="2:65" s="12" customFormat="1" ht="13.5">
      <c r="B1171" s="217"/>
      <c r="C1171" s="218"/>
      <c r="D1171" s="207" t="s">
        <v>191</v>
      </c>
      <c r="E1171" s="219" t="s">
        <v>22</v>
      </c>
      <c r="F1171" s="220" t="s">
        <v>2094</v>
      </c>
      <c r="G1171" s="218"/>
      <c r="H1171" s="221">
        <v>23.3</v>
      </c>
      <c r="I1171" s="222"/>
      <c r="J1171" s="218"/>
      <c r="K1171" s="218"/>
      <c r="L1171" s="223"/>
      <c r="M1171" s="224"/>
      <c r="N1171" s="225"/>
      <c r="O1171" s="225"/>
      <c r="P1171" s="225"/>
      <c r="Q1171" s="225"/>
      <c r="R1171" s="225"/>
      <c r="S1171" s="225"/>
      <c r="T1171" s="226"/>
      <c r="AT1171" s="227" t="s">
        <v>191</v>
      </c>
      <c r="AU1171" s="227" t="s">
        <v>86</v>
      </c>
      <c r="AV1171" s="12" t="s">
        <v>86</v>
      </c>
      <c r="AW1171" s="12" t="s">
        <v>41</v>
      </c>
      <c r="AX1171" s="12" t="s">
        <v>77</v>
      </c>
      <c r="AY1171" s="227" t="s">
        <v>174</v>
      </c>
    </row>
    <row r="1172" spans="2:65" s="12" customFormat="1" ht="13.5">
      <c r="B1172" s="217"/>
      <c r="C1172" s="218"/>
      <c r="D1172" s="207" t="s">
        <v>191</v>
      </c>
      <c r="E1172" s="219" t="s">
        <v>22</v>
      </c>
      <c r="F1172" s="220" t="s">
        <v>2095</v>
      </c>
      <c r="G1172" s="218"/>
      <c r="H1172" s="221">
        <v>38.5</v>
      </c>
      <c r="I1172" s="222"/>
      <c r="J1172" s="218"/>
      <c r="K1172" s="218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191</v>
      </c>
      <c r="AU1172" s="227" t="s">
        <v>86</v>
      </c>
      <c r="AV1172" s="12" t="s">
        <v>86</v>
      </c>
      <c r="AW1172" s="12" t="s">
        <v>41</v>
      </c>
      <c r="AX1172" s="12" t="s">
        <v>77</v>
      </c>
      <c r="AY1172" s="227" t="s">
        <v>174</v>
      </c>
    </row>
    <row r="1173" spans="2:65" s="12" customFormat="1" ht="13.5">
      <c r="B1173" s="217"/>
      <c r="C1173" s="218"/>
      <c r="D1173" s="207" t="s">
        <v>191</v>
      </c>
      <c r="E1173" s="219" t="s">
        <v>22</v>
      </c>
      <c r="F1173" s="220" t="s">
        <v>2070</v>
      </c>
      <c r="G1173" s="218"/>
      <c r="H1173" s="221">
        <v>0.9</v>
      </c>
      <c r="I1173" s="222"/>
      <c r="J1173" s="218"/>
      <c r="K1173" s="218"/>
      <c r="L1173" s="223"/>
      <c r="M1173" s="224"/>
      <c r="N1173" s="225"/>
      <c r="O1173" s="225"/>
      <c r="P1173" s="225"/>
      <c r="Q1173" s="225"/>
      <c r="R1173" s="225"/>
      <c r="S1173" s="225"/>
      <c r="T1173" s="226"/>
      <c r="AT1173" s="227" t="s">
        <v>191</v>
      </c>
      <c r="AU1173" s="227" t="s">
        <v>86</v>
      </c>
      <c r="AV1173" s="12" t="s">
        <v>86</v>
      </c>
      <c r="AW1173" s="12" t="s">
        <v>41</v>
      </c>
      <c r="AX1173" s="12" t="s">
        <v>77</v>
      </c>
      <c r="AY1173" s="227" t="s">
        <v>174</v>
      </c>
    </row>
    <row r="1174" spans="2:65" s="12" customFormat="1" ht="13.5">
      <c r="B1174" s="217"/>
      <c r="C1174" s="218"/>
      <c r="D1174" s="207" t="s">
        <v>191</v>
      </c>
      <c r="E1174" s="219" t="s">
        <v>22</v>
      </c>
      <c r="F1174" s="220" t="s">
        <v>2096</v>
      </c>
      <c r="G1174" s="218"/>
      <c r="H1174" s="221">
        <v>8.5</v>
      </c>
      <c r="I1174" s="222"/>
      <c r="J1174" s="218"/>
      <c r="K1174" s="218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191</v>
      </c>
      <c r="AU1174" s="227" t="s">
        <v>86</v>
      </c>
      <c r="AV1174" s="12" t="s">
        <v>86</v>
      </c>
      <c r="AW1174" s="12" t="s">
        <v>41</v>
      </c>
      <c r="AX1174" s="12" t="s">
        <v>77</v>
      </c>
      <c r="AY1174" s="227" t="s">
        <v>174</v>
      </c>
    </row>
    <row r="1175" spans="2:65" s="12" customFormat="1" ht="13.5">
      <c r="B1175" s="217"/>
      <c r="C1175" s="218"/>
      <c r="D1175" s="207" t="s">
        <v>191</v>
      </c>
      <c r="E1175" s="219" t="s">
        <v>22</v>
      </c>
      <c r="F1175" s="220" t="s">
        <v>2097</v>
      </c>
      <c r="G1175" s="218"/>
      <c r="H1175" s="221">
        <v>9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191</v>
      </c>
      <c r="AU1175" s="227" t="s">
        <v>86</v>
      </c>
      <c r="AV1175" s="12" t="s">
        <v>86</v>
      </c>
      <c r="AW1175" s="12" t="s">
        <v>41</v>
      </c>
      <c r="AX1175" s="12" t="s">
        <v>77</v>
      </c>
      <c r="AY1175" s="227" t="s">
        <v>174</v>
      </c>
    </row>
    <row r="1176" spans="2:65" s="12" customFormat="1" ht="13.5">
      <c r="B1176" s="217"/>
      <c r="C1176" s="218"/>
      <c r="D1176" s="207" t="s">
        <v>191</v>
      </c>
      <c r="E1176" s="219" t="s">
        <v>22</v>
      </c>
      <c r="F1176" s="220" t="s">
        <v>2098</v>
      </c>
      <c r="G1176" s="218"/>
      <c r="H1176" s="221">
        <v>11.2</v>
      </c>
      <c r="I1176" s="222"/>
      <c r="J1176" s="218"/>
      <c r="K1176" s="218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191</v>
      </c>
      <c r="AU1176" s="227" t="s">
        <v>86</v>
      </c>
      <c r="AV1176" s="12" t="s">
        <v>86</v>
      </c>
      <c r="AW1176" s="12" t="s">
        <v>41</v>
      </c>
      <c r="AX1176" s="12" t="s">
        <v>77</v>
      </c>
      <c r="AY1176" s="227" t="s">
        <v>174</v>
      </c>
    </row>
    <row r="1177" spans="2:65" s="12" customFormat="1" ht="13.5">
      <c r="B1177" s="217"/>
      <c r="C1177" s="218"/>
      <c r="D1177" s="207" t="s">
        <v>191</v>
      </c>
      <c r="E1177" s="219" t="s">
        <v>22</v>
      </c>
      <c r="F1177" s="220" t="s">
        <v>2099</v>
      </c>
      <c r="G1177" s="218"/>
      <c r="H1177" s="221">
        <v>21.5</v>
      </c>
      <c r="I1177" s="222"/>
      <c r="J1177" s="218"/>
      <c r="K1177" s="218"/>
      <c r="L1177" s="223"/>
      <c r="M1177" s="224"/>
      <c r="N1177" s="225"/>
      <c r="O1177" s="225"/>
      <c r="P1177" s="225"/>
      <c r="Q1177" s="225"/>
      <c r="R1177" s="225"/>
      <c r="S1177" s="225"/>
      <c r="T1177" s="226"/>
      <c r="AT1177" s="227" t="s">
        <v>191</v>
      </c>
      <c r="AU1177" s="227" t="s">
        <v>86</v>
      </c>
      <c r="AV1177" s="12" t="s">
        <v>86</v>
      </c>
      <c r="AW1177" s="12" t="s">
        <v>41</v>
      </c>
      <c r="AX1177" s="12" t="s">
        <v>77</v>
      </c>
      <c r="AY1177" s="227" t="s">
        <v>174</v>
      </c>
    </row>
    <row r="1178" spans="2:65" s="12" customFormat="1" ht="13.5">
      <c r="B1178" s="217"/>
      <c r="C1178" s="218"/>
      <c r="D1178" s="207" t="s">
        <v>191</v>
      </c>
      <c r="E1178" s="219" t="s">
        <v>22</v>
      </c>
      <c r="F1178" s="220" t="s">
        <v>22</v>
      </c>
      <c r="G1178" s="218"/>
      <c r="H1178" s="221">
        <v>0</v>
      </c>
      <c r="I1178" s="222"/>
      <c r="J1178" s="218"/>
      <c r="K1178" s="218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191</v>
      </c>
      <c r="AU1178" s="227" t="s">
        <v>86</v>
      </c>
      <c r="AV1178" s="12" t="s">
        <v>86</v>
      </c>
      <c r="AW1178" s="12" t="s">
        <v>41</v>
      </c>
      <c r="AX1178" s="12" t="s">
        <v>77</v>
      </c>
      <c r="AY1178" s="227" t="s">
        <v>174</v>
      </c>
    </row>
    <row r="1179" spans="2:65" s="12" customFormat="1" ht="13.5">
      <c r="B1179" s="217"/>
      <c r="C1179" s="218"/>
      <c r="D1179" s="207" t="s">
        <v>191</v>
      </c>
      <c r="E1179" s="219" t="s">
        <v>22</v>
      </c>
      <c r="F1179" s="220" t="s">
        <v>2075</v>
      </c>
      <c r="G1179" s="218"/>
      <c r="H1179" s="221">
        <v>21.1</v>
      </c>
      <c r="I1179" s="222"/>
      <c r="J1179" s="218"/>
      <c r="K1179" s="218"/>
      <c r="L1179" s="223"/>
      <c r="M1179" s="224"/>
      <c r="N1179" s="225"/>
      <c r="O1179" s="225"/>
      <c r="P1179" s="225"/>
      <c r="Q1179" s="225"/>
      <c r="R1179" s="225"/>
      <c r="S1179" s="225"/>
      <c r="T1179" s="226"/>
      <c r="AT1179" s="227" t="s">
        <v>191</v>
      </c>
      <c r="AU1179" s="227" t="s">
        <v>86</v>
      </c>
      <c r="AV1179" s="12" t="s">
        <v>86</v>
      </c>
      <c r="AW1179" s="12" t="s">
        <v>41</v>
      </c>
      <c r="AX1179" s="12" t="s">
        <v>77</v>
      </c>
      <c r="AY1179" s="227" t="s">
        <v>174</v>
      </c>
    </row>
    <row r="1180" spans="2:65" s="12" customFormat="1" ht="13.5">
      <c r="B1180" s="217"/>
      <c r="C1180" s="218"/>
      <c r="D1180" s="207" t="s">
        <v>191</v>
      </c>
      <c r="E1180" s="219" t="s">
        <v>22</v>
      </c>
      <c r="F1180" s="220" t="s">
        <v>2100</v>
      </c>
      <c r="G1180" s="218"/>
      <c r="H1180" s="221">
        <v>127.5</v>
      </c>
      <c r="I1180" s="222"/>
      <c r="J1180" s="218"/>
      <c r="K1180" s="218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191</v>
      </c>
      <c r="AU1180" s="227" t="s">
        <v>86</v>
      </c>
      <c r="AV1180" s="12" t="s">
        <v>86</v>
      </c>
      <c r="AW1180" s="12" t="s">
        <v>41</v>
      </c>
      <c r="AX1180" s="12" t="s">
        <v>77</v>
      </c>
      <c r="AY1180" s="227" t="s">
        <v>174</v>
      </c>
    </row>
    <row r="1181" spans="2:65" s="12" customFormat="1" ht="13.5">
      <c r="B1181" s="217"/>
      <c r="C1181" s="218"/>
      <c r="D1181" s="207" t="s">
        <v>191</v>
      </c>
      <c r="E1181" s="219" t="s">
        <v>22</v>
      </c>
      <c r="F1181" s="220" t="s">
        <v>2101</v>
      </c>
      <c r="G1181" s="218"/>
      <c r="H1181" s="221">
        <v>22.1</v>
      </c>
      <c r="I1181" s="222"/>
      <c r="J1181" s="218"/>
      <c r="K1181" s="218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191</v>
      </c>
      <c r="AU1181" s="227" t="s">
        <v>86</v>
      </c>
      <c r="AV1181" s="12" t="s">
        <v>86</v>
      </c>
      <c r="AW1181" s="12" t="s">
        <v>41</v>
      </c>
      <c r="AX1181" s="12" t="s">
        <v>77</v>
      </c>
      <c r="AY1181" s="227" t="s">
        <v>174</v>
      </c>
    </row>
    <row r="1182" spans="2:65" s="12" customFormat="1" ht="13.5">
      <c r="B1182" s="217"/>
      <c r="C1182" s="218"/>
      <c r="D1182" s="207" t="s">
        <v>191</v>
      </c>
      <c r="E1182" s="219" t="s">
        <v>22</v>
      </c>
      <c r="F1182" s="220" t="s">
        <v>2102</v>
      </c>
      <c r="G1182" s="218"/>
      <c r="H1182" s="221">
        <v>24.1</v>
      </c>
      <c r="I1182" s="222"/>
      <c r="J1182" s="218"/>
      <c r="K1182" s="218"/>
      <c r="L1182" s="223"/>
      <c r="M1182" s="224"/>
      <c r="N1182" s="225"/>
      <c r="O1182" s="225"/>
      <c r="P1182" s="225"/>
      <c r="Q1182" s="225"/>
      <c r="R1182" s="225"/>
      <c r="S1182" s="225"/>
      <c r="T1182" s="226"/>
      <c r="AT1182" s="227" t="s">
        <v>191</v>
      </c>
      <c r="AU1182" s="227" t="s">
        <v>86</v>
      </c>
      <c r="AV1182" s="12" t="s">
        <v>86</v>
      </c>
      <c r="AW1182" s="12" t="s">
        <v>41</v>
      </c>
      <c r="AX1182" s="12" t="s">
        <v>77</v>
      </c>
      <c r="AY1182" s="227" t="s">
        <v>174</v>
      </c>
    </row>
    <row r="1183" spans="2:65" s="12" customFormat="1" ht="13.5">
      <c r="B1183" s="217"/>
      <c r="C1183" s="218"/>
      <c r="D1183" s="207" t="s">
        <v>191</v>
      </c>
      <c r="E1183" s="219" t="s">
        <v>22</v>
      </c>
      <c r="F1183" s="220" t="s">
        <v>2079</v>
      </c>
      <c r="G1183" s="218"/>
      <c r="H1183" s="221">
        <v>9.1999999999999993</v>
      </c>
      <c r="I1183" s="222"/>
      <c r="J1183" s="218"/>
      <c r="K1183" s="218"/>
      <c r="L1183" s="223"/>
      <c r="M1183" s="224"/>
      <c r="N1183" s="225"/>
      <c r="O1183" s="225"/>
      <c r="P1183" s="225"/>
      <c r="Q1183" s="225"/>
      <c r="R1183" s="225"/>
      <c r="S1183" s="225"/>
      <c r="T1183" s="226"/>
      <c r="AT1183" s="227" t="s">
        <v>191</v>
      </c>
      <c r="AU1183" s="227" t="s">
        <v>86</v>
      </c>
      <c r="AV1183" s="12" t="s">
        <v>86</v>
      </c>
      <c r="AW1183" s="12" t="s">
        <v>41</v>
      </c>
      <c r="AX1183" s="12" t="s">
        <v>77</v>
      </c>
      <c r="AY1183" s="227" t="s">
        <v>174</v>
      </c>
    </row>
    <row r="1184" spans="2:65" s="12" customFormat="1" ht="13.5">
      <c r="B1184" s="217"/>
      <c r="C1184" s="218"/>
      <c r="D1184" s="207" t="s">
        <v>191</v>
      </c>
      <c r="E1184" s="219" t="s">
        <v>22</v>
      </c>
      <c r="F1184" s="220" t="s">
        <v>2103</v>
      </c>
      <c r="G1184" s="218"/>
      <c r="H1184" s="221">
        <v>23.2</v>
      </c>
      <c r="I1184" s="222"/>
      <c r="J1184" s="218"/>
      <c r="K1184" s="218"/>
      <c r="L1184" s="223"/>
      <c r="M1184" s="224"/>
      <c r="N1184" s="225"/>
      <c r="O1184" s="225"/>
      <c r="P1184" s="225"/>
      <c r="Q1184" s="225"/>
      <c r="R1184" s="225"/>
      <c r="S1184" s="225"/>
      <c r="T1184" s="226"/>
      <c r="AT1184" s="227" t="s">
        <v>191</v>
      </c>
      <c r="AU1184" s="227" t="s">
        <v>86</v>
      </c>
      <c r="AV1184" s="12" t="s">
        <v>86</v>
      </c>
      <c r="AW1184" s="12" t="s">
        <v>41</v>
      </c>
      <c r="AX1184" s="12" t="s">
        <v>77</v>
      </c>
      <c r="AY1184" s="227" t="s">
        <v>174</v>
      </c>
    </row>
    <row r="1185" spans="2:65" s="12" customFormat="1" ht="13.5">
      <c r="B1185" s="217"/>
      <c r="C1185" s="218"/>
      <c r="D1185" s="207" t="s">
        <v>191</v>
      </c>
      <c r="E1185" s="219" t="s">
        <v>22</v>
      </c>
      <c r="F1185" s="220" t="s">
        <v>2104</v>
      </c>
      <c r="G1185" s="218"/>
      <c r="H1185" s="221">
        <v>11.1</v>
      </c>
      <c r="I1185" s="222"/>
      <c r="J1185" s="218"/>
      <c r="K1185" s="218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191</v>
      </c>
      <c r="AU1185" s="227" t="s">
        <v>86</v>
      </c>
      <c r="AV1185" s="12" t="s">
        <v>86</v>
      </c>
      <c r="AW1185" s="12" t="s">
        <v>41</v>
      </c>
      <c r="AX1185" s="12" t="s">
        <v>77</v>
      </c>
      <c r="AY1185" s="227" t="s">
        <v>174</v>
      </c>
    </row>
    <row r="1186" spans="2:65" s="12" customFormat="1" ht="13.5">
      <c r="B1186" s="217"/>
      <c r="C1186" s="218"/>
      <c r="D1186" s="207" t="s">
        <v>191</v>
      </c>
      <c r="E1186" s="219" t="s">
        <v>22</v>
      </c>
      <c r="F1186" s="220" t="s">
        <v>2105</v>
      </c>
      <c r="G1186" s="218"/>
      <c r="H1186" s="221">
        <v>20.6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191</v>
      </c>
      <c r="AU1186" s="227" t="s">
        <v>86</v>
      </c>
      <c r="AV1186" s="12" t="s">
        <v>86</v>
      </c>
      <c r="AW1186" s="12" t="s">
        <v>41</v>
      </c>
      <c r="AX1186" s="12" t="s">
        <v>77</v>
      </c>
      <c r="AY1186" s="227" t="s">
        <v>174</v>
      </c>
    </row>
    <row r="1187" spans="2:65" s="12" customFormat="1" ht="13.5">
      <c r="B1187" s="217"/>
      <c r="C1187" s="218"/>
      <c r="D1187" s="207" t="s">
        <v>191</v>
      </c>
      <c r="E1187" s="219" t="s">
        <v>22</v>
      </c>
      <c r="F1187" s="220" t="s">
        <v>2106</v>
      </c>
      <c r="G1187" s="218"/>
      <c r="H1187" s="221">
        <v>11.9</v>
      </c>
      <c r="I1187" s="222"/>
      <c r="J1187" s="218"/>
      <c r="K1187" s="218"/>
      <c r="L1187" s="223"/>
      <c r="M1187" s="224"/>
      <c r="N1187" s="225"/>
      <c r="O1187" s="225"/>
      <c r="P1187" s="225"/>
      <c r="Q1187" s="225"/>
      <c r="R1187" s="225"/>
      <c r="S1187" s="225"/>
      <c r="T1187" s="226"/>
      <c r="AT1187" s="227" t="s">
        <v>191</v>
      </c>
      <c r="AU1187" s="227" t="s">
        <v>86</v>
      </c>
      <c r="AV1187" s="12" t="s">
        <v>86</v>
      </c>
      <c r="AW1187" s="12" t="s">
        <v>41</v>
      </c>
      <c r="AX1187" s="12" t="s">
        <v>77</v>
      </c>
      <c r="AY1187" s="227" t="s">
        <v>174</v>
      </c>
    </row>
    <row r="1188" spans="2:65" s="12" customFormat="1" ht="13.5">
      <c r="B1188" s="217"/>
      <c r="C1188" s="218"/>
      <c r="D1188" s="207" t="s">
        <v>191</v>
      </c>
      <c r="E1188" s="219" t="s">
        <v>22</v>
      </c>
      <c r="F1188" s="220" t="s">
        <v>2084</v>
      </c>
      <c r="G1188" s="218"/>
      <c r="H1188" s="221">
        <v>2.8</v>
      </c>
      <c r="I1188" s="222"/>
      <c r="J1188" s="218"/>
      <c r="K1188" s="218"/>
      <c r="L1188" s="223"/>
      <c r="M1188" s="224"/>
      <c r="N1188" s="225"/>
      <c r="O1188" s="225"/>
      <c r="P1188" s="225"/>
      <c r="Q1188" s="225"/>
      <c r="R1188" s="225"/>
      <c r="S1188" s="225"/>
      <c r="T1188" s="226"/>
      <c r="AT1188" s="227" t="s">
        <v>191</v>
      </c>
      <c r="AU1188" s="227" t="s">
        <v>86</v>
      </c>
      <c r="AV1188" s="12" t="s">
        <v>86</v>
      </c>
      <c r="AW1188" s="12" t="s">
        <v>41</v>
      </c>
      <c r="AX1188" s="12" t="s">
        <v>77</v>
      </c>
      <c r="AY1188" s="227" t="s">
        <v>174</v>
      </c>
    </row>
    <row r="1189" spans="2:65" s="12" customFormat="1" ht="13.5">
      <c r="B1189" s="217"/>
      <c r="C1189" s="218"/>
      <c r="D1189" s="207" t="s">
        <v>191</v>
      </c>
      <c r="E1189" s="219" t="s">
        <v>22</v>
      </c>
      <c r="F1189" s="220" t="s">
        <v>2107</v>
      </c>
      <c r="G1189" s="218"/>
      <c r="H1189" s="221">
        <v>18.100000000000001</v>
      </c>
      <c r="I1189" s="222"/>
      <c r="J1189" s="218"/>
      <c r="K1189" s="218"/>
      <c r="L1189" s="223"/>
      <c r="M1189" s="224"/>
      <c r="N1189" s="225"/>
      <c r="O1189" s="225"/>
      <c r="P1189" s="225"/>
      <c r="Q1189" s="225"/>
      <c r="R1189" s="225"/>
      <c r="S1189" s="225"/>
      <c r="T1189" s="226"/>
      <c r="AT1189" s="227" t="s">
        <v>191</v>
      </c>
      <c r="AU1189" s="227" t="s">
        <v>86</v>
      </c>
      <c r="AV1189" s="12" t="s">
        <v>86</v>
      </c>
      <c r="AW1189" s="12" t="s">
        <v>41</v>
      </c>
      <c r="AX1189" s="12" t="s">
        <v>77</v>
      </c>
      <c r="AY1189" s="227" t="s">
        <v>174</v>
      </c>
    </row>
    <row r="1190" spans="2:65" s="12" customFormat="1" ht="13.5">
      <c r="B1190" s="217"/>
      <c r="C1190" s="218"/>
      <c r="D1190" s="207" t="s">
        <v>191</v>
      </c>
      <c r="E1190" s="219" t="s">
        <v>22</v>
      </c>
      <c r="F1190" s="220" t="s">
        <v>2108</v>
      </c>
      <c r="G1190" s="218"/>
      <c r="H1190" s="221">
        <v>6.9</v>
      </c>
      <c r="I1190" s="222"/>
      <c r="J1190" s="218"/>
      <c r="K1190" s="218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191</v>
      </c>
      <c r="AU1190" s="227" t="s">
        <v>86</v>
      </c>
      <c r="AV1190" s="12" t="s">
        <v>86</v>
      </c>
      <c r="AW1190" s="12" t="s">
        <v>41</v>
      </c>
      <c r="AX1190" s="12" t="s">
        <v>77</v>
      </c>
      <c r="AY1190" s="227" t="s">
        <v>174</v>
      </c>
    </row>
    <row r="1191" spans="2:65" s="12" customFormat="1" ht="13.5">
      <c r="B1191" s="217"/>
      <c r="C1191" s="218"/>
      <c r="D1191" s="207" t="s">
        <v>191</v>
      </c>
      <c r="E1191" s="219" t="s">
        <v>22</v>
      </c>
      <c r="F1191" s="220" t="s">
        <v>2109</v>
      </c>
      <c r="G1191" s="218"/>
      <c r="H1191" s="221">
        <v>6.9</v>
      </c>
      <c r="I1191" s="222"/>
      <c r="J1191" s="218"/>
      <c r="K1191" s="218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191</v>
      </c>
      <c r="AU1191" s="227" t="s">
        <v>86</v>
      </c>
      <c r="AV1191" s="12" t="s">
        <v>86</v>
      </c>
      <c r="AW1191" s="12" t="s">
        <v>41</v>
      </c>
      <c r="AX1191" s="12" t="s">
        <v>77</v>
      </c>
      <c r="AY1191" s="227" t="s">
        <v>174</v>
      </c>
    </row>
    <row r="1192" spans="2:65" s="12" customFormat="1" ht="13.5">
      <c r="B1192" s="217"/>
      <c r="C1192" s="218"/>
      <c r="D1192" s="207" t="s">
        <v>191</v>
      </c>
      <c r="E1192" s="219" t="s">
        <v>22</v>
      </c>
      <c r="F1192" s="220" t="s">
        <v>2110</v>
      </c>
      <c r="G1192" s="218"/>
      <c r="H1192" s="221">
        <v>18.8</v>
      </c>
      <c r="I1192" s="222"/>
      <c r="J1192" s="218"/>
      <c r="K1192" s="218"/>
      <c r="L1192" s="223"/>
      <c r="M1192" s="224"/>
      <c r="N1192" s="225"/>
      <c r="O1192" s="225"/>
      <c r="P1192" s="225"/>
      <c r="Q1192" s="225"/>
      <c r="R1192" s="225"/>
      <c r="S1192" s="225"/>
      <c r="T1192" s="226"/>
      <c r="AT1192" s="227" t="s">
        <v>191</v>
      </c>
      <c r="AU1192" s="227" t="s">
        <v>86</v>
      </c>
      <c r="AV1192" s="12" t="s">
        <v>86</v>
      </c>
      <c r="AW1192" s="12" t="s">
        <v>41</v>
      </c>
      <c r="AX1192" s="12" t="s">
        <v>77</v>
      </c>
      <c r="AY1192" s="227" t="s">
        <v>174</v>
      </c>
    </row>
    <row r="1193" spans="2:65" s="12" customFormat="1" ht="13.5">
      <c r="B1193" s="217"/>
      <c r="C1193" s="218"/>
      <c r="D1193" s="207" t="s">
        <v>191</v>
      </c>
      <c r="E1193" s="219" t="s">
        <v>22</v>
      </c>
      <c r="F1193" s="220" t="s">
        <v>2111</v>
      </c>
      <c r="G1193" s="218"/>
      <c r="H1193" s="221">
        <v>11.7</v>
      </c>
      <c r="I1193" s="222"/>
      <c r="J1193" s="218"/>
      <c r="K1193" s="218"/>
      <c r="L1193" s="223"/>
      <c r="M1193" s="224"/>
      <c r="N1193" s="225"/>
      <c r="O1193" s="225"/>
      <c r="P1193" s="225"/>
      <c r="Q1193" s="225"/>
      <c r="R1193" s="225"/>
      <c r="S1193" s="225"/>
      <c r="T1193" s="226"/>
      <c r="AT1193" s="227" t="s">
        <v>191</v>
      </c>
      <c r="AU1193" s="227" t="s">
        <v>86</v>
      </c>
      <c r="AV1193" s="12" t="s">
        <v>86</v>
      </c>
      <c r="AW1193" s="12" t="s">
        <v>41</v>
      </c>
      <c r="AX1193" s="12" t="s">
        <v>77</v>
      </c>
      <c r="AY1193" s="227" t="s">
        <v>174</v>
      </c>
    </row>
    <row r="1194" spans="2:65" s="13" customFormat="1" ht="13.5">
      <c r="B1194" s="228"/>
      <c r="C1194" s="229"/>
      <c r="D1194" s="207" t="s">
        <v>191</v>
      </c>
      <c r="E1194" s="256" t="s">
        <v>22</v>
      </c>
      <c r="F1194" s="257" t="s">
        <v>206</v>
      </c>
      <c r="G1194" s="229"/>
      <c r="H1194" s="258">
        <v>448.9</v>
      </c>
      <c r="I1194" s="234"/>
      <c r="J1194" s="229"/>
      <c r="K1194" s="229"/>
      <c r="L1194" s="235"/>
      <c r="M1194" s="236"/>
      <c r="N1194" s="237"/>
      <c r="O1194" s="237"/>
      <c r="P1194" s="237"/>
      <c r="Q1194" s="237"/>
      <c r="R1194" s="237"/>
      <c r="S1194" s="237"/>
      <c r="T1194" s="238"/>
      <c r="AT1194" s="239" t="s">
        <v>191</v>
      </c>
      <c r="AU1194" s="239" t="s">
        <v>86</v>
      </c>
      <c r="AV1194" s="13" t="s">
        <v>181</v>
      </c>
      <c r="AW1194" s="13" t="s">
        <v>41</v>
      </c>
      <c r="AX1194" s="13" t="s">
        <v>24</v>
      </c>
      <c r="AY1194" s="239" t="s">
        <v>174</v>
      </c>
    </row>
    <row r="1195" spans="2:65" s="12" customFormat="1" ht="13.5">
      <c r="B1195" s="217"/>
      <c r="C1195" s="218"/>
      <c r="D1195" s="230" t="s">
        <v>191</v>
      </c>
      <c r="E1195" s="218"/>
      <c r="F1195" s="241" t="s">
        <v>2112</v>
      </c>
      <c r="G1195" s="218"/>
      <c r="H1195" s="242">
        <v>493.79</v>
      </c>
      <c r="I1195" s="222"/>
      <c r="J1195" s="218"/>
      <c r="K1195" s="218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191</v>
      </c>
      <c r="AU1195" s="227" t="s">
        <v>86</v>
      </c>
      <c r="AV1195" s="12" t="s">
        <v>86</v>
      </c>
      <c r="AW1195" s="12" t="s">
        <v>6</v>
      </c>
      <c r="AX1195" s="12" t="s">
        <v>24</v>
      </c>
      <c r="AY1195" s="227" t="s">
        <v>174</v>
      </c>
    </row>
    <row r="1196" spans="2:65" s="1" customFormat="1" ht="31.5" customHeight="1">
      <c r="B1196" s="41"/>
      <c r="C1196" s="245" t="s">
        <v>2113</v>
      </c>
      <c r="D1196" s="245" t="s">
        <v>253</v>
      </c>
      <c r="E1196" s="246" t="s">
        <v>2114</v>
      </c>
      <c r="F1196" s="247" t="s">
        <v>2115</v>
      </c>
      <c r="G1196" s="248" t="s">
        <v>223</v>
      </c>
      <c r="H1196" s="249">
        <v>8.91</v>
      </c>
      <c r="I1196" s="250"/>
      <c r="J1196" s="251">
        <f>ROUND(I1196*H1196,2)</f>
        <v>0</v>
      </c>
      <c r="K1196" s="247" t="s">
        <v>22</v>
      </c>
      <c r="L1196" s="252"/>
      <c r="M1196" s="253" t="s">
        <v>22</v>
      </c>
      <c r="N1196" s="254" t="s">
        <v>48</v>
      </c>
      <c r="O1196" s="42"/>
      <c r="P1196" s="202">
        <f>O1196*H1196</f>
        <v>0</v>
      </c>
      <c r="Q1196" s="202">
        <v>9.7999999999999997E-3</v>
      </c>
      <c r="R1196" s="202">
        <f>Q1196*H1196</f>
        <v>8.7317999999999993E-2</v>
      </c>
      <c r="S1196" s="202">
        <v>0</v>
      </c>
      <c r="T1196" s="203">
        <f>S1196*H1196</f>
        <v>0</v>
      </c>
      <c r="AR1196" s="24" t="s">
        <v>385</v>
      </c>
      <c r="AT1196" s="24" t="s">
        <v>253</v>
      </c>
      <c r="AU1196" s="24" t="s">
        <v>86</v>
      </c>
      <c r="AY1196" s="24" t="s">
        <v>174</v>
      </c>
      <c r="BE1196" s="204">
        <f>IF(N1196="základní",J1196,0)</f>
        <v>0</v>
      </c>
      <c r="BF1196" s="204">
        <f>IF(N1196="snížená",J1196,0)</f>
        <v>0</v>
      </c>
      <c r="BG1196" s="204">
        <f>IF(N1196="zákl. přenesená",J1196,0)</f>
        <v>0</v>
      </c>
      <c r="BH1196" s="204">
        <f>IF(N1196="sníž. přenesená",J1196,0)</f>
        <v>0</v>
      </c>
      <c r="BI1196" s="204">
        <f>IF(N1196="nulová",J1196,0)</f>
        <v>0</v>
      </c>
      <c r="BJ1196" s="24" t="s">
        <v>24</v>
      </c>
      <c r="BK1196" s="204">
        <f>ROUND(I1196*H1196,2)</f>
        <v>0</v>
      </c>
      <c r="BL1196" s="24" t="s">
        <v>269</v>
      </c>
      <c r="BM1196" s="24" t="s">
        <v>2116</v>
      </c>
    </row>
    <row r="1197" spans="2:65" s="12" customFormat="1" ht="13.5">
      <c r="B1197" s="217"/>
      <c r="C1197" s="218"/>
      <c r="D1197" s="207" t="s">
        <v>191</v>
      </c>
      <c r="E1197" s="219" t="s">
        <v>22</v>
      </c>
      <c r="F1197" s="220" t="s">
        <v>2117</v>
      </c>
      <c r="G1197" s="218"/>
      <c r="H1197" s="221">
        <v>0.5</v>
      </c>
      <c r="I1197" s="222"/>
      <c r="J1197" s="218"/>
      <c r="K1197" s="218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191</v>
      </c>
      <c r="AU1197" s="227" t="s">
        <v>86</v>
      </c>
      <c r="AV1197" s="12" t="s">
        <v>86</v>
      </c>
      <c r="AW1197" s="12" t="s">
        <v>41</v>
      </c>
      <c r="AX1197" s="12" t="s">
        <v>77</v>
      </c>
      <c r="AY1197" s="227" t="s">
        <v>174</v>
      </c>
    </row>
    <row r="1198" spans="2:65" s="12" customFormat="1" ht="13.5">
      <c r="B1198" s="217"/>
      <c r="C1198" s="218"/>
      <c r="D1198" s="207" t="s">
        <v>191</v>
      </c>
      <c r="E1198" s="219" t="s">
        <v>22</v>
      </c>
      <c r="F1198" s="220" t="s">
        <v>2118</v>
      </c>
      <c r="G1198" s="218"/>
      <c r="H1198" s="221">
        <v>0.7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191</v>
      </c>
      <c r="AU1198" s="227" t="s">
        <v>86</v>
      </c>
      <c r="AV1198" s="12" t="s">
        <v>86</v>
      </c>
      <c r="AW1198" s="12" t="s">
        <v>41</v>
      </c>
      <c r="AX1198" s="12" t="s">
        <v>77</v>
      </c>
      <c r="AY1198" s="227" t="s">
        <v>174</v>
      </c>
    </row>
    <row r="1199" spans="2:65" s="11" customFormat="1" ht="13.5">
      <c r="B1199" s="205"/>
      <c r="C1199" s="206"/>
      <c r="D1199" s="207" t="s">
        <v>191</v>
      </c>
      <c r="E1199" s="208" t="s">
        <v>22</v>
      </c>
      <c r="F1199" s="209" t="s">
        <v>2119</v>
      </c>
      <c r="G1199" s="206"/>
      <c r="H1199" s="210" t="s">
        <v>22</v>
      </c>
      <c r="I1199" s="211"/>
      <c r="J1199" s="206"/>
      <c r="K1199" s="206"/>
      <c r="L1199" s="212"/>
      <c r="M1199" s="213"/>
      <c r="N1199" s="214"/>
      <c r="O1199" s="214"/>
      <c r="P1199" s="214"/>
      <c r="Q1199" s="214"/>
      <c r="R1199" s="214"/>
      <c r="S1199" s="214"/>
      <c r="T1199" s="215"/>
      <c r="AT1199" s="216" t="s">
        <v>191</v>
      </c>
      <c r="AU1199" s="216" t="s">
        <v>86</v>
      </c>
      <c r="AV1199" s="11" t="s">
        <v>24</v>
      </c>
      <c r="AW1199" s="11" t="s">
        <v>41</v>
      </c>
      <c r="AX1199" s="11" t="s">
        <v>77</v>
      </c>
      <c r="AY1199" s="216" t="s">
        <v>174</v>
      </c>
    </row>
    <row r="1200" spans="2:65" s="12" customFormat="1" ht="13.5">
      <c r="B1200" s="217"/>
      <c r="C1200" s="218"/>
      <c r="D1200" s="207" t="s">
        <v>191</v>
      </c>
      <c r="E1200" s="219" t="s">
        <v>22</v>
      </c>
      <c r="F1200" s="220" t="s">
        <v>2120</v>
      </c>
      <c r="G1200" s="218"/>
      <c r="H1200" s="221">
        <v>0.2</v>
      </c>
      <c r="I1200" s="222"/>
      <c r="J1200" s="218"/>
      <c r="K1200" s="218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191</v>
      </c>
      <c r="AU1200" s="227" t="s">
        <v>86</v>
      </c>
      <c r="AV1200" s="12" t="s">
        <v>86</v>
      </c>
      <c r="AW1200" s="12" t="s">
        <v>41</v>
      </c>
      <c r="AX1200" s="12" t="s">
        <v>77</v>
      </c>
      <c r="AY1200" s="227" t="s">
        <v>174</v>
      </c>
    </row>
    <row r="1201" spans="2:51" s="12" customFormat="1" ht="13.5">
      <c r="B1201" s="217"/>
      <c r="C1201" s="218"/>
      <c r="D1201" s="207" t="s">
        <v>191</v>
      </c>
      <c r="E1201" s="219" t="s">
        <v>22</v>
      </c>
      <c r="F1201" s="220" t="s">
        <v>2121</v>
      </c>
      <c r="G1201" s="218"/>
      <c r="H1201" s="221">
        <v>0.2</v>
      </c>
      <c r="I1201" s="222"/>
      <c r="J1201" s="218"/>
      <c r="K1201" s="218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191</v>
      </c>
      <c r="AU1201" s="227" t="s">
        <v>86</v>
      </c>
      <c r="AV1201" s="12" t="s">
        <v>86</v>
      </c>
      <c r="AW1201" s="12" t="s">
        <v>41</v>
      </c>
      <c r="AX1201" s="12" t="s">
        <v>77</v>
      </c>
      <c r="AY1201" s="227" t="s">
        <v>174</v>
      </c>
    </row>
    <row r="1202" spans="2:51" s="12" customFormat="1" ht="13.5">
      <c r="B1202" s="217"/>
      <c r="C1202" s="218"/>
      <c r="D1202" s="207" t="s">
        <v>191</v>
      </c>
      <c r="E1202" s="219" t="s">
        <v>22</v>
      </c>
      <c r="F1202" s="220" t="s">
        <v>2122</v>
      </c>
      <c r="G1202" s="218"/>
      <c r="H1202" s="221">
        <v>0.2</v>
      </c>
      <c r="I1202" s="222"/>
      <c r="J1202" s="218"/>
      <c r="K1202" s="218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191</v>
      </c>
      <c r="AU1202" s="227" t="s">
        <v>86</v>
      </c>
      <c r="AV1202" s="12" t="s">
        <v>86</v>
      </c>
      <c r="AW1202" s="12" t="s">
        <v>41</v>
      </c>
      <c r="AX1202" s="12" t="s">
        <v>77</v>
      </c>
      <c r="AY1202" s="227" t="s">
        <v>174</v>
      </c>
    </row>
    <row r="1203" spans="2:51" s="12" customFormat="1" ht="13.5">
      <c r="B1203" s="217"/>
      <c r="C1203" s="218"/>
      <c r="D1203" s="207" t="s">
        <v>191</v>
      </c>
      <c r="E1203" s="219" t="s">
        <v>22</v>
      </c>
      <c r="F1203" s="220" t="s">
        <v>2123</v>
      </c>
      <c r="G1203" s="218"/>
      <c r="H1203" s="221">
        <v>0.5</v>
      </c>
      <c r="I1203" s="222"/>
      <c r="J1203" s="218"/>
      <c r="K1203" s="218"/>
      <c r="L1203" s="223"/>
      <c r="M1203" s="224"/>
      <c r="N1203" s="225"/>
      <c r="O1203" s="225"/>
      <c r="P1203" s="225"/>
      <c r="Q1203" s="225"/>
      <c r="R1203" s="225"/>
      <c r="S1203" s="225"/>
      <c r="T1203" s="226"/>
      <c r="AT1203" s="227" t="s">
        <v>191</v>
      </c>
      <c r="AU1203" s="227" t="s">
        <v>86</v>
      </c>
      <c r="AV1203" s="12" t="s">
        <v>86</v>
      </c>
      <c r="AW1203" s="12" t="s">
        <v>41</v>
      </c>
      <c r="AX1203" s="12" t="s">
        <v>77</v>
      </c>
      <c r="AY1203" s="227" t="s">
        <v>174</v>
      </c>
    </row>
    <row r="1204" spans="2:51" s="12" customFormat="1" ht="13.5">
      <c r="B1204" s="217"/>
      <c r="C1204" s="218"/>
      <c r="D1204" s="207" t="s">
        <v>191</v>
      </c>
      <c r="E1204" s="219" t="s">
        <v>22</v>
      </c>
      <c r="F1204" s="220" t="s">
        <v>22</v>
      </c>
      <c r="G1204" s="218"/>
      <c r="H1204" s="221">
        <v>0</v>
      </c>
      <c r="I1204" s="222"/>
      <c r="J1204" s="218"/>
      <c r="K1204" s="218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191</v>
      </c>
      <c r="AU1204" s="227" t="s">
        <v>86</v>
      </c>
      <c r="AV1204" s="12" t="s">
        <v>86</v>
      </c>
      <c r="AW1204" s="12" t="s">
        <v>41</v>
      </c>
      <c r="AX1204" s="12" t="s">
        <v>77</v>
      </c>
      <c r="AY1204" s="227" t="s">
        <v>174</v>
      </c>
    </row>
    <row r="1205" spans="2:51" s="11" customFormat="1" ht="13.5">
      <c r="B1205" s="205"/>
      <c r="C1205" s="206"/>
      <c r="D1205" s="207" t="s">
        <v>191</v>
      </c>
      <c r="E1205" s="208" t="s">
        <v>22</v>
      </c>
      <c r="F1205" s="209" t="s">
        <v>2124</v>
      </c>
      <c r="G1205" s="206"/>
      <c r="H1205" s="210" t="s">
        <v>22</v>
      </c>
      <c r="I1205" s="211"/>
      <c r="J1205" s="206"/>
      <c r="K1205" s="206"/>
      <c r="L1205" s="212"/>
      <c r="M1205" s="213"/>
      <c r="N1205" s="214"/>
      <c r="O1205" s="214"/>
      <c r="P1205" s="214"/>
      <c r="Q1205" s="214"/>
      <c r="R1205" s="214"/>
      <c r="S1205" s="214"/>
      <c r="T1205" s="215"/>
      <c r="AT1205" s="216" t="s">
        <v>191</v>
      </c>
      <c r="AU1205" s="216" t="s">
        <v>86</v>
      </c>
      <c r="AV1205" s="11" t="s">
        <v>24</v>
      </c>
      <c r="AW1205" s="11" t="s">
        <v>41</v>
      </c>
      <c r="AX1205" s="11" t="s">
        <v>77</v>
      </c>
      <c r="AY1205" s="216" t="s">
        <v>174</v>
      </c>
    </row>
    <row r="1206" spans="2:51" s="12" customFormat="1" ht="13.5">
      <c r="B1206" s="217"/>
      <c r="C1206" s="218"/>
      <c r="D1206" s="207" t="s">
        <v>191</v>
      </c>
      <c r="E1206" s="219" t="s">
        <v>22</v>
      </c>
      <c r="F1206" s="220" t="s">
        <v>2125</v>
      </c>
      <c r="G1206" s="218"/>
      <c r="H1206" s="221">
        <v>2</v>
      </c>
      <c r="I1206" s="222"/>
      <c r="J1206" s="218"/>
      <c r="K1206" s="218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191</v>
      </c>
      <c r="AU1206" s="227" t="s">
        <v>86</v>
      </c>
      <c r="AV1206" s="12" t="s">
        <v>86</v>
      </c>
      <c r="AW1206" s="12" t="s">
        <v>41</v>
      </c>
      <c r="AX1206" s="12" t="s">
        <v>77</v>
      </c>
      <c r="AY1206" s="227" t="s">
        <v>174</v>
      </c>
    </row>
    <row r="1207" spans="2:51" s="12" customFormat="1" ht="13.5">
      <c r="B1207" s="217"/>
      <c r="C1207" s="218"/>
      <c r="D1207" s="207" t="s">
        <v>191</v>
      </c>
      <c r="E1207" s="219" t="s">
        <v>22</v>
      </c>
      <c r="F1207" s="220" t="s">
        <v>2126</v>
      </c>
      <c r="G1207" s="218"/>
      <c r="H1207" s="221">
        <v>0.5</v>
      </c>
      <c r="I1207" s="222"/>
      <c r="J1207" s="218"/>
      <c r="K1207" s="218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191</v>
      </c>
      <c r="AU1207" s="227" t="s">
        <v>86</v>
      </c>
      <c r="AV1207" s="12" t="s">
        <v>86</v>
      </c>
      <c r="AW1207" s="12" t="s">
        <v>41</v>
      </c>
      <c r="AX1207" s="12" t="s">
        <v>77</v>
      </c>
      <c r="AY1207" s="227" t="s">
        <v>174</v>
      </c>
    </row>
    <row r="1208" spans="2:51" s="12" customFormat="1" ht="13.5">
      <c r="B1208" s="217"/>
      <c r="C1208" s="218"/>
      <c r="D1208" s="207" t="s">
        <v>191</v>
      </c>
      <c r="E1208" s="219" t="s">
        <v>22</v>
      </c>
      <c r="F1208" s="220" t="s">
        <v>2127</v>
      </c>
      <c r="G1208" s="218"/>
      <c r="H1208" s="221">
        <v>0.5</v>
      </c>
      <c r="I1208" s="222"/>
      <c r="J1208" s="218"/>
      <c r="K1208" s="218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191</v>
      </c>
      <c r="AU1208" s="227" t="s">
        <v>86</v>
      </c>
      <c r="AV1208" s="12" t="s">
        <v>86</v>
      </c>
      <c r="AW1208" s="12" t="s">
        <v>41</v>
      </c>
      <c r="AX1208" s="12" t="s">
        <v>77</v>
      </c>
      <c r="AY1208" s="227" t="s">
        <v>174</v>
      </c>
    </row>
    <row r="1209" spans="2:51" s="11" customFormat="1" ht="13.5">
      <c r="B1209" s="205"/>
      <c r="C1209" s="206"/>
      <c r="D1209" s="207" t="s">
        <v>191</v>
      </c>
      <c r="E1209" s="208" t="s">
        <v>22</v>
      </c>
      <c r="F1209" s="209" t="s">
        <v>2128</v>
      </c>
      <c r="G1209" s="206"/>
      <c r="H1209" s="210" t="s">
        <v>22</v>
      </c>
      <c r="I1209" s="211"/>
      <c r="J1209" s="206"/>
      <c r="K1209" s="206"/>
      <c r="L1209" s="212"/>
      <c r="M1209" s="213"/>
      <c r="N1209" s="214"/>
      <c r="O1209" s="214"/>
      <c r="P1209" s="214"/>
      <c r="Q1209" s="214"/>
      <c r="R1209" s="214"/>
      <c r="S1209" s="214"/>
      <c r="T1209" s="215"/>
      <c r="AT1209" s="216" t="s">
        <v>191</v>
      </c>
      <c r="AU1209" s="216" t="s">
        <v>86</v>
      </c>
      <c r="AV1209" s="11" t="s">
        <v>24</v>
      </c>
      <c r="AW1209" s="11" t="s">
        <v>41</v>
      </c>
      <c r="AX1209" s="11" t="s">
        <v>77</v>
      </c>
      <c r="AY1209" s="216" t="s">
        <v>174</v>
      </c>
    </row>
    <row r="1210" spans="2:51" s="12" customFormat="1" ht="13.5">
      <c r="B1210" s="217"/>
      <c r="C1210" s="218"/>
      <c r="D1210" s="207" t="s">
        <v>191</v>
      </c>
      <c r="E1210" s="219" t="s">
        <v>22</v>
      </c>
      <c r="F1210" s="220" t="s">
        <v>2129</v>
      </c>
      <c r="G1210" s="218"/>
      <c r="H1210" s="221">
        <v>0.5</v>
      </c>
      <c r="I1210" s="222"/>
      <c r="J1210" s="218"/>
      <c r="K1210" s="218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191</v>
      </c>
      <c r="AU1210" s="227" t="s">
        <v>86</v>
      </c>
      <c r="AV1210" s="12" t="s">
        <v>86</v>
      </c>
      <c r="AW1210" s="12" t="s">
        <v>41</v>
      </c>
      <c r="AX1210" s="12" t="s">
        <v>77</v>
      </c>
      <c r="AY1210" s="227" t="s">
        <v>174</v>
      </c>
    </row>
    <row r="1211" spans="2:51" s="12" customFormat="1" ht="13.5">
      <c r="B1211" s="217"/>
      <c r="C1211" s="218"/>
      <c r="D1211" s="207" t="s">
        <v>191</v>
      </c>
      <c r="E1211" s="219" t="s">
        <v>22</v>
      </c>
      <c r="F1211" s="220" t="s">
        <v>2130</v>
      </c>
      <c r="G1211" s="218"/>
      <c r="H1211" s="221">
        <v>0.2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191</v>
      </c>
      <c r="AU1211" s="227" t="s">
        <v>86</v>
      </c>
      <c r="AV1211" s="12" t="s">
        <v>86</v>
      </c>
      <c r="AW1211" s="12" t="s">
        <v>41</v>
      </c>
      <c r="AX1211" s="12" t="s">
        <v>77</v>
      </c>
      <c r="AY1211" s="227" t="s">
        <v>174</v>
      </c>
    </row>
    <row r="1212" spans="2:51" s="12" customFormat="1" ht="13.5">
      <c r="B1212" s="217"/>
      <c r="C1212" s="218"/>
      <c r="D1212" s="207" t="s">
        <v>191</v>
      </c>
      <c r="E1212" s="219" t="s">
        <v>22</v>
      </c>
      <c r="F1212" s="220" t="s">
        <v>2131</v>
      </c>
      <c r="G1212" s="218"/>
      <c r="H1212" s="221">
        <v>0.5</v>
      </c>
      <c r="I1212" s="222"/>
      <c r="J1212" s="218"/>
      <c r="K1212" s="218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191</v>
      </c>
      <c r="AU1212" s="227" t="s">
        <v>86</v>
      </c>
      <c r="AV1212" s="12" t="s">
        <v>86</v>
      </c>
      <c r="AW1212" s="12" t="s">
        <v>41</v>
      </c>
      <c r="AX1212" s="12" t="s">
        <v>77</v>
      </c>
      <c r="AY1212" s="227" t="s">
        <v>174</v>
      </c>
    </row>
    <row r="1213" spans="2:51" s="12" customFormat="1" ht="13.5">
      <c r="B1213" s="217"/>
      <c r="C1213" s="218"/>
      <c r="D1213" s="207" t="s">
        <v>191</v>
      </c>
      <c r="E1213" s="219" t="s">
        <v>22</v>
      </c>
      <c r="F1213" s="220" t="s">
        <v>2132</v>
      </c>
      <c r="G1213" s="218"/>
      <c r="H1213" s="221">
        <v>0.3</v>
      </c>
      <c r="I1213" s="222"/>
      <c r="J1213" s="218"/>
      <c r="K1213" s="218"/>
      <c r="L1213" s="223"/>
      <c r="M1213" s="224"/>
      <c r="N1213" s="225"/>
      <c r="O1213" s="225"/>
      <c r="P1213" s="225"/>
      <c r="Q1213" s="225"/>
      <c r="R1213" s="225"/>
      <c r="S1213" s="225"/>
      <c r="T1213" s="226"/>
      <c r="AT1213" s="227" t="s">
        <v>191</v>
      </c>
      <c r="AU1213" s="227" t="s">
        <v>86</v>
      </c>
      <c r="AV1213" s="12" t="s">
        <v>86</v>
      </c>
      <c r="AW1213" s="12" t="s">
        <v>41</v>
      </c>
      <c r="AX1213" s="12" t="s">
        <v>77</v>
      </c>
      <c r="AY1213" s="227" t="s">
        <v>174</v>
      </c>
    </row>
    <row r="1214" spans="2:51" s="11" customFormat="1" ht="13.5">
      <c r="B1214" s="205"/>
      <c r="C1214" s="206"/>
      <c r="D1214" s="207" t="s">
        <v>191</v>
      </c>
      <c r="E1214" s="208" t="s">
        <v>22</v>
      </c>
      <c r="F1214" s="209" t="s">
        <v>2133</v>
      </c>
      <c r="G1214" s="206"/>
      <c r="H1214" s="210" t="s">
        <v>22</v>
      </c>
      <c r="I1214" s="211"/>
      <c r="J1214" s="206"/>
      <c r="K1214" s="206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191</v>
      </c>
      <c r="AU1214" s="216" t="s">
        <v>86</v>
      </c>
      <c r="AV1214" s="11" t="s">
        <v>24</v>
      </c>
      <c r="AW1214" s="11" t="s">
        <v>41</v>
      </c>
      <c r="AX1214" s="11" t="s">
        <v>77</v>
      </c>
      <c r="AY1214" s="216" t="s">
        <v>174</v>
      </c>
    </row>
    <row r="1215" spans="2:51" s="12" customFormat="1" ht="13.5">
      <c r="B1215" s="217"/>
      <c r="C1215" s="218"/>
      <c r="D1215" s="207" t="s">
        <v>191</v>
      </c>
      <c r="E1215" s="219" t="s">
        <v>22</v>
      </c>
      <c r="F1215" s="220" t="s">
        <v>2134</v>
      </c>
      <c r="G1215" s="218"/>
      <c r="H1215" s="221">
        <v>0.4</v>
      </c>
      <c r="I1215" s="222"/>
      <c r="J1215" s="218"/>
      <c r="K1215" s="218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191</v>
      </c>
      <c r="AU1215" s="227" t="s">
        <v>86</v>
      </c>
      <c r="AV1215" s="12" t="s">
        <v>86</v>
      </c>
      <c r="AW1215" s="12" t="s">
        <v>41</v>
      </c>
      <c r="AX1215" s="12" t="s">
        <v>77</v>
      </c>
      <c r="AY1215" s="227" t="s">
        <v>174</v>
      </c>
    </row>
    <row r="1216" spans="2:51" s="12" customFormat="1" ht="13.5">
      <c r="B1216" s="217"/>
      <c r="C1216" s="218"/>
      <c r="D1216" s="207" t="s">
        <v>191</v>
      </c>
      <c r="E1216" s="219" t="s">
        <v>22</v>
      </c>
      <c r="F1216" s="220" t="s">
        <v>2135</v>
      </c>
      <c r="G1216" s="218"/>
      <c r="H1216" s="221">
        <v>0.1</v>
      </c>
      <c r="I1216" s="222"/>
      <c r="J1216" s="218"/>
      <c r="K1216" s="218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191</v>
      </c>
      <c r="AU1216" s="227" t="s">
        <v>86</v>
      </c>
      <c r="AV1216" s="12" t="s">
        <v>86</v>
      </c>
      <c r="AW1216" s="12" t="s">
        <v>41</v>
      </c>
      <c r="AX1216" s="12" t="s">
        <v>77</v>
      </c>
      <c r="AY1216" s="227" t="s">
        <v>174</v>
      </c>
    </row>
    <row r="1217" spans="2:65" s="12" customFormat="1" ht="13.5">
      <c r="B1217" s="217"/>
      <c r="C1217" s="218"/>
      <c r="D1217" s="207" t="s">
        <v>191</v>
      </c>
      <c r="E1217" s="219" t="s">
        <v>22</v>
      </c>
      <c r="F1217" s="220" t="s">
        <v>2136</v>
      </c>
      <c r="G1217" s="218"/>
      <c r="H1217" s="221">
        <v>0.1</v>
      </c>
      <c r="I1217" s="222"/>
      <c r="J1217" s="218"/>
      <c r="K1217" s="218"/>
      <c r="L1217" s="223"/>
      <c r="M1217" s="224"/>
      <c r="N1217" s="225"/>
      <c r="O1217" s="225"/>
      <c r="P1217" s="225"/>
      <c r="Q1217" s="225"/>
      <c r="R1217" s="225"/>
      <c r="S1217" s="225"/>
      <c r="T1217" s="226"/>
      <c r="AT1217" s="227" t="s">
        <v>191</v>
      </c>
      <c r="AU1217" s="227" t="s">
        <v>86</v>
      </c>
      <c r="AV1217" s="12" t="s">
        <v>86</v>
      </c>
      <c r="AW1217" s="12" t="s">
        <v>41</v>
      </c>
      <c r="AX1217" s="12" t="s">
        <v>77</v>
      </c>
      <c r="AY1217" s="227" t="s">
        <v>174</v>
      </c>
    </row>
    <row r="1218" spans="2:65" s="12" customFormat="1" ht="13.5">
      <c r="B1218" s="217"/>
      <c r="C1218" s="218"/>
      <c r="D1218" s="207" t="s">
        <v>191</v>
      </c>
      <c r="E1218" s="219" t="s">
        <v>22</v>
      </c>
      <c r="F1218" s="220" t="s">
        <v>2137</v>
      </c>
      <c r="G1218" s="218"/>
      <c r="H1218" s="221">
        <v>0.4</v>
      </c>
      <c r="I1218" s="222"/>
      <c r="J1218" s="218"/>
      <c r="K1218" s="218"/>
      <c r="L1218" s="223"/>
      <c r="M1218" s="224"/>
      <c r="N1218" s="225"/>
      <c r="O1218" s="225"/>
      <c r="P1218" s="225"/>
      <c r="Q1218" s="225"/>
      <c r="R1218" s="225"/>
      <c r="S1218" s="225"/>
      <c r="T1218" s="226"/>
      <c r="AT1218" s="227" t="s">
        <v>191</v>
      </c>
      <c r="AU1218" s="227" t="s">
        <v>86</v>
      </c>
      <c r="AV1218" s="12" t="s">
        <v>86</v>
      </c>
      <c r="AW1218" s="12" t="s">
        <v>41</v>
      </c>
      <c r="AX1218" s="12" t="s">
        <v>77</v>
      </c>
      <c r="AY1218" s="227" t="s">
        <v>174</v>
      </c>
    </row>
    <row r="1219" spans="2:65" s="12" customFormat="1" ht="13.5">
      <c r="B1219" s="217"/>
      <c r="C1219" s="218"/>
      <c r="D1219" s="207" t="s">
        <v>191</v>
      </c>
      <c r="E1219" s="219" t="s">
        <v>22</v>
      </c>
      <c r="F1219" s="220" t="s">
        <v>2138</v>
      </c>
      <c r="G1219" s="218"/>
      <c r="H1219" s="221">
        <v>0.3</v>
      </c>
      <c r="I1219" s="222"/>
      <c r="J1219" s="218"/>
      <c r="K1219" s="218"/>
      <c r="L1219" s="223"/>
      <c r="M1219" s="224"/>
      <c r="N1219" s="225"/>
      <c r="O1219" s="225"/>
      <c r="P1219" s="225"/>
      <c r="Q1219" s="225"/>
      <c r="R1219" s="225"/>
      <c r="S1219" s="225"/>
      <c r="T1219" s="226"/>
      <c r="AT1219" s="227" t="s">
        <v>191</v>
      </c>
      <c r="AU1219" s="227" t="s">
        <v>86</v>
      </c>
      <c r="AV1219" s="12" t="s">
        <v>86</v>
      </c>
      <c r="AW1219" s="12" t="s">
        <v>41</v>
      </c>
      <c r="AX1219" s="12" t="s">
        <v>77</v>
      </c>
      <c r="AY1219" s="227" t="s">
        <v>174</v>
      </c>
    </row>
    <row r="1220" spans="2:65" s="12" customFormat="1" ht="13.5">
      <c r="B1220" s="217"/>
      <c r="C1220" s="218"/>
      <c r="D1220" s="207" t="s">
        <v>191</v>
      </c>
      <c r="E1220" s="219" t="s">
        <v>22</v>
      </c>
      <c r="F1220" s="220" t="s">
        <v>22</v>
      </c>
      <c r="G1220" s="218"/>
      <c r="H1220" s="221">
        <v>0</v>
      </c>
      <c r="I1220" s="222"/>
      <c r="J1220" s="218"/>
      <c r="K1220" s="218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191</v>
      </c>
      <c r="AU1220" s="227" t="s">
        <v>86</v>
      </c>
      <c r="AV1220" s="12" t="s">
        <v>86</v>
      </c>
      <c r="AW1220" s="12" t="s">
        <v>41</v>
      </c>
      <c r="AX1220" s="12" t="s">
        <v>77</v>
      </c>
      <c r="AY1220" s="227" t="s">
        <v>174</v>
      </c>
    </row>
    <row r="1221" spans="2:65" s="13" customFormat="1" ht="13.5">
      <c r="B1221" s="228"/>
      <c r="C1221" s="229"/>
      <c r="D1221" s="207" t="s">
        <v>191</v>
      </c>
      <c r="E1221" s="256" t="s">
        <v>22</v>
      </c>
      <c r="F1221" s="257" t="s">
        <v>206</v>
      </c>
      <c r="G1221" s="229"/>
      <c r="H1221" s="258">
        <v>8.1</v>
      </c>
      <c r="I1221" s="234"/>
      <c r="J1221" s="229"/>
      <c r="K1221" s="229"/>
      <c r="L1221" s="235"/>
      <c r="M1221" s="236"/>
      <c r="N1221" s="237"/>
      <c r="O1221" s="237"/>
      <c r="P1221" s="237"/>
      <c r="Q1221" s="237"/>
      <c r="R1221" s="237"/>
      <c r="S1221" s="237"/>
      <c r="T1221" s="238"/>
      <c r="AT1221" s="239" t="s">
        <v>191</v>
      </c>
      <c r="AU1221" s="239" t="s">
        <v>86</v>
      </c>
      <c r="AV1221" s="13" t="s">
        <v>181</v>
      </c>
      <c r="AW1221" s="13" t="s">
        <v>41</v>
      </c>
      <c r="AX1221" s="13" t="s">
        <v>24</v>
      </c>
      <c r="AY1221" s="239" t="s">
        <v>174</v>
      </c>
    </row>
    <row r="1222" spans="2:65" s="12" customFormat="1" ht="13.5">
      <c r="B1222" s="217"/>
      <c r="C1222" s="218"/>
      <c r="D1222" s="230" t="s">
        <v>191</v>
      </c>
      <c r="E1222" s="218"/>
      <c r="F1222" s="241" t="s">
        <v>2139</v>
      </c>
      <c r="G1222" s="218"/>
      <c r="H1222" s="242">
        <v>8.91</v>
      </c>
      <c r="I1222" s="222"/>
      <c r="J1222" s="218"/>
      <c r="K1222" s="218"/>
      <c r="L1222" s="223"/>
      <c r="M1222" s="224"/>
      <c r="N1222" s="225"/>
      <c r="O1222" s="225"/>
      <c r="P1222" s="225"/>
      <c r="Q1222" s="225"/>
      <c r="R1222" s="225"/>
      <c r="S1222" s="225"/>
      <c r="T1222" s="226"/>
      <c r="AT1222" s="227" t="s">
        <v>191</v>
      </c>
      <c r="AU1222" s="227" t="s">
        <v>86</v>
      </c>
      <c r="AV1222" s="12" t="s">
        <v>86</v>
      </c>
      <c r="AW1222" s="12" t="s">
        <v>6</v>
      </c>
      <c r="AX1222" s="12" t="s">
        <v>24</v>
      </c>
      <c r="AY1222" s="227" t="s">
        <v>174</v>
      </c>
    </row>
    <row r="1223" spans="2:65" s="1" customFormat="1" ht="31.5" customHeight="1">
      <c r="B1223" s="41"/>
      <c r="C1223" s="193" t="s">
        <v>2140</v>
      </c>
      <c r="D1223" s="193" t="s">
        <v>176</v>
      </c>
      <c r="E1223" s="194" t="s">
        <v>2141</v>
      </c>
      <c r="F1223" s="195" t="s">
        <v>2142</v>
      </c>
      <c r="G1223" s="196" t="s">
        <v>223</v>
      </c>
      <c r="H1223" s="197">
        <v>22.2</v>
      </c>
      <c r="I1223" s="198"/>
      <c r="J1223" s="199">
        <f>ROUND(I1223*H1223,2)</f>
        <v>0</v>
      </c>
      <c r="K1223" s="195" t="s">
        <v>180</v>
      </c>
      <c r="L1223" s="61"/>
      <c r="M1223" s="200" t="s">
        <v>22</v>
      </c>
      <c r="N1223" s="201" t="s">
        <v>48</v>
      </c>
      <c r="O1223" s="42"/>
      <c r="P1223" s="202">
        <f>O1223*H1223</f>
        <v>0</v>
      </c>
      <c r="Q1223" s="202">
        <v>0</v>
      </c>
      <c r="R1223" s="202">
        <f>Q1223*H1223</f>
        <v>0</v>
      </c>
      <c r="S1223" s="202">
        <v>0</v>
      </c>
      <c r="T1223" s="203">
        <f>S1223*H1223</f>
        <v>0</v>
      </c>
      <c r="AR1223" s="24" t="s">
        <v>269</v>
      </c>
      <c r="AT1223" s="24" t="s">
        <v>176</v>
      </c>
      <c r="AU1223" s="24" t="s">
        <v>86</v>
      </c>
      <c r="AY1223" s="24" t="s">
        <v>174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24" t="s">
        <v>24</v>
      </c>
      <c r="BK1223" s="204">
        <f>ROUND(I1223*H1223,2)</f>
        <v>0</v>
      </c>
      <c r="BL1223" s="24" t="s">
        <v>269</v>
      </c>
      <c r="BM1223" s="24" t="s">
        <v>2143</v>
      </c>
    </row>
    <row r="1224" spans="2:65" s="12" customFormat="1" ht="13.5">
      <c r="B1224" s="217"/>
      <c r="C1224" s="218"/>
      <c r="D1224" s="207" t="s">
        <v>191</v>
      </c>
      <c r="E1224" s="219" t="s">
        <v>22</v>
      </c>
      <c r="F1224" s="220" t="s">
        <v>2070</v>
      </c>
      <c r="G1224" s="218"/>
      <c r="H1224" s="221">
        <v>0.9</v>
      </c>
      <c r="I1224" s="222"/>
      <c r="J1224" s="218"/>
      <c r="K1224" s="218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191</v>
      </c>
      <c r="AU1224" s="227" t="s">
        <v>86</v>
      </c>
      <c r="AV1224" s="12" t="s">
        <v>86</v>
      </c>
      <c r="AW1224" s="12" t="s">
        <v>41</v>
      </c>
      <c r="AX1224" s="12" t="s">
        <v>77</v>
      </c>
      <c r="AY1224" s="227" t="s">
        <v>174</v>
      </c>
    </row>
    <row r="1225" spans="2:65" s="12" customFormat="1" ht="13.5">
      <c r="B1225" s="217"/>
      <c r="C1225" s="218"/>
      <c r="D1225" s="207" t="s">
        <v>191</v>
      </c>
      <c r="E1225" s="219" t="s">
        <v>22</v>
      </c>
      <c r="F1225" s="220" t="s">
        <v>2144</v>
      </c>
      <c r="G1225" s="218"/>
      <c r="H1225" s="221">
        <v>3.7</v>
      </c>
      <c r="I1225" s="222"/>
      <c r="J1225" s="218"/>
      <c r="K1225" s="218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191</v>
      </c>
      <c r="AU1225" s="227" t="s">
        <v>86</v>
      </c>
      <c r="AV1225" s="12" t="s">
        <v>86</v>
      </c>
      <c r="AW1225" s="12" t="s">
        <v>41</v>
      </c>
      <c r="AX1225" s="12" t="s">
        <v>77</v>
      </c>
      <c r="AY1225" s="227" t="s">
        <v>174</v>
      </c>
    </row>
    <row r="1226" spans="2:65" s="12" customFormat="1" ht="13.5">
      <c r="B1226" s="217"/>
      <c r="C1226" s="218"/>
      <c r="D1226" s="207" t="s">
        <v>191</v>
      </c>
      <c r="E1226" s="219" t="s">
        <v>22</v>
      </c>
      <c r="F1226" s="220" t="s">
        <v>2145</v>
      </c>
      <c r="G1226" s="218"/>
      <c r="H1226" s="221">
        <v>8.8000000000000007</v>
      </c>
      <c r="I1226" s="222"/>
      <c r="J1226" s="218"/>
      <c r="K1226" s="218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191</v>
      </c>
      <c r="AU1226" s="227" t="s">
        <v>86</v>
      </c>
      <c r="AV1226" s="12" t="s">
        <v>86</v>
      </c>
      <c r="AW1226" s="12" t="s">
        <v>41</v>
      </c>
      <c r="AX1226" s="12" t="s">
        <v>77</v>
      </c>
      <c r="AY1226" s="227" t="s">
        <v>174</v>
      </c>
    </row>
    <row r="1227" spans="2:65" s="12" customFormat="1" ht="13.5">
      <c r="B1227" s="217"/>
      <c r="C1227" s="218"/>
      <c r="D1227" s="207" t="s">
        <v>191</v>
      </c>
      <c r="E1227" s="219" t="s">
        <v>22</v>
      </c>
      <c r="F1227" s="220" t="s">
        <v>2146</v>
      </c>
      <c r="G1227" s="218"/>
      <c r="H1227" s="221">
        <v>8.8000000000000007</v>
      </c>
      <c r="I1227" s="222"/>
      <c r="J1227" s="218"/>
      <c r="K1227" s="218"/>
      <c r="L1227" s="223"/>
      <c r="M1227" s="224"/>
      <c r="N1227" s="225"/>
      <c r="O1227" s="225"/>
      <c r="P1227" s="225"/>
      <c r="Q1227" s="225"/>
      <c r="R1227" s="225"/>
      <c r="S1227" s="225"/>
      <c r="T1227" s="226"/>
      <c r="AT1227" s="227" t="s">
        <v>191</v>
      </c>
      <c r="AU1227" s="227" t="s">
        <v>86</v>
      </c>
      <c r="AV1227" s="12" t="s">
        <v>86</v>
      </c>
      <c r="AW1227" s="12" t="s">
        <v>41</v>
      </c>
      <c r="AX1227" s="12" t="s">
        <v>77</v>
      </c>
      <c r="AY1227" s="227" t="s">
        <v>174</v>
      </c>
    </row>
    <row r="1228" spans="2:65" s="12" customFormat="1" ht="13.5">
      <c r="B1228" s="217"/>
      <c r="C1228" s="218"/>
      <c r="D1228" s="207" t="s">
        <v>191</v>
      </c>
      <c r="E1228" s="219" t="s">
        <v>22</v>
      </c>
      <c r="F1228" s="220" t="s">
        <v>22</v>
      </c>
      <c r="G1228" s="218"/>
      <c r="H1228" s="221">
        <v>0</v>
      </c>
      <c r="I1228" s="222"/>
      <c r="J1228" s="218"/>
      <c r="K1228" s="218"/>
      <c r="L1228" s="223"/>
      <c r="M1228" s="224"/>
      <c r="N1228" s="225"/>
      <c r="O1228" s="225"/>
      <c r="P1228" s="225"/>
      <c r="Q1228" s="225"/>
      <c r="R1228" s="225"/>
      <c r="S1228" s="225"/>
      <c r="T1228" s="226"/>
      <c r="AT1228" s="227" t="s">
        <v>191</v>
      </c>
      <c r="AU1228" s="227" t="s">
        <v>86</v>
      </c>
      <c r="AV1228" s="12" t="s">
        <v>86</v>
      </c>
      <c r="AW1228" s="12" t="s">
        <v>41</v>
      </c>
      <c r="AX1228" s="12" t="s">
        <v>77</v>
      </c>
      <c r="AY1228" s="227" t="s">
        <v>174</v>
      </c>
    </row>
    <row r="1229" spans="2:65" s="13" customFormat="1" ht="13.5">
      <c r="B1229" s="228"/>
      <c r="C1229" s="229"/>
      <c r="D1229" s="230" t="s">
        <v>191</v>
      </c>
      <c r="E1229" s="231" t="s">
        <v>22</v>
      </c>
      <c r="F1229" s="232" t="s">
        <v>206</v>
      </c>
      <c r="G1229" s="229"/>
      <c r="H1229" s="233">
        <v>22.2</v>
      </c>
      <c r="I1229" s="234"/>
      <c r="J1229" s="229"/>
      <c r="K1229" s="229"/>
      <c r="L1229" s="235"/>
      <c r="M1229" s="236"/>
      <c r="N1229" s="237"/>
      <c r="O1229" s="237"/>
      <c r="P1229" s="237"/>
      <c r="Q1229" s="237"/>
      <c r="R1229" s="237"/>
      <c r="S1229" s="237"/>
      <c r="T1229" s="238"/>
      <c r="AT1229" s="239" t="s">
        <v>191</v>
      </c>
      <c r="AU1229" s="239" t="s">
        <v>86</v>
      </c>
      <c r="AV1229" s="13" t="s">
        <v>181</v>
      </c>
      <c r="AW1229" s="13" t="s">
        <v>41</v>
      </c>
      <c r="AX1229" s="13" t="s">
        <v>24</v>
      </c>
      <c r="AY1229" s="239" t="s">
        <v>174</v>
      </c>
    </row>
    <row r="1230" spans="2:65" s="1" customFormat="1" ht="31.5" customHeight="1">
      <c r="B1230" s="41"/>
      <c r="C1230" s="193" t="s">
        <v>2147</v>
      </c>
      <c r="D1230" s="193" t="s">
        <v>176</v>
      </c>
      <c r="E1230" s="194" t="s">
        <v>2148</v>
      </c>
      <c r="F1230" s="195" t="s">
        <v>2149</v>
      </c>
      <c r="G1230" s="196" t="s">
        <v>223</v>
      </c>
      <c r="H1230" s="197">
        <v>97</v>
      </c>
      <c r="I1230" s="198"/>
      <c r="J1230" s="199">
        <f>ROUND(I1230*H1230,2)</f>
        <v>0</v>
      </c>
      <c r="K1230" s="195" t="s">
        <v>180</v>
      </c>
      <c r="L1230" s="61"/>
      <c r="M1230" s="200" t="s">
        <v>22</v>
      </c>
      <c r="N1230" s="201" t="s">
        <v>48</v>
      </c>
      <c r="O1230" s="42"/>
      <c r="P1230" s="202">
        <f>O1230*H1230</f>
        <v>0</v>
      </c>
      <c r="Q1230" s="202">
        <v>6.0000000000000001E-3</v>
      </c>
      <c r="R1230" s="202">
        <f>Q1230*H1230</f>
        <v>0.58199999999999996</v>
      </c>
      <c r="S1230" s="202">
        <v>0</v>
      </c>
      <c r="T1230" s="203">
        <f>S1230*H1230</f>
        <v>0</v>
      </c>
      <c r="AR1230" s="24" t="s">
        <v>269</v>
      </c>
      <c r="AT1230" s="24" t="s">
        <v>176</v>
      </c>
      <c r="AU1230" s="24" t="s">
        <v>86</v>
      </c>
      <c r="AY1230" s="24" t="s">
        <v>174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24" t="s">
        <v>24</v>
      </c>
      <c r="BK1230" s="204">
        <f>ROUND(I1230*H1230,2)</f>
        <v>0</v>
      </c>
      <c r="BL1230" s="24" t="s">
        <v>269</v>
      </c>
      <c r="BM1230" s="24" t="s">
        <v>2150</v>
      </c>
    </row>
    <row r="1231" spans="2:65" s="12" customFormat="1" ht="13.5">
      <c r="B1231" s="217"/>
      <c r="C1231" s="218"/>
      <c r="D1231" s="207" t="s">
        <v>191</v>
      </c>
      <c r="E1231" s="219" t="s">
        <v>22</v>
      </c>
      <c r="F1231" s="220" t="s">
        <v>2151</v>
      </c>
      <c r="G1231" s="218"/>
      <c r="H1231" s="221">
        <v>4.9000000000000004</v>
      </c>
      <c r="I1231" s="222"/>
      <c r="J1231" s="218"/>
      <c r="K1231" s="218"/>
      <c r="L1231" s="223"/>
      <c r="M1231" s="224"/>
      <c r="N1231" s="225"/>
      <c r="O1231" s="225"/>
      <c r="P1231" s="225"/>
      <c r="Q1231" s="225"/>
      <c r="R1231" s="225"/>
      <c r="S1231" s="225"/>
      <c r="T1231" s="226"/>
      <c r="AT1231" s="227" t="s">
        <v>191</v>
      </c>
      <c r="AU1231" s="227" t="s">
        <v>86</v>
      </c>
      <c r="AV1231" s="12" t="s">
        <v>86</v>
      </c>
      <c r="AW1231" s="12" t="s">
        <v>41</v>
      </c>
      <c r="AX1231" s="12" t="s">
        <v>77</v>
      </c>
      <c r="AY1231" s="227" t="s">
        <v>174</v>
      </c>
    </row>
    <row r="1232" spans="2:65" s="12" customFormat="1" ht="13.5">
      <c r="B1232" s="217"/>
      <c r="C1232" s="218"/>
      <c r="D1232" s="207" t="s">
        <v>191</v>
      </c>
      <c r="E1232" s="219" t="s">
        <v>22</v>
      </c>
      <c r="F1232" s="220" t="s">
        <v>2152</v>
      </c>
      <c r="G1232" s="218"/>
      <c r="H1232" s="221">
        <v>7.6</v>
      </c>
      <c r="I1232" s="222"/>
      <c r="J1232" s="218"/>
      <c r="K1232" s="218"/>
      <c r="L1232" s="223"/>
      <c r="M1232" s="224"/>
      <c r="N1232" s="225"/>
      <c r="O1232" s="225"/>
      <c r="P1232" s="225"/>
      <c r="Q1232" s="225"/>
      <c r="R1232" s="225"/>
      <c r="S1232" s="225"/>
      <c r="T1232" s="226"/>
      <c r="AT1232" s="227" t="s">
        <v>191</v>
      </c>
      <c r="AU1232" s="227" t="s">
        <v>86</v>
      </c>
      <c r="AV1232" s="12" t="s">
        <v>86</v>
      </c>
      <c r="AW1232" s="12" t="s">
        <v>41</v>
      </c>
      <c r="AX1232" s="12" t="s">
        <v>77</v>
      </c>
      <c r="AY1232" s="227" t="s">
        <v>174</v>
      </c>
    </row>
    <row r="1233" spans="2:51" s="11" customFormat="1" ht="13.5">
      <c r="B1233" s="205"/>
      <c r="C1233" s="206"/>
      <c r="D1233" s="207" t="s">
        <v>191</v>
      </c>
      <c r="E1233" s="208" t="s">
        <v>22</v>
      </c>
      <c r="F1233" s="209" t="s">
        <v>2119</v>
      </c>
      <c r="G1233" s="206"/>
      <c r="H1233" s="210" t="s">
        <v>22</v>
      </c>
      <c r="I1233" s="211"/>
      <c r="J1233" s="206"/>
      <c r="K1233" s="206"/>
      <c r="L1233" s="212"/>
      <c r="M1233" s="213"/>
      <c r="N1233" s="214"/>
      <c r="O1233" s="214"/>
      <c r="P1233" s="214"/>
      <c r="Q1233" s="214"/>
      <c r="R1233" s="214"/>
      <c r="S1233" s="214"/>
      <c r="T1233" s="215"/>
      <c r="AT1233" s="216" t="s">
        <v>191</v>
      </c>
      <c r="AU1233" s="216" t="s">
        <v>86</v>
      </c>
      <c r="AV1233" s="11" t="s">
        <v>24</v>
      </c>
      <c r="AW1233" s="11" t="s">
        <v>41</v>
      </c>
      <c r="AX1233" s="11" t="s">
        <v>77</v>
      </c>
      <c r="AY1233" s="216" t="s">
        <v>174</v>
      </c>
    </row>
    <row r="1234" spans="2:51" s="12" customFormat="1" ht="13.5">
      <c r="B1234" s="217"/>
      <c r="C1234" s="218"/>
      <c r="D1234" s="207" t="s">
        <v>191</v>
      </c>
      <c r="E1234" s="219" t="s">
        <v>22</v>
      </c>
      <c r="F1234" s="220" t="s">
        <v>2153</v>
      </c>
      <c r="G1234" s="218"/>
      <c r="H1234" s="221">
        <v>2.5</v>
      </c>
      <c r="I1234" s="222"/>
      <c r="J1234" s="218"/>
      <c r="K1234" s="218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191</v>
      </c>
      <c r="AU1234" s="227" t="s">
        <v>86</v>
      </c>
      <c r="AV1234" s="12" t="s">
        <v>86</v>
      </c>
      <c r="AW1234" s="12" t="s">
        <v>41</v>
      </c>
      <c r="AX1234" s="12" t="s">
        <v>77</v>
      </c>
      <c r="AY1234" s="227" t="s">
        <v>174</v>
      </c>
    </row>
    <row r="1235" spans="2:51" s="12" customFormat="1" ht="13.5">
      <c r="B1235" s="217"/>
      <c r="C1235" s="218"/>
      <c r="D1235" s="207" t="s">
        <v>191</v>
      </c>
      <c r="E1235" s="219" t="s">
        <v>22</v>
      </c>
      <c r="F1235" s="220" t="s">
        <v>2154</v>
      </c>
      <c r="G1235" s="218"/>
      <c r="H1235" s="221">
        <v>2.5</v>
      </c>
      <c r="I1235" s="222"/>
      <c r="J1235" s="218"/>
      <c r="K1235" s="218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191</v>
      </c>
      <c r="AU1235" s="227" t="s">
        <v>86</v>
      </c>
      <c r="AV1235" s="12" t="s">
        <v>86</v>
      </c>
      <c r="AW1235" s="12" t="s">
        <v>41</v>
      </c>
      <c r="AX1235" s="12" t="s">
        <v>77</v>
      </c>
      <c r="AY1235" s="227" t="s">
        <v>174</v>
      </c>
    </row>
    <row r="1236" spans="2:51" s="12" customFormat="1" ht="13.5">
      <c r="B1236" s="217"/>
      <c r="C1236" s="218"/>
      <c r="D1236" s="207" t="s">
        <v>191</v>
      </c>
      <c r="E1236" s="219" t="s">
        <v>22</v>
      </c>
      <c r="F1236" s="220" t="s">
        <v>2155</v>
      </c>
      <c r="G1236" s="218"/>
      <c r="H1236" s="221">
        <v>2.6</v>
      </c>
      <c r="I1236" s="222"/>
      <c r="J1236" s="218"/>
      <c r="K1236" s="218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191</v>
      </c>
      <c r="AU1236" s="227" t="s">
        <v>86</v>
      </c>
      <c r="AV1236" s="12" t="s">
        <v>86</v>
      </c>
      <c r="AW1236" s="12" t="s">
        <v>41</v>
      </c>
      <c r="AX1236" s="12" t="s">
        <v>77</v>
      </c>
      <c r="AY1236" s="227" t="s">
        <v>174</v>
      </c>
    </row>
    <row r="1237" spans="2:51" s="12" customFormat="1" ht="13.5">
      <c r="B1237" s="217"/>
      <c r="C1237" s="218"/>
      <c r="D1237" s="207" t="s">
        <v>191</v>
      </c>
      <c r="E1237" s="219" t="s">
        <v>22</v>
      </c>
      <c r="F1237" s="220" t="s">
        <v>2156</v>
      </c>
      <c r="G1237" s="218"/>
      <c r="H1237" s="221">
        <v>4.7</v>
      </c>
      <c r="I1237" s="222"/>
      <c r="J1237" s="218"/>
      <c r="K1237" s="218"/>
      <c r="L1237" s="223"/>
      <c r="M1237" s="224"/>
      <c r="N1237" s="225"/>
      <c r="O1237" s="225"/>
      <c r="P1237" s="225"/>
      <c r="Q1237" s="225"/>
      <c r="R1237" s="225"/>
      <c r="S1237" s="225"/>
      <c r="T1237" s="226"/>
      <c r="AT1237" s="227" t="s">
        <v>191</v>
      </c>
      <c r="AU1237" s="227" t="s">
        <v>86</v>
      </c>
      <c r="AV1237" s="12" t="s">
        <v>86</v>
      </c>
      <c r="AW1237" s="12" t="s">
        <v>41</v>
      </c>
      <c r="AX1237" s="12" t="s">
        <v>77</v>
      </c>
      <c r="AY1237" s="227" t="s">
        <v>174</v>
      </c>
    </row>
    <row r="1238" spans="2:51" s="12" customFormat="1" ht="13.5">
      <c r="B1238" s="217"/>
      <c r="C1238" s="218"/>
      <c r="D1238" s="207" t="s">
        <v>191</v>
      </c>
      <c r="E1238" s="219" t="s">
        <v>22</v>
      </c>
      <c r="F1238" s="220" t="s">
        <v>22</v>
      </c>
      <c r="G1238" s="218"/>
      <c r="H1238" s="221">
        <v>0</v>
      </c>
      <c r="I1238" s="222"/>
      <c r="J1238" s="218"/>
      <c r="K1238" s="218"/>
      <c r="L1238" s="223"/>
      <c r="M1238" s="224"/>
      <c r="N1238" s="225"/>
      <c r="O1238" s="225"/>
      <c r="P1238" s="225"/>
      <c r="Q1238" s="225"/>
      <c r="R1238" s="225"/>
      <c r="S1238" s="225"/>
      <c r="T1238" s="226"/>
      <c r="AT1238" s="227" t="s">
        <v>191</v>
      </c>
      <c r="AU1238" s="227" t="s">
        <v>86</v>
      </c>
      <c r="AV1238" s="12" t="s">
        <v>86</v>
      </c>
      <c r="AW1238" s="12" t="s">
        <v>41</v>
      </c>
      <c r="AX1238" s="12" t="s">
        <v>77</v>
      </c>
      <c r="AY1238" s="227" t="s">
        <v>174</v>
      </c>
    </row>
    <row r="1239" spans="2:51" s="12" customFormat="1" ht="13.5">
      <c r="B1239" s="217"/>
      <c r="C1239" s="218"/>
      <c r="D1239" s="207" t="s">
        <v>191</v>
      </c>
      <c r="E1239" s="219" t="s">
        <v>22</v>
      </c>
      <c r="F1239" s="220" t="s">
        <v>2157</v>
      </c>
      <c r="G1239" s="218"/>
      <c r="H1239" s="221">
        <v>5.4</v>
      </c>
      <c r="I1239" s="222"/>
      <c r="J1239" s="218"/>
      <c r="K1239" s="218"/>
      <c r="L1239" s="223"/>
      <c r="M1239" s="224"/>
      <c r="N1239" s="225"/>
      <c r="O1239" s="225"/>
      <c r="P1239" s="225"/>
      <c r="Q1239" s="225"/>
      <c r="R1239" s="225"/>
      <c r="S1239" s="225"/>
      <c r="T1239" s="226"/>
      <c r="AT1239" s="227" t="s">
        <v>191</v>
      </c>
      <c r="AU1239" s="227" t="s">
        <v>86</v>
      </c>
      <c r="AV1239" s="12" t="s">
        <v>86</v>
      </c>
      <c r="AW1239" s="12" t="s">
        <v>41</v>
      </c>
      <c r="AX1239" s="12" t="s">
        <v>77</v>
      </c>
      <c r="AY1239" s="227" t="s">
        <v>174</v>
      </c>
    </row>
    <row r="1240" spans="2:51" s="12" customFormat="1" ht="13.5">
      <c r="B1240" s="217"/>
      <c r="C1240" s="218"/>
      <c r="D1240" s="207" t="s">
        <v>191</v>
      </c>
      <c r="E1240" s="219" t="s">
        <v>22</v>
      </c>
      <c r="F1240" s="220" t="s">
        <v>2158</v>
      </c>
      <c r="G1240" s="218"/>
      <c r="H1240" s="221">
        <v>27</v>
      </c>
      <c r="I1240" s="222"/>
      <c r="J1240" s="218"/>
      <c r="K1240" s="218"/>
      <c r="L1240" s="223"/>
      <c r="M1240" s="224"/>
      <c r="N1240" s="225"/>
      <c r="O1240" s="225"/>
      <c r="P1240" s="225"/>
      <c r="Q1240" s="225"/>
      <c r="R1240" s="225"/>
      <c r="S1240" s="225"/>
      <c r="T1240" s="226"/>
      <c r="AT1240" s="227" t="s">
        <v>191</v>
      </c>
      <c r="AU1240" s="227" t="s">
        <v>86</v>
      </c>
      <c r="AV1240" s="12" t="s">
        <v>86</v>
      </c>
      <c r="AW1240" s="12" t="s">
        <v>41</v>
      </c>
      <c r="AX1240" s="12" t="s">
        <v>77</v>
      </c>
      <c r="AY1240" s="227" t="s">
        <v>174</v>
      </c>
    </row>
    <row r="1241" spans="2:51" s="12" customFormat="1" ht="13.5">
      <c r="B1241" s="217"/>
      <c r="C1241" s="218"/>
      <c r="D1241" s="207" t="s">
        <v>191</v>
      </c>
      <c r="E1241" s="219" t="s">
        <v>22</v>
      </c>
      <c r="F1241" s="220" t="s">
        <v>2159</v>
      </c>
      <c r="G1241" s="218"/>
      <c r="H1241" s="221">
        <v>3.3</v>
      </c>
      <c r="I1241" s="222"/>
      <c r="J1241" s="218"/>
      <c r="K1241" s="218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191</v>
      </c>
      <c r="AU1241" s="227" t="s">
        <v>86</v>
      </c>
      <c r="AV1241" s="12" t="s">
        <v>86</v>
      </c>
      <c r="AW1241" s="12" t="s">
        <v>41</v>
      </c>
      <c r="AX1241" s="12" t="s">
        <v>77</v>
      </c>
      <c r="AY1241" s="227" t="s">
        <v>174</v>
      </c>
    </row>
    <row r="1242" spans="2:51" s="12" customFormat="1" ht="13.5">
      <c r="B1242" s="217"/>
      <c r="C1242" s="218"/>
      <c r="D1242" s="207" t="s">
        <v>191</v>
      </c>
      <c r="E1242" s="219" t="s">
        <v>22</v>
      </c>
      <c r="F1242" s="220" t="s">
        <v>2160</v>
      </c>
      <c r="G1242" s="218"/>
      <c r="H1242" s="221">
        <v>4.3</v>
      </c>
      <c r="I1242" s="222"/>
      <c r="J1242" s="218"/>
      <c r="K1242" s="218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191</v>
      </c>
      <c r="AU1242" s="227" t="s">
        <v>86</v>
      </c>
      <c r="AV1242" s="12" t="s">
        <v>86</v>
      </c>
      <c r="AW1242" s="12" t="s">
        <v>41</v>
      </c>
      <c r="AX1242" s="12" t="s">
        <v>77</v>
      </c>
      <c r="AY1242" s="227" t="s">
        <v>174</v>
      </c>
    </row>
    <row r="1243" spans="2:51" s="12" customFormat="1" ht="13.5">
      <c r="B1243" s="217"/>
      <c r="C1243" s="218"/>
      <c r="D1243" s="207" t="s">
        <v>191</v>
      </c>
      <c r="E1243" s="219" t="s">
        <v>22</v>
      </c>
      <c r="F1243" s="220" t="s">
        <v>2161</v>
      </c>
      <c r="G1243" s="218"/>
      <c r="H1243" s="221">
        <v>1.9</v>
      </c>
      <c r="I1243" s="222"/>
      <c r="J1243" s="218"/>
      <c r="K1243" s="218"/>
      <c r="L1243" s="223"/>
      <c r="M1243" s="224"/>
      <c r="N1243" s="225"/>
      <c r="O1243" s="225"/>
      <c r="P1243" s="225"/>
      <c r="Q1243" s="225"/>
      <c r="R1243" s="225"/>
      <c r="S1243" s="225"/>
      <c r="T1243" s="226"/>
      <c r="AT1243" s="227" t="s">
        <v>191</v>
      </c>
      <c r="AU1243" s="227" t="s">
        <v>86</v>
      </c>
      <c r="AV1243" s="12" t="s">
        <v>86</v>
      </c>
      <c r="AW1243" s="12" t="s">
        <v>41</v>
      </c>
      <c r="AX1243" s="12" t="s">
        <v>77</v>
      </c>
      <c r="AY1243" s="227" t="s">
        <v>174</v>
      </c>
    </row>
    <row r="1244" spans="2:51" s="12" customFormat="1" ht="13.5">
      <c r="B1244" s="217"/>
      <c r="C1244" s="218"/>
      <c r="D1244" s="207" t="s">
        <v>191</v>
      </c>
      <c r="E1244" s="219" t="s">
        <v>22</v>
      </c>
      <c r="F1244" s="220" t="s">
        <v>2162</v>
      </c>
      <c r="G1244" s="218"/>
      <c r="H1244" s="221">
        <v>5.2</v>
      </c>
      <c r="I1244" s="222"/>
      <c r="J1244" s="218"/>
      <c r="K1244" s="218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191</v>
      </c>
      <c r="AU1244" s="227" t="s">
        <v>86</v>
      </c>
      <c r="AV1244" s="12" t="s">
        <v>86</v>
      </c>
      <c r="AW1244" s="12" t="s">
        <v>41</v>
      </c>
      <c r="AX1244" s="12" t="s">
        <v>77</v>
      </c>
      <c r="AY1244" s="227" t="s">
        <v>174</v>
      </c>
    </row>
    <row r="1245" spans="2:51" s="12" customFormat="1" ht="13.5">
      <c r="B1245" s="217"/>
      <c r="C1245" s="218"/>
      <c r="D1245" s="207" t="s">
        <v>191</v>
      </c>
      <c r="E1245" s="219" t="s">
        <v>22</v>
      </c>
      <c r="F1245" s="220" t="s">
        <v>2163</v>
      </c>
      <c r="G1245" s="218"/>
      <c r="H1245" s="221">
        <v>2.4</v>
      </c>
      <c r="I1245" s="222"/>
      <c r="J1245" s="218"/>
      <c r="K1245" s="218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191</v>
      </c>
      <c r="AU1245" s="227" t="s">
        <v>86</v>
      </c>
      <c r="AV1245" s="12" t="s">
        <v>86</v>
      </c>
      <c r="AW1245" s="12" t="s">
        <v>41</v>
      </c>
      <c r="AX1245" s="12" t="s">
        <v>77</v>
      </c>
      <c r="AY1245" s="227" t="s">
        <v>174</v>
      </c>
    </row>
    <row r="1246" spans="2:51" s="12" customFormat="1" ht="13.5">
      <c r="B1246" s="217"/>
      <c r="C1246" s="218"/>
      <c r="D1246" s="207" t="s">
        <v>191</v>
      </c>
      <c r="E1246" s="219" t="s">
        <v>22</v>
      </c>
      <c r="F1246" s="220" t="s">
        <v>2164</v>
      </c>
      <c r="G1246" s="218"/>
      <c r="H1246" s="221">
        <v>4.5</v>
      </c>
      <c r="I1246" s="222"/>
      <c r="J1246" s="218"/>
      <c r="K1246" s="218"/>
      <c r="L1246" s="223"/>
      <c r="M1246" s="224"/>
      <c r="N1246" s="225"/>
      <c r="O1246" s="225"/>
      <c r="P1246" s="225"/>
      <c r="Q1246" s="225"/>
      <c r="R1246" s="225"/>
      <c r="S1246" s="225"/>
      <c r="T1246" s="226"/>
      <c r="AT1246" s="227" t="s">
        <v>191</v>
      </c>
      <c r="AU1246" s="227" t="s">
        <v>86</v>
      </c>
      <c r="AV1246" s="12" t="s">
        <v>86</v>
      </c>
      <c r="AW1246" s="12" t="s">
        <v>41</v>
      </c>
      <c r="AX1246" s="12" t="s">
        <v>77</v>
      </c>
      <c r="AY1246" s="227" t="s">
        <v>174</v>
      </c>
    </row>
    <row r="1247" spans="2:51" s="12" customFormat="1" ht="13.5">
      <c r="B1247" s="217"/>
      <c r="C1247" s="218"/>
      <c r="D1247" s="207" t="s">
        <v>191</v>
      </c>
      <c r="E1247" s="219" t="s">
        <v>22</v>
      </c>
      <c r="F1247" s="220" t="s">
        <v>2165</v>
      </c>
      <c r="G1247" s="218"/>
      <c r="H1247" s="221">
        <v>2.6</v>
      </c>
      <c r="I1247" s="222"/>
      <c r="J1247" s="218"/>
      <c r="K1247" s="218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191</v>
      </c>
      <c r="AU1247" s="227" t="s">
        <v>86</v>
      </c>
      <c r="AV1247" s="12" t="s">
        <v>86</v>
      </c>
      <c r="AW1247" s="12" t="s">
        <v>41</v>
      </c>
      <c r="AX1247" s="12" t="s">
        <v>77</v>
      </c>
      <c r="AY1247" s="227" t="s">
        <v>174</v>
      </c>
    </row>
    <row r="1248" spans="2:51" s="12" customFormat="1" ht="13.5">
      <c r="B1248" s="217"/>
      <c r="C1248" s="218"/>
      <c r="D1248" s="207" t="s">
        <v>191</v>
      </c>
      <c r="E1248" s="219" t="s">
        <v>22</v>
      </c>
      <c r="F1248" s="220" t="s">
        <v>2166</v>
      </c>
      <c r="G1248" s="218"/>
      <c r="H1248" s="221">
        <v>0.9</v>
      </c>
      <c r="I1248" s="222"/>
      <c r="J1248" s="218"/>
      <c r="K1248" s="218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191</v>
      </c>
      <c r="AU1248" s="227" t="s">
        <v>86</v>
      </c>
      <c r="AV1248" s="12" t="s">
        <v>86</v>
      </c>
      <c r="AW1248" s="12" t="s">
        <v>41</v>
      </c>
      <c r="AX1248" s="12" t="s">
        <v>77</v>
      </c>
      <c r="AY1248" s="227" t="s">
        <v>174</v>
      </c>
    </row>
    <row r="1249" spans="2:65" s="12" customFormat="1" ht="13.5">
      <c r="B1249" s="217"/>
      <c r="C1249" s="218"/>
      <c r="D1249" s="207" t="s">
        <v>191</v>
      </c>
      <c r="E1249" s="219" t="s">
        <v>22</v>
      </c>
      <c r="F1249" s="220" t="s">
        <v>2167</v>
      </c>
      <c r="G1249" s="218"/>
      <c r="H1249" s="221">
        <v>4.0999999999999996</v>
      </c>
      <c r="I1249" s="222"/>
      <c r="J1249" s="218"/>
      <c r="K1249" s="218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191</v>
      </c>
      <c r="AU1249" s="227" t="s">
        <v>86</v>
      </c>
      <c r="AV1249" s="12" t="s">
        <v>86</v>
      </c>
      <c r="AW1249" s="12" t="s">
        <v>41</v>
      </c>
      <c r="AX1249" s="12" t="s">
        <v>77</v>
      </c>
      <c r="AY1249" s="227" t="s">
        <v>174</v>
      </c>
    </row>
    <row r="1250" spans="2:65" s="12" customFormat="1" ht="13.5">
      <c r="B1250" s="217"/>
      <c r="C1250" s="218"/>
      <c r="D1250" s="207" t="s">
        <v>191</v>
      </c>
      <c r="E1250" s="219" t="s">
        <v>22</v>
      </c>
      <c r="F1250" s="220" t="s">
        <v>2168</v>
      </c>
      <c r="G1250" s="218"/>
      <c r="H1250" s="221">
        <v>1.8</v>
      </c>
      <c r="I1250" s="222"/>
      <c r="J1250" s="218"/>
      <c r="K1250" s="218"/>
      <c r="L1250" s="223"/>
      <c r="M1250" s="224"/>
      <c r="N1250" s="225"/>
      <c r="O1250" s="225"/>
      <c r="P1250" s="225"/>
      <c r="Q1250" s="225"/>
      <c r="R1250" s="225"/>
      <c r="S1250" s="225"/>
      <c r="T1250" s="226"/>
      <c r="AT1250" s="227" t="s">
        <v>191</v>
      </c>
      <c r="AU1250" s="227" t="s">
        <v>86</v>
      </c>
      <c r="AV1250" s="12" t="s">
        <v>86</v>
      </c>
      <c r="AW1250" s="12" t="s">
        <v>41</v>
      </c>
      <c r="AX1250" s="12" t="s">
        <v>77</v>
      </c>
      <c r="AY1250" s="227" t="s">
        <v>174</v>
      </c>
    </row>
    <row r="1251" spans="2:65" s="12" customFormat="1" ht="13.5">
      <c r="B1251" s="217"/>
      <c r="C1251" s="218"/>
      <c r="D1251" s="207" t="s">
        <v>191</v>
      </c>
      <c r="E1251" s="219" t="s">
        <v>22</v>
      </c>
      <c r="F1251" s="220" t="s">
        <v>2169</v>
      </c>
      <c r="G1251" s="218"/>
      <c r="H1251" s="221">
        <v>1.8</v>
      </c>
      <c r="I1251" s="222"/>
      <c r="J1251" s="218"/>
      <c r="K1251" s="218"/>
      <c r="L1251" s="223"/>
      <c r="M1251" s="224"/>
      <c r="N1251" s="225"/>
      <c r="O1251" s="225"/>
      <c r="P1251" s="225"/>
      <c r="Q1251" s="225"/>
      <c r="R1251" s="225"/>
      <c r="S1251" s="225"/>
      <c r="T1251" s="226"/>
      <c r="AT1251" s="227" t="s">
        <v>191</v>
      </c>
      <c r="AU1251" s="227" t="s">
        <v>86</v>
      </c>
      <c r="AV1251" s="12" t="s">
        <v>86</v>
      </c>
      <c r="AW1251" s="12" t="s">
        <v>41</v>
      </c>
      <c r="AX1251" s="12" t="s">
        <v>77</v>
      </c>
      <c r="AY1251" s="227" t="s">
        <v>174</v>
      </c>
    </row>
    <row r="1252" spans="2:65" s="12" customFormat="1" ht="13.5">
      <c r="B1252" s="217"/>
      <c r="C1252" s="218"/>
      <c r="D1252" s="207" t="s">
        <v>191</v>
      </c>
      <c r="E1252" s="219" t="s">
        <v>22</v>
      </c>
      <c r="F1252" s="220" t="s">
        <v>2170</v>
      </c>
      <c r="G1252" s="218"/>
      <c r="H1252" s="221">
        <v>4.5</v>
      </c>
      <c r="I1252" s="222"/>
      <c r="J1252" s="218"/>
      <c r="K1252" s="218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191</v>
      </c>
      <c r="AU1252" s="227" t="s">
        <v>86</v>
      </c>
      <c r="AV1252" s="12" t="s">
        <v>86</v>
      </c>
      <c r="AW1252" s="12" t="s">
        <v>41</v>
      </c>
      <c r="AX1252" s="12" t="s">
        <v>77</v>
      </c>
      <c r="AY1252" s="227" t="s">
        <v>174</v>
      </c>
    </row>
    <row r="1253" spans="2:65" s="12" customFormat="1" ht="13.5">
      <c r="B1253" s="217"/>
      <c r="C1253" s="218"/>
      <c r="D1253" s="207" t="s">
        <v>191</v>
      </c>
      <c r="E1253" s="219" t="s">
        <v>22</v>
      </c>
      <c r="F1253" s="220" t="s">
        <v>2171</v>
      </c>
      <c r="G1253" s="218"/>
      <c r="H1253" s="221">
        <v>2.5</v>
      </c>
      <c r="I1253" s="222"/>
      <c r="J1253" s="218"/>
      <c r="K1253" s="218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191</v>
      </c>
      <c r="AU1253" s="227" t="s">
        <v>86</v>
      </c>
      <c r="AV1253" s="12" t="s">
        <v>86</v>
      </c>
      <c r="AW1253" s="12" t="s">
        <v>41</v>
      </c>
      <c r="AX1253" s="12" t="s">
        <v>77</v>
      </c>
      <c r="AY1253" s="227" t="s">
        <v>174</v>
      </c>
    </row>
    <row r="1254" spans="2:65" s="12" customFormat="1" ht="13.5">
      <c r="B1254" s="217"/>
      <c r="C1254" s="218"/>
      <c r="D1254" s="207" t="s">
        <v>191</v>
      </c>
      <c r="E1254" s="219" t="s">
        <v>22</v>
      </c>
      <c r="F1254" s="220" t="s">
        <v>22</v>
      </c>
      <c r="G1254" s="218"/>
      <c r="H1254" s="221">
        <v>0</v>
      </c>
      <c r="I1254" s="222"/>
      <c r="J1254" s="218"/>
      <c r="K1254" s="218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191</v>
      </c>
      <c r="AU1254" s="227" t="s">
        <v>86</v>
      </c>
      <c r="AV1254" s="12" t="s">
        <v>86</v>
      </c>
      <c r="AW1254" s="12" t="s">
        <v>41</v>
      </c>
      <c r="AX1254" s="12" t="s">
        <v>77</v>
      </c>
      <c r="AY1254" s="227" t="s">
        <v>174</v>
      </c>
    </row>
    <row r="1255" spans="2:65" s="13" customFormat="1" ht="13.5">
      <c r="B1255" s="228"/>
      <c r="C1255" s="229"/>
      <c r="D1255" s="230" t="s">
        <v>191</v>
      </c>
      <c r="E1255" s="231" t="s">
        <v>22</v>
      </c>
      <c r="F1255" s="232" t="s">
        <v>206</v>
      </c>
      <c r="G1255" s="229"/>
      <c r="H1255" s="233">
        <v>97</v>
      </c>
      <c r="I1255" s="234"/>
      <c r="J1255" s="229"/>
      <c r="K1255" s="229"/>
      <c r="L1255" s="235"/>
      <c r="M1255" s="236"/>
      <c r="N1255" s="237"/>
      <c r="O1255" s="237"/>
      <c r="P1255" s="237"/>
      <c r="Q1255" s="237"/>
      <c r="R1255" s="237"/>
      <c r="S1255" s="237"/>
      <c r="T1255" s="238"/>
      <c r="AT1255" s="239" t="s">
        <v>191</v>
      </c>
      <c r="AU1255" s="239" t="s">
        <v>86</v>
      </c>
      <c r="AV1255" s="13" t="s">
        <v>181</v>
      </c>
      <c r="AW1255" s="13" t="s">
        <v>41</v>
      </c>
      <c r="AX1255" s="13" t="s">
        <v>24</v>
      </c>
      <c r="AY1255" s="239" t="s">
        <v>174</v>
      </c>
    </row>
    <row r="1256" spans="2:65" s="1" customFormat="1" ht="31.5" customHeight="1">
      <c r="B1256" s="41"/>
      <c r="C1256" s="245" t="s">
        <v>2172</v>
      </c>
      <c r="D1256" s="245" t="s">
        <v>253</v>
      </c>
      <c r="E1256" s="246" t="s">
        <v>2173</v>
      </c>
      <c r="F1256" s="247" t="s">
        <v>2174</v>
      </c>
      <c r="G1256" s="248" t="s">
        <v>223</v>
      </c>
      <c r="H1256" s="249">
        <v>51.3</v>
      </c>
      <c r="I1256" s="250"/>
      <c r="J1256" s="251">
        <f>ROUND(I1256*H1256,2)</f>
        <v>0</v>
      </c>
      <c r="K1256" s="247" t="s">
        <v>22</v>
      </c>
      <c r="L1256" s="252"/>
      <c r="M1256" s="253" t="s">
        <v>22</v>
      </c>
      <c r="N1256" s="254" t="s">
        <v>48</v>
      </c>
      <c r="O1256" s="42"/>
      <c r="P1256" s="202">
        <f>O1256*H1256</f>
        <v>0</v>
      </c>
      <c r="Q1256" s="202">
        <v>9.7999999999999997E-3</v>
      </c>
      <c r="R1256" s="202">
        <f>Q1256*H1256</f>
        <v>0.50273999999999996</v>
      </c>
      <c r="S1256" s="202">
        <v>0</v>
      </c>
      <c r="T1256" s="203">
        <f>S1256*H1256</f>
        <v>0</v>
      </c>
      <c r="AR1256" s="24" t="s">
        <v>385</v>
      </c>
      <c r="AT1256" s="24" t="s">
        <v>253</v>
      </c>
      <c r="AU1256" s="24" t="s">
        <v>86</v>
      </c>
      <c r="AY1256" s="24" t="s">
        <v>174</v>
      </c>
      <c r="BE1256" s="204">
        <f>IF(N1256="základní",J1256,0)</f>
        <v>0</v>
      </c>
      <c r="BF1256" s="204">
        <f>IF(N1256="snížená",J1256,0)</f>
        <v>0</v>
      </c>
      <c r="BG1256" s="204">
        <f>IF(N1256="zákl. přenesená",J1256,0)</f>
        <v>0</v>
      </c>
      <c r="BH1256" s="204">
        <f>IF(N1256="sníž. přenesená",J1256,0)</f>
        <v>0</v>
      </c>
      <c r="BI1256" s="204">
        <f>IF(N1256="nulová",J1256,0)</f>
        <v>0</v>
      </c>
      <c r="BJ1256" s="24" t="s">
        <v>24</v>
      </c>
      <c r="BK1256" s="204">
        <f>ROUND(I1256*H1256,2)</f>
        <v>0</v>
      </c>
      <c r="BL1256" s="24" t="s">
        <v>269</v>
      </c>
      <c r="BM1256" s="24" t="s">
        <v>2175</v>
      </c>
    </row>
    <row r="1257" spans="2:65" s="11" customFormat="1" ht="13.5">
      <c r="B1257" s="205"/>
      <c r="C1257" s="206"/>
      <c r="D1257" s="207" t="s">
        <v>191</v>
      </c>
      <c r="E1257" s="208" t="s">
        <v>22</v>
      </c>
      <c r="F1257" s="209" t="s">
        <v>535</v>
      </c>
      <c r="G1257" s="206"/>
      <c r="H1257" s="210" t="s">
        <v>22</v>
      </c>
      <c r="I1257" s="211"/>
      <c r="J1257" s="206"/>
      <c r="K1257" s="206"/>
      <c r="L1257" s="212"/>
      <c r="M1257" s="213"/>
      <c r="N1257" s="214"/>
      <c r="O1257" s="214"/>
      <c r="P1257" s="214"/>
      <c r="Q1257" s="214"/>
      <c r="R1257" s="214"/>
      <c r="S1257" s="214"/>
      <c r="T1257" s="215"/>
      <c r="AT1257" s="216" t="s">
        <v>191</v>
      </c>
      <c r="AU1257" s="216" t="s">
        <v>86</v>
      </c>
      <c r="AV1257" s="11" t="s">
        <v>24</v>
      </c>
      <c r="AW1257" s="11" t="s">
        <v>41</v>
      </c>
      <c r="AX1257" s="11" t="s">
        <v>77</v>
      </c>
      <c r="AY1257" s="216" t="s">
        <v>174</v>
      </c>
    </row>
    <row r="1258" spans="2:65" s="12" customFormat="1" ht="13.5">
      <c r="B1258" s="217"/>
      <c r="C1258" s="218"/>
      <c r="D1258" s="207" t="s">
        <v>191</v>
      </c>
      <c r="E1258" s="219" t="s">
        <v>22</v>
      </c>
      <c r="F1258" s="220" t="s">
        <v>2176</v>
      </c>
      <c r="G1258" s="218"/>
      <c r="H1258" s="221">
        <v>14.6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191</v>
      </c>
      <c r="AU1258" s="227" t="s">
        <v>86</v>
      </c>
      <c r="AV1258" s="12" t="s">
        <v>86</v>
      </c>
      <c r="AW1258" s="12" t="s">
        <v>41</v>
      </c>
      <c r="AX1258" s="12" t="s">
        <v>77</v>
      </c>
      <c r="AY1258" s="227" t="s">
        <v>174</v>
      </c>
    </row>
    <row r="1259" spans="2:65" s="12" customFormat="1" ht="13.5">
      <c r="B1259" s="217"/>
      <c r="C1259" s="218"/>
      <c r="D1259" s="207" t="s">
        <v>191</v>
      </c>
      <c r="E1259" s="219" t="s">
        <v>22</v>
      </c>
      <c r="F1259" s="220" t="s">
        <v>2177</v>
      </c>
      <c r="G1259" s="218"/>
      <c r="H1259" s="221">
        <v>7.1</v>
      </c>
      <c r="I1259" s="222"/>
      <c r="J1259" s="218"/>
      <c r="K1259" s="218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191</v>
      </c>
      <c r="AU1259" s="227" t="s">
        <v>86</v>
      </c>
      <c r="AV1259" s="12" t="s">
        <v>86</v>
      </c>
      <c r="AW1259" s="12" t="s">
        <v>41</v>
      </c>
      <c r="AX1259" s="12" t="s">
        <v>77</v>
      </c>
      <c r="AY1259" s="227" t="s">
        <v>174</v>
      </c>
    </row>
    <row r="1260" spans="2:65" s="11" customFormat="1" ht="13.5">
      <c r="B1260" s="205"/>
      <c r="C1260" s="206"/>
      <c r="D1260" s="207" t="s">
        <v>191</v>
      </c>
      <c r="E1260" s="208" t="s">
        <v>22</v>
      </c>
      <c r="F1260" s="209" t="s">
        <v>2178</v>
      </c>
      <c r="G1260" s="206"/>
      <c r="H1260" s="210" t="s">
        <v>22</v>
      </c>
      <c r="I1260" s="211"/>
      <c r="J1260" s="206"/>
      <c r="K1260" s="206"/>
      <c r="L1260" s="212"/>
      <c r="M1260" s="213"/>
      <c r="N1260" s="214"/>
      <c r="O1260" s="214"/>
      <c r="P1260" s="214"/>
      <c r="Q1260" s="214"/>
      <c r="R1260" s="214"/>
      <c r="S1260" s="214"/>
      <c r="T1260" s="215"/>
      <c r="AT1260" s="216" t="s">
        <v>191</v>
      </c>
      <c r="AU1260" s="216" t="s">
        <v>86</v>
      </c>
      <c r="AV1260" s="11" t="s">
        <v>24</v>
      </c>
      <c r="AW1260" s="11" t="s">
        <v>41</v>
      </c>
      <c r="AX1260" s="11" t="s">
        <v>77</v>
      </c>
      <c r="AY1260" s="216" t="s">
        <v>174</v>
      </c>
    </row>
    <row r="1261" spans="2:65" s="12" customFormat="1" ht="13.5">
      <c r="B1261" s="217"/>
      <c r="C1261" s="218"/>
      <c r="D1261" s="207" t="s">
        <v>191</v>
      </c>
      <c r="E1261" s="219" t="s">
        <v>22</v>
      </c>
      <c r="F1261" s="220" t="s">
        <v>2179</v>
      </c>
      <c r="G1261" s="218"/>
      <c r="H1261" s="221">
        <v>15.6</v>
      </c>
      <c r="I1261" s="222"/>
      <c r="J1261" s="218"/>
      <c r="K1261" s="218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191</v>
      </c>
      <c r="AU1261" s="227" t="s">
        <v>86</v>
      </c>
      <c r="AV1261" s="12" t="s">
        <v>86</v>
      </c>
      <c r="AW1261" s="12" t="s">
        <v>41</v>
      </c>
      <c r="AX1261" s="12" t="s">
        <v>77</v>
      </c>
      <c r="AY1261" s="227" t="s">
        <v>174</v>
      </c>
    </row>
    <row r="1262" spans="2:65" s="11" customFormat="1" ht="13.5">
      <c r="B1262" s="205"/>
      <c r="C1262" s="206"/>
      <c r="D1262" s="207" t="s">
        <v>191</v>
      </c>
      <c r="E1262" s="208" t="s">
        <v>22</v>
      </c>
      <c r="F1262" s="209" t="s">
        <v>2180</v>
      </c>
      <c r="G1262" s="206"/>
      <c r="H1262" s="210" t="s">
        <v>22</v>
      </c>
      <c r="I1262" s="211"/>
      <c r="J1262" s="206"/>
      <c r="K1262" s="206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191</v>
      </c>
      <c r="AU1262" s="216" t="s">
        <v>86</v>
      </c>
      <c r="AV1262" s="11" t="s">
        <v>24</v>
      </c>
      <c r="AW1262" s="11" t="s">
        <v>41</v>
      </c>
      <c r="AX1262" s="11" t="s">
        <v>77</v>
      </c>
      <c r="AY1262" s="216" t="s">
        <v>174</v>
      </c>
    </row>
    <row r="1263" spans="2:65" s="12" customFormat="1" ht="13.5">
      <c r="B1263" s="217"/>
      <c r="C1263" s="218"/>
      <c r="D1263" s="207" t="s">
        <v>191</v>
      </c>
      <c r="E1263" s="219" t="s">
        <v>22</v>
      </c>
      <c r="F1263" s="220" t="s">
        <v>2181</v>
      </c>
      <c r="G1263" s="218"/>
      <c r="H1263" s="221">
        <v>14</v>
      </c>
      <c r="I1263" s="222"/>
      <c r="J1263" s="218"/>
      <c r="K1263" s="218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191</v>
      </c>
      <c r="AU1263" s="227" t="s">
        <v>86</v>
      </c>
      <c r="AV1263" s="12" t="s">
        <v>86</v>
      </c>
      <c r="AW1263" s="12" t="s">
        <v>41</v>
      </c>
      <c r="AX1263" s="12" t="s">
        <v>77</v>
      </c>
      <c r="AY1263" s="227" t="s">
        <v>174</v>
      </c>
    </row>
    <row r="1264" spans="2:65" s="13" customFormat="1" ht="13.5">
      <c r="B1264" s="228"/>
      <c r="C1264" s="229"/>
      <c r="D1264" s="230" t="s">
        <v>191</v>
      </c>
      <c r="E1264" s="231" t="s">
        <v>22</v>
      </c>
      <c r="F1264" s="232" t="s">
        <v>206</v>
      </c>
      <c r="G1264" s="229"/>
      <c r="H1264" s="233">
        <v>51.3</v>
      </c>
      <c r="I1264" s="234"/>
      <c r="J1264" s="229"/>
      <c r="K1264" s="229"/>
      <c r="L1264" s="235"/>
      <c r="M1264" s="236"/>
      <c r="N1264" s="237"/>
      <c r="O1264" s="237"/>
      <c r="P1264" s="237"/>
      <c r="Q1264" s="237"/>
      <c r="R1264" s="237"/>
      <c r="S1264" s="237"/>
      <c r="T1264" s="238"/>
      <c r="AT1264" s="239" t="s">
        <v>191</v>
      </c>
      <c r="AU1264" s="239" t="s">
        <v>86</v>
      </c>
      <c r="AV1264" s="13" t="s">
        <v>181</v>
      </c>
      <c r="AW1264" s="13" t="s">
        <v>41</v>
      </c>
      <c r="AX1264" s="13" t="s">
        <v>24</v>
      </c>
      <c r="AY1264" s="239" t="s">
        <v>174</v>
      </c>
    </row>
    <row r="1265" spans="2:65" s="1" customFormat="1" ht="22.5" customHeight="1">
      <c r="B1265" s="41"/>
      <c r="C1265" s="193" t="s">
        <v>2182</v>
      </c>
      <c r="D1265" s="193" t="s">
        <v>176</v>
      </c>
      <c r="E1265" s="194" t="s">
        <v>2183</v>
      </c>
      <c r="F1265" s="195" t="s">
        <v>2184</v>
      </c>
      <c r="G1265" s="196" t="s">
        <v>223</v>
      </c>
      <c r="H1265" s="197">
        <v>0.9</v>
      </c>
      <c r="I1265" s="198"/>
      <c r="J1265" s="199">
        <f>ROUND(I1265*H1265,2)</f>
        <v>0</v>
      </c>
      <c r="K1265" s="195" t="s">
        <v>180</v>
      </c>
      <c r="L1265" s="61"/>
      <c r="M1265" s="200" t="s">
        <v>22</v>
      </c>
      <c r="N1265" s="201" t="s">
        <v>48</v>
      </c>
      <c r="O1265" s="42"/>
      <c r="P1265" s="202">
        <f>O1265*H1265</f>
        <v>0</v>
      </c>
      <c r="Q1265" s="202">
        <v>5.8E-4</v>
      </c>
      <c r="R1265" s="202">
        <f>Q1265*H1265</f>
        <v>5.22E-4</v>
      </c>
      <c r="S1265" s="202">
        <v>0</v>
      </c>
      <c r="T1265" s="203">
        <f>S1265*H1265</f>
        <v>0</v>
      </c>
      <c r="AR1265" s="24" t="s">
        <v>269</v>
      </c>
      <c r="AT1265" s="24" t="s">
        <v>176</v>
      </c>
      <c r="AU1265" s="24" t="s">
        <v>86</v>
      </c>
      <c r="AY1265" s="24" t="s">
        <v>174</v>
      </c>
      <c r="BE1265" s="204">
        <f>IF(N1265="základní",J1265,0)</f>
        <v>0</v>
      </c>
      <c r="BF1265" s="204">
        <f>IF(N1265="snížená",J1265,0)</f>
        <v>0</v>
      </c>
      <c r="BG1265" s="204">
        <f>IF(N1265="zákl. přenesená",J1265,0)</f>
        <v>0</v>
      </c>
      <c r="BH1265" s="204">
        <f>IF(N1265="sníž. přenesená",J1265,0)</f>
        <v>0</v>
      </c>
      <c r="BI1265" s="204">
        <f>IF(N1265="nulová",J1265,0)</f>
        <v>0</v>
      </c>
      <c r="BJ1265" s="24" t="s">
        <v>24</v>
      </c>
      <c r="BK1265" s="204">
        <f>ROUND(I1265*H1265,2)</f>
        <v>0</v>
      </c>
      <c r="BL1265" s="24" t="s">
        <v>269</v>
      </c>
      <c r="BM1265" s="24" t="s">
        <v>2185</v>
      </c>
    </row>
    <row r="1266" spans="2:65" s="12" customFormat="1" ht="13.5">
      <c r="B1266" s="217"/>
      <c r="C1266" s="218"/>
      <c r="D1266" s="207" t="s">
        <v>191</v>
      </c>
      <c r="E1266" s="219" t="s">
        <v>22</v>
      </c>
      <c r="F1266" s="220" t="s">
        <v>2186</v>
      </c>
      <c r="G1266" s="218"/>
      <c r="H1266" s="221">
        <v>0.32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191</v>
      </c>
      <c r="AU1266" s="227" t="s">
        <v>86</v>
      </c>
      <c r="AV1266" s="12" t="s">
        <v>86</v>
      </c>
      <c r="AW1266" s="12" t="s">
        <v>41</v>
      </c>
      <c r="AX1266" s="12" t="s">
        <v>77</v>
      </c>
      <c r="AY1266" s="227" t="s">
        <v>174</v>
      </c>
    </row>
    <row r="1267" spans="2:65" s="12" customFormat="1" ht="13.5">
      <c r="B1267" s="217"/>
      <c r="C1267" s="218"/>
      <c r="D1267" s="207" t="s">
        <v>191</v>
      </c>
      <c r="E1267" s="219" t="s">
        <v>22</v>
      </c>
      <c r="F1267" s="220" t="s">
        <v>2187</v>
      </c>
      <c r="G1267" s="218"/>
      <c r="H1267" s="221">
        <v>0.26</v>
      </c>
      <c r="I1267" s="222"/>
      <c r="J1267" s="218"/>
      <c r="K1267" s="218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191</v>
      </c>
      <c r="AU1267" s="227" t="s">
        <v>86</v>
      </c>
      <c r="AV1267" s="12" t="s">
        <v>86</v>
      </c>
      <c r="AW1267" s="12" t="s">
        <v>41</v>
      </c>
      <c r="AX1267" s="12" t="s">
        <v>77</v>
      </c>
      <c r="AY1267" s="227" t="s">
        <v>174</v>
      </c>
    </row>
    <row r="1268" spans="2:65" s="12" customFormat="1" ht="13.5">
      <c r="B1268" s="217"/>
      <c r="C1268" s="218"/>
      <c r="D1268" s="207" t="s">
        <v>191</v>
      </c>
      <c r="E1268" s="219" t="s">
        <v>22</v>
      </c>
      <c r="F1268" s="220" t="s">
        <v>2188</v>
      </c>
      <c r="G1268" s="218"/>
      <c r="H1268" s="221">
        <v>0.32</v>
      </c>
      <c r="I1268" s="222"/>
      <c r="J1268" s="218"/>
      <c r="K1268" s="218"/>
      <c r="L1268" s="223"/>
      <c r="M1268" s="224"/>
      <c r="N1268" s="225"/>
      <c r="O1268" s="225"/>
      <c r="P1268" s="225"/>
      <c r="Q1268" s="225"/>
      <c r="R1268" s="225"/>
      <c r="S1268" s="225"/>
      <c r="T1268" s="226"/>
      <c r="AT1268" s="227" t="s">
        <v>191</v>
      </c>
      <c r="AU1268" s="227" t="s">
        <v>86</v>
      </c>
      <c r="AV1268" s="12" t="s">
        <v>86</v>
      </c>
      <c r="AW1268" s="12" t="s">
        <v>41</v>
      </c>
      <c r="AX1268" s="12" t="s">
        <v>77</v>
      </c>
      <c r="AY1268" s="227" t="s">
        <v>174</v>
      </c>
    </row>
    <row r="1269" spans="2:65" s="12" customFormat="1" ht="13.5">
      <c r="B1269" s="217"/>
      <c r="C1269" s="218"/>
      <c r="D1269" s="207" t="s">
        <v>191</v>
      </c>
      <c r="E1269" s="219" t="s">
        <v>22</v>
      </c>
      <c r="F1269" s="220" t="s">
        <v>22</v>
      </c>
      <c r="G1269" s="218"/>
      <c r="H1269" s="221">
        <v>0</v>
      </c>
      <c r="I1269" s="222"/>
      <c r="J1269" s="218"/>
      <c r="K1269" s="218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191</v>
      </c>
      <c r="AU1269" s="227" t="s">
        <v>86</v>
      </c>
      <c r="AV1269" s="12" t="s">
        <v>86</v>
      </c>
      <c r="AW1269" s="12" t="s">
        <v>41</v>
      </c>
      <c r="AX1269" s="12" t="s">
        <v>77</v>
      </c>
      <c r="AY1269" s="227" t="s">
        <v>174</v>
      </c>
    </row>
    <row r="1270" spans="2:65" s="13" customFormat="1" ht="13.5">
      <c r="B1270" s="228"/>
      <c r="C1270" s="229"/>
      <c r="D1270" s="230" t="s">
        <v>191</v>
      </c>
      <c r="E1270" s="231" t="s">
        <v>22</v>
      </c>
      <c r="F1270" s="232" t="s">
        <v>206</v>
      </c>
      <c r="G1270" s="229"/>
      <c r="H1270" s="233">
        <v>0.9</v>
      </c>
      <c r="I1270" s="234"/>
      <c r="J1270" s="229"/>
      <c r="K1270" s="229"/>
      <c r="L1270" s="235"/>
      <c r="M1270" s="236"/>
      <c r="N1270" s="237"/>
      <c r="O1270" s="237"/>
      <c r="P1270" s="237"/>
      <c r="Q1270" s="237"/>
      <c r="R1270" s="237"/>
      <c r="S1270" s="237"/>
      <c r="T1270" s="238"/>
      <c r="AT1270" s="239" t="s">
        <v>191</v>
      </c>
      <c r="AU1270" s="239" t="s">
        <v>86</v>
      </c>
      <c r="AV1270" s="13" t="s">
        <v>181</v>
      </c>
      <c r="AW1270" s="13" t="s">
        <v>41</v>
      </c>
      <c r="AX1270" s="13" t="s">
        <v>24</v>
      </c>
      <c r="AY1270" s="239" t="s">
        <v>174</v>
      </c>
    </row>
    <row r="1271" spans="2:65" s="1" customFormat="1" ht="31.5" customHeight="1">
      <c r="B1271" s="41"/>
      <c r="C1271" s="193" t="s">
        <v>2189</v>
      </c>
      <c r="D1271" s="193" t="s">
        <v>176</v>
      </c>
      <c r="E1271" s="194" t="s">
        <v>2190</v>
      </c>
      <c r="F1271" s="195" t="s">
        <v>2191</v>
      </c>
      <c r="G1271" s="196" t="s">
        <v>189</v>
      </c>
      <c r="H1271" s="197">
        <v>414.56299999999999</v>
      </c>
      <c r="I1271" s="198"/>
      <c r="J1271" s="199">
        <f>ROUND(I1271*H1271,2)</f>
        <v>0</v>
      </c>
      <c r="K1271" s="195" t="s">
        <v>180</v>
      </c>
      <c r="L1271" s="61"/>
      <c r="M1271" s="200" t="s">
        <v>22</v>
      </c>
      <c r="N1271" s="201" t="s">
        <v>48</v>
      </c>
      <c r="O1271" s="42"/>
      <c r="P1271" s="202">
        <f>O1271*H1271</f>
        <v>0</v>
      </c>
      <c r="Q1271" s="202">
        <v>0</v>
      </c>
      <c r="R1271" s="202">
        <f>Q1271*H1271</f>
        <v>0</v>
      </c>
      <c r="S1271" s="202">
        <v>0</v>
      </c>
      <c r="T1271" s="203">
        <f>S1271*H1271</f>
        <v>0</v>
      </c>
      <c r="AR1271" s="24" t="s">
        <v>181</v>
      </c>
      <c r="AT1271" s="24" t="s">
        <v>176</v>
      </c>
      <c r="AU1271" s="24" t="s">
        <v>86</v>
      </c>
      <c r="AY1271" s="24" t="s">
        <v>174</v>
      </c>
      <c r="BE1271" s="204">
        <f>IF(N1271="základní",J1271,0)</f>
        <v>0</v>
      </c>
      <c r="BF1271" s="204">
        <f>IF(N1271="snížená",J1271,0)</f>
        <v>0</v>
      </c>
      <c r="BG1271" s="204">
        <f>IF(N1271="zákl. přenesená",J1271,0)</f>
        <v>0</v>
      </c>
      <c r="BH1271" s="204">
        <f>IF(N1271="sníž. přenesená",J1271,0)</f>
        <v>0</v>
      </c>
      <c r="BI1271" s="204">
        <f>IF(N1271="nulová",J1271,0)</f>
        <v>0</v>
      </c>
      <c r="BJ1271" s="24" t="s">
        <v>24</v>
      </c>
      <c r="BK1271" s="204">
        <f>ROUND(I1271*H1271,2)</f>
        <v>0</v>
      </c>
      <c r="BL1271" s="24" t="s">
        <v>181</v>
      </c>
      <c r="BM1271" s="24" t="s">
        <v>2192</v>
      </c>
    </row>
    <row r="1272" spans="2:65" s="11" customFormat="1" ht="13.5">
      <c r="B1272" s="205"/>
      <c r="C1272" s="206"/>
      <c r="D1272" s="207" t="s">
        <v>191</v>
      </c>
      <c r="E1272" s="208" t="s">
        <v>22</v>
      </c>
      <c r="F1272" s="209" t="s">
        <v>2193</v>
      </c>
      <c r="G1272" s="206"/>
      <c r="H1272" s="210" t="s">
        <v>22</v>
      </c>
      <c r="I1272" s="211"/>
      <c r="J1272" s="206"/>
      <c r="K1272" s="206"/>
      <c r="L1272" s="212"/>
      <c r="M1272" s="213"/>
      <c r="N1272" s="214"/>
      <c r="O1272" s="214"/>
      <c r="P1272" s="214"/>
      <c r="Q1272" s="214"/>
      <c r="R1272" s="214"/>
      <c r="S1272" s="214"/>
      <c r="T1272" s="215"/>
      <c r="AT1272" s="216" t="s">
        <v>191</v>
      </c>
      <c r="AU1272" s="216" t="s">
        <v>86</v>
      </c>
      <c r="AV1272" s="11" t="s">
        <v>24</v>
      </c>
      <c r="AW1272" s="11" t="s">
        <v>41</v>
      </c>
      <c r="AX1272" s="11" t="s">
        <v>77</v>
      </c>
      <c r="AY1272" s="216" t="s">
        <v>174</v>
      </c>
    </row>
    <row r="1273" spans="2:65" s="12" customFormat="1" ht="13.5">
      <c r="B1273" s="217"/>
      <c r="C1273" s="218"/>
      <c r="D1273" s="207" t="s">
        <v>191</v>
      </c>
      <c r="E1273" s="219" t="s">
        <v>22</v>
      </c>
      <c r="F1273" s="220" t="s">
        <v>2194</v>
      </c>
      <c r="G1273" s="218"/>
      <c r="H1273" s="221">
        <v>149.625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191</v>
      </c>
      <c r="AU1273" s="227" t="s">
        <v>86</v>
      </c>
      <c r="AV1273" s="12" t="s">
        <v>86</v>
      </c>
      <c r="AW1273" s="12" t="s">
        <v>41</v>
      </c>
      <c r="AX1273" s="12" t="s">
        <v>77</v>
      </c>
      <c r="AY1273" s="227" t="s">
        <v>174</v>
      </c>
    </row>
    <row r="1274" spans="2:65" s="11" customFormat="1" ht="13.5">
      <c r="B1274" s="205"/>
      <c r="C1274" s="206"/>
      <c r="D1274" s="207" t="s">
        <v>191</v>
      </c>
      <c r="E1274" s="208" t="s">
        <v>22</v>
      </c>
      <c r="F1274" s="209" t="s">
        <v>2195</v>
      </c>
      <c r="G1274" s="206"/>
      <c r="H1274" s="210" t="s">
        <v>22</v>
      </c>
      <c r="I1274" s="211"/>
      <c r="J1274" s="206"/>
      <c r="K1274" s="206"/>
      <c r="L1274" s="212"/>
      <c r="M1274" s="213"/>
      <c r="N1274" s="214"/>
      <c r="O1274" s="214"/>
      <c r="P1274" s="214"/>
      <c r="Q1274" s="214"/>
      <c r="R1274" s="214"/>
      <c r="S1274" s="214"/>
      <c r="T1274" s="215"/>
      <c r="AT1274" s="216" t="s">
        <v>191</v>
      </c>
      <c r="AU1274" s="216" t="s">
        <v>86</v>
      </c>
      <c r="AV1274" s="11" t="s">
        <v>24</v>
      </c>
      <c r="AW1274" s="11" t="s">
        <v>41</v>
      </c>
      <c r="AX1274" s="11" t="s">
        <v>77</v>
      </c>
      <c r="AY1274" s="216" t="s">
        <v>174</v>
      </c>
    </row>
    <row r="1275" spans="2:65" s="12" customFormat="1" ht="13.5">
      <c r="B1275" s="217"/>
      <c r="C1275" s="218"/>
      <c r="D1275" s="207" t="s">
        <v>191</v>
      </c>
      <c r="E1275" s="219" t="s">
        <v>22</v>
      </c>
      <c r="F1275" s="220" t="s">
        <v>2196</v>
      </c>
      <c r="G1275" s="218"/>
      <c r="H1275" s="221">
        <v>248.625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191</v>
      </c>
      <c r="AU1275" s="227" t="s">
        <v>86</v>
      </c>
      <c r="AV1275" s="12" t="s">
        <v>86</v>
      </c>
      <c r="AW1275" s="12" t="s">
        <v>41</v>
      </c>
      <c r="AX1275" s="12" t="s">
        <v>77</v>
      </c>
      <c r="AY1275" s="227" t="s">
        <v>174</v>
      </c>
    </row>
    <row r="1276" spans="2:65" s="11" customFormat="1" ht="13.5">
      <c r="B1276" s="205"/>
      <c r="C1276" s="206"/>
      <c r="D1276" s="207" t="s">
        <v>191</v>
      </c>
      <c r="E1276" s="208" t="s">
        <v>22</v>
      </c>
      <c r="F1276" s="209" t="s">
        <v>2197</v>
      </c>
      <c r="G1276" s="206"/>
      <c r="H1276" s="210" t="s">
        <v>22</v>
      </c>
      <c r="I1276" s="211"/>
      <c r="J1276" s="206"/>
      <c r="K1276" s="206"/>
      <c r="L1276" s="212"/>
      <c r="M1276" s="213"/>
      <c r="N1276" s="214"/>
      <c r="O1276" s="214"/>
      <c r="P1276" s="214"/>
      <c r="Q1276" s="214"/>
      <c r="R1276" s="214"/>
      <c r="S1276" s="214"/>
      <c r="T1276" s="215"/>
      <c r="AT1276" s="216" t="s">
        <v>191</v>
      </c>
      <c r="AU1276" s="216" t="s">
        <v>86</v>
      </c>
      <c r="AV1276" s="11" t="s">
        <v>24</v>
      </c>
      <c r="AW1276" s="11" t="s">
        <v>41</v>
      </c>
      <c r="AX1276" s="11" t="s">
        <v>77</v>
      </c>
      <c r="AY1276" s="216" t="s">
        <v>174</v>
      </c>
    </row>
    <row r="1277" spans="2:65" s="12" customFormat="1" ht="13.5">
      <c r="B1277" s="217"/>
      <c r="C1277" s="218"/>
      <c r="D1277" s="207" t="s">
        <v>191</v>
      </c>
      <c r="E1277" s="219" t="s">
        <v>22</v>
      </c>
      <c r="F1277" s="220" t="s">
        <v>2198</v>
      </c>
      <c r="G1277" s="218"/>
      <c r="H1277" s="221">
        <v>16.312999999999999</v>
      </c>
      <c r="I1277" s="222"/>
      <c r="J1277" s="218"/>
      <c r="K1277" s="218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191</v>
      </c>
      <c r="AU1277" s="227" t="s">
        <v>86</v>
      </c>
      <c r="AV1277" s="12" t="s">
        <v>86</v>
      </c>
      <c r="AW1277" s="12" t="s">
        <v>41</v>
      </c>
      <c r="AX1277" s="12" t="s">
        <v>77</v>
      </c>
      <c r="AY1277" s="227" t="s">
        <v>174</v>
      </c>
    </row>
    <row r="1278" spans="2:65" s="12" customFormat="1" ht="13.5">
      <c r="B1278" s="217"/>
      <c r="C1278" s="218"/>
      <c r="D1278" s="207" t="s">
        <v>191</v>
      </c>
      <c r="E1278" s="219" t="s">
        <v>22</v>
      </c>
      <c r="F1278" s="220" t="s">
        <v>22</v>
      </c>
      <c r="G1278" s="218"/>
      <c r="H1278" s="221">
        <v>0</v>
      </c>
      <c r="I1278" s="222"/>
      <c r="J1278" s="218"/>
      <c r="K1278" s="218"/>
      <c r="L1278" s="223"/>
      <c r="M1278" s="224"/>
      <c r="N1278" s="225"/>
      <c r="O1278" s="225"/>
      <c r="P1278" s="225"/>
      <c r="Q1278" s="225"/>
      <c r="R1278" s="225"/>
      <c r="S1278" s="225"/>
      <c r="T1278" s="226"/>
      <c r="AT1278" s="227" t="s">
        <v>191</v>
      </c>
      <c r="AU1278" s="227" t="s">
        <v>86</v>
      </c>
      <c r="AV1278" s="12" t="s">
        <v>86</v>
      </c>
      <c r="AW1278" s="12" t="s">
        <v>41</v>
      </c>
      <c r="AX1278" s="12" t="s">
        <v>77</v>
      </c>
      <c r="AY1278" s="227" t="s">
        <v>174</v>
      </c>
    </row>
    <row r="1279" spans="2:65" s="13" customFormat="1" ht="13.5">
      <c r="B1279" s="228"/>
      <c r="C1279" s="229"/>
      <c r="D1279" s="230" t="s">
        <v>191</v>
      </c>
      <c r="E1279" s="231" t="s">
        <v>22</v>
      </c>
      <c r="F1279" s="232" t="s">
        <v>206</v>
      </c>
      <c r="G1279" s="229"/>
      <c r="H1279" s="233">
        <v>414.56299999999999</v>
      </c>
      <c r="I1279" s="234"/>
      <c r="J1279" s="229"/>
      <c r="K1279" s="229"/>
      <c r="L1279" s="235"/>
      <c r="M1279" s="236"/>
      <c r="N1279" s="237"/>
      <c r="O1279" s="237"/>
      <c r="P1279" s="237"/>
      <c r="Q1279" s="237"/>
      <c r="R1279" s="237"/>
      <c r="S1279" s="237"/>
      <c r="T1279" s="238"/>
      <c r="AT1279" s="239" t="s">
        <v>191</v>
      </c>
      <c r="AU1279" s="239" t="s">
        <v>86</v>
      </c>
      <c r="AV1279" s="13" t="s">
        <v>181</v>
      </c>
      <c r="AW1279" s="13" t="s">
        <v>41</v>
      </c>
      <c r="AX1279" s="13" t="s">
        <v>24</v>
      </c>
      <c r="AY1279" s="239" t="s">
        <v>174</v>
      </c>
    </row>
    <row r="1280" spans="2:65" s="1" customFormat="1" ht="22.5" customHeight="1">
      <c r="B1280" s="41"/>
      <c r="C1280" s="245" t="s">
        <v>2199</v>
      </c>
      <c r="D1280" s="245" t="s">
        <v>253</v>
      </c>
      <c r="E1280" s="246" t="s">
        <v>2200</v>
      </c>
      <c r="F1280" s="247" t="s">
        <v>2201</v>
      </c>
      <c r="G1280" s="248" t="s">
        <v>223</v>
      </c>
      <c r="H1280" s="249">
        <v>0.99</v>
      </c>
      <c r="I1280" s="250"/>
      <c r="J1280" s="251">
        <f>ROUND(I1280*H1280,2)</f>
        <v>0</v>
      </c>
      <c r="K1280" s="247" t="s">
        <v>180</v>
      </c>
      <c r="L1280" s="252"/>
      <c r="M1280" s="253" t="s">
        <v>22</v>
      </c>
      <c r="N1280" s="254" t="s">
        <v>48</v>
      </c>
      <c r="O1280" s="42"/>
      <c r="P1280" s="202">
        <f>O1280*H1280</f>
        <v>0</v>
      </c>
      <c r="Q1280" s="202">
        <v>0.01</v>
      </c>
      <c r="R1280" s="202">
        <f>Q1280*H1280</f>
        <v>9.9000000000000008E-3</v>
      </c>
      <c r="S1280" s="202">
        <v>0</v>
      </c>
      <c r="T1280" s="203">
        <f>S1280*H1280</f>
        <v>0</v>
      </c>
      <c r="AR1280" s="24" t="s">
        <v>385</v>
      </c>
      <c r="AT1280" s="24" t="s">
        <v>253</v>
      </c>
      <c r="AU1280" s="24" t="s">
        <v>86</v>
      </c>
      <c r="AY1280" s="24" t="s">
        <v>174</v>
      </c>
      <c r="BE1280" s="204">
        <f>IF(N1280="základní",J1280,0)</f>
        <v>0</v>
      </c>
      <c r="BF1280" s="204">
        <f>IF(N1280="snížená",J1280,0)</f>
        <v>0</v>
      </c>
      <c r="BG1280" s="204">
        <f>IF(N1280="zákl. přenesená",J1280,0)</f>
        <v>0</v>
      </c>
      <c r="BH1280" s="204">
        <f>IF(N1280="sníž. přenesená",J1280,0)</f>
        <v>0</v>
      </c>
      <c r="BI1280" s="204">
        <f>IF(N1280="nulová",J1280,0)</f>
        <v>0</v>
      </c>
      <c r="BJ1280" s="24" t="s">
        <v>24</v>
      </c>
      <c r="BK1280" s="204">
        <f>ROUND(I1280*H1280,2)</f>
        <v>0</v>
      </c>
      <c r="BL1280" s="24" t="s">
        <v>269</v>
      </c>
      <c r="BM1280" s="24" t="s">
        <v>2202</v>
      </c>
    </row>
    <row r="1281" spans="2:65" s="12" customFormat="1" ht="13.5">
      <c r="B1281" s="217"/>
      <c r="C1281" s="218"/>
      <c r="D1281" s="230" t="s">
        <v>191</v>
      </c>
      <c r="E1281" s="218"/>
      <c r="F1281" s="241" t="s">
        <v>2203</v>
      </c>
      <c r="G1281" s="218"/>
      <c r="H1281" s="242">
        <v>0.99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191</v>
      </c>
      <c r="AU1281" s="227" t="s">
        <v>86</v>
      </c>
      <c r="AV1281" s="12" t="s">
        <v>86</v>
      </c>
      <c r="AW1281" s="12" t="s">
        <v>6</v>
      </c>
      <c r="AX1281" s="12" t="s">
        <v>24</v>
      </c>
      <c r="AY1281" s="227" t="s">
        <v>174</v>
      </c>
    </row>
    <row r="1282" spans="2:65" s="1" customFormat="1" ht="31.5" customHeight="1">
      <c r="B1282" s="41"/>
      <c r="C1282" s="193" t="s">
        <v>2204</v>
      </c>
      <c r="D1282" s="193" t="s">
        <v>176</v>
      </c>
      <c r="E1282" s="194" t="s">
        <v>2205</v>
      </c>
      <c r="F1282" s="195" t="s">
        <v>2206</v>
      </c>
      <c r="G1282" s="196" t="s">
        <v>551</v>
      </c>
      <c r="H1282" s="197">
        <v>164.7</v>
      </c>
      <c r="I1282" s="198"/>
      <c r="J1282" s="199">
        <f>ROUND(I1282*H1282,2)</f>
        <v>0</v>
      </c>
      <c r="K1282" s="195" t="s">
        <v>638</v>
      </c>
      <c r="L1282" s="61"/>
      <c r="M1282" s="200" t="s">
        <v>22</v>
      </c>
      <c r="N1282" s="201" t="s">
        <v>48</v>
      </c>
      <c r="O1282" s="42"/>
      <c r="P1282" s="202">
        <f>O1282*H1282</f>
        <v>0</v>
      </c>
      <c r="Q1282" s="202">
        <v>3.1E-4</v>
      </c>
      <c r="R1282" s="202">
        <f>Q1282*H1282</f>
        <v>5.1056999999999998E-2</v>
      </c>
      <c r="S1282" s="202">
        <v>0</v>
      </c>
      <c r="T1282" s="203">
        <f>S1282*H1282</f>
        <v>0</v>
      </c>
      <c r="AR1282" s="24" t="s">
        <v>269</v>
      </c>
      <c r="AT1282" s="24" t="s">
        <v>176</v>
      </c>
      <c r="AU1282" s="24" t="s">
        <v>86</v>
      </c>
      <c r="AY1282" s="24" t="s">
        <v>174</v>
      </c>
      <c r="BE1282" s="204">
        <f>IF(N1282="základní",J1282,0)</f>
        <v>0</v>
      </c>
      <c r="BF1282" s="204">
        <f>IF(N1282="snížená",J1282,0)</f>
        <v>0</v>
      </c>
      <c r="BG1282" s="204">
        <f>IF(N1282="zákl. přenesená",J1282,0)</f>
        <v>0</v>
      </c>
      <c r="BH1282" s="204">
        <f>IF(N1282="sníž. přenesená",J1282,0)</f>
        <v>0</v>
      </c>
      <c r="BI1282" s="204">
        <f>IF(N1282="nulová",J1282,0)</f>
        <v>0</v>
      </c>
      <c r="BJ1282" s="24" t="s">
        <v>24</v>
      </c>
      <c r="BK1282" s="204">
        <f>ROUND(I1282*H1282,2)</f>
        <v>0</v>
      </c>
      <c r="BL1282" s="24" t="s">
        <v>269</v>
      </c>
      <c r="BM1282" s="24" t="s">
        <v>2207</v>
      </c>
    </row>
    <row r="1283" spans="2:65" s="12" customFormat="1" ht="13.5">
      <c r="B1283" s="217"/>
      <c r="C1283" s="218"/>
      <c r="D1283" s="207" t="s">
        <v>191</v>
      </c>
      <c r="E1283" s="219" t="s">
        <v>22</v>
      </c>
      <c r="F1283" s="220" t="s">
        <v>2208</v>
      </c>
      <c r="G1283" s="218"/>
      <c r="H1283" s="221">
        <v>8.8000000000000007</v>
      </c>
      <c r="I1283" s="222"/>
      <c r="J1283" s="218"/>
      <c r="K1283" s="218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191</v>
      </c>
      <c r="AU1283" s="227" t="s">
        <v>86</v>
      </c>
      <c r="AV1283" s="12" t="s">
        <v>86</v>
      </c>
      <c r="AW1283" s="12" t="s">
        <v>41</v>
      </c>
      <c r="AX1283" s="12" t="s">
        <v>77</v>
      </c>
      <c r="AY1283" s="227" t="s">
        <v>174</v>
      </c>
    </row>
    <row r="1284" spans="2:65" s="12" customFormat="1" ht="13.5">
      <c r="B1284" s="217"/>
      <c r="C1284" s="218"/>
      <c r="D1284" s="207" t="s">
        <v>191</v>
      </c>
      <c r="E1284" s="219" t="s">
        <v>22</v>
      </c>
      <c r="F1284" s="220" t="s">
        <v>2209</v>
      </c>
      <c r="G1284" s="218"/>
      <c r="H1284" s="221">
        <v>9.5</v>
      </c>
      <c r="I1284" s="222"/>
      <c r="J1284" s="218"/>
      <c r="K1284" s="218"/>
      <c r="L1284" s="223"/>
      <c r="M1284" s="224"/>
      <c r="N1284" s="225"/>
      <c r="O1284" s="225"/>
      <c r="P1284" s="225"/>
      <c r="Q1284" s="225"/>
      <c r="R1284" s="225"/>
      <c r="S1284" s="225"/>
      <c r="T1284" s="226"/>
      <c r="AT1284" s="227" t="s">
        <v>191</v>
      </c>
      <c r="AU1284" s="227" t="s">
        <v>86</v>
      </c>
      <c r="AV1284" s="12" t="s">
        <v>86</v>
      </c>
      <c r="AW1284" s="12" t="s">
        <v>41</v>
      </c>
      <c r="AX1284" s="12" t="s">
        <v>77</v>
      </c>
      <c r="AY1284" s="227" t="s">
        <v>174</v>
      </c>
    </row>
    <row r="1285" spans="2:65" s="12" customFormat="1" ht="13.5">
      <c r="B1285" s="217"/>
      <c r="C1285" s="218"/>
      <c r="D1285" s="207" t="s">
        <v>191</v>
      </c>
      <c r="E1285" s="219" t="s">
        <v>22</v>
      </c>
      <c r="F1285" s="220" t="s">
        <v>2210</v>
      </c>
      <c r="G1285" s="218"/>
      <c r="H1285" s="221">
        <v>1.1000000000000001</v>
      </c>
      <c r="I1285" s="222"/>
      <c r="J1285" s="218"/>
      <c r="K1285" s="218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191</v>
      </c>
      <c r="AU1285" s="227" t="s">
        <v>86</v>
      </c>
      <c r="AV1285" s="12" t="s">
        <v>86</v>
      </c>
      <c r="AW1285" s="12" t="s">
        <v>41</v>
      </c>
      <c r="AX1285" s="12" t="s">
        <v>77</v>
      </c>
      <c r="AY1285" s="227" t="s">
        <v>174</v>
      </c>
    </row>
    <row r="1286" spans="2:65" s="12" customFormat="1" ht="13.5">
      <c r="B1286" s="217"/>
      <c r="C1286" s="218"/>
      <c r="D1286" s="207" t="s">
        <v>191</v>
      </c>
      <c r="E1286" s="219" t="s">
        <v>22</v>
      </c>
      <c r="F1286" s="220" t="s">
        <v>2211</v>
      </c>
      <c r="G1286" s="218"/>
      <c r="H1286" s="221">
        <v>14.2</v>
      </c>
      <c r="I1286" s="222"/>
      <c r="J1286" s="218"/>
      <c r="K1286" s="218"/>
      <c r="L1286" s="223"/>
      <c r="M1286" s="224"/>
      <c r="N1286" s="225"/>
      <c r="O1286" s="225"/>
      <c r="P1286" s="225"/>
      <c r="Q1286" s="225"/>
      <c r="R1286" s="225"/>
      <c r="S1286" s="225"/>
      <c r="T1286" s="226"/>
      <c r="AT1286" s="227" t="s">
        <v>191</v>
      </c>
      <c r="AU1286" s="227" t="s">
        <v>86</v>
      </c>
      <c r="AV1286" s="12" t="s">
        <v>86</v>
      </c>
      <c r="AW1286" s="12" t="s">
        <v>41</v>
      </c>
      <c r="AX1286" s="12" t="s">
        <v>77</v>
      </c>
      <c r="AY1286" s="227" t="s">
        <v>174</v>
      </c>
    </row>
    <row r="1287" spans="2:65" s="12" customFormat="1" ht="13.5">
      <c r="B1287" s="217"/>
      <c r="C1287" s="218"/>
      <c r="D1287" s="207" t="s">
        <v>191</v>
      </c>
      <c r="E1287" s="219" t="s">
        <v>22</v>
      </c>
      <c r="F1287" s="220" t="s">
        <v>2212</v>
      </c>
      <c r="G1287" s="218"/>
      <c r="H1287" s="221">
        <v>92</v>
      </c>
      <c r="I1287" s="222"/>
      <c r="J1287" s="218"/>
      <c r="K1287" s="218"/>
      <c r="L1287" s="223"/>
      <c r="M1287" s="224"/>
      <c r="N1287" s="225"/>
      <c r="O1287" s="225"/>
      <c r="P1287" s="225"/>
      <c r="Q1287" s="225"/>
      <c r="R1287" s="225"/>
      <c r="S1287" s="225"/>
      <c r="T1287" s="226"/>
      <c r="AT1287" s="227" t="s">
        <v>191</v>
      </c>
      <c r="AU1287" s="227" t="s">
        <v>86</v>
      </c>
      <c r="AV1287" s="12" t="s">
        <v>86</v>
      </c>
      <c r="AW1287" s="12" t="s">
        <v>41</v>
      </c>
      <c r="AX1287" s="12" t="s">
        <v>77</v>
      </c>
      <c r="AY1287" s="227" t="s">
        <v>174</v>
      </c>
    </row>
    <row r="1288" spans="2:65" s="12" customFormat="1" ht="13.5">
      <c r="B1288" s="217"/>
      <c r="C1288" s="218"/>
      <c r="D1288" s="207" t="s">
        <v>191</v>
      </c>
      <c r="E1288" s="219" t="s">
        <v>22</v>
      </c>
      <c r="F1288" s="220" t="s">
        <v>2213</v>
      </c>
      <c r="G1288" s="218"/>
      <c r="H1288" s="221">
        <v>8.8000000000000007</v>
      </c>
      <c r="I1288" s="222"/>
      <c r="J1288" s="218"/>
      <c r="K1288" s="218"/>
      <c r="L1288" s="223"/>
      <c r="M1288" s="224"/>
      <c r="N1288" s="225"/>
      <c r="O1288" s="225"/>
      <c r="P1288" s="225"/>
      <c r="Q1288" s="225"/>
      <c r="R1288" s="225"/>
      <c r="S1288" s="225"/>
      <c r="T1288" s="226"/>
      <c r="AT1288" s="227" t="s">
        <v>191</v>
      </c>
      <c r="AU1288" s="227" t="s">
        <v>86</v>
      </c>
      <c r="AV1288" s="12" t="s">
        <v>86</v>
      </c>
      <c r="AW1288" s="12" t="s">
        <v>41</v>
      </c>
      <c r="AX1288" s="12" t="s">
        <v>77</v>
      </c>
      <c r="AY1288" s="227" t="s">
        <v>174</v>
      </c>
    </row>
    <row r="1289" spans="2:65" s="12" customFormat="1" ht="13.5">
      <c r="B1289" s="217"/>
      <c r="C1289" s="218"/>
      <c r="D1289" s="207" t="s">
        <v>191</v>
      </c>
      <c r="E1289" s="219" t="s">
        <v>22</v>
      </c>
      <c r="F1289" s="220" t="s">
        <v>2214</v>
      </c>
      <c r="G1289" s="218"/>
      <c r="H1289" s="221">
        <v>8.8000000000000007</v>
      </c>
      <c r="I1289" s="222"/>
      <c r="J1289" s="218"/>
      <c r="K1289" s="218"/>
      <c r="L1289" s="223"/>
      <c r="M1289" s="224"/>
      <c r="N1289" s="225"/>
      <c r="O1289" s="225"/>
      <c r="P1289" s="225"/>
      <c r="Q1289" s="225"/>
      <c r="R1289" s="225"/>
      <c r="S1289" s="225"/>
      <c r="T1289" s="226"/>
      <c r="AT1289" s="227" t="s">
        <v>191</v>
      </c>
      <c r="AU1289" s="227" t="s">
        <v>86</v>
      </c>
      <c r="AV1289" s="12" t="s">
        <v>86</v>
      </c>
      <c r="AW1289" s="12" t="s">
        <v>41</v>
      </c>
      <c r="AX1289" s="12" t="s">
        <v>77</v>
      </c>
      <c r="AY1289" s="227" t="s">
        <v>174</v>
      </c>
    </row>
    <row r="1290" spans="2:65" s="12" customFormat="1" ht="13.5">
      <c r="B1290" s="217"/>
      <c r="C1290" s="218"/>
      <c r="D1290" s="207" t="s">
        <v>191</v>
      </c>
      <c r="E1290" s="219" t="s">
        <v>22</v>
      </c>
      <c r="F1290" s="220" t="s">
        <v>2215</v>
      </c>
      <c r="G1290" s="218"/>
      <c r="H1290" s="221">
        <v>4.7</v>
      </c>
      <c r="I1290" s="222"/>
      <c r="J1290" s="218"/>
      <c r="K1290" s="218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191</v>
      </c>
      <c r="AU1290" s="227" t="s">
        <v>86</v>
      </c>
      <c r="AV1290" s="12" t="s">
        <v>86</v>
      </c>
      <c r="AW1290" s="12" t="s">
        <v>41</v>
      </c>
      <c r="AX1290" s="12" t="s">
        <v>77</v>
      </c>
      <c r="AY1290" s="227" t="s">
        <v>174</v>
      </c>
    </row>
    <row r="1291" spans="2:65" s="12" customFormat="1" ht="13.5">
      <c r="B1291" s="217"/>
      <c r="C1291" s="218"/>
      <c r="D1291" s="207" t="s">
        <v>191</v>
      </c>
      <c r="E1291" s="219" t="s">
        <v>22</v>
      </c>
      <c r="F1291" s="220" t="s">
        <v>2216</v>
      </c>
      <c r="G1291" s="218"/>
      <c r="H1291" s="221">
        <v>9.1</v>
      </c>
      <c r="I1291" s="222"/>
      <c r="J1291" s="218"/>
      <c r="K1291" s="218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191</v>
      </c>
      <c r="AU1291" s="227" t="s">
        <v>86</v>
      </c>
      <c r="AV1291" s="12" t="s">
        <v>86</v>
      </c>
      <c r="AW1291" s="12" t="s">
        <v>41</v>
      </c>
      <c r="AX1291" s="12" t="s">
        <v>77</v>
      </c>
      <c r="AY1291" s="227" t="s">
        <v>174</v>
      </c>
    </row>
    <row r="1292" spans="2:65" s="12" customFormat="1" ht="13.5">
      <c r="B1292" s="217"/>
      <c r="C1292" s="218"/>
      <c r="D1292" s="207" t="s">
        <v>191</v>
      </c>
      <c r="E1292" s="219" t="s">
        <v>22</v>
      </c>
      <c r="F1292" s="220" t="s">
        <v>2217</v>
      </c>
      <c r="G1292" s="218"/>
      <c r="H1292" s="221">
        <v>0.9</v>
      </c>
      <c r="I1292" s="222"/>
      <c r="J1292" s="218"/>
      <c r="K1292" s="218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191</v>
      </c>
      <c r="AU1292" s="227" t="s">
        <v>86</v>
      </c>
      <c r="AV1292" s="12" t="s">
        <v>86</v>
      </c>
      <c r="AW1292" s="12" t="s">
        <v>41</v>
      </c>
      <c r="AX1292" s="12" t="s">
        <v>77</v>
      </c>
      <c r="AY1292" s="227" t="s">
        <v>174</v>
      </c>
    </row>
    <row r="1293" spans="2:65" s="12" customFormat="1" ht="13.5">
      <c r="B1293" s="217"/>
      <c r="C1293" s="218"/>
      <c r="D1293" s="207" t="s">
        <v>191</v>
      </c>
      <c r="E1293" s="219" t="s">
        <v>22</v>
      </c>
      <c r="F1293" s="220" t="s">
        <v>2218</v>
      </c>
      <c r="G1293" s="218"/>
      <c r="H1293" s="221">
        <v>0.9</v>
      </c>
      <c r="I1293" s="222"/>
      <c r="J1293" s="218"/>
      <c r="K1293" s="218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191</v>
      </c>
      <c r="AU1293" s="227" t="s">
        <v>86</v>
      </c>
      <c r="AV1293" s="12" t="s">
        <v>86</v>
      </c>
      <c r="AW1293" s="12" t="s">
        <v>41</v>
      </c>
      <c r="AX1293" s="12" t="s">
        <v>77</v>
      </c>
      <c r="AY1293" s="227" t="s">
        <v>174</v>
      </c>
    </row>
    <row r="1294" spans="2:65" s="12" customFormat="1" ht="13.5">
      <c r="B1294" s="217"/>
      <c r="C1294" s="218"/>
      <c r="D1294" s="207" t="s">
        <v>191</v>
      </c>
      <c r="E1294" s="219" t="s">
        <v>22</v>
      </c>
      <c r="F1294" s="220" t="s">
        <v>2219</v>
      </c>
      <c r="G1294" s="218"/>
      <c r="H1294" s="221">
        <v>4.4000000000000004</v>
      </c>
      <c r="I1294" s="222"/>
      <c r="J1294" s="218"/>
      <c r="K1294" s="218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191</v>
      </c>
      <c r="AU1294" s="227" t="s">
        <v>86</v>
      </c>
      <c r="AV1294" s="12" t="s">
        <v>86</v>
      </c>
      <c r="AW1294" s="12" t="s">
        <v>41</v>
      </c>
      <c r="AX1294" s="12" t="s">
        <v>77</v>
      </c>
      <c r="AY1294" s="227" t="s">
        <v>174</v>
      </c>
    </row>
    <row r="1295" spans="2:65" s="12" customFormat="1" ht="13.5">
      <c r="B1295" s="217"/>
      <c r="C1295" s="218"/>
      <c r="D1295" s="207" t="s">
        <v>191</v>
      </c>
      <c r="E1295" s="219" t="s">
        <v>22</v>
      </c>
      <c r="F1295" s="220" t="s">
        <v>2220</v>
      </c>
      <c r="G1295" s="218"/>
      <c r="H1295" s="221">
        <v>1.5</v>
      </c>
      <c r="I1295" s="222"/>
      <c r="J1295" s="218"/>
      <c r="K1295" s="218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191</v>
      </c>
      <c r="AU1295" s="227" t="s">
        <v>86</v>
      </c>
      <c r="AV1295" s="12" t="s">
        <v>86</v>
      </c>
      <c r="AW1295" s="12" t="s">
        <v>41</v>
      </c>
      <c r="AX1295" s="12" t="s">
        <v>77</v>
      </c>
      <c r="AY1295" s="227" t="s">
        <v>174</v>
      </c>
    </row>
    <row r="1296" spans="2:65" s="12" customFormat="1" ht="13.5">
      <c r="B1296" s="217"/>
      <c r="C1296" s="218"/>
      <c r="D1296" s="207" t="s">
        <v>191</v>
      </c>
      <c r="E1296" s="219" t="s">
        <v>22</v>
      </c>
      <c r="F1296" s="220" t="s">
        <v>22</v>
      </c>
      <c r="G1296" s="218"/>
      <c r="H1296" s="221">
        <v>0</v>
      </c>
      <c r="I1296" s="222"/>
      <c r="J1296" s="218"/>
      <c r="K1296" s="218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191</v>
      </c>
      <c r="AU1296" s="227" t="s">
        <v>86</v>
      </c>
      <c r="AV1296" s="12" t="s">
        <v>86</v>
      </c>
      <c r="AW1296" s="12" t="s">
        <v>41</v>
      </c>
      <c r="AX1296" s="12" t="s">
        <v>77</v>
      </c>
      <c r="AY1296" s="227" t="s">
        <v>174</v>
      </c>
    </row>
    <row r="1297" spans="2:65" s="13" customFormat="1" ht="13.5">
      <c r="B1297" s="228"/>
      <c r="C1297" s="229"/>
      <c r="D1297" s="230" t="s">
        <v>191</v>
      </c>
      <c r="E1297" s="231" t="s">
        <v>22</v>
      </c>
      <c r="F1297" s="232" t="s">
        <v>206</v>
      </c>
      <c r="G1297" s="229"/>
      <c r="H1297" s="233">
        <v>164.7</v>
      </c>
      <c r="I1297" s="234"/>
      <c r="J1297" s="229"/>
      <c r="K1297" s="229"/>
      <c r="L1297" s="235"/>
      <c r="M1297" s="236"/>
      <c r="N1297" s="237"/>
      <c r="O1297" s="237"/>
      <c r="P1297" s="237"/>
      <c r="Q1297" s="237"/>
      <c r="R1297" s="237"/>
      <c r="S1297" s="237"/>
      <c r="T1297" s="238"/>
      <c r="AT1297" s="239" t="s">
        <v>191</v>
      </c>
      <c r="AU1297" s="239" t="s">
        <v>86</v>
      </c>
      <c r="AV1297" s="13" t="s">
        <v>181</v>
      </c>
      <c r="AW1297" s="13" t="s">
        <v>41</v>
      </c>
      <c r="AX1297" s="13" t="s">
        <v>24</v>
      </c>
      <c r="AY1297" s="239" t="s">
        <v>174</v>
      </c>
    </row>
    <row r="1298" spans="2:65" s="1" customFormat="1" ht="22.5" customHeight="1">
      <c r="B1298" s="41"/>
      <c r="C1298" s="193" t="s">
        <v>2221</v>
      </c>
      <c r="D1298" s="193" t="s">
        <v>176</v>
      </c>
      <c r="E1298" s="194" t="s">
        <v>2222</v>
      </c>
      <c r="F1298" s="195" t="s">
        <v>2223</v>
      </c>
      <c r="G1298" s="196" t="s">
        <v>223</v>
      </c>
      <c r="H1298" s="197">
        <v>554</v>
      </c>
      <c r="I1298" s="198"/>
      <c r="J1298" s="199">
        <f>ROUND(I1298*H1298,2)</f>
        <v>0</v>
      </c>
      <c r="K1298" s="195" t="s">
        <v>638</v>
      </c>
      <c r="L1298" s="61"/>
      <c r="M1298" s="200" t="s">
        <v>22</v>
      </c>
      <c r="N1298" s="201" t="s">
        <v>48</v>
      </c>
      <c r="O1298" s="42"/>
      <c r="P1298" s="202">
        <f>O1298*H1298</f>
        <v>0</v>
      </c>
      <c r="Q1298" s="202">
        <v>2.9999999999999997E-4</v>
      </c>
      <c r="R1298" s="202">
        <f>Q1298*H1298</f>
        <v>0.16619999999999999</v>
      </c>
      <c r="S1298" s="202">
        <v>0</v>
      </c>
      <c r="T1298" s="203">
        <f>S1298*H1298</f>
        <v>0</v>
      </c>
      <c r="AR1298" s="24" t="s">
        <v>269</v>
      </c>
      <c r="AT1298" s="24" t="s">
        <v>176</v>
      </c>
      <c r="AU1298" s="24" t="s">
        <v>86</v>
      </c>
      <c r="AY1298" s="24" t="s">
        <v>174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24" t="s">
        <v>24</v>
      </c>
      <c r="BK1298" s="204">
        <f>ROUND(I1298*H1298,2)</f>
        <v>0</v>
      </c>
      <c r="BL1298" s="24" t="s">
        <v>269</v>
      </c>
      <c r="BM1298" s="24" t="s">
        <v>2224</v>
      </c>
    </row>
    <row r="1299" spans="2:65" s="12" customFormat="1" ht="13.5">
      <c r="B1299" s="217"/>
      <c r="C1299" s="218"/>
      <c r="D1299" s="230" t="s">
        <v>191</v>
      </c>
      <c r="E1299" s="240" t="s">
        <v>22</v>
      </c>
      <c r="F1299" s="241" t="s">
        <v>2225</v>
      </c>
      <c r="G1299" s="218"/>
      <c r="H1299" s="242">
        <v>554</v>
      </c>
      <c r="I1299" s="222"/>
      <c r="J1299" s="218"/>
      <c r="K1299" s="218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191</v>
      </c>
      <c r="AU1299" s="227" t="s">
        <v>86</v>
      </c>
      <c r="AV1299" s="12" t="s">
        <v>86</v>
      </c>
      <c r="AW1299" s="12" t="s">
        <v>41</v>
      </c>
      <c r="AX1299" s="12" t="s">
        <v>24</v>
      </c>
      <c r="AY1299" s="227" t="s">
        <v>174</v>
      </c>
    </row>
    <row r="1300" spans="2:65" s="1" customFormat="1" ht="31.5" customHeight="1">
      <c r="B1300" s="41"/>
      <c r="C1300" s="245" t="s">
        <v>2226</v>
      </c>
      <c r="D1300" s="245" t="s">
        <v>253</v>
      </c>
      <c r="E1300" s="246" t="s">
        <v>2227</v>
      </c>
      <c r="F1300" s="247" t="s">
        <v>2228</v>
      </c>
      <c r="G1300" s="248" t="s">
        <v>256</v>
      </c>
      <c r="H1300" s="249">
        <v>369.33300000000003</v>
      </c>
      <c r="I1300" s="250"/>
      <c r="J1300" s="251">
        <f>ROUND(I1300*H1300,2)</f>
        <v>0</v>
      </c>
      <c r="K1300" s="247" t="s">
        <v>638</v>
      </c>
      <c r="L1300" s="252"/>
      <c r="M1300" s="253" t="s">
        <v>22</v>
      </c>
      <c r="N1300" s="254" t="s">
        <v>48</v>
      </c>
      <c r="O1300" s="42"/>
      <c r="P1300" s="202">
        <f>O1300*H1300</f>
        <v>0</v>
      </c>
      <c r="Q1300" s="202">
        <v>1E-3</v>
      </c>
      <c r="R1300" s="202">
        <f>Q1300*H1300</f>
        <v>0.36933300000000002</v>
      </c>
      <c r="S1300" s="202">
        <v>0</v>
      </c>
      <c r="T1300" s="203">
        <f>S1300*H1300</f>
        <v>0</v>
      </c>
      <c r="AR1300" s="24" t="s">
        <v>385</v>
      </c>
      <c r="AT1300" s="24" t="s">
        <v>253</v>
      </c>
      <c r="AU1300" s="24" t="s">
        <v>86</v>
      </c>
      <c r="AY1300" s="24" t="s">
        <v>174</v>
      </c>
      <c r="BE1300" s="204">
        <f>IF(N1300="základní",J1300,0)</f>
        <v>0</v>
      </c>
      <c r="BF1300" s="204">
        <f>IF(N1300="snížená",J1300,0)</f>
        <v>0</v>
      </c>
      <c r="BG1300" s="204">
        <f>IF(N1300="zákl. přenesená",J1300,0)</f>
        <v>0</v>
      </c>
      <c r="BH1300" s="204">
        <f>IF(N1300="sníž. přenesená",J1300,0)</f>
        <v>0</v>
      </c>
      <c r="BI1300" s="204">
        <f>IF(N1300="nulová",J1300,0)</f>
        <v>0</v>
      </c>
      <c r="BJ1300" s="24" t="s">
        <v>24</v>
      </c>
      <c r="BK1300" s="204">
        <f>ROUND(I1300*H1300,2)</f>
        <v>0</v>
      </c>
      <c r="BL1300" s="24" t="s">
        <v>269</v>
      </c>
      <c r="BM1300" s="24" t="s">
        <v>2229</v>
      </c>
    </row>
    <row r="1301" spans="2:65" s="12" customFormat="1" ht="13.5">
      <c r="B1301" s="217"/>
      <c r="C1301" s="218"/>
      <c r="D1301" s="230" t="s">
        <v>191</v>
      </c>
      <c r="E1301" s="240" t="s">
        <v>22</v>
      </c>
      <c r="F1301" s="241" t="s">
        <v>2230</v>
      </c>
      <c r="G1301" s="218"/>
      <c r="H1301" s="242">
        <v>369.33300000000003</v>
      </c>
      <c r="I1301" s="222"/>
      <c r="J1301" s="218"/>
      <c r="K1301" s="218"/>
      <c r="L1301" s="223"/>
      <c r="M1301" s="224"/>
      <c r="N1301" s="225"/>
      <c r="O1301" s="225"/>
      <c r="P1301" s="225"/>
      <c r="Q1301" s="225"/>
      <c r="R1301" s="225"/>
      <c r="S1301" s="225"/>
      <c r="T1301" s="226"/>
      <c r="AT1301" s="227" t="s">
        <v>191</v>
      </c>
      <c r="AU1301" s="227" t="s">
        <v>86</v>
      </c>
      <c r="AV1301" s="12" t="s">
        <v>86</v>
      </c>
      <c r="AW1301" s="12" t="s">
        <v>41</v>
      </c>
      <c r="AX1301" s="12" t="s">
        <v>24</v>
      </c>
      <c r="AY1301" s="227" t="s">
        <v>174</v>
      </c>
    </row>
    <row r="1302" spans="2:65" s="1" customFormat="1" ht="22.5" customHeight="1">
      <c r="B1302" s="41"/>
      <c r="C1302" s="193" t="s">
        <v>2231</v>
      </c>
      <c r="D1302" s="193" t="s">
        <v>176</v>
      </c>
      <c r="E1302" s="194" t="s">
        <v>2232</v>
      </c>
      <c r="F1302" s="195" t="s">
        <v>2233</v>
      </c>
      <c r="G1302" s="196" t="s">
        <v>179</v>
      </c>
      <c r="H1302" s="197">
        <v>37</v>
      </c>
      <c r="I1302" s="198"/>
      <c r="J1302" s="199">
        <f>ROUND(I1302*H1302,2)</f>
        <v>0</v>
      </c>
      <c r="K1302" s="195" t="s">
        <v>180</v>
      </c>
      <c r="L1302" s="61"/>
      <c r="M1302" s="200" t="s">
        <v>22</v>
      </c>
      <c r="N1302" s="201" t="s">
        <v>48</v>
      </c>
      <c r="O1302" s="42"/>
      <c r="P1302" s="202">
        <f>O1302*H1302</f>
        <v>0</v>
      </c>
      <c r="Q1302" s="202">
        <v>0</v>
      </c>
      <c r="R1302" s="202">
        <f>Q1302*H1302</f>
        <v>0</v>
      </c>
      <c r="S1302" s="202">
        <v>0</v>
      </c>
      <c r="T1302" s="203">
        <f>S1302*H1302</f>
        <v>0</v>
      </c>
      <c r="AR1302" s="24" t="s">
        <v>269</v>
      </c>
      <c r="AT1302" s="24" t="s">
        <v>176</v>
      </c>
      <c r="AU1302" s="24" t="s">
        <v>86</v>
      </c>
      <c r="AY1302" s="24" t="s">
        <v>174</v>
      </c>
      <c r="BE1302" s="204">
        <f>IF(N1302="základní",J1302,0)</f>
        <v>0</v>
      </c>
      <c r="BF1302" s="204">
        <f>IF(N1302="snížená",J1302,0)</f>
        <v>0</v>
      </c>
      <c r="BG1302" s="204">
        <f>IF(N1302="zákl. přenesená",J1302,0)</f>
        <v>0</v>
      </c>
      <c r="BH1302" s="204">
        <f>IF(N1302="sníž. přenesená",J1302,0)</f>
        <v>0</v>
      </c>
      <c r="BI1302" s="204">
        <f>IF(N1302="nulová",J1302,0)</f>
        <v>0</v>
      </c>
      <c r="BJ1302" s="24" t="s">
        <v>24</v>
      </c>
      <c r="BK1302" s="204">
        <f>ROUND(I1302*H1302,2)</f>
        <v>0</v>
      </c>
      <c r="BL1302" s="24" t="s">
        <v>269</v>
      </c>
      <c r="BM1302" s="24" t="s">
        <v>2234</v>
      </c>
    </row>
    <row r="1303" spans="2:65" s="12" customFormat="1" ht="13.5">
      <c r="B1303" s="217"/>
      <c r="C1303" s="218"/>
      <c r="D1303" s="207" t="s">
        <v>191</v>
      </c>
      <c r="E1303" s="219" t="s">
        <v>22</v>
      </c>
      <c r="F1303" s="220" t="s">
        <v>2235</v>
      </c>
      <c r="G1303" s="218"/>
      <c r="H1303" s="221">
        <v>8</v>
      </c>
      <c r="I1303" s="222"/>
      <c r="J1303" s="218"/>
      <c r="K1303" s="218"/>
      <c r="L1303" s="223"/>
      <c r="M1303" s="224"/>
      <c r="N1303" s="225"/>
      <c r="O1303" s="225"/>
      <c r="P1303" s="225"/>
      <c r="Q1303" s="225"/>
      <c r="R1303" s="225"/>
      <c r="S1303" s="225"/>
      <c r="T1303" s="226"/>
      <c r="AT1303" s="227" t="s">
        <v>191</v>
      </c>
      <c r="AU1303" s="227" t="s">
        <v>86</v>
      </c>
      <c r="AV1303" s="12" t="s">
        <v>86</v>
      </c>
      <c r="AW1303" s="12" t="s">
        <v>41</v>
      </c>
      <c r="AX1303" s="12" t="s">
        <v>77</v>
      </c>
      <c r="AY1303" s="227" t="s">
        <v>174</v>
      </c>
    </row>
    <row r="1304" spans="2:65" s="12" customFormat="1" ht="13.5">
      <c r="B1304" s="217"/>
      <c r="C1304" s="218"/>
      <c r="D1304" s="207" t="s">
        <v>191</v>
      </c>
      <c r="E1304" s="219" t="s">
        <v>22</v>
      </c>
      <c r="F1304" s="220" t="s">
        <v>2236</v>
      </c>
      <c r="G1304" s="218"/>
      <c r="H1304" s="221">
        <v>29</v>
      </c>
      <c r="I1304" s="222"/>
      <c r="J1304" s="218"/>
      <c r="K1304" s="218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191</v>
      </c>
      <c r="AU1304" s="227" t="s">
        <v>86</v>
      </c>
      <c r="AV1304" s="12" t="s">
        <v>86</v>
      </c>
      <c r="AW1304" s="12" t="s">
        <v>41</v>
      </c>
      <c r="AX1304" s="12" t="s">
        <v>77</v>
      </c>
      <c r="AY1304" s="227" t="s">
        <v>174</v>
      </c>
    </row>
    <row r="1305" spans="2:65" s="12" customFormat="1" ht="13.5">
      <c r="B1305" s="217"/>
      <c r="C1305" s="218"/>
      <c r="D1305" s="207" t="s">
        <v>191</v>
      </c>
      <c r="E1305" s="219" t="s">
        <v>22</v>
      </c>
      <c r="F1305" s="220" t="s">
        <v>22</v>
      </c>
      <c r="G1305" s="218"/>
      <c r="H1305" s="221">
        <v>0</v>
      </c>
      <c r="I1305" s="222"/>
      <c r="J1305" s="218"/>
      <c r="K1305" s="218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191</v>
      </c>
      <c r="AU1305" s="227" t="s">
        <v>86</v>
      </c>
      <c r="AV1305" s="12" t="s">
        <v>86</v>
      </c>
      <c r="AW1305" s="12" t="s">
        <v>41</v>
      </c>
      <c r="AX1305" s="12" t="s">
        <v>77</v>
      </c>
      <c r="AY1305" s="227" t="s">
        <v>174</v>
      </c>
    </row>
    <row r="1306" spans="2:65" s="13" customFormat="1" ht="13.5">
      <c r="B1306" s="228"/>
      <c r="C1306" s="229"/>
      <c r="D1306" s="230" t="s">
        <v>191</v>
      </c>
      <c r="E1306" s="231" t="s">
        <v>22</v>
      </c>
      <c r="F1306" s="232" t="s">
        <v>206</v>
      </c>
      <c r="G1306" s="229"/>
      <c r="H1306" s="233">
        <v>37</v>
      </c>
      <c r="I1306" s="234"/>
      <c r="J1306" s="229"/>
      <c r="K1306" s="229"/>
      <c r="L1306" s="235"/>
      <c r="M1306" s="236"/>
      <c r="N1306" s="237"/>
      <c r="O1306" s="237"/>
      <c r="P1306" s="237"/>
      <c r="Q1306" s="237"/>
      <c r="R1306" s="237"/>
      <c r="S1306" s="237"/>
      <c r="T1306" s="238"/>
      <c r="AT1306" s="239" t="s">
        <v>191</v>
      </c>
      <c r="AU1306" s="239" t="s">
        <v>86</v>
      </c>
      <c r="AV1306" s="13" t="s">
        <v>181</v>
      </c>
      <c r="AW1306" s="13" t="s">
        <v>41</v>
      </c>
      <c r="AX1306" s="13" t="s">
        <v>24</v>
      </c>
      <c r="AY1306" s="239" t="s">
        <v>174</v>
      </c>
    </row>
    <row r="1307" spans="2:65" s="1" customFormat="1" ht="22.5" customHeight="1">
      <c r="B1307" s="41"/>
      <c r="C1307" s="193" t="s">
        <v>2237</v>
      </c>
      <c r="D1307" s="193" t="s">
        <v>176</v>
      </c>
      <c r="E1307" s="194" t="s">
        <v>2238</v>
      </c>
      <c r="F1307" s="195" t="s">
        <v>2239</v>
      </c>
      <c r="G1307" s="196" t="s">
        <v>179</v>
      </c>
      <c r="H1307" s="197">
        <v>60</v>
      </c>
      <c r="I1307" s="198"/>
      <c r="J1307" s="199">
        <f>ROUND(I1307*H1307,2)</f>
        <v>0</v>
      </c>
      <c r="K1307" s="195" t="s">
        <v>638</v>
      </c>
      <c r="L1307" s="61"/>
      <c r="M1307" s="200" t="s">
        <v>22</v>
      </c>
      <c r="N1307" s="201" t="s">
        <v>48</v>
      </c>
      <c r="O1307" s="42"/>
      <c r="P1307" s="202">
        <f>O1307*H1307</f>
        <v>0</v>
      </c>
      <c r="Q1307" s="202">
        <v>0</v>
      </c>
      <c r="R1307" s="202">
        <f>Q1307*H1307</f>
        <v>0</v>
      </c>
      <c r="S1307" s="202">
        <v>0</v>
      </c>
      <c r="T1307" s="203">
        <f>S1307*H1307</f>
        <v>0</v>
      </c>
      <c r="AR1307" s="24" t="s">
        <v>269</v>
      </c>
      <c r="AT1307" s="24" t="s">
        <v>176</v>
      </c>
      <c r="AU1307" s="24" t="s">
        <v>86</v>
      </c>
      <c r="AY1307" s="24" t="s">
        <v>174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24" t="s">
        <v>24</v>
      </c>
      <c r="BK1307" s="204">
        <f>ROUND(I1307*H1307,2)</f>
        <v>0</v>
      </c>
      <c r="BL1307" s="24" t="s">
        <v>269</v>
      </c>
      <c r="BM1307" s="24" t="s">
        <v>2240</v>
      </c>
    </row>
    <row r="1308" spans="2:65" s="12" customFormat="1" ht="13.5">
      <c r="B1308" s="217"/>
      <c r="C1308" s="218"/>
      <c r="D1308" s="207" t="s">
        <v>191</v>
      </c>
      <c r="E1308" s="219" t="s">
        <v>22</v>
      </c>
      <c r="F1308" s="220" t="s">
        <v>2241</v>
      </c>
      <c r="G1308" s="218"/>
      <c r="H1308" s="221">
        <v>15</v>
      </c>
      <c r="I1308" s="222"/>
      <c r="J1308" s="218"/>
      <c r="K1308" s="218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191</v>
      </c>
      <c r="AU1308" s="227" t="s">
        <v>86</v>
      </c>
      <c r="AV1308" s="12" t="s">
        <v>86</v>
      </c>
      <c r="AW1308" s="12" t="s">
        <v>41</v>
      </c>
      <c r="AX1308" s="12" t="s">
        <v>77</v>
      </c>
      <c r="AY1308" s="227" t="s">
        <v>174</v>
      </c>
    </row>
    <row r="1309" spans="2:65" s="12" customFormat="1" ht="13.5">
      <c r="B1309" s="217"/>
      <c r="C1309" s="218"/>
      <c r="D1309" s="207" t="s">
        <v>191</v>
      </c>
      <c r="E1309" s="219" t="s">
        <v>22</v>
      </c>
      <c r="F1309" s="220" t="s">
        <v>2242</v>
      </c>
      <c r="G1309" s="218"/>
      <c r="H1309" s="221">
        <v>45</v>
      </c>
      <c r="I1309" s="222"/>
      <c r="J1309" s="218"/>
      <c r="K1309" s="218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191</v>
      </c>
      <c r="AU1309" s="227" t="s">
        <v>86</v>
      </c>
      <c r="AV1309" s="12" t="s">
        <v>86</v>
      </c>
      <c r="AW1309" s="12" t="s">
        <v>41</v>
      </c>
      <c r="AX1309" s="12" t="s">
        <v>77</v>
      </c>
      <c r="AY1309" s="227" t="s">
        <v>174</v>
      </c>
    </row>
    <row r="1310" spans="2:65" s="12" customFormat="1" ht="13.5">
      <c r="B1310" s="217"/>
      <c r="C1310" s="218"/>
      <c r="D1310" s="230" t="s">
        <v>191</v>
      </c>
      <c r="E1310" s="240" t="s">
        <v>22</v>
      </c>
      <c r="F1310" s="241" t="s">
        <v>22</v>
      </c>
      <c r="G1310" s="218"/>
      <c r="H1310" s="242">
        <v>0</v>
      </c>
      <c r="I1310" s="222"/>
      <c r="J1310" s="218"/>
      <c r="K1310" s="218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191</v>
      </c>
      <c r="AU1310" s="227" t="s">
        <v>86</v>
      </c>
      <c r="AV1310" s="12" t="s">
        <v>86</v>
      </c>
      <c r="AW1310" s="12" t="s">
        <v>41</v>
      </c>
      <c r="AX1310" s="12" t="s">
        <v>77</v>
      </c>
      <c r="AY1310" s="227" t="s">
        <v>174</v>
      </c>
    </row>
    <row r="1311" spans="2:65" s="1" customFormat="1" ht="31.5" customHeight="1">
      <c r="B1311" s="41"/>
      <c r="C1311" s="193" t="s">
        <v>2243</v>
      </c>
      <c r="D1311" s="193" t="s">
        <v>176</v>
      </c>
      <c r="E1311" s="194" t="s">
        <v>2244</v>
      </c>
      <c r="F1311" s="195" t="s">
        <v>2245</v>
      </c>
      <c r="G1311" s="196" t="s">
        <v>242</v>
      </c>
      <c r="H1311" s="197">
        <v>8.0709999999999997</v>
      </c>
      <c r="I1311" s="198"/>
      <c r="J1311" s="199">
        <f>ROUND(I1311*H1311,2)</f>
        <v>0</v>
      </c>
      <c r="K1311" s="195" t="s">
        <v>180</v>
      </c>
      <c r="L1311" s="61"/>
      <c r="M1311" s="200" t="s">
        <v>22</v>
      </c>
      <c r="N1311" s="201" t="s">
        <v>48</v>
      </c>
      <c r="O1311" s="42"/>
      <c r="P1311" s="202">
        <f>O1311*H1311</f>
        <v>0</v>
      </c>
      <c r="Q1311" s="202">
        <v>0</v>
      </c>
      <c r="R1311" s="202">
        <f>Q1311*H1311</f>
        <v>0</v>
      </c>
      <c r="S1311" s="202">
        <v>0</v>
      </c>
      <c r="T1311" s="203">
        <f>S1311*H1311</f>
        <v>0</v>
      </c>
      <c r="AR1311" s="24" t="s">
        <v>269</v>
      </c>
      <c r="AT1311" s="24" t="s">
        <v>176</v>
      </c>
      <c r="AU1311" s="24" t="s">
        <v>86</v>
      </c>
      <c r="AY1311" s="24" t="s">
        <v>174</v>
      </c>
      <c r="BE1311" s="204">
        <f>IF(N1311="základní",J1311,0)</f>
        <v>0</v>
      </c>
      <c r="BF1311" s="204">
        <f>IF(N1311="snížená",J1311,0)</f>
        <v>0</v>
      </c>
      <c r="BG1311" s="204">
        <f>IF(N1311="zákl. přenesená",J1311,0)</f>
        <v>0</v>
      </c>
      <c r="BH1311" s="204">
        <f>IF(N1311="sníž. přenesená",J1311,0)</f>
        <v>0</v>
      </c>
      <c r="BI1311" s="204">
        <f>IF(N1311="nulová",J1311,0)</f>
        <v>0</v>
      </c>
      <c r="BJ1311" s="24" t="s">
        <v>24</v>
      </c>
      <c r="BK1311" s="204">
        <f>ROUND(I1311*H1311,2)</f>
        <v>0</v>
      </c>
      <c r="BL1311" s="24" t="s">
        <v>269</v>
      </c>
      <c r="BM1311" s="24" t="s">
        <v>2246</v>
      </c>
    </row>
    <row r="1312" spans="2:65" s="10" customFormat="1" ht="29.85" customHeight="1">
      <c r="B1312" s="176"/>
      <c r="C1312" s="177"/>
      <c r="D1312" s="190" t="s">
        <v>76</v>
      </c>
      <c r="E1312" s="191" t="s">
        <v>2247</v>
      </c>
      <c r="F1312" s="191" t="s">
        <v>2248</v>
      </c>
      <c r="G1312" s="177"/>
      <c r="H1312" s="177"/>
      <c r="I1312" s="180"/>
      <c r="J1312" s="192">
        <f>BK1312</f>
        <v>0</v>
      </c>
      <c r="K1312" s="177"/>
      <c r="L1312" s="182"/>
      <c r="M1312" s="183"/>
      <c r="N1312" s="184"/>
      <c r="O1312" s="184"/>
      <c r="P1312" s="185">
        <f>SUM(P1313:P1333)</f>
        <v>0</v>
      </c>
      <c r="Q1312" s="184"/>
      <c r="R1312" s="185">
        <f>SUM(R1313:R1333)</f>
        <v>0.1113305</v>
      </c>
      <c r="S1312" s="184"/>
      <c r="T1312" s="186">
        <f>SUM(T1313:T1333)</f>
        <v>0</v>
      </c>
      <c r="AR1312" s="187" t="s">
        <v>86</v>
      </c>
      <c r="AT1312" s="188" t="s">
        <v>76</v>
      </c>
      <c r="AU1312" s="188" t="s">
        <v>24</v>
      </c>
      <c r="AY1312" s="187" t="s">
        <v>174</v>
      </c>
      <c r="BK1312" s="189">
        <f>SUM(BK1313:BK1333)</f>
        <v>0</v>
      </c>
    </row>
    <row r="1313" spans="2:65" s="1" customFormat="1" ht="22.5" customHeight="1">
      <c r="B1313" s="41"/>
      <c r="C1313" s="193" t="s">
        <v>2249</v>
      </c>
      <c r="D1313" s="193" t="s">
        <v>176</v>
      </c>
      <c r="E1313" s="194" t="s">
        <v>2250</v>
      </c>
      <c r="F1313" s="195" t="s">
        <v>2251</v>
      </c>
      <c r="G1313" s="196" t="s">
        <v>223</v>
      </c>
      <c r="H1313" s="197">
        <v>21.45</v>
      </c>
      <c r="I1313" s="198"/>
      <c r="J1313" s="199">
        <f>ROUND(I1313*H1313,2)</f>
        <v>0</v>
      </c>
      <c r="K1313" s="195" t="s">
        <v>180</v>
      </c>
      <c r="L1313" s="61"/>
      <c r="M1313" s="200" t="s">
        <v>22</v>
      </c>
      <c r="N1313" s="201" t="s">
        <v>48</v>
      </c>
      <c r="O1313" s="42"/>
      <c r="P1313" s="202">
        <f>O1313*H1313</f>
        <v>0</v>
      </c>
      <c r="Q1313" s="202">
        <v>1.7000000000000001E-4</v>
      </c>
      <c r="R1313" s="202">
        <f>Q1313*H1313</f>
        <v>3.6465E-3</v>
      </c>
      <c r="S1313" s="202">
        <v>0</v>
      </c>
      <c r="T1313" s="203">
        <f>S1313*H1313</f>
        <v>0</v>
      </c>
      <c r="AR1313" s="24" t="s">
        <v>269</v>
      </c>
      <c r="AT1313" s="24" t="s">
        <v>176</v>
      </c>
      <c r="AU1313" s="24" t="s">
        <v>86</v>
      </c>
      <c r="AY1313" s="24" t="s">
        <v>174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24" t="s">
        <v>24</v>
      </c>
      <c r="BK1313" s="204">
        <f>ROUND(I1313*H1313,2)</f>
        <v>0</v>
      </c>
      <c r="BL1313" s="24" t="s">
        <v>269</v>
      </c>
      <c r="BM1313" s="24" t="s">
        <v>2252</v>
      </c>
    </row>
    <row r="1314" spans="2:65" s="12" customFormat="1" ht="13.5">
      <c r="B1314" s="217"/>
      <c r="C1314" s="218"/>
      <c r="D1314" s="207" t="s">
        <v>191</v>
      </c>
      <c r="E1314" s="219" t="s">
        <v>22</v>
      </c>
      <c r="F1314" s="220" t="s">
        <v>2253</v>
      </c>
      <c r="G1314" s="218"/>
      <c r="H1314" s="221">
        <v>6.58</v>
      </c>
      <c r="I1314" s="222"/>
      <c r="J1314" s="218"/>
      <c r="K1314" s="218"/>
      <c r="L1314" s="223"/>
      <c r="M1314" s="224"/>
      <c r="N1314" s="225"/>
      <c r="O1314" s="225"/>
      <c r="P1314" s="225"/>
      <c r="Q1314" s="225"/>
      <c r="R1314" s="225"/>
      <c r="S1314" s="225"/>
      <c r="T1314" s="226"/>
      <c r="AT1314" s="227" t="s">
        <v>191</v>
      </c>
      <c r="AU1314" s="227" t="s">
        <v>86</v>
      </c>
      <c r="AV1314" s="12" t="s">
        <v>86</v>
      </c>
      <c r="AW1314" s="12" t="s">
        <v>41</v>
      </c>
      <c r="AX1314" s="12" t="s">
        <v>77</v>
      </c>
      <c r="AY1314" s="227" t="s">
        <v>174</v>
      </c>
    </row>
    <row r="1315" spans="2:65" s="12" customFormat="1" ht="13.5">
      <c r="B1315" s="217"/>
      <c r="C1315" s="218"/>
      <c r="D1315" s="207" t="s">
        <v>191</v>
      </c>
      <c r="E1315" s="219" t="s">
        <v>22</v>
      </c>
      <c r="F1315" s="220" t="s">
        <v>2254</v>
      </c>
      <c r="G1315" s="218"/>
      <c r="H1315" s="221">
        <v>7.68</v>
      </c>
      <c r="I1315" s="222"/>
      <c r="J1315" s="218"/>
      <c r="K1315" s="218"/>
      <c r="L1315" s="223"/>
      <c r="M1315" s="224"/>
      <c r="N1315" s="225"/>
      <c r="O1315" s="225"/>
      <c r="P1315" s="225"/>
      <c r="Q1315" s="225"/>
      <c r="R1315" s="225"/>
      <c r="S1315" s="225"/>
      <c r="T1315" s="226"/>
      <c r="AT1315" s="227" t="s">
        <v>191</v>
      </c>
      <c r="AU1315" s="227" t="s">
        <v>86</v>
      </c>
      <c r="AV1315" s="12" t="s">
        <v>86</v>
      </c>
      <c r="AW1315" s="12" t="s">
        <v>41</v>
      </c>
      <c r="AX1315" s="12" t="s">
        <v>77</v>
      </c>
      <c r="AY1315" s="227" t="s">
        <v>174</v>
      </c>
    </row>
    <row r="1316" spans="2:65" s="12" customFormat="1" ht="13.5">
      <c r="B1316" s="217"/>
      <c r="C1316" s="218"/>
      <c r="D1316" s="207" t="s">
        <v>191</v>
      </c>
      <c r="E1316" s="219" t="s">
        <v>22</v>
      </c>
      <c r="F1316" s="220" t="s">
        <v>2255</v>
      </c>
      <c r="G1316" s="218"/>
      <c r="H1316" s="221">
        <v>1.96</v>
      </c>
      <c r="I1316" s="222"/>
      <c r="J1316" s="218"/>
      <c r="K1316" s="218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191</v>
      </c>
      <c r="AU1316" s="227" t="s">
        <v>86</v>
      </c>
      <c r="AV1316" s="12" t="s">
        <v>86</v>
      </c>
      <c r="AW1316" s="12" t="s">
        <v>41</v>
      </c>
      <c r="AX1316" s="12" t="s">
        <v>77</v>
      </c>
      <c r="AY1316" s="227" t="s">
        <v>174</v>
      </c>
    </row>
    <row r="1317" spans="2:65" s="12" customFormat="1" ht="13.5">
      <c r="B1317" s="217"/>
      <c r="C1317" s="218"/>
      <c r="D1317" s="207" t="s">
        <v>191</v>
      </c>
      <c r="E1317" s="219" t="s">
        <v>22</v>
      </c>
      <c r="F1317" s="220" t="s">
        <v>2256</v>
      </c>
      <c r="G1317" s="218"/>
      <c r="H1317" s="221">
        <v>3.06</v>
      </c>
      <c r="I1317" s="222"/>
      <c r="J1317" s="218"/>
      <c r="K1317" s="218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191</v>
      </c>
      <c r="AU1317" s="227" t="s">
        <v>86</v>
      </c>
      <c r="AV1317" s="12" t="s">
        <v>86</v>
      </c>
      <c r="AW1317" s="12" t="s">
        <v>41</v>
      </c>
      <c r="AX1317" s="12" t="s">
        <v>77</v>
      </c>
      <c r="AY1317" s="227" t="s">
        <v>174</v>
      </c>
    </row>
    <row r="1318" spans="2:65" s="12" customFormat="1" ht="13.5">
      <c r="B1318" s="217"/>
      <c r="C1318" s="218"/>
      <c r="D1318" s="207" t="s">
        <v>191</v>
      </c>
      <c r="E1318" s="219" t="s">
        <v>22</v>
      </c>
      <c r="F1318" s="220" t="s">
        <v>2257</v>
      </c>
      <c r="G1318" s="218"/>
      <c r="H1318" s="221">
        <v>1</v>
      </c>
      <c r="I1318" s="222"/>
      <c r="J1318" s="218"/>
      <c r="K1318" s="218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191</v>
      </c>
      <c r="AU1318" s="227" t="s">
        <v>86</v>
      </c>
      <c r="AV1318" s="12" t="s">
        <v>86</v>
      </c>
      <c r="AW1318" s="12" t="s">
        <v>41</v>
      </c>
      <c r="AX1318" s="12" t="s">
        <v>77</v>
      </c>
      <c r="AY1318" s="227" t="s">
        <v>174</v>
      </c>
    </row>
    <row r="1319" spans="2:65" s="12" customFormat="1" ht="13.5">
      <c r="B1319" s="217"/>
      <c r="C1319" s="218"/>
      <c r="D1319" s="207" t="s">
        <v>191</v>
      </c>
      <c r="E1319" s="219" t="s">
        <v>22</v>
      </c>
      <c r="F1319" s="220" t="s">
        <v>2258</v>
      </c>
      <c r="G1319" s="218"/>
      <c r="H1319" s="221">
        <v>1.17</v>
      </c>
      <c r="I1319" s="222"/>
      <c r="J1319" s="218"/>
      <c r="K1319" s="218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191</v>
      </c>
      <c r="AU1319" s="227" t="s">
        <v>86</v>
      </c>
      <c r="AV1319" s="12" t="s">
        <v>86</v>
      </c>
      <c r="AW1319" s="12" t="s">
        <v>41</v>
      </c>
      <c r="AX1319" s="12" t="s">
        <v>77</v>
      </c>
      <c r="AY1319" s="227" t="s">
        <v>174</v>
      </c>
    </row>
    <row r="1320" spans="2:65" s="13" customFormat="1" ht="13.5">
      <c r="B1320" s="228"/>
      <c r="C1320" s="229"/>
      <c r="D1320" s="230" t="s">
        <v>191</v>
      </c>
      <c r="E1320" s="231" t="s">
        <v>22</v>
      </c>
      <c r="F1320" s="232" t="s">
        <v>206</v>
      </c>
      <c r="G1320" s="229"/>
      <c r="H1320" s="233">
        <v>21.45</v>
      </c>
      <c r="I1320" s="234"/>
      <c r="J1320" s="229"/>
      <c r="K1320" s="229"/>
      <c r="L1320" s="235"/>
      <c r="M1320" s="236"/>
      <c r="N1320" s="237"/>
      <c r="O1320" s="237"/>
      <c r="P1320" s="237"/>
      <c r="Q1320" s="237"/>
      <c r="R1320" s="237"/>
      <c r="S1320" s="237"/>
      <c r="T1320" s="238"/>
      <c r="AT1320" s="239" t="s">
        <v>191</v>
      </c>
      <c r="AU1320" s="239" t="s">
        <v>86</v>
      </c>
      <c r="AV1320" s="13" t="s">
        <v>181</v>
      </c>
      <c r="AW1320" s="13" t="s">
        <v>41</v>
      </c>
      <c r="AX1320" s="13" t="s">
        <v>24</v>
      </c>
      <c r="AY1320" s="239" t="s">
        <v>174</v>
      </c>
    </row>
    <row r="1321" spans="2:65" s="1" customFormat="1" ht="31.5" customHeight="1">
      <c r="B1321" s="41"/>
      <c r="C1321" s="193" t="s">
        <v>2259</v>
      </c>
      <c r="D1321" s="193" t="s">
        <v>176</v>
      </c>
      <c r="E1321" s="194" t="s">
        <v>2260</v>
      </c>
      <c r="F1321" s="195" t="s">
        <v>2261</v>
      </c>
      <c r="G1321" s="196" t="s">
        <v>223</v>
      </c>
      <c r="H1321" s="197">
        <v>21.45</v>
      </c>
      <c r="I1321" s="198"/>
      <c r="J1321" s="199">
        <f>ROUND(I1321*H1321,2)</f>
        <v>0</v>
      </c>
      <c r="K1321" s="195" t="s">
        <v>180</v>
      </c>
      <c r="L1321" s="61"/>
      <c r="M1321" s="200" t="s">
        <v>22</v>
      </c>
      <c r="N1321" s="201" t="s">
        <v>48</v>
      </c>
      <c r="O1321" s="42"/>
      <c r="P1321" s="202">
        <f>O1321*H1321</f>
        <v>0</v>
      </c>
      <c r="Q1321" s="202">
        <v>1.2E-4</v>
      </c>
      <c r="R1321" s="202">
        <f>Q1321*H1321</f>
        <v>2.5739999999999999E-3</v>
      </c>
      <c r="S1321" s="202">
        <v>0</v>
      </c>
      <c r="T1321" s="203">
        <f>S1321*H1321</f>
        <v>0</v>
      </c>
      <c r="AR1321" s="24" t="s">
        <v>269</v>
      </c>
      <c r="AT1321" s="24" t="s">
        <v>176</v>
      </c>
      <c r="AU1321" s="24" t="s">
        <v>86</v>
      </c>
      <c r="AY1321" s="24" t="s">
        <v>174</v>
      </c>
      <c r="BE1321" s="204">
        <f>IF(N1321="základní",J1321,0)</f>
        <v>0</v>
      </c>
      <c r="BF1321" s="204">
        <f>IF(N1321="snížená",J1321,0)</f>
        <v>0</v>
      </c>
      <c r="BG1321" s="204">
        <f>IF(N1321="zákl. přenesená",J1321,0)</f>
        <v>0</v>
      </c>
      <c r="BH1321" s="204">
        <f>IF(N1321="sníž. přenesená",J1321,0)</f>
        <v>0</v>
      </c>
      <c r="BI1321" s="204">
        <f>IF(N1321="nulová",J1321,0)</f>
        <v>0</v>
      </c>
      <c r="BJ1321" s="24" t="s">
        <v>24</v>
      </c>
      <c r="BK1321" s="204">
        <f>ROUND(I1321*H1321,2)</f>
        <v>0</v>
      </c>
      <c r="BL1321" s="24" t="s">
        <v>269</v>
      </c>
      <c r="BM1321" s="24" t="s">
        <v>2262</v>
      </c>
    </row>
    <row r="1322" spans="2:65" s="12" customFormat="1" ht="13.5">
      <c r="B1322" s="217"/>
      <c r="C1322" s="218"/>
      <c r="D1322" s="207" t="s">
        <v>191</v>
      </c>
      <c r="E1322" s="219" t="s">
        <v>22</v>
      </c>
      <c r="F1322" s="220" t="s">
        <v>2253</v>
      </c>
      <c r="G1322" s="218"/>
      <c r="H1322" s="221">
        <v>6.58</v>
      </c>
      <c r="I1322" s="222"/>
      <c r="J1322" s="218"/>
      <c r="K1322" s="218"/>
      <c r="L1322" s="223"/>
      <c r="M1322" s="224"/>
      <c r="N1322" s="225"/>
      <c r="O1322" s="225"/>
      <c r="P1322" s="225"/>
      <c r="Q1322" s="225"/>
      <c r="R1322" s="225"/>
      <c r="S1322" s="225"/>
      <c r="T1322" s="226"/>
      <c r="AT1322" s="227" t="s">
        <v>191</v>
      </c>
      <c r="AU1322" s="227" t="s">
        <v>86</v>
      </c>
      <c r="AV1322" s="12" t="s">
        <v>86</v>
      </c>
      <c r="AW1322" s="12" t="s">
        <v>41</v>
      </c>
      <c r="AX1322" s="12" t="s">
        <v>77</v>
      </c>
      <c r="AY1322" s="227" t="s">
        <v>174</v>
      </c>
    </row>
    <row r="1323" spans="2:65" s="12" customFormat="1" ht="13.5">
      <c r="B1323" s="217"/>
      <c r="C1323" s="218"/>
      <c r="D1323" s="207" t="s">
        <v>191</v>
      </c>
      <c r="E1323" s="219" t="s">
        <v>22</v>
      </c>
      <c r="F1323" s="220" t="s">
        <v>2254</v>
      </c>
      <c r="G1323" s="218"/>
      <c r="H1323" s="221">
        <v>7.68</v>
      </c>
      <c r="I1323" s="222"/>
      <c r="J1323" s="218"/>
      <c r="K1323" s="218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191</v>
      </c>
      <c r="AU1323" s="227" t="s">
        <v>86</v>
      </c>
      <c r="AV1323" s="12" t="s">
        <v>86</v>
      </c>
      <c r="AW1323" s="12" t="s">
        <v>41</v>
      </c>
      <c r="AX1323" s="12" t="s">
        <v>77</v>
      </c>
      <c r="AY1323" s="227" t="s">
        <v>174</v>
      </c>
    </row>
    <row r="1324" spans="2:65" s="12" customFormat="1" ht="13.5">
      <c r="B1324" s="217"/>
      <c r="C1324" s="218"/>
      <c r="D1324" s="207" t="s">
        <v>191</v>
      </c>
      <c r="E1324" s="219" t="s">
        <v>22</v>
      </c>
      <c r="F1324" s="220" t="s">
        <v>2255</v>
      </c>
      <c r="G1324" s="218"/>
      <c r="H1324" s="221">
        <v>1.96</v>
      </c>
      <c r="I1324" s="222"/>
      <c r="J1324" s="218"/>
      <c r="K1324" s="218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191</v>
      </c>
      <c r="AU1324" s="227" t="s">
        <v>86</v>
      </c>
      <c r="AV1324" s="12" t="s">
        <v>86</v>
      </c>
      <c r="AW1324" s="12" t="s">
        <v>41</v>
      </c>
      <c r="AX1324" s="12" t="s">
        <v>77</v>
      </c>
      <c r="AY1324" s="227" t="s">
        <v>174</v>
      </c>
    </row>
    <row r="1325" spans="2:65" s="12" customFormat="1" ht="13.5">
      <c r="B1325" s="217"/>
      <c r="C1325" s="218"/>
      <c r="D1325" s="207" t="s">
        <v>191</v>
      </c>
      <c r="E1325" s="219" t="s">
        <v>22</v>
      </c>
      <c r="F1325" s="220" t="s">
        <v>2256</v>
      </c>
      <c r="G1325" s="218"/>
      <c r="H1325" s="221">
        <v>3.06</v>
      </c>
      <c r="I1325" s="222"/>
      <c r="J1325" s="218"/>
      <c r="K1325" s="218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191</v>
      </c>
      <c r="AU1325" s="227" t="s">
        <v>86</v>
      </c>
      <c r="AV1325" s="12" t="s">
        <v>86</v>
      </c>
      <c r="AW1325" s="12" t="s">
        <v>41</v>
      </c>
      <c r="AX1325" s="12" t="s">
        <v>77</v>
      </c>
      <c r="AY1325" s="227" t="s">
        <v>174</v>
      </c>
    </row>
    <row r="1326" spans="2:65" s="12" customFormat="1" ht="13.5">
      <c r="B1326" s="217"/>
      <c r="C1326" s="218"/>
      <c r="D1326" s="207" t="s">
        <v>191</v>
      </c>
      <c r="E1326" s="219" t="s">
        <v>22</v>
      </c>
      <c r="F1326" s="220" t="s">
        <v>2257</v>
      </c>
      <c r="G1326" s="218"/>
      <c r="H1326" s="221">
        <v>1</v>
      </c>
      <c r="I1326" s="222"/>
      <c r="J1326" s="218"/>
      <c r="K1326" s="218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191</v>
      </c>
      <c r="AU1326" s="227" t="s">
        <v>86</v>
      </c>
      <c r="AV1326" s="12" t="s">
        <v>86</v>
      </c>
      <c r="AW1326" s="12" t="s">
        <v>41</v>
      </c>
      <c r="AX1326" s="12" t="s">
        <v>77</v>
      </c>
      <c r="AY1326" s="227" t="s">
        <v>174</v>
      </c>
    </row>
    <row r="1327" spans="2:65" s="12" customFormat="1" ht="13.5">
      <c r="B1327" s="217"/>
      <c r="C1327" s="218"/>
      <c r="D1327" s="207" t="s">
        <v>191</v>
      </c>
      <c r="E1327" s="219" t="s">
        <v>22</v>
      </c>
      <c r="F1327" s="220" t="s">
        <v>2258</v>
      </c>
      <c r="G1327" s="218"/>
      <c r="H1327" s="221">
        <v>1.17</v>
      </c>
      <c r="I1327" s="222"/>
      <c r="J1327" s="218"/>
      <c r="K1327" s="218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191</v>
      </c>
      <c r="AU1327" s="227" t="s">
        <v>86</v>
      </c>
      <c r="AV1327" s="12" t="s">
        <v>86</v>
      </c>
      <c r="AW1327" s="12" t="s">
        <v>41</v>
      </c>
      <c r="AX1327" s="12" t="s">
        <v>77</v>
      </c>
      <c r="AY1327" s="227" t="s">
        <v>174</v>
      </c>
    </row>
    <row r="1328" spans="2:65" s="13" customFormat="1" ht="13.5">
      <c r="B1328" s="228"/>
      <c r="C1328" s="229"/>
      <c r="D1328" s="230" t="s">
        <v>191</v>
      </c>
      <c r="E1328" s="231" t="s">
        <v>22</v>
      </c>
      <c r="F1328" s="232" t="s">
        <v>206</v>
      </c>
      <c r="G1328" s="229"/>
      <c r="H1328" s="233">
        <v>21.45</v>
      </c>
      <c r="I1328" s="234"/>
      <c r="J1328" s="229"/>
      <c r="K1328" s="229"/>
      <c r="L1328" s="235"/>
      <c r="M1328" s="236"/>
      <c r="N1328" s="237"/>
      <c r="O1328" s="237"/>
      <c r="P1328" s="237"/>
      <c r="Q1328" s="237"/>
      <c r="R1328" s="237"/>
      <c r="S1328" s="237"/>
      <c r="T1328" s="238"/>
      <c r="AT1328" s="239" t="s">
        <v>191</v>
      </c>
      <c r="AU1328" s="239" t="s">
        <v>86</v>
      </c>
      <c r="AV1328" s="13" t="s">
        <v>181</v>
      </c>
      <c r="AW1328" s="13" t="s">
        <v>41</v>
      </c>
      <c r="AX1328" s="13" t="s">
        <v>24</v>
      </c>
      <c r="AY1328" s="239" t="s">
        <v>174</v>
      </c>
    </row>
    <row r="1329" spans="2:65" s="1" customFormat="1" ht="22.5" customHeight="1">
      <c r="B1329" s="41"/>
      <c r="C1329" s="193" t="s">
        <v>2263</v>
      </c>
      <c r="D1329" s="193" t="s">
        <v>176</v>
      </c>
      <c r="E1329" s="194" t="s">
        <v>2264</v>
      </c>
      <c r="F1329" s="195" t="s">
        <v>2265</v>
      </c>
      <c r="G1329" s="196" t="s">
        <v>223</v>
      </c>
      <c r="H1329" s="197">
        <v>91.4</v>
      </c>
      <c r="I1329" s="198"/>
      <c r="J1329" s="199">
        <f>ROUND(I1329*H1329,2)</f>
        <v>0</v>
      </c>
      <c r="K1329" s="195" t="s">
        <v>22</v>
      </c>
      <c r="L1329" s="61"/>
      <c r="M1329" s="200" t="s">
        <v>22</v>
      </c>
      <c r="N1329" s="201" t="s">
        <v>48</v>
      </c>
      <c r="O1329" s="42"/>
      <c r="P1329" s="202">
        <f>O1329*H1329</f>
        <v>0</v>
      </c>
      <c r="Q1329" s="202">
        <v>4.8999999999999998E-4</v>
      </c>
      <c r="R1329" s="202">
        <f>Q1329*H1329</f>
        <v>4.4785999999999999E-2</v>
      </c>
      <c r="S1329" s="202">
        <v>0</v>
      </c>
      <c r="T1329" s="203">
        <f>S1329*H1329</f>
        <v>0</v>
      </c>
      <c r="AR1329" s="24" t="s">
        <v>269</v>
      </c>
      <c r="AT1329" s="24" t="s">
        <v>176</v>
      </c>
      <c r="AU1329" s="24" t="s">
        <v>86</v>
      </c>
      <c r="AY1329" s="24" t="s">
        <v>174</v>
      </c>
      <c r="BE1329" s="204">
        <f>IF(N1329="základní",J1329,0)</f>
        <v>0</v>
      </c>
      <c r="BF1329" s="204">
        <f>IF(N1329="snížená",J1329,0)</f>
        <v>0</v>
      </c>
      <c r="BG1329" s="204">
        <f>IF(N1329="zákl. přenesená",J1329,0)</f>
        <v>0</v>
      </c>
      <c r="BH1329" s="204">
        <f>IF(N1329="sníž. přenesená",J1329,0)</f>
        <v>0</v>
      </c>
      <c r="BI1329" s="204">
        <f>IF(N1329="nulová",J1329,0)</f>
        <v>0</v>
      </c>
      <c r="BJ1329" s="24" t="s">
        <v>24</v>
      </c>
      <c r="BK1329" s="204">
        <f>ROUND(I1329*H1329,2)</f>
        <v>0</v>
      </c>
      <c r="BL1329" s="24" t="s">
        <v>269</v>
      </c>
      <c r="BM1329" s="24" t="s">
        <v>2266</v>
      </c>
    </row>
    <row r="1330" spans="2:65" s="1" customFormat="1" ht="31.5" customHeight="1">
      <c r="B1330" s="41"/>
      <c r="C1330" s="193" t="s">
        <v>2267</v>
      </c>
      <c r="D1330" s="193" t="s">
        <v>176</v>
      </c>
      <c r="E1330" s="194" t="s">
        <v>2268</v>
      </c>
      <c r="F1330" s="195" t="s">
        <v>2269</v>
      </c>
      <c r="G1330" s="196" t="s">
        <v>223</v>
      </c>
      <c r="H1330" s="197">
        <v>91.4</v>
      </c>
      <c r="I1330" s="198"/>
      <c r="J1330" s="199">
        <f>ROUND(I1330*H1330,2)</f>
        <v>0</v>
      </c>
      <c r="K1330" s="195" t="s">
        <v>180</v>
      </c>
      <c r="L1330" s="61"/>
      <c r="M1330" s="200" t="s">
        <v>22</v>
      </c>
      <c r="N1330" s="201" t="s">
        <v>48</v>
      </c>
      <c r="O1330" s="42"/>
      <c r="P1330" s="202">
        <f>O1330*H1330</f>
        <v>0</v>
      </c>
      <c r="Q1330" s="202">
        <v>1.2E-4</v>
      </c>
      <c r="R1330" s="202">
        <f>Q1330*H1330</f>
        <v>1.0968E-2</v>
      </c>
      <c r="S1330" s="202">
        <v>0</v>
      </c>
      <c r="T1330" s="203">
        <f>S1330*H1330</f>
        <v>0</v>
      </c>
      <c r="AR1330" s="24" t="s">
        <v>269</v>
      </c>
      <c r="AT1330" s="24" t="s">
        <v>176</v>
      </c>
      <c r="AU1330" s="24" t="s">
        <v>86</v>
      </c>
      <c r="AY1330" s="24" t="s">
        <v>174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24" t="s">
        <v>24</v>
      </c>
      <c r="BK1330" s="204">
        <f>ROUND(I1330*H1330,2)</f>
        <v>0</v>
      </c>
      <c r="BL1330" s="24" t="s">
        <v>269</v>
      </c>
      <c r="BM1330" s="24" t="s">
        <v>2270</v>
      </c>
    </row>
    <row r="1331" spans="2:65" s="11" customFormat="1" ht="13.5">
      <c r="B1331" s="205"/>
      <c r="C1331" s="206"/>
      <c r="D1331" s="207" t="s">
        <v>191</v>
      </c>
      <c r="E1331" s="208" t="s">
        <v>22</v>
      </c>
      <c r="F1331" s="209" t="s">
        <v>2271</v>
      </c>
      <c r="G1331" s="206"/>
      <c r="H1331" s="210" t="s">
        <v>22</v>
      </c>
      <c r="I1331" s="211"/>
      <c r="J1331" s="206"/>
      <c r="K1331" s="206"/>
      <c r="L1331" s="212"/>
      <c r="M1331" s="213"/>
      <c r="N1331" s="214"/>
      <c r="O1331" s="214"/>
      <c r="P1331" s="214"/>
      <c r="Q1331" s="214"/>
      <c r="R1331" s="214"/>
      <c r="S1331" s="214"/>
      <c r="T1331" s="215"/>
      <c r="AT1331" s="216" t="s">
        <v>191</v>
      </c>
      <c r="AU1331" s="216" t="s">
        <v>86</v>
      </c>
      <c r="AV1331" s="11" t="s">
        <v>24</v>
      </c>
      <c r="AW1331" s="11" t="s">
        <v>41</v>
      </c>
      <c r="AX1331" s="11" t="s">
        <v>77</v>
      </c>
      <c r="AY1331" s="216" t="s">
        <v>174</v>
      </c>
    </row>
    <row r="1332" spans="2:65" s="12" customFormat="1" ht="13.5">
      <c r="B1332" s="217"/>
      <c r="C1332" s="218"/>
      <c r="D1332" s="230" t="s">
        <v>191</v>
      </c>
      <c r="E1332" s="240" t="s">
        <v>22</v>
      </c>
      <c r="F1332" s="241" t="s">
        <v>2272</v>
      </c>
      <c r="G1332" s="218"/>
      <c r="H1332" s="242">
        <v>91.4</v>
      </c>
      <c r="I1332" s="222"/>
      <c r="J1332" s="218"/>
      <c r="K1332" s="218"/>
      <c r="L1332" s="223"/>
      <c r="M1332" s="224"/>
      <c r="N1332" s="225"/>
      <c r="O1332" s="225"/>
      <c r="P1332" s="225"/>
      <c r="Q1332" s="225"/>
      <c r="R1332" s="225"/>
      <c r="S1332" s="225"/>
      <c r="T1332" s="226"/>
      <c r="AT1332" s="227" t="s">
        <v>191</v>
      </c>
      <c r="AU1332" s="227" t="s">
        <v>86</v>
      </c>
      <c r="AV1332" s="12" t="s">
        <v>86</v>
      </c>
      <c r="AW1332" s="12" t="s">
        <v>41</v>
      </c>
      <c r="AX1332" s="12" t="s">
        <v>24</v>
      </c>
      <c r="AY1332" s="227" t="s">
        <v>174</v>
      </c>
    </row>
    <row r="1333" spans="2:65" s="1" customFormat="1" ht="31.5" customHeight="1">
      <c r="B1333" s="41"/>
      <c r="C1333" s="193" t="s">
        <v>2273</v>
      </c>
      <c r="D1333" s="193" t="s">
        <v>176</v>
      </c>
      <c r="E1333" s="194" t="s">
        <v>2274</v>
      </c>
      <c r="F1333" s="195" t="s">
        <v>2275</v>
      </c>
      <c r="G1333" s="196" t="s">
        <v>223</v>
      </c>
      <c r="H1333" s="197">
        <v>91.4</v>
      </c>
      <c r="I1333" s="198"/>
      <c r="J1333" s="199">
        <f>ROUND(I1333*H1333,2)</f>
        <v>0</v>
      </c>
      <c r="K1333" s="195" t="s">
        <v>180</v>
      </c>
      <c r="L1333" s="61"/>
      <c r="M1333" s="200" t="s">
        <v>22</v>
      </c>
      <c r="N1333" s="201" t="s">
        <v>48</v>
      </c>
      <c r="O1333" s="42"/>
      <c r="P1333" s="202">
        <f>O1333*H1333</f>
        <v>0</v>
      </c>
      <c r="Q1333" s="202">
        <v>5.4000000000000001E-4</v>
      </c>
      <c r="R1333" s="202">
        <f>Q1333*H1333</f>
        <v>4.9356000000000004E-2</v>
      </c>
      <c r="S1333" s="202">
        <v>0</v>
      </c>
      <c r="T1333" s="203">
        <f>S1333*H1333</f>
        <v>0</v>
      </c>
      <c r="AR1333" s="24" t="s">
        <v>269</v>
      </c>
      <c r="AT1333" s="24" t="s">
        <v>176</v>
      </c>
      <c r="AU1333" s="24" t="s">
        <v>86</v>
      </c>
      <c r="AY1333" s="24" t="s">
        <v>174</v>
      </c>
      <c r="BE1333" s="204">
        <f>IF(N1333="základní",J1333,0)</f>
        <v>0</v>
      </c>
      <c r="BF1333" s="204">
        <f>IF(N1333="snížená",J1333,0)</f>
        <v>0</v>
      </c>
      <c r="BG1333" s="204">
        <f>IF(N1333="zákl. přenesená",J1333,0)</f>
        <v>0</v>
      </c>
      <c r="BH1333" s="204">
        <f>IF(N1333="sníž. přenesená",J1333,0)</f>
        <v>0</v>
      </c>
      <c r="BI1333" s="204">
        <f>IF(N1333="nulová",J1333,0)</f>
        <v>0</v>
      </c>
      <c r="BJ1333" s="24" t="s">
        <v>24</v>
      </c>
      <c r="BK1333" s="204">
        <f>ROUND(I1333*H1333,2)</f>
        <v>0</v>
      </c>
      <c r="BL1333" s="24" t="s">
        <v>269</v>
      </c>
      <c r="BM1333" s="24" t="s">
        <v>2276</v>
      </c>
    </row>
    <row r="1334" spans="2:65" s="10" customFormat="1" ht="29.85" customHeight="1">
      <c r="B1334" s="176"/>
      <c r="C1334" s="177"/>
      <c r="D1334" s="190" t="s">
        <v>76</v>
      </c>
      <c r="E1334" s="191" t="s">
        <v>2277</v>
      </c>
      <c r="F1334" s="191" t="s">
        <v>2278</v>
      </c>
      <c r="G1334" s="177"/>
      <c r="H1334" s="177"/>
      <c r="I1334" s="180"/>
      <c r="J1334" s="192">
        <f>BK1334</f>
        <v>0</v>
      </c>
      <c r="K1334" s="177"/>
      <c r="L1334" s="182"/>
      <c r="M1334" s="183"/>
      <c r="N1334" s="184"/>
      <c r="O1334" s="184"/>
      <c r="P1334" s="185">
        <f>SUM(P1335:P1342)</f>
        <v>0</v>
      </c>
      <c r="Q1334" s="184"/>
      <c r="R1334" s="185">
        <f>SUM(R1335:R1342)</f>
        <v>0.2263579</v>
      </c>
      <c r="S1334" s="184"/>
      <c r="T1334" s="186">
        <f>SUM(T1335:T1342)</f>
        <v>0</v>
      </c>
      <c r="AR1334" s="187" t="s">
        <v>86</v>
      </c>
      <c r="AT1334" s="188" t="s">
        <v>76</v>
      </c>
      <c r="AU1334" s="188" t="s">
        <v>24</v>
      </c>
      <c r="AY1334" s="187" t="s">
        <v>174</v>
      </c>
      <c r="BK1334" s="189">
        <f>SUM(BK1335:BK1342)</f>
        <v>0</v>
      </c>
    </row>
    <row r="1335" spans="2:65" s="1" customFormat="1" ht="31.5" customHeight="1">
      <c r="B1335" s="41"/>
      <c r="C1335" s="193" t="s">
        <v>2279</v>
      </c>
      <c r="D1335" s="193" t="s">
        <v>176</v>
      </c>
      <c r="E1335" s="194" t="s">
        <v>2280</v>
      </c>
      <c r="F1335" s="195" t="s">
        <v>2281</v>
      </c>
      <c r="G1335" s="196" t="s">
        <v>223</v>
      </c>
      <c r="H1335" s="197">
        <v>822.44</v>
      </c>
      <c r="I1335" s="198"/>
      <c r="J1335" s="199">
        <f>ROUND(I1335*H1335,2)</f>
        <v>0</v>
      </c>
      <c r="K1335" s="195" t="s">
        <v>180</v>
      </c>
      <c r="L1335" s="61"/>
      <c r="M1335" s="200" t="s">
        <v>22</v>
      </c>
      <c r="N1335" s="201" t="s">
        <v>48</v>
      </c>
      <c r="O1335" s="42"/>
      <c r="P1335" s="202">
        <f>O1335*H1335</f>
        <v>0</v>
      </c>
      <c r="Q1335" s="202">
        <v>2.5999999999999998E-4</v>
      </c>
      <c r="R1335" s="202">
        <f>Q1335*H1335</f>
        <v>0.21383440000000001</v>
      </c>
      <c r="S1335" s="202">
        <v>0</v>
      </c>
      <c r="T1335" s="203">
        <f>S1335*H1335</f>
        <v>0</v>
      </c>
      <c r="AR1335" s="24" t="s">
        <v>269</v>
      </c>
      <c r="AT1335" s="24" t="s">
        <v>176</v>
      </c>
      <c r="AU1335" s="24" t="s">
        <v>86</v>
      </c>
      <c r="AY1335" s="24" t="s">
        <v>174</v>
      </c>
      <c r="BE1335" s="204">
        <f>IF(N1335="základní",J1335,0)</f>
        <v>0</v>
      </c>
      <c r="BF1335" s="204">
        <f>IF(N1335="snížená",J1335,0)</f>
        <v>0</v>
      </c>
      <c r="BG1335" s="204">
        <f>IF(N1335="zákl. přenesená",J1335,0)</f>
        <v>0</v>
      </c>
      <c r="BH1335" s="204">
        <f>IF(N1335="sníž. přenesená",J1335,0)</f>
        <v>0</v>
      </c>
      <c r="BI1335" s="204">
        <f>IF(N1335="nulová",J1335,0)</f>
        <v>0</v>
      </c>
      <c r="BJ1335" s="24" t="s">
        <v>24</v>
      </c>
      <c r="BK1335" s="204">
        <f>ROUND(I1335*H1335,2)</f>
        <v>0</v>
      </c>
      <c r="BL1335" s="24" t="s">
        <v>269</v>
      </c>
      <c r="BM1335" s="24" t="s">
        <v>2282</v>
      </c>
    </row>
    <row r="1336" spans="2:65" s="12" customFormat="1" ht="13.5">
      <c r="B1336" s="217"/>
      <c r="C1336" s="218"/>
      <c r="D1336" s="207" t="s">
        <v>191</v>
      </c>
      <c r="E1336" s="219" t="s">
        <v>22</v>
      </c>
      <c r="F1336" s="220" t="s">
        <v>2283</v>
      </c>
      <c r="G1336" s="218"/>
      <c r="H1336" s="221">
        <v>140.9</v>
      </c>
      <c r="I1336" s="222"/>
      <c r="J1336" s="218"/>
      <c r="K1336" s="218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191</v>
      </c>
      <c r="AU1336" s="227" t="s">
        <v>86</v>
      </c>
      <c r="AV1336" s="12" t="s">
        <v>86</v>
      </c>
      <c r="AW1336" s="12" t="s">
        <v>41</v>
      </c>
      <c r="AX1336" s="12" t="s">
        <v>77</v>
      </c>
      <c r="AY1336" s="227" t="s">
        <v>174</v>
      </c>
    </row>
    <row r="1337" spans="2:65" s="12" customFormat="1" ht="13.5">
      <c r="B1337" s="217"/>
      <c r="C1337" s="218"/>
      <c r="D1337" s="207" t="s">
        <v>191</v>
      </c>
      <c r="E1337" s="219" t="s">
        <v>22</v>
      </c>
      <c r="F1337" s="220" t="s">
        <v>2284</v>
      </c>
      <c r="G1337" s="218"/>
      <c r="H1337" s="221">
        <v>176.54</v>
      </c>
      <c r="I1337" s="222"/>
      <c r="J1337" s="218"/>
      <c r="K1337" s="218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191</v>
      </c>
      <c r="AU1337" s="227" t="s">
        <v>86</v>
      </c>
      <c r="AV1337" s="12" t="s">
        <v>86</v>
      </c>
      <c r="AW1337" s="12" t="s">
        <v>41</v>
      </c>
      <c r="AX1337" s="12" t="s">
        <v>77</v>
      </c>
      <c r="AY1337" s="227" t="s">
        <v>174</v>
      </c>
    </row>
    <row r="1338" spans="2:65" s="12" customFormat="1" ht="13.5">
      <c r="B1338" s="217"/>
      <c r="C1338" s="218"/>
      <c r="D1338" s="207" t="s">
        <v>191</v>
      </c>
      <c r="E1338" s="219" t="s">
        <v>22</v>
      </c>
      <c r="F1338" s="220" t="s">
        <v>2285</v>
      </c>
      <c r="G1338" s="218"/>
      <c r="H1338" s="221">
        <v>505</v>
      </c>
      <c r="I1338" s="222"/>
      <c r="J1338" s="218"/>
      <c r="K1338" s="218"/>
      <c r="L1338" s="223"/>
      <c r="M1338" s="224"/>
      <c r="N1338" s="225"/>
      <c r="O1338" s="225"/>
      <c r="P1338" s="225"/>
      <c r="Q1338" s="225"/>
      <c r="R1338" s="225"/>
      <c r="S1338" s="225"/>
      <c r="T1338" s="226"/>
      <c r="AT1338" s="227" t="s">
        <v>191</v>
      </c>
      <c r="AU1338" s="227" t="s">
        <v>86</v>
      </c>
      <c r="AV1338" s="12" t="s">
        <v>86</v>
      </c>
      <c r="AW1338" s="12" t="s">
        <v>41</v>
      </c>
      <c r="AX1338" s="12" t="s">
        <v>77</v>
      </c>
      <c r="AY1338" s="227" t="s">
        <v>174</v>
      </c>
    </row>
    <row r="1339" spans="2:65" s="12" customFormat="1" ht="13.5">
      <c r="B1339" s="217"/>
      <c r="C1339" s="218"/>
      <c r="D1339" s="207" t="s">
        <v>191</v>
      </c>
      <c r="E1339" s="219" t="s">
        <v>22</v>
      </c>
      <c r="F1339" s="220" t="s">
        <v>22</v>
      </c>
      <c r="G1339" s="218"/>
      <c r="H1339" s="221">
        <v>0</v>
      </c>
      <c r="I1339" s="222"/>
      <c r="J1339" s="218"/>
      <c r="K1339" s="218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191</v>
      </c>
      <c r="AU1339" s="227" t="s">
        <v>86</v>
      </c>
      <c r="AV1339" s="12" t="s">
        <v>86</v>
      </c>
      <c r="AW1339" s="12" t="s">
        <v>41</v>
      </c>
      <c r="AX1339" s="12" t="s">
        <v>77</v>
      </c>
      <c r="AY1339" s="227" t="s">
        <v>174</v>
      </c>
    </row>
    <row r="1340" spans="2:65" s="13" customFormat="1" ht="13.5">
      <c r="B1340" s="228"/>
      <c r="C1340" s="229"/>
      <c r="D1340" s="230" t="s">
        <v>191</v>
      </c>
      <c r="E1340" s="231" t="s">
        <v>22</v>
      </c>
      <c r="F1340" s="232" t="s">
        <v>206</v>
      </c>
      <c r="G1340" s="229"/>
      <c r="H1340" s="233">
        <v>822.44</v>
      </c>
      <c r="I1340" s="234"/>
      <c r="J1340" s="229"/>
      <c r="K1340" s="229"/>
      <c r="L1340" s="235"/>
      <c r="M1340" s="236"/>
      <c r="N1340" s="237"/>
      <c r="O1340" s="237"/>
      <c r="P1340" s="237"/>
      <c r="Q1340" s="237"/>
      <c r="R1340" s="237"/>
      <c r="S1340" s="237"/>
      <c r="T1340" s="238"/>
      <c r="AT1340" s="239" t="s">
        <v>191</v>
      </c>
      <c r="AU1340" s="239" t="s">
        <v>86</v>
      </c>
      <c r="AV1340" s="13" t="s">
        <v>181</v>
      </c>
      <c r="AW1340" s="13" t="s">
        <v>41</v>
      </c>
      <c r="AX1340" s="13" t="s">
        <v>24</v>
      </c>
      <c r="AY1340" s="239" t="s">
        <v>174</v>
      </c>
    </row>
    <row r="1341" spans="2:65" s="1" customFormat="1" ht="22.5" customHeight="1">
      <c r="B1341" s="41"/>
      <c r="C1341" s="193" t="s">
        <v>2286</v>
      </c>
      <c r="D1341" s="193" t="s">
        <v>176</v>
      </c>
      <c r="E1341" s="194" t="s">
        <v>2287</v>
      </c>
      <c r="F1341" s="195" t="s">
        <v>2288</v>
      </c>
      <c r="G1341" s="196" t="s">
        <v>223</v>
      </c>
      <c r="H1341" s="197">
        <v>37.950000000000003</v>
      </c>
      <c r="I1341" s="198"/>
      <c r="J1341" s="199">
        <f>ROUND(I1341*H1341,2)</f>
        <v>0</v>
      </c>
      <c r="K1341" s="195" t="s">
        <v>180</v>
      </c>
      <c r="L1341" s="61"/>
      <c r="M1341" s="200" t="s">
        <v>22</v>
      </c>
      <c r="N1341" s="201" t="s">
        <v>48</v>
      </c>
      <c r="O1341" s="42"/>
      <c r="P1341" s="202">
        <f>O1341*H1341</f>
        <v>0</v>
      </c>
      <c r="Q1341" s="202">
        <v>3.3E-4</v>
      </c>
      <c r="R1341" s="202">
        <f>Q1341*H1341</f>
        <v>1.2523500000000002E-2</v>
      </c>
      <c r="S1341" s="202">
        <v>0</v>
      </c>
      <c r="T1341" s="203">
        <f>S1341*H1341</f>
        <v>0</v>
      </c>
      <c r="AR1341" s="24" t="s">
        <v>269</v>
      </c>
      <c r="AT1341" s="24" t="s">
        <v>176</v>
      </c>
      <c r="AU1341" s="24" t="s">
        <v>86</v>
      </c>
      <c r="AY1341" s="24" t="s">
        <v>174</v>
      </c>
      <c r="BE1341" s="204">
        <f>IF(N1341="základní",J1341,0)</f>
        <v>0</v>
      </c>
      <c r="BF1341" s="204">
        <f>IF(N1341="snížená",J1341,0)</f>
        <v>0</v>
      </c>
      <c r="BG1341" s="204">
        <f>IF(N1341="zákl. přenesená",J1341,0)</f>
        <v>0</v>
      </c>
      <c r="BH1341" s="204">
        <f>IF(N1341="sníž. přenesená",J1341,0)</f>
        <v>0</v>
      </c>
      <c r="BI1341" s="204">
        <f>IF(N1341="nulová",J1341,0)</f>
        <v>0</v>
      </c>
      <c r="BJ1341" s="24" t="s">
        <v>24</v>
      </c>
      <c r="BK1341" s="204">
        <f>ROUND(I1341*H1341,2)</f>
        <v>0</v>
      </c>
      <c r="BL1341" s="24" t="s">
        <v>269</v>
      </c>
      <c r="BM1341" s="24" t="s">
        <v>2289</v>
      </c>
    </row>
    <row r="1342" spans="2:65" s="12" customFormat="1" ht="13.5">
      <c r="B1342" s="217"/>
      <c r="C1342" s="218"/>
      <c r="D1342" s="207" t="s">
        <v>191</v>
      </c>
      <c r="E1342" s="219" t="s">
        <v>22</v>
      </c>
      <c r="F1342" s="220" t="s">
        <v>2290</v>
      </c>
      <c r="G1342" s="218"/>
      <c r="H1342" s="221">
        <v>37.950000000000003</v>
      </c>
      <c r="I1342" s="222"/>
      <c r="J1342" s="218"/>
      <c r="K1342" s="218"/>
      <c r="L1342" s="223"/>
      <c r="M1342" s="224"/>
      <c r="N1342" s="225"/>
      <c r="O1342" s="225"/>
      <c r="P1342" s="225"/>
      <c r="Q1342" s="225"/>
      <c r="R1342" s="225"/>
      <c r="S1342" s="225"/>
      <c r="T1342" s="226"/>
      <c r="AT1342" s="227" t="s">
        <v>191</v>
      </c>
      <c r="AU1342" s="227" t="s">
        <v>86</v>
      </c>
      <c r="AV1342" s="12" t="s">
        <v>86</v>
      </c>
      <c r="AW1342" s="12" t="s">
        <v>41</v>
      </c>
      <c r="AX1342" s="12" t="s">
        <v>24</v>
      </c>
      <c r="AY1342" s="227" t="s">
        <v>174</v>
      </c>
    </row>
    <row r="1343" spans="2:65" s="10" customFormat="1" ht="29.85" customHeight="1">
      <c r="B1343" s="176"/>
      <c r="C1343" s="177"/>
      <c r="D1343" s="190" t="s">
        <v>76</v>
      </c>
      <c r="E1343" s="191" t="s">
        <v>2291</v>
      </c>
      <c r="F1343" s="191" t="s">
        <v>2292</v>
      </c>
      <c r="G1343" s="177"/>
      <c r="H1343" s="177"/>
      <c r="I1343" s="180"/>
      <c r="J1343" s="192">
        <f>BK1343</f>
        <v>0</v>
      </c>
      <c r="K1343" s="177"/>
      <c r="L1343" s="182"/>
      <c r="M1343" s="183"/>
      <c r="N1343" s="184"/>
      <c r="O1343" s="184"/>
      <c r="P1343" s="185">
        <f>SUM(P1344:P1347)</f>
        <v>0</v>
      </c>
      <c r="Q1343" s="184"/>
      <c r="R1343" s="185">
        <f>SUM(R1344:R1347)</f>
        <v>4.2096959999999996E-2</v>
      </c>
      <c r="S1343" s="184"/>
      <c r="T1343" s="186">
        <f>SUM(T1344:T1347)</f>
        <v>0</v>
      </c>
      <c r="AR1343" s="187" t="s">
        <v>86</v>
      </c>
      <c r="AT1343" s="188" t="s">
        <v>76</v>
      </c>
      <c r="AU1343" s="188" t="s">
        <v>24</v>
      </c>
      <c r="AY1343" s="187" t="s">
        <v>174</v>
      </c>
      <c r="BK1343" s="189">
        <f>SUM(BK1344:BK1347)</f>
        <v>0</v>
      </c>
    </row>
    <row r="1344" spans="2:65" s="1" customFormat="1" ht="31.5" customHeight="1">
      <c r="B1344" s="41"/>
      <c r="C1344" s="193" t="s">
        <v>2293</v>
      </c>
      <c r="D1344" s="193" t="s">
        <v>176</v>
      </c>
      <c r="E1344" s="194" t="s">
        <v>2294</v>
      </c>
      <c r="F1344" s="195" t="s">
        <v>2295</v>
      </c>
      <c r="G1344" s="196" t="s">
        <v>223</v>
      </c>
      <c r="H1344" s="197">
        <v>2.2559999999999998</v>
      </c>
      <c r="I1344" s="198"/>
      <c r="J1344" s="199">
        <f>ROUND(I1344*H1344,2)</f>
        <v>0</v>
      </c>
      <c r="K1344" s="195" t="s">
        <v>180</v>
      </c>
      <c r="L1344" s="61"/>
      <c r="M1344" s="200" t="s">
        <v>22</v>
      </c>
      <c r="N1344" s="201" t="s">
        <v>48</v>
      </c>
      <c r="O1344" s="42"/>
      <c r="P1344" s="202">
        <f>O1344*H1344</f>
        <v>0</v>
      </c>
      <c r="Q1344" s="202">
        <v>1.866E-2</v>
      </c>
      <c r="R1344" s="202">
        <f>Q1344*H1344</f>
        <v>4.2096959999999996E-2</v>
      </c>
      <c r="S1344" s="202">
        <v>0</v>
      </c>
      <c r="T1344" s="203">
        <f>S1344*H1344</f>
        <v>0</v>
      </c>
      <c r="AR1344" s="24" t="s">
        <v>269</v>
      </c>
      <c r="AT1344" s="24" t="s">
        <v>176</v>
      </c>
      <c r="AU1344" s="24" t="s">
        <v>86</v>
      </c>
      <c r="AY1344" s="24" t="s">
        <v>174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24" t="s">
        <v>24</v>
      </c>
      <c r="BK1344" s="204">
        <f>ROUND(I1344*H1344,2)</f>
        <v>0</v>
      </c>
      <c r="BL1344" s="24" t="s">
        <v>269</v>
      </c>
      <c r="BM1344" s="24" t="s">
        <v>2296</v>
      </c>
    </row>
    <row r="1345" spans="2:65" s="12" customFormat="1" ht="13.5">
      <c r="B1345" s="217"/>
      <c r="C1345" s="218"/>
      <c r="D1345" s="230" t="s">
        <v>191</v>
      </c>
      <c r="E1345" s="240" t="s">
        <v>22</v>
      </c>
      <c r="F1345" s="241" t="s">
        <v>2297</v>
      </c>
      <c r="G1345" s="218"/>
      <c r="H1345" s="242">
        <v>2.2559999999999998</v>
      </c>
      <c r="I1345" s="222"/>
      <c r="J1345" s="218"/>
      <c r="K1345" s="218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191</v>
      </c>
      <c r="AU1345" s="227" t="s">
        <v>86</v>
      </c>
      <c r="AV1345" s="12" t="s">
        <v>86</v>
      </c>
      <c r="AW1345" s="12" t="s">
        <v>41</v>
      </c>
      <c r="AX1345" s="12" t="s">
        <v>24</v>
      </c>
      <c r="AY1345" s="227" t="s">
        <v>174</v>
      </c>
    </row>
    <row r="1346" spans="2:65" s="1" customFormat="1" ht="31.5" customHeight="1">
      <c r="B1346" s="41"/>
      <c r="C1346" s="193" t="s">
        <v>2298</v>
      </c>
      <c r="D1346" s="193" t="s">
        <v>176</v>
      </c>
      <c r="E1346" s="194" t="s">
        <v>2299</v>
      </c>
      <c r="F1346" s="195" t="s">
        <v>2300</v>
      </c>
      <c r="G1346" s="196" t="s">
        <v>242</v>
      </c>
      <c r="H1346" s="197">
        <v>4.2000000000000003E-2</v>
      </c>
      <c r="I1346" s="198"/>
      <c r="J1346" s="199">
        <f>ROUND(I1346*H1346,2)</f>
        <v>0</v>
      </c>
      <c r="K1346" s="195" t="s">
        <v>180</v>
      </c>
      <c r="L1346" s="61"/>
      <c r="M1346" s="200" t="s">
        <v>22</v>
      </c>
      <c r="N1346" s="201" t="s">
        <v>48</v>
      </c>
      <c r="O1346" s="42"/>
      <c r="P1346" s="202">
        <f>O1346*H1346</f>
        <v>0</v>
      </c>
      <c r="Q1346" s="202">
        <v>0</v>
      </c>
      <c r="R1346" s="202">
        <f>Q1346*H1346</f>
        <v>0</v>
      </c>
      <c r="S1346" s="202">
        <v>0</v>
      </c>
      <c r="T1346" s="203">
        <f>S1346*H1346</f>
        <v>0</v>
      </c>
      <c r="AR1346" s="24" t="s">
        <v>269</v>
      </c>
      <c r="AT1346" s="24" t="s">
        <v>176</v>
      </c>
      <c r="AU1346" s="24" t="s">
        <v>86</v>
      </c>
      <c r="AY1346" s="24" t="s">
        <v>174</v>
      </c>
      <c r="BE1346" s="204">
        <f>IF(N1346="základní",J1346,0)</f>
        <v>0</v>
      </c>
      <c r="BF1346" s="204">
        <f>IF(N1346="snížená",J1346,0)</f>
        <v>0</v>
      </c>
      <c r="BG1346" s="204">
        <f>IF(N1346="zákl. přenesená",J1346,0)</f>
        <v>0</v>
      </c>
      <c r="BH1346" s="204">
        <f>IF(N1346="sníž. přenesená",J1346,0)</f>
        <v>0</v>
      </c>
      <c r="BI1346" s="204">
        <f>IF(N1346="nulová",J1346,0)</f>
        <v>0</v>
      </c>
      <c r="BJ1346" s="24" t="s">
        <v>24</v>
      </c>
      <c r="BK1346" s="204">
        <f>ROUND(I1346*H1346,2)</f>
        <v>0</v>
      </c>
      <c r="BL1346" s="24" t="s">
        <v>269</v>
      </c>
      <c r="BM1346" s="24" t="s">
        <v>2301</v>
      </c>
    </row>
    <row r="1347" spans="2:65" s="1" customFormat="1" ht="31.5" customHeight="1">
      <c r="B1347" s="41"/>
      <c r="C1347" s="193" t="s">
        <v>2302</v>
      </c>
      <c r="D1347" s="193" t="s">
        <v>176</v>
      </c>
      <c r="E1347" s="194" t="s">
        <v>2303</v>
      </c>
      <c r="F1347" s="195" t="s">
        <v>2304</v>
      </c>
      <c r="G1347" s="196" t="s">
        <v>242</v>
      </c>
      <c r="H1347" s="197">
        <v>4.2000000000000003E-2</v>
      </c>
      <c r="I1347" s="198"/>
      <c r="J1347" s="199">
        <f>ROUND(I1347*H1347,2)</f>
        <v>0</v>
      </c>
      <c r="K1347" s="195" t="s">
        <v>180</v>
      </c>
      <c r="L1347" s="61"/>
      <c r="M1347" s="200" t="s">
        <v>22</v>
      </c>
      <c r="N1347" s="201" t="s">
        <v>48</v>
      </c>
      <c r="O1347" s="42"/>
      <c r="P1347" s="202">
        <f>O1347*H1347</f>
        <v>0</v>
      </c>
      <c r="Q1347" s="202">
        <v>0</v>
      </c>
      <c r="R1347" s="202">
        <f>Q1347*H1347</f>
        <v>0</v>
      </c>
      <c r="S1347" s="202">
        <v>0</v>
      </c>
      <c r="T1347" s="203">
        <f>S1347*H1347</f>
        <v>0</v>
      </c>
      <c r="AR1347" s="24" t="s">
        <v>269</v>
      </c>
      <c r="AT1347" s="24" t="s">
        <v>176</v>
      </c>
      <c r="AU1347" s="24" t="s">
        <v>86</v>
      </c>
      <c r="AY1347" s="24" t="s">
        <v>174</v>
      </c>
      <c r="BE1347" s="204">
        <f>IF(N1347="základní",J1347,0)</f>
        <v>0</v>
      </c>
      <c r="BF1347" s="204">
        <f>IF(N1347="snížená",J1347,0)</f>
        <v>0</v>
      </c>
      <c r="BG1347" s="204">
        <f>IF(N1347="zákl. přenesená",J1347,0)</f>
        <v>0</v>
      </c>
      <c r="BH1347" s="204">
        <f>IF(N1347="sníž. přenesená",J1347,0)</f>
        <v>0</v>
      </c>
      <c r="BI1347" s="204">
        <f>IF(N1347="nulová",J1347,0)</f>
        <v>0</v>
      </c>
      <c r="BJ1347" s="24" t="s">
        <v>24</v>
      </c>
      <c r="BK1347" s="204">
        <f>ROUND(I1347*H1347,2)</f>
        <v>0</v>
      </c>
      <c r="BL1347" s="24" t="s">
        <v>269</v>
      </c>
      <c r="BM1347" s="24" t="s">
        <v>2305</v>
      </c>
    </row>
    <row r="1348" spans="2:65" s="10" customFormat="1" ht="37.35" customHeight="1">
      <c r="B1348" s="176"/>
      <c r="C1348" s="177"/>
      <c r="D1348" s="178" t="s">
        <v>76</v>
      </c>
      <c r="E1348" s="179" t="s">
        <v>2306</v>
      </c>
      <c r="F1348" s="179" t="s">
        <v>2307</v>
      </c>
      <c r="G1348" s="177"/>
      <c r="H1348" s="177"/>
      <c r="I1348" s="180"/>
      <c r="J1348" s="181">
        <f>BK1348</f>
        <v>0</v>
      </c>
      <c r="K1348" s="177"/>
      <c r="L1348" s="182"/>
      <c r="M1348" s="183"/>
      <c r="N1348" s="184"/>
      <c r="O1348" s="184"/>
      <c r="P1348" s="185">
        <f>P1349+P1351</f>
        <v>0</v>
      </c>
      <c r="Q1348" s="184"/>
      <c r="R1348" s="185">
        <f>R1349+R1351</f>
        <v>0</v>
      </c>
      <c r="S1348" s="184"/>
      <c r="T1348" s="186">
        <f>T1349+T1351</f>
        <v>0</v>
      </c>
      <c r="AR1348" s="187" t="s">
        <v>210</v>
      </c>
      <c r="AT1348" s="188" t="s">
        <v>76</v>
      </c>
      <c r="AU1348" s="188" t="s">
        <v>77</v>
      </c>
      <c r="AY1348" s="187" t="s">
        <v>174</v>
      </c>
      <c r="BK1348" s="189">
        <f>BK1349+BK1351</f>
        <v>0</v>
      </c>
    </row>
    <row r="1349" spans="2:65" s="10" customFormat="1" ht="19.899999999999999" customHeight="1">
      <c r="B1349" s="176"/>
      <c r="C1349" s="177"/>
      <c r="D1349" s="190" t="s">
        <v>76</v>
      </c>
      <c r="E1349" s="191" t="s">
        <v>2308</v>
      </c>
      <c r="F1349" s="191" t="s">
        <v>2309</v>
      </c>
      <c r="G1349" s="177"/>
      <c r="H1349" s="177"/>
      <c r="I1349" s="180"/>
      <c r="J1349" s="192">
        <f>BK1349</f>
        <v>0</v>
      </c>
      <c r="K1349" s="177"/>
      <c r="L1349" s="182"/>
      <c r="M1349" s="183"/>
      <c r="N1349" s="184"/>
      <c r="O1349" s="184"/>
      <c r="P1349" s="185">
        <f>P1350</f>
        <v>0</v>
      </c>
      <c r="Q1349" s="184"/>
      <c r="R1349" s="185">
        <f>R1350</f>
        <v>0</v>
      </c>
      <c r="S1349" s="184"/>
      <c r="T1349" s="186">
        <f>T1350</f>
        <v>0</v>
      </c>
      <c r="AR1349" s="187" t="s">
        <v>210</v>
      </c>
      <c r="AT1349" s="188" t="s">
        <v>76</v>
      </c>
      <c r="AU1349" s="188" t="s">
        <v>24</v>
      </c>
      <c r="AY1349" s="187" t="s">
        <v>174</v>
      </c>
      <c r="BK1349" s="189">
        <f>BK1350</f>
        <v>0</v>
      </c>
    </row>
    <row r="1350" spans="2:65" s="1" customFormat="1" ht="22.5" customHeight="1">
      <c r="B1350" s="41"/>
      <c r="C1350" s="193" t="s">
        <v>2310</v>
      </c>
      <c r="D1350" s="193" t="s">
        <v>176</v>
      </c>
      <c r="E1350" s="194" t="s">
        <v>2311</v>
      </c>
      <c r="F1350" s="195" t="s">
        <v>2312</v>
      </c>
      <c r="G1350" s="196" t="s">
        <v>1427</v>
      </c>
      <c r="H1350" s="197">
        <v>1</v>
      </c>
      <c r="I1350" s="198"/>
      <c r="J1350" s="199">
        <f>ROUND(I1350*H1350,2)</f>
        <v>0</v>
      </c>
      <c r="K1350" s="195" t="s">
        <v>180</v>
      </c>
      <c r="L1350" s="61"/>
      <c r="M1350" s="200" t="s">
        <v>22</v>
      </c>
      <c r="N1350" s="201" t="s">
        <v>48</v>
      </c>
      <c r="O1350" s="42"/>
      <c r="P1350" s="202">
        <f>O1350*H1350</f>
        <v>0</v>
      </c>
      <c r="Q1350" s="202">
        <v>0</v>
      </c>
      <c r="R1350" s="202">
        <f>Q1350*H1350</f>
        <v>0</v>
      </c>
      <c r="S1350" s="202">
        <v>0</v>
      </c>
      <c r="T1350" s="203">
        <f>S1350*H1350</f>
        <v>0</v>
      </c>
      <c r="AR1350" s="24" t="s">
        <v>2313</v>
      </c>
      <c r="AT1350" s="24" t="s">
        <v>176</v>
      </c>
      <c r="AU1350" s="24" t="s">
        <v>86</v>
      </c>
      <c r="AY1350" s="24" t="s">
        <v>174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24" t="s">
        <v>24</v>
      </c>
      <c r="BK1350" s="204">
        <f>ROUND(I1350*H1350,2)</f>
        <v>0</v>
      </c>
      <c r="BL1350" s="24" t="s">
        <v>2313</v>
      </c>
      <c r="BM1350" s="24" t="s">
        <v>2314</v>
      </c>
    </row>
    <row r="1351" spans="2:65" s="10" customFormat="1" ht="29.85" customHeight="1">
      <c r="B1351" s="176"/>
      <c r="C1351" s="177"/>
      <c r="D1351" s="190" t="s">
        <v>76</v>
      </c>
      <c r="E1351" s="191" t="s">
        <v>2315</v>
      </c>
      <c r="F1351" s="191" t="s">
        <v>2316</v>
      </c>
      <c r="G1351" s="177"/>
      <c r="H1351" s="177"/>
      <c r="I1351" s="180"/>
      <c r="J1351" s="192">
        <f>BK1351</f>
        <v>0</v>
      </c>
      <c r="K1351" s="177"/>
      <c r="L1351" s="182"/>
      <c r="M1351" s="183"/>
      <c r="N1351" s="184"/>
      <c r="O1351" s="184"/>
      <c r="P1351" s="185">
        <f>SUM(P1352:P1353)</f>
        <v>0</v>
      </c>
      <c r="Q1351" s="184"/>
      <c r="R1351" s="185">
        <f>SUM(R1352:R1353)</f>
        <v>0</v>
      </c>
      <c r="S1351" s="184"/>
      <c r="T1351" s="186">
        <f>SUM(T1352:T1353)</f>
        <v>0</v>
      </c>
      <c r="AR1351" s="187" t="s">
        <v>210</v>
      </c>
      <c r="AT1351" s="188" t="s">
        <v>76</v>
      </c>
      <c r="AU1351" s="188" t="s">
        <v>24</v>
      </c>
      <c r="AY1351" s="187" t="s">
        <v>174</v>
      </c>
      <c r="BK1351" s="189">
        <f>SUM(BK1352:BK1353)</f>
        <v>0</v>
      </c>
    </row>
    <row r="1352" spans="2:65" s="1" customFormat="1" ht="31.5" customHeight="1">
      <c r="B1352" s="41"/>
      <c r="C1352" s="193" t="s">
        <v>2317</v>
      </c>
      <c r="D1352" s="193" t="s">
        <v>176</v>
      </c>
      <c r="E1352" s="194" t="s">
        <v>2318</v>
      </c>
      <c r="F1352" s="195" t="s">
        <v>2319</v>
      </c>
      <c r="G1352" s="196" t="s">
        <v>2320</v>
      </c>
      <c r="H1352" s="197">
        <v>6</v>
      </c>
      <c r="I1352" s="198"/>
      <c r="J1352" s="199">
        <f>ROUND(I1352*H1352,2)</f>
        <v>0</v>
      </c>
      <c r="K1352" s="195" t="s">
        <v>180</v>
      </c>
      <c r="L1352" s="61"/>
      <c r="M1352" s="200" t="s">
        <v>22</v>
      </c>
      <c r="N1352" s="201" t="s">
        <v>48</v>
      </c>
      <c r="O1352" s="42"/>
      <c r="P1352" s="202">
        <f>O1352*H1352</f>
        <v>0</v>
      </c>
      <c r="Q1352" s="202">
        <v>0</v>
      </c>
      <c r="R1352" s="202">
        <f>Q1352*H1352</f>
        <v>0</v>
      </c>
      <c r="S1352" s="202">
        <v>0</v>
      </c>
      <c r="T1352" s="203">
        <f>S1352*H1352</f>
        <v>0</v>
      </c>
      <c r="AR1352" s="24" t="s">
        <v>2313</v>
      </c>
      <c r="AT1352" s="24" t="s">
        <v>176</v>
      </c>
      <c r="AU1352" s="24" t="s">
        <v>86</v>
      </c>
      <c r="AY1352" s="24" t="s">
        <v>174</v>
      </c>
      <c r="BE1352" s="204">
        <f>IF(N1352="základní",J1352,0)</f>
        <v>0</v>
      </c>
      <c r="BF1352" s="204">
        <f>IF(N1352="snížená",J1352,0)</f>
        <v>0</v>
      </c>
      <c r="BG1352" s="204">
        <f>IF(N1352="zákl. přenesená",J1352,0)</f>
        <v>0</v>
      </c>
      <c r="BH1352" s="204">
        <f>IF(N1352="sníž. přenesená",J1352,0)</f>
        <v>0</v>
      </c>
      <c r="BI1352" s="204">
        <f>IF(N1352="nulová",J1352,0)</f>
        <v>0</v>
      </c>
      <c r="BJ1352" s="24" t="s">
        <v>24</v>
      </c>
      <c r="BK1352" s="204">
        <f>ROUND(I1352*H1352,2)</f>
        <v>0</v>
      </c>
      <c r="BL1352" s="24" t="s">
        <v>2313</v>
      </c>
      <c r="BM1352" s="24" t="s">
        <v>2321</v>
      </c>
    </row>
    <row r="1353" spans="2:65" s="1" customFormat="1" ht="22.5" customHeight="1">
      <c r="B1353" s="41"/>
      <c r="C1353" s="193" t="s">
        <v>2322</v>
      </c>
      <c r="D1353" s="193" t="s">
        <v>176</v>
      </c>
      <c r="E1353" s="194" t="s">
        <v>2323</v>
      </c>
      <c r="F1353" s="195" t="s">
        <v>2324</v>
      </c>
      <c r="G1353" s="196" t="s">
        <v>551</v>
      </c>
      <c r="H1353" s="197">
        <v>150</v>
      </c>
      <c r="I1353" s="198"/>
      <c r="J1353" s="199">
        <f>ROUND(I1353*H1353,2)</f>
        <v>0</v>
      </c>
      <c r="K1353" s="195" t="s">
        <v>180</v>
      </c>
      <c r="L1353" s="61"/>
      <c r="M1353" s="200" t="s">
        <v>22</v>
      </c>
      <c r="N1353" s="274" t="s">
        <v>48</v>
      </c>
      <c r="O1353" s="275"/>
      <c r="P1353" s="276">
        <f>O1353*H1353</f>
        <v>0</v>
      </c>
      <c r="Q1353" s="276">
        <v>0</v>
      </c>
      <c r="R1353" s="276">
        <f>Q1353*H1353</f>
        <v>0</v>
      </c>
      <c r="S1353" s="276">
        <v>0</v>
      </c>
      <c r="T1353" s="277">
        <f>S1353*H1353</f>
        <v>0</v>
      </c>
      <c r="AR1353" s="24" t="s">
        <v>2313</v>
      </c>
      <c r="AT1353" s="24" t="s">
        <v>176</v>
      </c>
      <c r="AU1353" s="24" t="s">
        <v>86</v>
      </c>
      <c r="AY1353" s="24" t="s">
        <v>174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24" t="s">
        <v>24</v>
      </c>
      <c r="BK1353" s="204">
        <f>ROUND(I1353*H1353,2)</f>
        <v>0</v>
      </c>
      <c r="BL1353" s="24" t="s">
        <v>2313</v>
      </c>
      <c r="BM1353" s="24" t="s">
        <v>2325</v>
      </c>
    </row>
    <row r="1354" spans="2:65" s="1" customFormat="1" ht="6.95" customHeight="1">
      <c r="B1354" s="56"/>
      <c r="C1354" s="57"/>
      <c r="D1354" s="57"/>
      <c r="E1354" s="57"/>
      <c r="F1354" s="57"/>
      <c r="G1354" s="57"/>
      <c r="H1354" s="57"/>
      <c r="I1354" s="139"/>
      <c r="J1354" s="57"/>
      <c r="K1354" s="57"/>
      <c r="L1354" s="61"/>
    </row>
  </sheetData>
  <sheetProtection algorithmName="SHA-512" hashValue="9TjP9C3yWH68VUmRv60DrhxNBv3ZuWPOBCIH91kqBSE4WUypyWYW8YHBymzyWarHojUMq7LUB9gAwSS99OK0BQ==" saltValue="sEjRFPraMJSibYzSopl8rA==" spinCount="100000" sheet="1" objects="1" scenarios="1" formatCells="0" formatColumns="0" formatRows="0" sort="0" autoFilter="0"/>
  <autoFilter ref="C109:K1353"/>
  <mergeCells count="9">
    <mergeCell ref="E100:H100"/>
    <mergeCell ref="E102:H10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2326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2327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>00257745</v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Obec Dýšina</v>
      </c>
      <c r="F15" s="42"/>
      <c r="G15" s="42"/>
      <c r="H15" s="42"/>
      <c r="I15" s="119" t="s">
        <v>35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>63505410</v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BRM s.r.o.</v>
      </c>
      <c r="F21" s="42"/>
      <c r="G21" s="42"/>
      <c r="H21" s="42"/>
      <c r="I21" s="119" t="s">
        <v>35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ROUND(SUM(BE84:BE198), 2)</f>
        <v>0</v>
      </c>
      <c r="G30" s="42"/>
      <c r="H30" s="42"/>
      <c r="I30" s="131">
        <v>0.21</v>
      </c>
      <c r="J30" s="130">
        <f>ROUND(ROUND((SUM(BE84:BE198)),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ROUND(SUM(BF84:BF198), 2)</f>
        <v>0</v>
      </c>
      <c r="G31" s="42"/>
      <c r="H31" s="42"/>
      <c r="I31" s="131">
        <v>0.15</v>
      </c>
      <c r="J31" s="130">
        <f>ROUND(ROUND((SUM(BF84:BF198)),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ROUND(SUM(BG84:BG198),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ROUND(SUM(BH84:BH198),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ROUND(SUM(BI84:BI198),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SO.2 - Novostavba ŠJ-ZTI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2328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7" customFormat="1" ht="24.95" customHeight="1">
      <c r="B58" s="149"/>
      <c r="C58" s="150"/>
      <c r="D58" s="151" t="s">
        <v>2329</v>
      </c>
      <c r="E58" s="152"/>
      <c r="F58" s="152"/>
      <c r="G58" s="152"/>
      <c r="H58" s="152"/>
      <c r="I58" s="153"/>
      <c r="J58" s="154">
        <f>J89</f>
        <v>0</v>
      </c>
      <c r="K58" s="155"/>
    </row>
    <row r="59" spans="2:47" s="7" customFormat="1" ht="24.95" customHeight="1">
      <c r="B59" s="149"/>
      <c r="C59" s="150"/>
      <c r="D59" s="151" t="s">
        <v>2330</v>
      </c>
      <c r="E59" s="152"/>
      <c r="F59" s="152"/>
      <c r="G59" s="152"/>
      <c r="H59" s="152"/>
      <c r="I59" s="153"/>
      <c r="J59" s="154">
        <f>J134</f>
        <v>0</v>
      </c>
      <c r="K59" s="155"/>
    </row>
    <row r="60" spans="2:47" s="7" customFormat="1" ht="24.95" customHeight="1">
      <c r="B60" s="149"/>
      <c r="C60" s="150"/>
      <c r="D60" s="151" t="s">
        <v>2331</v>
      </c>
      <c r="E60" s="152"/>
      <c r="F60" s="152"/>
      <c r="G60" s="152"/>
      <c r="H60" s="152"/>
      <c r="I60" s="153"/>
      <c r="J60" s="154">
        <f>J167</f>
        <v>0</v>
      </c>
      <c r="K60" s="155"/>
    </row>
    <row r="61" spans="2:47" s="7" customFormat="1" ht="24.95" customHeight="1">
      <c r="B61" s="149"/>
      <c r="C61" s="150"/>
      <c r="D61" s="151" t="s">
        <v>2328</v>
      </c>
      <c r="E61" s="152"/>
      <c r="F61" s="152"/>
      <c r="G61" s="152"/>
      <c r="H61" s="152"/>
      <c r="I61" s="153"/>
      <c r="J61" s="154">
        <f>J191</f>
        <v>0</v>
      </c>
      <c r="K61" s="155"/>
    </row>
    <row r="62" spans="2:47" s="7" customFormat="1" ht="24.95" customHeight="1">
      <c r="B62" s="149"/>
      <c r="C62" s="150"/>
      <c r="D62" s="151" t="s">
        <v>2329</v>
      </c>
      <c r="E62" s="152"/>
      <c r="F62" s="152"/>
      <c r="G62" s="152"/>
      <c r="H62" s="152"/>
      <c r="I62" s="153"/>
      <c r="J62" s="154">
        <f>J193</f>
        <v>0</v>
      </c>
      <c r="K62" s="155"/>
    </row>
    <row r="63" spans="2:47" s="7" customFormat="1" ht="24.95" customHeight="1">
      <c r="B63" s="149"/>
      <c r="C63" s="150"/>
      <c r="D63" s="151" t="s">
        <v>2330</v>
      </c>
      <c r="E63" s="152"/>
      <c r="F63" s="152"/>
      <c r="G63" s="152"/>
      <c r="H63" s="152"/>
      <c r="I63" s="153"/>
      <c r="J63" s="154">
        <f>J195</f>
        <v>0</v>
      </c>
      <c r="K63" s="155"/>
    </row>
    <row r="64" spans="2:47" s="7" customFormat="1" ht="24.95" customHeight="1">
      <c r="B64" s="149"/>
      <c r="C64" s="150"/>
      <c r="D64" s="151" t="s">
        <v>2331</v>
      </c>
      <c r="E64" s="152"/>
      <c r="F64" s="152"/>
      <c r="G64" s="152"/>
      <c r="H64" s="152"/>
      <c r="I64" s="153"/>
      <c r="J64" s="154">
        <f>J197</f>
        <v>0</v>
      </c>
      <c r="K64" s="155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158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22.5" customHeight="1">
      <c r="B74" s="41"/>
      <c r="C74" s="63"/>
      <c r="D74" s="63"/>
      <c r="E74" s="405" t="str">
        <f>E7</f>
        <v>Dýšina-novostavba ŠJ</v>
      </c>
      <c r="F74" s="406"/>
      <c r="G74" s="406"/>
      <c r="H74" s="406"/>
      <c r="I74" s="163"/>
      <c r="J74" s="63"/>
      <c r="K74" s="63"/>
      <c r="L74" s="61"/>
    </row>
    <row r="75" spans="2:12" s="1" customFormat="1" ht="14.45" customHeight="1">
      <c r="B75" s="41"/>
      <c r="C75" s="65" t="s">
        <v>117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3.25" customHeight="1">
      <c r="B76" s="41"/>
      <c r="C76" s="63"/>
      <c r="D76" s="63"/>
      <c r="E76" s="381" t="str">
        <f>E9</f>
        <v>SO.2 - Novostavba ŠJ-ZTI</v>
      </c>
      <c r="F76" s="407"/>
      <c r="G76" s="407"/>
      <c r="H76" s="407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64" t="str">
        <f>F12</f>
        <v xml:space="preserve"> </v>
      </c>
      <c r="G78" s="63"/>
      <c r="H78" s="63"/>
      <c r="I78" s="165" t="s">
        <v>27</v>
      </c>
      <c r="J78" s="73" t="str">
        <f>IF(J12="","",J12)</f>
        <v>31. 12. 2016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31</v>
      </c>
      <c r="D80" s="63"/>
      <c r="E80" s="63"/>
      <c r="F80" s="164" t="str">
        <f>E15</f>
        <v>Obec Dýšina</v>
      </c>
      <c r="G80" s="63"/>
      <c r="H80" s="63"/>
      <c r="I80" s="165" t="s">
        <v>38</v>
      </c>
      <c r="J80" s="164" t="str">
        <f>E21</f>
        <v>BRM s.r.o.</v>
      </c>
      <c r="K80" s="63"/>
      <c r="L80" s="61"/>
    </row>
    <row r="81" spans="2:65" s="1" customFormat="1" ht="14.45" customHeight="1">
      <c r="B81" s="41"/>
      <c r="C81" s="65" t="s">
        <v>36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159</v>
      </c>
      <c r="D83" s="168" t="s">
        <v>62</v>
      </c>
      <c r="E83" s="168" t="s">
        <v>58</v>
      </c>
      <c r="F83" s="168" t="s">
        <v>160</v>
      </c>
      <c r="G83" s="168" t="s">
        <v>161</v>
      </c>
      <c r="H83" s="168" t="s">
        <v>162</v>
      </c>
      <c r="I83" s="169" t="s">
        <v>163</v>
      </c>
      <c r="J83" s="168" t="s">
        <v>121</v>
      </c>
      <c r="K83" s="170" t="s">
        <v>164</v>
      </c>
      <c r="L83" s="171"/>
      <c r="M83" s="81" t="s">
        <v>165</v>
      </c>
      <c r="N83" s="82" t="s">
        <v>47</v>
      </c>
      <c r="O83" s="82" t="s">
        <v>166</v>
      </c>
      <c r="P83" s="82" t="s">
        <v>167</v>
      </c>
      <c r="Q83" s="82" t="s">
        <v>168</v>
      </c>
      <c r="R83" s="82" t="s">
        <v>169</v>
      </c>
      <c r="S83" s="82" t="s">
        <v>170</v>
      </c>
      <c r="T83" s="83" t="s">
        <v>171</v>
      </c>
    </row>
    <row r="84" spans="2:65" s="1" customFormat="1" ht="29.25" customHeight="1">
      <c r="B84" s="41"/>
      <c r="C84" s="87" t="s">
        <v>122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P85+P89+P134+P167+P191+P193+P195+P197</f>
        <v>0</v>
      </c>
      <c r="Q84" s="85"/>
      <c r="R84" s="173">
        <f>R85+R89+R134+R167+R191+R193+R195+R197</f>
        <v>6.3424899999999997</v>
      </c>
      <c r="S84" s="85"/>
      <c r="T84" s="174">
        <f>T85+T89+T134+T167+T191+T193+T195+T197</f>
        <v>0</v>
      </c>
      <c r="AT84" s="24" t="s">
        <v>76</v>
      </c>
      <c r="AU84" s="24" t="s">
        <v>123</v>
      </c>
      <c r="BK84" s="175">
        <f>BK85+BK89+BK134+BK167+BK191+BK193+BK195+BK197</f>
        <v>0</v>
      </c>
    </row>
    <row r="85" spans="2:65" s="10" customFormat="1" ht="37.35" customHeight="1">
      <c r="B85" s="176"/>
      <c r="C85" s="177"/>
      <c r="D85" s="190" t="s">
        <v>76</v>
      </c>
      <c r="E85" s="278" t="s">
        <v>1193</v>
      </c>
      <c r="F85" s="278" t="s">
        <v>1194</v>
      </c>
      <c r="G85" s="177"/>
      <c r="H85" s="177"/>
      <c r="I85" s="180"/>
      <c r="J85" s="279">
        <f>BK85</f>
        <v>0</v>
      </c>
      <c r="K85" s="177"/>
      <c r="L85" s="182"/>
      <c r="M85" s="183"/>
      <c r="N85" s="184"/>
      <c r="O85" s="184"/>
      <c r="P85" s="185">
        <f>SUM(P86:P88)</f>
        <v>0</v>
      </c>
      <c r="Q85" s="184"/>
      <c r="R85" s="185">
        <f>SUM(R86:R88)</f>
        <v>0</v>
      </c>
      <c r="S85" s="184"/>
      <c r="T85" s="186">
        <f>SUM(T86:T88)</f>
        <v>0</v>
      </c>
      <c r="AR85" s="187" t="s">
        <v>86</v>
      </c>
      <c r="AT85" s="188" t="s">
        <v>76</v>
      </c>
      <c r="AU85" s="188" t="s">
        <v>77</v>
      </c>
      <c r="AY85" s="187" t="s">
        <v>174</v>
      </c>
      <c r="BK85" s="189">
        <f>SUM(BK86:BK88)</f>
        <v>0</v>
      </c>
    </row>
    <row r="86" spans="2:65" s="1" customFormat="1" ht="22.5" customHeight="1">
      <c r="B86" s="41"/>
      <c r="C86" s="193" t="s">
        <v>24</v>
      </c>
      <c r="D86" s="193" t="s">
        <v>176</v>
      </c>
      <c r="E86" s="194" t="s">
        <v>2332</v>
      </c>
      <c r="F86" s="195" t="s">
        <v>2333</v>
      </c>
      <c r="G86" s="196" t="s">
        <v>223</v>
      </c>
      <c r="H86" s="197">
        <v>10</v>
      </c>
      <c r="I86" s="198"/>
      <c r="J86" s="199">
        <f>ROUND(I86*H86,2)</f>
        <v>0</v>
      </c>
      <c r="K86" s="195" t="s">
        <v>2334</v>
      </c>
      <c r="L86" s="61"/>
      <c r="M86" s="200" t="s">
        <v>22</v>
      </c>
      <c r="N86" s="201" t="s">
        <v>48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269</v>
      </c>
      <c r="AT86" s="24" t="s">
        <v>176</v>
      </c>
      <c r="AU86" s="24" t="s">
        <v>24</v>
      </c>
      <c r="AY86" s="24" t="s">
        <v>174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24</v>
      </c>
      <c r="BK86" s="204">
        <f>ROUND(I86*H86,2)</f>
        <v>0</v>
      </c>
      <c r="BL86" s="24" t="s">
        <v>269</v>
      </c>
      <c r="BM86" s="24" t="s">
        <v>24</v>
      </c>
    </row>
    <row r="87" spans="2:65" s="1" customFormat="1" ht="22.5" customHeight="1">
      <c r="B87" s="41"/>
      <c r="C87" s="193" t="s">
        <v>86</v>
      </c>
      <c r="D87" s="193" t="s">
        <v>176</v>
      </c>
      <c r="E87" s="194" t="s">
        <v>2335</v>
      </c>
      <c r="F87" s="195" t="s">
        <v>2336</v>
      </c>
      <c r="G87" s="196" t="s">
        <v>179</v>
      </c>
      <c r="H87" s="197">
        <v>3</v>
      </c>
      <c r="I87" s="198"/>
      <c r="J87" s="199">
        <f>ROUND(I87*H87,2)</f>
        <v>0</v>
      </c>
      <c r="K87" s="195" t="s">
        <v>2334</v>
      </c>
      <c r="L87" s="61"/>
      <c r="M87" s="200" t="s">
        <v>22</v>
      </c>
      <c r="N87" s="201" t="s">
        <v>48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269</v>
      </c>
      <c r="AT87" s="24" t="s">
        <v>176</v>
      </c>
      <c r="AU87" s="24" t="s">
        <v>24</v>
      </c>
      <c r="AY87" s="24" t="s">
        <v>174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269</v>
      </c>
      <c r="BM87" s="24" t="s">
        <v>86</v>
      </c>
    </row>
    <row r="88" spans="2:65" s="1" customFormat="1" ht="22.5" customHeight="1">
      <c r="B88" s="41"/>
      <c r="C88" s="193" t="s">
        <v>186</v>
      </c>
      <c r="D88" s="193" t="s">
        <v>176</v>
      </c>
      <c r="E88" s="194" t="s">
        <v>2337</v>
      </c>
      <c r="F88" s="195" t="s">
        <v>2338</v>
      </c>
      <c r="G88" s="196" t="s">
        <v>179</v>
      </c>
      <c r="H88" s="197">
        <v>16</v>
      </c>
      <c r="I88" s="198"/>
      <c r="J88" s="199">
        <f>ROUND(I88*H88,2)</f>
        <v>0</v>
      </c>
      <c r="K88" s="195" t="s">
        <v>2334</v>
      </c>
      <c r="L88" s="61"/>
      <c r="M88" s="200" t="s">
        <v>22</v>
      </c>
      <c r="N88" s="201" t="s">
        <v>48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269</v>
      </c>
      <c r="AT88" s="24" t="s">
        <v>176</v>
      </c>
      <c r="AU88" s="24" t="s">
        <v>24</v>
      </c>
      <c r="AY88" s="24" t="s">
        <v>174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269</v>
      </c>
      <c r="BM88" s="24" t="s">
        <v>186</v>
      </c>
    </row>
    <row r="89" spans="2:65" s="10" customFormat="1" ht="37.35" customHeight="1">
      <c r="B89" s="176"/>
      <c r="C89" s="177"/>
      <c r="D89" s="190" t="s">
        <v>76</v>
      </c>
      <c r="E89" s="278" t="s">
        <v>2339</v>
      </c>
      <c r="F89" s="278" t="s">
        <v>2340</v>
      </c>
      <c r="G89" s="177"/>
      <c r="H89" s="177"/>
      <c r="I89" s="180"/>
      <c r="J89" s="279">
        <f>BK89</f>
        <v>0</v>
      </c>
      <c r="K89" s="177"/>
      <c r="L89" s="182"/>
      <c r="M89" s="183"/>
      <c r="N89" s="184"/>
      <c r="O89" s="184"/>
      <c r="P89" s="185">
        <f>SUM(P90:P133)</f>
        <v>0</v>
      </c>
      <c r="Q89" s="184"/>
      <c r="R89" s="185">
        <f>SUM(R90:R133)</f>
        <v>1.7431999999999999</v>
      </c>
      <c r="S89" s="184"/>
      <c r="T89" s="186">
        <f>SUM(T90:T133)</f>
        <v>0</v>
      </c>
      <c r="AR89" s="187" t="s">
        <v>86</v>
      </c>
      <c r="AT89" s="188" t="s">
        <v>76</v>
      </c>
      <c r="AU89" s="188" t="s">
        <v>77</v>
      </c>
      <c r="AY89" s="187" t="s">
        <v>174</v>
      </c>
      <c r="BK89" s="189">
        <f>SUM(BK90:BK133)</f>
        <v>0</v>
      </c>
    </row>
    <row r="90" spans="2:65" s="1" customFormat="1" ht="22.5" customHeight="1">
      <c r="B90" s="41"/>
      <c r="C90" s="193" t="s">
        <v>181</v>
      </c>
      <c r="D90" s="193" t="s">
        <v>176</v>
      </c>
      <c r="E90" s="194" t="s">
        <v>2341</v>
      </c>
      <c r="F90" s="195" t="s">
        <v>2342</v>
      </c>
      <c r="G90" s="196" t="s">
        <v>179</v>
      </c>
      <c r="H90" s="197">
        <v>10</v>
      </c>
      <c r="I90" s="198"/>
      <c r="J90" s="199">
        <f t="shared" ref="J90:J133" si="0">ROUND(I90*H90,2)</f>
        <v>0</v>
      </c>
      <c r="K90" s="195" t="s">
        <v>2334</v>
      </c>
      <c r="L90" s="61"/>
      <c r="M90" s="200" t="s">
        <v>22</v>
      </c>
      <c r="N90" s="201" t="s">
        <v>48</v>
      </c>
      <c r="O90" s="42"/>
      <c r="P90" s="202">
        <f t="shared" ref="P90:P133" si="1">O90*H90</f>
        <v>0</v>
      </c>
      <c r="Q90" s="202">
        <v>8.9099999999999995E-3</v>
      </c>
      <c r="R90" s="202">
        <f t="shared" ref="R90:R133" si="2">Q90*H90</f>
        <v>8.9099999999999999E-2</v>
      </c>
      <c r="S90" s="202">
        <v>0</v>
      </c>
      <c r="T90" s="203">
        <f t="shared" ref="T90:T133" si="3">S90*H90</f>
        <v>0</v>
      </c>
      <c r="AR90" s="24" t="s">
        <v>269</v>
      </c>
      <c r="AT90" s="24" t="s">
        <v>176</v>
      </c>
      <c r="AU90" s="24" t="s">
        <v>24</v>
      </c>
      <c r="AY90" s="24" t="s">
        <v>174</v>
      </c>
      <c r="BE90" s="204">
        <f t="shared" ref="BE90:BE133" si="4">IF(N90="základní",J90,0)</f>
        <v>0</v>
      </c>
      <c r="BF90" s="204">
        <f t="shared" ref="BF90:BF133" si="5">IF(N90="snížená",J90,0)</f>
        <v>0</v>
      </c>
      <c r="BG90" s="204">
        <f t="shared" ref="BG90:BG133" si="6">IF(N90="zákl. přenesená",J90,0)</f>
        <v>0</v>
      </c>
      <c r="BH90" s="204">
        <f t="shared" ref="BH90:BH133" si="7">IF(N90="sníž. přenesená",J90,0)</f>
        <v>0</v>
      </c>
      <c r="BI90" s="204">
        <f t="shared" ref="BI90:BI133" si="8">IF(N90="nulová",J90,0)</f>
        <v>0</v>
      </c>
      <c r="BJ90" s="24" t="s">
        <v>24</v>
      </c>
      <c r="BK90" s="204">
        <f t="shared" ref="BK90:BK133" si="9">ROUND(I90*H90,2)</f>
        <v>0</v>
      </c>
      <c r="BL90" s="24" t="s">
        <v>269</v>
      </c>
      <c r="BM90" s="24" t="s">
        <v>181</v>
      </c>
    </row>
    <row r="91" spans="2:65" s="1" customFormat="1" ht="22.5" customHeight="1">
      <c r="B91" s="41"/>
      <c r="C91" s="193" t="s">
        <v>210</v>
      </c>
      <c r="D91" s="193" t="s">
        <v>176</v>
      </c>
      <c r="E91" s="194" t="s">
        <v>2343</v>
      </c>
      <c r="F91" s="195" t="s">
        <v>2344</v>
      </c>
      <c r="G91" s="196" t="s">
        <v>551</v>
      </c>
      <c r="H91" s="197">
        <v>3</v>
      </c>
      <c r="I91" s="198"/>
      <c r="J91" s="199">
        <f t="shared" si="0"/>
        <v>0</v>
      </c>
      <c r="K91" s="195" t="s">
        <v>2334</v>
      </c>
      <c r="L91" s="61"/>
      <c r="M91" s="200" t="s">
        <v>22</v>
      </c>
      <c r="N91" s="201" t="s">
        <v>48</v>
      </c>
      <c r="O91" s="42"/>
      <c r="P91" s="202">
        <f t="shared" si="1"/>
        <v>0</v>
      </c>
      <c r="Q91" s="202">
        <v>2.6700000000000002E-2</v>
      </c>
      <c r="R91" s="202">
        <f t="shared" si="2"/>
        <v>8.0100000000000005E-2</v>
      </c>
      <c r="S91" s="202">
        <v>0</v>
      </c>
      <c r="T91" s="203">
        <f t="shared" si="3"/>
        <v>0</v>
      </c>
      <c r="AR91" s="24" t="s">
        <v>269</v>
      </c>
      <c r="AT91" s="24" t="s">
        <v>176</v>
      </c>
      <c r="AU91" s="24" t="s">
        <v>24</v>
      </c>
      <c r="AY91" s="24" t="s">
        <v>174</v>
      </c>
      <c r="BE91" s="204">
        <f t="shared" si="4"/>
        <v>0</v>
      </c>
      <c r="BF91" s="204">
        <f t="shared" si="5"/>
        <v>0</v>
      </c>
      <c r="BG91" s="204">
        <f t="shared" si="6"/>
        <v>0</v>
      </c>
      <c r="BH91" s="204">
        <f t="shared" si="7"/>
        <v>0</v>
      </c>
      <c r="BI91" s="204">
        <f t="shared" si="8"/>
        <v>0</v>
      </c>
      <c r="BJ91" s="24" t="s">
        <v>24</v>
      </c>
      <c r="BK91" s="204">
        <f t="shared" si="9"/>
        <v>0</v>
      </c>
      <c r="BL91" s="24" t="s">
        <v>269</v>
      </c>
      <c r="BM91" s="24" t="s">
        <v>210</v>
      </c>
    </row>
    <row r="92" spans="2:65" s="1" customFormat="1" ht="22.5" customHeight="1">
      <c r="B92" s="41"/>
      <c r="C92" s="193" t="s">
        <v>216</v>
      </c>
      <c r="D92" s="193" t="s">
        <v>176</v>
      </c>
      <c r="E92" s="194" t="s">
        <v>2345</v>
      </c>
      <c r="F92" s="195" t="s">
        <v>2346</v>
      </c>
      <c r="G92" s="196" t="s">
        <v>551</v>
      </c>
      <c r="H92" s="197">
        <v>4</v>
      </c>
      <c r="I92" s="198"/>
      <c r="J92" s="199">
        <f t="shared" si="0"/>
        <v>0</v>
      </c>
      <c r="K92" s="195" t="s">
        <v>2334</v>
      </c>
      <c r="L92" s="61"/>
      <c r="M92" s="200" t="s">
        <v>22</v>
      </c>
      <c r="N92" s="201" t="s">
        <v>48</v>
      </c>
      <c r="O92" s="42"/>
      <c r="P92" s="202">
        <f t="shared" si="1"/>
        <v>0</v>
      </c>
      <c r="Q92" s="202">
        <v>4.6379999999999998E-2</v>
      </c>
      <c r="R92" s="202">
        <f t="shared" si="2"/>
        <v>0.18551999999999999</v>
      </c>
      <c r="S92" s="202">
        <v>0</v>
      </c>
      <c r="T92" s="203">
        <f t="shared" si="3"/>
        <v>0</v>
      </c>
      <c r="AR92" s="24" t="s">
        <v>269</v>
      </c>
      <c r="AT92" s="24" t="s">
        <v>176</v>
      </c>
      <c r="AU92" s="24" t="s">
        <v>24</v>
      </c>
      <c r="AY92" s="24" t="s">
        <v>174</v>
      </c>
      <c r="BE92" s="204">
        <f t="shared" si="4"/>
        <v>0</v>
      </c>
      <c r="BF92" s="204">
        <f t="shared" si="5"/>
        <v>0</v>
      </c>
      <c r="BG92" s="204">
        <f t="shared" si="6"/>
        <v>0</v>
      </c>
      <c r="BH92" s="204">
        <f t="shared" si="7"/>
        <v>0</v>
      </c>
      <c r="BI92" s="204">
        <f t="shared" si="8"/>
        <v>0</v>
      </c>
      <c r="BJ92" s="24" t="s">
        <v>24</v>
      </c>
      <c r="BK92" s="204">
        <f t="shared" si="9"/>
        <v>0</v>
      </c>
      <c r="BL92" s="24" t="s">
        <v>269</v>
      </c>
      <c r="BM92" s="24" t="s">
        <v>216</v>
      </c>
    </row>
    <row r="93" spans="2:65" s="1" customFormat="1" ht="22.5" customHeight="1">
      <c r="B93" s="41"/>
      <c r="C93" s="193" t="s">
        <v>220</v>
      </c>
      <c r="D93" s="193" t="s">
        <v>176</v>
      </c>
      <c r="E93" s="194" t="s">
        <v>2347</v>
      </c>
      <c r="F93" s="195" t="s">
        <v>2348</v>
      </c>
      <c r="G93" s="196" t="s">
        <v>179</v>
      </c>
      <c r="H93" s="197">
        <v>3</v>
      </c>
      <c r="I93" s="198"/>
      <c r="J93" s="199">
        <f t="shared" si="0"/>
        <v>0</v>
      </c>
      <c r="K93" s="195" t="s">
        <v>2334</v>
      </c>
      <c r="L93" s="61"/>
      <c r="M93" s="200" t="s">
        <v>22</v>
      </c>
      <c r="N93" s="201" t="s">
        <v>48</v>
      </c>
      <c r="O93" s="42"/>
      <c r="P93" s="202">
        <f t="shared" si="1"/>
        <v>0</v>
      </c>
      <c r="Q93" s="202">
        <v>0.17527999999999999</v>
      </c>
      <c r="R93" s="202">
        <f t="shared" si="2"/>
        <v>0.52583999999999997</v>
      </c>
      <c r="S93" s="202">
        <v>0</v>
      </c>
      <c r="T93" s="203">
        <f t="shared" si="3"/>
        <v>0</v>
      </c>
      <c r="AR93" s="24" t="s">
        <v>269</v>
      </c>
      <c r="AT93" s="24" t="s">
        <v>176</v>
      </c>
      <c r="AU93" s="24" t="s">
        <v>24</v>
      </c>
      <c r="AY93" s="24" t="s">
        <v>174</v>
      </c>
      <c r="BE93" s="204">
        <f t="shared" si="4"/>
        <v>0</v>
      </c>
      <c r="BF93" s="204">
        <f t="shared" si="5"/>
        <v>0</v>
      </c>
      <c r="BG93" s="204">
        <f t="shared" si="6"/>
        <v>0</v>
      </c>
      <c r="BH93" s="204">
        <f t="shared" si="7"/>
        <v>0</v>
      </c>
      <c r="BI93" s="204">
        <f t="shared" si="8"/>
        <v>0</v>
      </c>
      <c r="BJ93" s="24" t="s">
        <v>24</v>
      </c>
      <c r="BK93" s="204">
        <f t="shared" si="9"/>
        <v>0</v>
      </c>
      <c r="BL93" s="24" t="s">
        <v>269</v>
      </c>
      <c r="BM93" s="24" t="s">
        <v>220</v>
      </c>
    </row>
    <row r="94" spans="2:65" s="1" customFormat="1" ht="22.5" customHeight="1">
      <c r="B94" s="41"/>
      <c r="C94" s="193" t="s">
        <v>226</v>
      </c>
      <c r="D94" s="193" t="s">
        <v>176</v>
      </c>
      <c r="E94" s="194" t="s">
        <v>2349</v>
      </c>
      <c r="F94" s="195" t="s">
        <v>2350</v>
      </c>
      <c r="G94" s="196" t="s">
        <v>179</v>
      </c>
      <c r="H94" s="197">
        <v>2</v>
      </c>
      <c r="I94" s="198"/>
      <c r="J94" s="199">
        <f t="shared" si="0"/>
        <v>0</v>
      </c>
      <c r="K94" s="195" t="s">
        <v>2334</v>
      </c>
      <c r="L94" s="61"/>
      <c r="M94" s="200" t="s">
        <v>22</v>
      </c>
      <c r="N94" s="201" t="s">
        <v>48</v>
      </c>
      <c r="O94" s="42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AR94" s="24" t="s">
        <v>269</v>
      </c>
      <c r="AT94" s="24" t="s">
        <v>176</v>
      </c>
      <c r="AU94" s="24" t="s">
        <v>24</v>
      </c>
      <c r="AY94" s="24" t="s">
        <v>174</v>
      </c>
      <c r="BE94" s="204">
        <f t="shared" si="4"/>
        <v>0</v>
      </c>
      <c r="BF94" s="204">
        <f t="shared" si="5"/>
        <v>0</v>
      </c>
      <c r="BG94" s="204">
        <f t="shared" si="6"/>
        <v>0</v>
      </c>
      <c r="BH94" s="204">
        <f t="shared" si="7"/>
        <v>0</v>
      </c>
      <c r="BI94" s="204">
        <f t="shared" si="8"/>
        <v>0</v>
      </c>
      <c r="BJ94" s="24" t="s">
        <v>24</v>
      </c>
      <c r="BK94" s="204">
        <f t="shared" si="9"/>
        <v>0</v>
      </c>
      <c r="BL94" s="24" t="s">
        <v>269</v>
      </c>
      <c r="BM94" s="24" t="s">
        <v>226</v>
      </c>
    </row>
    <row r="95" spans="2:65" s="1" customFormat="1" ht="22.5" customHeight="1">
      <c r="B95" s="41"/>
      <c r="C95" s="193" t="s">
        <v>230</v>
      </c>
      <c r="D95" s="193" t="s">
        <v>176</v>
      </c>
      <c r="E95" s="194" t="s">
        <v>2351</v>
      </c>
      <c r="F95" s="195" t="s">
        <v>2352</v>
      </c>
      <c r="G95" s="196" t="s">
        <v>551</v>
      </c>
      <c r="H95" s="197">
        <v>8</v>
      </c>
      <c r="I95" s="198"/>
      <c r="J95" s="199">
        <f t="shared" si="0"/>
        <v>0</v>
      </c>
      <c r="K95" s="195" t="s">
        <v>2334</v>
      </c>
      <c r="L95" s="61"/>
      <c r="M95" s="200" t="s">
        <v>22</v>
      </c>
      <c r="N95" s="201" t="s">
        <v>48</v>
      </c>
      <c r="O95" s="42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AR95" s="24" t="s">
        <v>269</v>
      </c>
      <c r="AT95" s="24" t="s">
        <v>176</v>
      </c>
      <c r="AU95" s="24" t="s">
        <v>24</v>
      </c>
      <c r="AY95" s="24" t="s">
        <v>174</v>
      </c>
      <c r="BE95" s="204">
        <f t="shared" si="4"/>
        <v>0</v>
      </c>
      <c r="BF95" s="204">
        <f t="shared" si="5"/>
        <v>0</v>
      </c>
      <c r="BG95" s="204">
        <f t="shared" si="6"/>
        <v>0</v>
      </c>
      <c r="BH95" s="204">
        <f t="shared" si="7"/>
        <v>0</v>
      </c>
      <c r="BI95" s="204">
        <f t="shared" si="8"/>
        <v>0</v>
      </c>
      <c r="BJ95" s="24" t="s">
        <v>24</v>
      </c>
      <c r="BK95" s="204">
        <f t="shared" si="9"/>
        <v>0</v>
      </c>
      <c r="BL95" s="24" t="s">
        <v>269</v>
      </c>
      <c r="BM95" s="24" t="s">
        <v>230</v>
      </c>
    </row>
    <row r="96" spans="2:65" s="1" customFormat="1" ht="22.5" customHeight="1">
      <c r="B96" s="41"/>
      <c r="C96" s="193" t="s">
        <v>29</v>
      </c>
      <c r="D96" s="193" t="s">
        <v>176</v>
      </c>
      <c r="E96" s="194" t="s">
        <v>2353</v>
      </c>
      <c r="F96" s="195" t="s">
        <v>2354</v>
      </c>
      <c r="G96" s="196" t="s">
        <v>551</v>
      </c>
      <c r="H96" s="197">
        <v>59</v>
      </c>
      <c r="I96" s="198"/>
      <c r="J96" s="199">
        <f t="shared" si="0"/>
        <v>0</v>
      </c>
      <c r="K96" s="195" t="s">
        <v>2334</v>
      </c>
      <c r="L96" s="61"/>
      <c r="M96" s="200" t="s">
        <v>22</v>
      </c>
      <c r="N96" s="201" t="s">
        <v>48</v>
      </c>
      <c r="O96" s="42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AR96" s="24" t="s">
        <v>269</v>
      </c>
      <c r="AT96" s="24" t="s">
        <v>176</v>
      </c>
      <c r="AU96" s="24" t="s">
        <v>24</v>
      </c>
      <c r="AY96" s="24" t="s">
        <v>174</v>
      </c>
      <c r="BE96" s="204">
        <f t="shared" si="4"/>
        <v>0</v>
      </c>
      <c r="BF96" s="204">
        <f t="shared" si="5"/>
        <v>0</v>
      </c>
      <c r="BG96" s="204">
        <f t="shared" si="6"/>
        <v>0</v>
      </c>
      <c r="BH96" s="204">
        <f t="shared" si="7"/>
        <v>0</v>
      </c>
      <c r="BI96" s="204">
        <f t="shared" si="8"/>
        <v>0</v>
      </c>
      <c r="BJ96" s="24" t="s">
        <v>24</v>
      </c>
      <c r="BK96" s="204">
        <f t="shared" si="9"/>
        <v>0</v>
      </c>
      <c r="BL96" s="24" t="s">
        <v>269</v>
      </c>
      <c r="BM96" s="24" t="s">
        <v>29</v>
      </c>
    </row>
    <row r="97" spans="2:65" s="1" customFormat="1" ht="22.5" customHeight="1">
      <c r="B97" s="41"/>
      <c r="C97" s="193" t="s">
        <v>239</v>
      </c>
      <c r="D97" s="193" t="s">
        <v>176</v>
      </c>
      <c r="E97" s="194" t="s">
        <v>2355</v>
      </c>
      <c r="F97" s="195" t="s">
        <v>2356</v>
      </c>
      <c r="G97" s="196" t="s">
        <v>551</v>
      </c>
      <c r="H97" s="197">
        <v>6</v>
      </c>
      <c r="I97" s="198"/>
      <c r="J97" s="199">
        <f t="shared" si="0"/>
        <v>0</v>
      </c>
      <c r="K97" s="195" t="s">
        <v>2334</v>
      </c>
      <c r="L97" s="61"/>
      <c r="M97" s="200" t="s">
        <v>22</v>
      </c>
      <c r="N97" s="201" t="s">
        <v>48</v>
      </c>
      <c r="O97" s="42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AR97" s="24" t="s">
        <v>269</v>
      </c>
      <c r="AT97" s="24" t="s">
        <v>176</v>
      </c>
      <c r="AU97" s="24" t="s">
        <v>24</v>
      </c>
      <c r="AY97" s="24" t="s">
        <v>174</v>
      </c>
      <c r="BE97" s="204">
        <f t="shared" si="4"/>
        <v>0</v>
      </c>
      <c r="BF97" s="204">
        <f t="shared" si="5"/>
        <v>0</v>
      </c>
      <c r="BG97" s="204">
        <f t="shared" si="6"/>
        <v>0</v>
      </c>
      <c r="BH97" s="204">
        <f t="shared" si="7"/>
        <v>0</v>
      </c>
      <c r="BI97" s="204">
        <f t="shared" si="8"/>
        <v>0</v>
      </c>
      <c r="BJ97" s="24" t="s">
        <v>24</v>
      </c>
      <c r="BK97" s="204">
        <f t="shared" si="9"/>
        <v>0</v>
      </c>
      <c r="BL97" s="24" t="s">
        <v>269</v>
      </c>
      <c r="BM97" s="24" t="s">
        <v>239</v>
      </c>
    </row>
    <row r="98" spans="2:65" s="1" customFormat="1" ht="22.5" customHeight="1">
      <c r="B98" s="41"/>
      <c r="C98" s="193" t="s">
        <v>244</v>
      </c>
      <c r="D98" s="193" t="s">
        <v>176</v>
      </c>
      <c r="E98" s="194" t="s">
        <v>2357</v>
      </c>
      <c r="F98" s="195" t="s">
        <v>2358</v>
      </c>
      <c r="G98" s="196" t="s">
        <v>551</v>
      </c>
      <c r="H98" s="197">
        <v>140</v>
      </c>
      <c r="I98" s="198"/>
      <c r="J98" s="199">
        <f t="shared" si="0"/>
        <v>0</v>
      </c>
      <c r="K98" s="195" t="s">
        <v>2334</v>
      </c>
      <c r="L98" s="61"/>
      <c r="M98" s="200" t="s">
        <v>22</v>
      </c>
      <c r="N98" s="201" t="s">
        <v>48</v>
      </c>
      <c r="O98" s="42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AR98" s="24" t="s">
        <v>269</v>
      </c>
      <c r="AT98" s="24" t="s">
        <v>176</v>
      </c>
      <c r="AU98" s="24" t="s">
        <v>24</v>
      </c>
      <c r="AY98" s="24" t="s">
        <v>174</v>
      </c>
      <c r="BE98" s="204">
        <f t="shared" si="4"/>
        <v>0</v>
      </c>
      <c r="BF98" s="204">
        <f t="shared" si="5"/>
        <v>0</v>
      </c>
      <c r="BG98" s="204">
        <f t="shared" si="6"/>
        <v>0</v>
      </c>
      <c r="BH98" s="204">
        <f t="shared" si="7"/>
        <v>0</v>
      </c>
      <c r="BI98" s="204">
        <f t="shared" si="8"/>
        <v>0</v>
      </c>
      <c r="BJ98" s="24" t="s">
        <v>24</v>
      </c>
      <c r="BK98" s="204">
        <f t="shared" si="9"/>
        <v>0</v>
      </c>
      <c r="BL98" s="24" t="s">
        <v>269</v>
      </c>
      <c r="BM98" s="24" t="s">
        <v>244</v>
      </c>
    </row>
    <row r="99" spans="2:65" s="1" customFormat="1" ht="22.5" customHeight="1">
      <c r="B99" s="41"/>
      <c r="C99" s="193" t="s">
        <v>248</v>
      </c>
      <c r="D99" s="193" t="s">
        <v>176</v>
      </c>
      <c r="E99" s="194" t="s">
        <v>2359</v>
      </c>
      <c r="F99" s="195" t="s">
        <v>2360</v>
      </c>
      <c r="G99" s="196" t="s">
        <v>551</v>
      </c>
      <c r="H99" s="197">
        <v>6</v>
      </c>
      <c r="I99" s="198"/>
      <c r="J99" s="199">
        <f t="shared" si="0"/>
        <v>0</v>
      </c>
      <c r="K99" s="195" t="s">
        <v>2334</v>
      </c>
      <c r="L99" s="61"/>
      <c r="M99" s="200" t="s">
        <v>22</v>
      </c>
      <c r="N99" s="201" t="s">
        <v>48</v>
      </c>
      <c r="O99" s="42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AR99" s="24" t="s">
        <v>269</v>
      </c>
      <c r="AT99" s="24" t="s">
        <v>176</v>
      </c>
      <c r="AU99" s="24" t="s">
        <v>24</v>
      </c>
      <c r="AY99" s="24" t="s">
        <v>174</v>
      </c>
      <c r="BE99" s="204">
        <f t="shared" si="4"/>
        <v>0</v>
      </c>
      <c r="BF99" s="204">
        <f t="shared" si="5"/>
        <v>0</v>
      </c>
      <c r="BG99" s="204">
        <f t="shared" si="6"/>
        <v>0</v>
      </c>
      <c r="BH99" s="204">
        <f t="shared" si="7"/>
        <v>0</v>
      </c>
      <c r="BI99" s="204">
        <f t="shared" si="8"/>
        <v>0</v>
      </c>
      <c r="BJ99" s="24" t="s">
        <v>24</v>
      </c>
      <c r="BK99" s="204">
        <f t="shared" si="9"/>
        <v>0</v>
      </c>
      <c r="BL99" s="24" t="s">
        <v>269</v>
      </c>
      <c r="BM99" s="24" t="s">
        <v>248</v>
      </c>
    </row>
    <row r="100" spans="2:65" s="1" customFormat="1" ht="22.5" customHeight="1">
      <c r="B100" s="41"/>
      <c r="C100" s="193" t="s">
        <v>252</v>
      </c>
      <c r="D100" s="193" t="s">
        <v>176</v>
      </c>
      <c r="E100" s="194" t="s">
        <v>2361</v>
      </c>
      <c r="F100" s="195" t="s">
        <v>2362</v>
      </c>
      <c r="G100" s="196" t="s">
        <v>551</v>
      </c>
      <c r="H100" s="197">
        <v>100</v>
      </c>
      <c r="I100" s="198"/>
      <c r="J100" s="199">
        <f t="shared" si="0"/>
        <v>0</v>
      </c>
      <c r="K100" s="195" t="s">
        <v>2334</v>
      </c>
      <c r="L100" s="61"/>
      <c r="M100" s="200" t="s">
        <v>22</v>
      </c>
      <c r="N100" s="201" t="s">
        <v>48</v>
      </c>
      <c r="O100" s="42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AR100" s="24" t="s">
        <v>269</v>
      </c>
      <c r="AT100" s="24" t="s">
        <v>176</v>
      </c>
      <c r="AU100" s="24" t="s">
        <v>24</v>
      </c>
      <c r="AY100" s="24" t="s">
        <v>174</v>
      </c>
      <c r="BE100" s="204">
        <f t="shared" si="4"/>
        <v>0</v>
      </c>
      <c r="BF100" s="204">
        <f t="shared" si="5"/>
        <v>0</v>
      </c>
      <c r="BG100" s="204">
        <f t="shared" si="6"/>
        <v>0</v>
      </c>
      <c r="BH100" s="204">
        <f t="shared" si="7"/>
        <v>0</v>
      </c>
      <c r="BI100" s="204">
        <f t="shared" si="8"/>
        <v>0</v>
      </c>
      <c r="BJ100" s="24" t="s">
        <v>24</v>
      </c>
      <c r="BK100" s="204">
        <f t="shared" si="9"/>
        <v>0</v>
      </c>
      <c r="BL100" s="24" t="s">
        <v>269</v>
      </c>
      <c r="BM100" s="24" t="s">
        <v>252</v>
      </c>
    </row>
    <row r="101" spans="2:65" s="1" customFormat="1" ht="22.5" customHeight="1">
      <c r="B101" s="41"/>
      <c r="C101" s="193" t="s">
        <v>10</v>
      </c>
      <c r="D101" s="193" t="s">
        <v>176</v>
      </c>
      <c r="E101" s="194" t="s">
        <v>2363</v>
      </c>
      <c r="F101" s="195" t="s">
        <v>2364</v>
      </c>
      <c r="G101" s="196" t="s">
        <v>551</v>
      </c>
      <c r="H101" s="197">
        <v>109</v>
      </c>
      <c r="I101" s="198"/>
      <c r="J101" s="199">
        <f t="shared" si="0"/>
        <v>0</v>
      </c>
      <c r="K101" s="195" t="s">
        <v>2334</v>
      </c>
      <c r="L101" s="61"/>
      <c r="M101" s="200" t="s">
        <v>22</v>
      </c>
      <c r="N101" s="201" t="s">
        <v>48</v>
      </c>
      <c r="O101" s="42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AR101" s="24" t="s">
        <v>269</v>
      </c>
      <c r="AT101" s="24" t="s">
        <v>176</v>
      </c>
      <c r="AU101" s="24" t="s">
        <v>24</v>
      </c>
      <c r="AY101" s="24" t="s">
        <v>174</v>
      </c>
      <c r="BE101" s="204">
        <f t="shared" si="4"/>
        <v>0</v>
      </c>
      <c r="BF101" s="204">
        <f t="shared" si="5"/>
        <v>0</v>
      </c>
      <c r="BG101" s="204">
        <f t="shared" si="6"/>
        <v>0</v>
      </c>
      <c r="BH101" s="204">
        <f t="shared" si="7"/>
        <v>0</v>
      </c>
      <c r="BI101" s="204">
        <f t="shared" si="8"/>
        <v>0</v>
      </c>
      <c r="BJ101" s="24" t="s">
        <v>24</v>
      </c>
      <c r="BK101" s="204">
        <f t="shared" si="9"/>
        <v>0</v>
      </c>
      <c r="BL101" s="24" t="s">
        <v>269</v>
      </c>
      <c r="BM101" s="24" t="s">
        <v>10</v>
      </c>
    </row>
    <row r="102" spans="2:65" s="1" customFormat="1" ht="22.5" customHeight="1">
      <c r="B102" s="41"/>
      <c r="C102" s="193" t="s">
        <v>269</v>
      </c>
      <c r="D102" s="193" t="s">
        <v>176</v>
      </c>
      <c r="E102" s="194" t="s">
        <v>2365</v>
      </c>
      <c r="F102" s="195" t="s">
        <v>2366</v>
      </c>
      <c r="G102" s="196" t="s">
        <v>551</v>
      </c>
      <c r="H102" s="197">
        <v>124</v>
      </c>
      <c r="I102" s="198"/>
      <c r="J102" s="199">
        <f t="shared" si="0"/>
        <v>0</v>
      </c>
      <c r="K102" s="195" t="s">
        <v>2334</v>
      </c>
      <c r="L102" s="61"/>
      <c r="M102" s="200" t="s">
        <v>22</v>
      </c>
      <c r="N102" s="201" t="s">
        <v>48</v>
      </c>
      <c r="O102" s="42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AR102" s="24" t="s">
        <v>269</v>
      </c>
      <c r="AT102" s="24" t="s">
        <v>176</v>
      </c>
      <c r="AU102" s="24" t="s">
        <v>24</v>
      </c>
      <c r="AY102" s="24" t="s">
        <v>174</v>
      </c>
      <c r="BE102" s="204">
        <f t="shared" si="4"/>
        <v>0</v>
      </c>
      <c r="BF102" s="204">
        <f t="shared" si="5"/>
        <v>0</v>
      </c>
      <c r="BG102" s="204">
        <f t="shared" si="6"/>
        <v>0</v>
      </c>
      <c r="BH102" s="204">
        <f t="shared" si="7"/>
        <v>0</v>
      </c>
      <c r="BI102" s="204">
        <f t="shared" si="8"/>
        <v>0</v>
      </c>
      <c r="BJ102" s="24" t="s">
        <v>24</v>
      </c>
      <c r="BK102" s="204">
        <f t="shared" si="9"/>
        <v>0</v>
      </c>
      <c r="BL102" s="24" t="s">
        <v>269</v>
      </c>
      <c r="BM102" s="24" t="s">
        <v>269</v>
      </c>
    </row>
    <row r="103" spans="2:65" s="1" customFormat="1" ht="22.5" customHeight="1">
      <c r="B103" s="41"/>
      <c r="C103" s="193" t="s">
        <v>275</v>
      </c>
      <c r="D103" s="193" t="s">
        <v>176</v>
      </c>
      <c r="E103" s="194" t="s">
        <v>2367</v>
      </c>
      <c r="F103" s="195" t="s">
        <v>2368</v>
      </c>
      <c r="G103" s="196" t="s">
        <v>179</v>
      </c>
      <c r="H103" s="197">
        <v>28</v>
      </c>
      <c r="I103" s="198"/>
      <c r="J103" s="199">
        <f t="shared" si="0"/>
        <v>0</v>
      </c>
      <c r="K103" s="195" t="s">
        <v>2334</v>
      </c>
      <c r="L103" s="61"/>
      <c r="M103" s="200" t="s">
        <v>22</v>
      </c>
      <c r="N103" s="201" t="s">
        <v>48</v>
      </c>
      <c r="O103" s="42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AR103" s="24" t="s">
        <v>269</v>
      </c>
      <c r="AT103" s="24" t="s">
        <v>176</v>
      </c>
      <c r="AU103" s="24" t="s">
        <v>24</v>
      </c>
      <c r="AY103" s="24" t="s">
        <v>174</v>
      </c>
      <c r="BE103" s="204">
        <f t="shared" si="4"/>
        <v>0</v>
      </c>
      <c r="BF103" s="204">
        <f t="shared" si="5"/>
        <v>0</v>
      </c>
      <c r="BG103" s="204">
        <f t="shared" si="6"/>
        <v>0</v>
      </c>
      <c r="BH103" s="204">
        <f t="shared" si="7"/>
        <v>0</v>
      </c>
      <c r="BI103" s="204">
        <f t="shared" si="8"/>
        <v>0</v>
      </c>
      <c r="BJ103" s="24" t="s">
        <v>24</v>
      </c>
      <c r="BK103" s="204">
        <f t="shared" si="9"/>
        <v>0</v>
      </c>
      <c r="BL103" s="24" t="s">
        <v>269</v>
      </c>
      <c r="BM103" s="24" t="s">
        <v>275</v>
      </c>
    </row>
    <row r="104" spans="2:65" s="1" customFormat="1" ht="22.5" customHeight="1">
      <c r="B104" s="41"/>
      <c r="C104" s="193" t="s">
        <v>282</v>
      </c>
      <c r="D104" s="193" t="s">
        <v>176</v>
      </c>
      <c r="E104" s="194" t="s">
        <v>2369</v>
      </c>
      <c r="F104" s="195" t="s">
        <v>2370</v>
      </c>
      <c r="G104" s="196" t="s">
        <v>179</v>
      </c>
      <c r="H104" s="197">
        <v>6</v>
      </c>
      <c r="I104" s="198"/>
      <c r="J104" s="199">
        <f t="shared" si="0"/>
        <v>0</v>
      </c>
      <c r="K104" s="195" t="s">
        <v>2334</v>
      </c>
      <c r="L104" s="61"/>
      <c r="M104" s="200" t="s">
        <v>22</v>
      </c>
      <c r="N104" s="201" t="s">
        <v>48</v>
      </c>
      <c r="O104" s="42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AR104" s="24" t="s">
        <v>269</v>
      </c>
      <c r="AT104" s="24" t="s">
        <v>176</v>
      </c>
      <c r="AU104" s="24" t="s">
        <v>24</v>
      </c>
      <c r="AY104" s="24" t="s">
        <v>174</v>
      </c>
      <c r="BE104" s="204">
        <f t="shared" si="4"/>
        <v>0</v>
      </c>
      <c r="BF104" s="204">
        <f t="shared" si="5"/>
        <v>0</v>
      </c>
      <c r="BG104" s="204">
        <f t="shared" si="6"/>
        <v>0</v>
      </c>
      <c r="BH104" s="204">
        <f t="shared" si="7"/>
        <v>0</v>
      </c>
      <c r="BI104" s="204">
        <f t="shared" si="8"/>
        <v>0</v>
      </c>
      <c r="BJ104" s="24" t="s">
        <v>24</v>
      </c>
      <c r="BK104" s="204">
        <f t="shared" si="9"/>
        <v>0</v>
      </c>
      <c r="BL104" s="24" t="s">
        <v>269</v>
      </c>
      <c r="BM104" s="24" t="s">
        <v>282</v>
      </c>
    </row>
    <row r="105" spans="2:65" s="1" customFormat="1" ht="22.5" customHeight="1">
      <c r="B105" s="41"/>
      <c r="C105" s="193" t="s">
        <v>291</v>
      </c>
      <c r="D105" s="193" t="s">
        <v>176</v>
      </c>
      <c r="E105" s="194" t="s">
        <v>2371</v>
      </c>
      <c r="F105" s="195" t="s">
        <v>2372</v>
      </c>
      <c r="G105" s="196" t="s">
        <v>179</v>
      </c>
      <c r="H105" s="197">
        <v>1</v>
      </c>
      <c r="I105" s="198"/>
      <c r="J105" s="199">
        <f t="shared" si="0"/>
        <v>0</v>
      </c>
      <c r="K105" s="195" t="s">
        <v>2334</v>
      </c>
      <c r="L105" s="61"/>
      <c r="M105" s="200" t="s">
        <v>22</v>
      </c>
      <c r="N105" s="201" t="s">
        <v>48</v>
      </c>
      <c r="O105" s="42"/>
      <c r="P105" s="202">
        <f t="shared" si="1"/>
        <v>0</v>
      </c>
      <c r="Q105" s="202">
        <v>8.6879999999999999E-2</v>
      </c>
      <c r="R105" s="202">
        <f t="shared" si="2"/>
        <v>8.6879999999999999E-2</v>
      </c>
      <c r="S105" s="202">
        <v>0</v>
      </c>
      <c r="T105" s="203">
        <f t="shared" si="3"/>
        <v>0</v>
      </c>
      <c r="AR105" s="24" t="s">
        <v>269</v>
      </c>
      <c r="AT105" s="24" t="s">
        <v>176</v>
      </c>
      <c r="AU105" s="24" t="s">
        <v>24</v>
      </c>
      <c r="AY105" s="24" t="s">
        <v>174</v>
      </c>
      <c r="BE105" s="204">
        <f t="shared" si="4"/>
        <v>0</v>
      </c>
      <c r="BF105" s="204">
        <f t="shared" si="5"/>
        <v>0</v>
      </c>
      <c r="BG105" s="204">
        <f t="shared" si="6"/>
        <v>0</v>
      </c>
      <c r="BH105" s="204">
        <f t="shared" si="7"/>
        <v>0</v>
      </c>
      <c r="BI105" s="204">
        <f t="shared" si="8"/>
        <v>0</v>
      </c>
      <c r="BJ105" s="24" t="s">
        <v>24</v>
      </c>
      <c r="BK105" s="204">
        <f t="shared" si="9"/>
        <v>0</v>
      </c>
      <c r="BL105" s="24" t="s">
        <v>269</v>
      </c>
      <c r="BM105" s="24" t="s">
        <v>291</v>
      </c>
    </row>
    <row r="106" spans="2:65" s="1" customFormat="1" ht="22.5" customHeight="1">
      <c r="B106" s="41"/>
      <c r="C106" s="193" t="s">
        <v>296</v>
      </c>
      <c r="D106" s="193" t="s">
        <v>176</v>
      </c>
      <c r="E106" s="194" t="s">
        <v>2373</v>
      </c>
      <c r="F106" s="195" t="s">
        <v>2374</v>
      </c>
      <c r="G106" s="196" t="s">
        <v>179</v>
      </c>
      <c r="H106" s="197">
        <v>1</v>
      </c>
      <c r="I106" s="198"/>
      <c r="J106" s="199">
        <f t="shared" si="0"/>
        <v>0</v>
      </c>
      <c r="K106" s="195" t="s">
        <v>2334</v>
      </c>
      <c r="L106" s="61"/>
      <c r="M106" s="200" t="s">
        <v>22</v>
      </c>
      <c r="N106" s="201" t="s">
        <v>48</v>
      </c>
      <c r="O106" s="42"/>
      <c r="P106" s="202">
        <f t="shared" si="1"/>
        <v>0</v>
      </c>
      <c r="Q106" s="202">
        <v>8.7889999999999996E-2</v>
      </c>
      <c r="R106" s="202">
        <f t="shared" si="2"/>
        <v>8.7889999999999996E-2</v>
      </c>
      <c r="S106" s="202">
        <v>0</v>
      </c>
      <c r="T106" s="203">
        <f t="shared" si="3"/>
        <v>0</v>
      </c>
      <c r="AR106" s="24" t="s">
        <v>269</v>
      </c>
      <c r="AT106" s="24" t="s">
        <v>176</v>
      </c>
      <c r="AU106" s="24" t="s">
        <v>24</v>
      </c>
      <c r="AY106" s="24" t="s">
        <v>174</v>
      </c>
      <c r="BE106" s="204">
        <f t="shared" si="4"/>
        <v>0</v>
      </c>
      <c r="BF106" s="204">
        <f t="shared" si="5"/>
        <v>0</v>
      </c>
      <c r="BG106" s="204">
        <f t="shared" si="6"/>
        <v>0</v>
      </c>
      <c r="BH106" s="204">
        <f t="shared" si="7"/>
        <v>0</v>
      </c>
      <c r="BI106" s="204">
        <f t="shared" si="8"/>
        <v>0</v>
      </c>
      <c r="BJ106" s="24" t="s">
        <v>24</v>
      </c>
      <c r="BK106" s="204">
        <f t="shared" si="9"/>
        <v>0</v>
      </c>
      <c r="BL106" s="24" t="s">
        <v>269</v>
      </c>
      <c r="BM106" s="24" t="s">
        <v>296</v>
      </c>
    </row>
    <row r="107" spans="2:65" s="1" customFormat="1" ht="22.5" customHeight="1">
      <c r="B107" s="41"/>
      <c r="C107" s="193" t="s">
        <v>9</v>
      </c>
      <c r="D107" s="193" t="s">
        <v>176</v>
      </c>
      <c r="E107" s="194" t="s">
        <v>2375</v>
      </c>
      <c r="F107" s="195" t="s">
        <v>2376</v>
      </c>
      <c r="G107" s="196" t="s">
        <v>179</v>
      </c>
      <c r="H107" s="197">
        <v>9</v>
      </c>
      <c r="I107" s="198"/>
      <c r="J107" s="199">
        <f t="shared" si="0"/>
        <v>0</v>
      </c>
      <c r="K107" s="195" t="s">
        <v>2334</v>
      </c>
      <c r="L107" s="61"/>
      <c r="M107" s="200" t="s">
        <v>22</v>
      </c>
      <c r="N107" s="201" t="s">
        <v>48</v>
      </c>
      <c r="O107" s="42"/>
      <c r="P107" s="202">
        <f t="shared" si="1"/>
        <v>0</v>
      </c>
      <c r="Q107" s="202">
        <v>7.6429999999999998E-2</v>
      </c>
      <c r="R107" s="202">
        <f t="shared" si="2"/>
        <v>0.68786999999999998</v>
      </c>
      <c r="S107" s="202">
        <v>0</v>
      </c>
      <c r="T107" s="203">
        <f t="shared" si="3"/>
        <v>0</v>
      </c>
      <c r="AR107" s="24" t="s">
        <v>269</v>
      </c>
      <c r="AT107" s="24" t="s">
        <v>176</v>
      </c>
      <c r="AU107" s="24" t="s">
        <v>24</v>
      </c>
      <c r="AY107" s="24" t="s">
        <v>174</v>
      </c>
      <c r="BE107" s="204">
        <f t="shared" si="4"/>
        <v>0</v>
      </c>
      <c r="BF107" s="204">
        <f t="shared" si="5"/>
        <v>0</v>
      </c>
      <c r="BG107" s="204">
        <f t="shared" si="6"/>
        <v>0</v>
      </c>
      <c r="BH107" s="204">
        <f t="shared" si="7"/>
        <v>0</v>
      </c>
      <c r="BI107" s="204">
        <f t="shared" si="8"/>
        <v>0</v>
      </c>
      <c r="BJ107" s="24" t="s">
        <v>24</v>
      </c>
      <c r="BK107" s="204">
        <f t="shared" si="9"/>
        <v>0</v>
      </c>
      <c r="BL107" s="24" t="s">
        <v>269</v>
      </c>
      <c r="BM107" s="24" t="s">
        <v>9</v>
      </c>
    </row>
    <row r="108" spans="2:65" s="1" customFormat="1" ht="22.5" customHeight="1">
      <c r="B108" s="41"/>
      <c r="C108" s="193" t="s">
        <v>327</v>
      </c>
      <c r="D108" s="193" t="s">
        <v>176</v>
      </c>
      <c r="E108" s="194" t="s">
        <v>2377</v>
      </c>
      <c r="F108" s="195" t="s">
        <v>2378</v>
      </c>
      <c r="G108" s="196" t="s">
        <v>179</v>
      </c>
      <c r="H108" s="197">
        <v>6</v>
      </c>
      <c r="I108" s="198"/>
      <c r="J108" s="199">
        <f t="shared" si="0"/>
        <v>0</v>
      </c>
      <c r="K108" s="195" t="s">
        <v>2334</v>
      </c>
      <c r="L108" s="61"/>
      <c r="M108" s="200" t="s">
        <v>22</v>
      </c>
      <c r="N108" s="201" t="s">
        <v>48</v>
      </c>
      <c r="O108" s="42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AR108" s="24" t="s">
        <v>269</v>
      </c>
      <c r="AT108" s="24" t="s">
        <v>176</v>
      </c>
      <c r="AU108" s="24" t="s">
        <v>24</v>
      </c>
      <c r="AY108" s="24" t="s">
        <v>174</v>
      </c>
      <c r="BE108" s="204">
        <f t="shared" si="4"/>
        <v>0</v>
      </c>
      <c r="BF108" s="204">
        <f t="shared" si="5"/>
        <v>0</v>
      </c>
      <c r="BG108" s="204">
        <f t="shared" si="6"/>
        <v>0</v>
      </c>
      <c r="BH108" s="204">
        <f t="shared" si="7"/>
        <v>0</v>
      </c>
      <c r="BI108" s="204">
        <f t="shared" si="8"/>
        <v>0</v>
      </c>
      <c r="BJ108" s="24" t="s">
        <v>24</v>
      </c>
      <c r="BK108" s="204">
        <f t="shared" si="9"/>
        <v>0</v>
      </c>
      <c r="BL108" s="24" t="s">
        <v>269</v>
      </c>
      <c r="BM108" s="24" t="s">
        <v>327</v>
      </c>
    </row>
    <row r="109" spans="2:65" s="1" customFormat="1" ht="22.5" customHeight="1">
      <c r="B109" s="41"/>
      <c r="C109" s="193" t="s">
        <v>331</v>
      </c>
      <c r="D109" s="193" t="s">
        <v>176</v>
      </c>
      <c r="E109" s="194" t="s">
        <v>2379</v>
      </c>
      <c r="F109" s="195" t="s">
        <v>2380</v>
      </c>
      <c r="G109" s="196" t="s">
        <v>551</v>
      </c>
      <c r="H109" s="197">
        <v>205</v>
      </c>
      <c r="I109" s="198"/>
      <c r="J109" s="199">
        <f t="shared" si="0"/>
        <v>0</v>
      </c>
      <c r="K109" s="195" t="s">
        <v>2334</v>
      </c>
      <c r="L109" s="61"/>
      <c r="M109" s="200" t="s">
        <v>22</v>
      </c>
      <c r="N109" s="201" t="s">
        <v>48</v>
      </c>
      <c r="O109" s="42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24" t="s">
        <v>269</v>
      </c>
      <c r="AT109" s="24" t="s">
        <v>176</v>
      </c>
      <c r="AU109" s="24" t="s">
        <v>24</v>
      </c>
      <c r="AY109" s="24" t="s">
        <v>174</v>
      </c>
      <c r="BE109" s="204">
        <f t="shared" si="4"/>
        <v>0</v>
      </c>
      <c r="BF109" s="204">
        <f t="shared" si="5"/>
        <v>0</v>
      </c>
      <c r="BG109" s="204">
        <f t="shared" si="6"/>
        <v>0</v>
      </c>
      <c r="BH109" s="204">
        <f t="shared" si="7"/>
        <v>0</v>
      </c>
      <c r="BI109" s="204">
        <f t="shared" si="8"/>
        <v>0</v>
      </c>
      <c r="BJ109" s="24" t="s">
        <v>24</v>
      </c>
      <c r="BK109" s="204">
        <f t="shared" si="9"/>
        <v>0</v>
      </c>
      <c r="BL109" s="24" t="s">
        <v>269</v>
      </c>
      <c r="BM109" s="24" t="s">
        <v>331</v>
      </c>
    </row>
    <row r="110" spans="2:65" s="1" customFormat="1" ht="22.5" customHeight="1">
      <c r="B110" s="41"/>
      <c r="C110" s="193" t="s">
        <v>335</v>
      </c>
      <c r="D110" s="193" t="s">
        <v>176</v>
      </c>
      <c r="E110" s="194" t="s">
        <v>2381</v>
      </c>
      <c r="F110" s="195" t="s">
        <v>2382</v>
      </c>
      <c r="G110" s="196" t="s">
        <v>551</v>
      </c>
      <c r="H110" s="197">
        <v>97</v>
      </c>
      <c r="I110" s="198"/>
      <c r="J110" s="199">
        <f t="shared" si="0"/>
        <v>0</v>
      </c>
      <c r="K110" s="195" t="s">
        <v>2334</v>
      </c>
      <c r="L110" s="61"/>
      <c r="M110" s="200" t="s">
        <v>22</v>
      </c>
      <c r="N110" s="201" t="s">
        <v>48</v>
      </c>
      <c r="O110" s="42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AR110" s="24" t="s">
        <v>269</v>
      </c>
      <c r="AT110" s="24" t="s">
        <v>176</v>
      </c>
      <c r="AU110" s="24" t="s">
        <v>24</v>
      </c>
      <c r="AY110" s="24" t="s">
        <v>174</v>
      </c>
      <c r="BE110" s="204">
        <f t="shared" si="4"/>
        <v>0</v>
      </c>
      <c r="BF110" s="204">
        <f t="shared" si="5"/>
        <v>0</v>
      </c>
      <c r="BG110" s="204">
        <f t="shared" si="6"/>
        <v>0</v>
      </c>
      <c r="BH110" s="204">
        <f t="shared" si="7"/>
        <v>0</v>
      </c>
      <c r="BI110" s="204">
        <f t="shared" si="8"/>
        <v>0</v>
      </c>
      <c r="BJ110" s="24" t="s">
        <v>24</v>
      </c>
      <c r="BK110" s="204">
        <f t="shared" si="9"/>
        <v>0</v>
      </c>
      <c r="BL110" s="24" t="s">
        <v>269</v>
      </c>
      <c r="BM110" s="24" t="s">
        <v>335</v>
      </c>
    </row>
    <row r="111" spans="2:65" s="1" customFormat="1" ht="22.5" customHeight="1">
      <c r="B111" s="41"/>
      <c r="C111" s="193" t="s">
        <v>339</v>
      </c>
      <c r="D111" s="193" t="s">
        <v>176</v>
      </c>
      <c r="E111" s="194" t="s">
        <v>2383</v>
      </c>
      <c r="F111" s="195" t="s">
        <v>2384</v>
      </c>
      <c r="G111" s="196" t="s">
        <v>551</v>
      </c>
      <c r="H111" s="197">
        <v>219</v>
      </c>
      <c r="I111" s="198"/>
      <c r="J111" s="199">
        <f t="shared" si="0"/>
        <v>0</v>
      </c>
      <c r="K111" s="195" t="s">
        <v>2334</v>
      </c>
      <c r="L111" s="61"/>
      <c r="M111" s="200" t="s">
        <v>22</v>
      </c>
      <c r="N111" s="201" t="s">
        <v>48</v>
      </c>
      <c r="O111" s="42"/>
      <c r="P111" s="202">
        <f t="shared" si="1"/>
        <v>0</v>
      </c>
      <c r="Q111" s="202">
        <v>0</v>
      </c>
      <c r="R111" s="202">
        <f t="shared" si="2"/>
        <v>0</v>
      </c>
      <c r="S111" s="202">
        <v>0</v>
      </c>
      <c r="T111" s="203">
        <f t="shared" si="3"/>
        <v>0</v>
      </c>
      <c r="AR111" s="24" t="s">
        <v>269</v>
      </c>
      <c r="AT111" s="24" t="s">
        <v>176</v>
      </c>
      <c r="AU111" s="24" t="s">
        <v>24</v>
      </c>
      <c r="AY111" s="24" t="s">
        <v>174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4" t="s">
        <v>24</v>
      </c>
      <c r="BK111" s="204">
        <f t="shared" si="9"/>
        <v>0</v>
      </c>
      <c r="BL111" s="24" t="s">
        <v>269</v>
      </c>
      <c r="BM111" s="24" t="s">
        <v>339</v>
      </c>
    </row>
    <row r="112" spans="2:65" s="1" customFormat="1" ht="22.5" customHeight="1">
      <c r="B112" s="41"/>
      <c r="C112" s="193" t="s">
        <v>343</v>
      </c>
      <c r="D112" s="193" t="s">
        <v>176</v>
      </c>
      <c r="E112" s="194" t="s">
        <v>2385</v>
      </c>
      <c r="F112" s="195" t="s">
        <v>2386</v>
      </c>
      <c r="G112" s="196" t="s">
        <v>179</v>
      </c>
      <c r="H112" s="197">
        <v>25</v>
      </c>
      <c r="I112" s="198"/>
      <c r="J112" s="199">
        <f t="shared" si="0"/>
        <v>0</v>
      </c>
      <c r="K112" s="195" t="s">
        <v>2334</v>
      </c>
      <c r="L112" s="61"/>
      <c r="M112" s="200" t="s">
        <v>22</v>
      </c>
      <c r="N112" s="201" t="s">
        <v>48</v>
      </c>
      <c r="O112" s="42"/>
      <c r="P112" s="202">
        <f t="shared" si="1"/>
        <v>0</v>
      </c>
      <c r="Q112" s="202">
        <v>0</v>
      </c>
      <c r="R112" s="202">
        <f t="shared" si="2"/>
        <v>0</v>
      </c>
      <c r="S112" s="202">
        <v>0</v>
      </c>
      <c r="T112" s="203">
        <f t="shared" si="3"/>
        <v>0</v>
      </c>
      <c r="AR112" s="24" t="s">
        <v>269</v>
      </c>
      <c r="AT112" s="24" t="s">
        <v>176</v>
      </c>
      <c r="AU112" s="24" t="s">
        <v>24</v>
      </c>
      <c r="AY112" s="24" t="s">
        <v>174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4" t="s">
        <v>24</v>
      </c>
      <c r="BK112" s="204">
        <f t="shared" si="9"/>
        <v>0</v>
      </c>
      <c r="BL112" s="24" t="s">
        <v>269</v>
      </c>
      <c r="BM112" s="24" t="s">
        <v>343</v>
      </c>
    </row>
    <row r="113" spans="2:65" s="1" customFormat="1" ht="22.5" customHeight="1">
      <c r="B113" s="41"/>
      <c r="C113" s="193" t="s">
        <v>349</v>
      </c>
      <c r="D113" s="193" t="s">
        <v>176</v>
      </c>
      <c r="E113" s="194" t="s">
        <v>2387</v>
      </c>
      <c r="F113" s="195" t="s">
        <v>2388</v>
      </c>
      <c r="G113" s="196" t="s">
        <v>179</v>
      </c>
      <c r="H113" s="197">
        <v>2</v>
      </c>
      <c r="I113" s="198"/>
      <c r="J113" s="199">
        <f t="shared" si="0"/>
        <v>0</v>
      </c>
      <c r="K113" s="195" t="s">
        <v>2334</v>
      </c>
      <c r="L113" s="61"/>
      <c r="M113" s="200" t="s">
        <v>22</v>
      </c>
      <c r="N113" s="201" t="s">
        <v>48</v>
      </c>
      <c r="O113" s="42"/>
      <c r="P113" s="202">
        <f t="shared" si="1"/>
        <v>0</v>
      </c>
      <c r="Q113" s="202">
        <v>0</v>
      </c>
      <c r="R113" s="202">
        <f t="shared" si="2"/>
        <v>0</v>
      </c>
      <c r="S113" s="202">
        <v>0</v>
      </c>
      <c r="T113" s="203">
        <f t="shared" si="3"/>
        <v>0</v>
      </c>
      <c r="AR113" s="24" t="s">
        <v>269</v>
      </c>
      <c r="AT113" s="24" t="s">
        <v>176</v>
      </c>
      <c r="AU113" s="24" t="s">
        <v>24</v>
      </c>
      <c r="AY113" s="24" t="s">
        <v>174</v>
      </c>
      <c r="BE113" s="204">
        <f t="shared" si="4"/>
        <v>0</v>
      </c>
      <c r="BF113" s="204">
        <f t="shared" si="5"/>
        <v>0</v>
      </c>
      <c r="BG113" s="204">
        <f t="shared" si="6"/>
        <v>0</v>
      </c>
      <c r="BH113" s="204">
        <f t="shared" si="7"/>
        <v>0</v>
      </c>
      <c r="BI113" s="204">
        <f t="shared" si="8"/>
        <v>0</v>
      </c>
      <c r="BJ113" s="24" t="s">
        <v>24</v>
      </c>
      <c r="BK113" s="204">
        <f t="shared" si="9"/>
        <v>0</v>
      </c>
      <c r="BL113" s="24" t="s">
        <v>269</v>
      </c>
      <c r="BM113" s="24" t="s">
        <v>349</v>
      </c>
    </row>
    <row r="114" spans="2:65" s="1" customFormat="1" ht="22.5" customHeight="1">
      <c r="B114" s="41"/>
      <c r="C114" s="193" t="s">
        <v>358</v>
      </c>
      <c r="D114" s="193" t="s">
        <v>176</v>
      </c>
      <c r="E114" s="194" t="s">
        <v>2389</v>
      </c>
      <c r="F114" s="195" t="s">
        <v>2390</v>
      </c>
      <c r="G114" s="196" t="s">
        <v>2391</v>
      </c>
      <c r="H114" s="197">
        <v>3</v>
      </c>
      <c r="I114" s="198"/>
      <c r="J114" s="199">
        <f t="shared" si="0"/>
        <v>0</v>
      </c>
      <c r="K114" s="195" t="s">
        <v>2334</v>
      </c>
      <c r="L114" s="61"/>
      <c r="M114" s="200" t="s">
        <v>22</v>
      </c>
      <c r="N114" s="201" t="s">
        <v>48</v>
      </c>
      <c r="O114" s="42"/>
      <c r="P114" s="202">
        <f t="shared" si="1"/>
        <v>0</v>
      </c>
      <c r="Q114" s="202">
        <v>0</v>
      </c>
      <c r="R114" s="202">
        <f t="shared" si="2"/>
        <v>0</v>
      </c>
      <c r="S114" s="202">
        <v>0</v>
      </c>
      <c r="T114" s="203">
        <f t="shared" si="3"/>
        <v>0</v>
      </c>
      <c r="AR114" s="24" t="s">
        <v>269</v>
      </c>
      <c r="AT114" s="24" t="s">
        <v>176</v>
      </c>
      <c r="AU114" s="24" t="s">
        <v>24</v>
      </c>
      <c r="AY114" s="24" t="s">
        <v>174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4" t="s">
        <v>24</v>
      </c>
      <c r="BK114" s="204">
        <f t="shared" si="9"/>
        <v>0</v>
      </c>
      <c r="BL114" s="24" t="s">
        <v>269</v>
      </c>
      <c r="BM114" s="24" t="s">
        <v>358</v>
      </c>
    </row>
    <row r="115" spans="2:65" s="1" customFormat="1" ht="22.5" customHeight="1">
      <c r="B115" s="41"/>
      <c r="C115" s="193" t="s">
        <v>364</v>
      </c>
      <c r="D115" s="193" t="s">
        <v>176</v>
      </c>
      <c r="E115" s="194" t="s">
        <v>2392</v>
      </c>
      <c r="F115" s="195" t="s">
        <v>2393</v>
      </c>
      <c r="G115" s="196" t="s">
        <v>179</v>
      </c>
      <c r="H115" s="197">
        <v>1</v>
      </c>
      <c r="I115" s="198"/>
      <c r="J115" s="199">
        <f t="shared" si="0"/>
        <v>0</v>
      </c>
      <c r="K115" s="195" t="s">
        <v>2334</v>
      </c>
      <c r="L115" s="61"/>
      <c r="M115" s="200" t="s">
        <v>22</v>
      </c>
      <c r="N115" s="201" t="s">
        <v>48</v>
      </c>
      <c r="O115" s="42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AR115" s="24" t="s">
        <v>269</v>
      </c>
      <c r="AT115" s="24" t="s">
        <v>176</v>
      </c>
      <c r="AU115" s="24" t="s">
        <v>24</v>
      </c>
      <c r="AY115" s="24" t="s">
        <v>174</v>
      </c>
      <c r="BE115" s="204">
        <f t="shared" si="4"/>
        <v>0</v>
      </c>
      <c r="BF115" s="204">
        <f t="shared" si="5"/>
        <v>0</v>
      </c>
      <c r="BG115" s="204">
        <f t="shared" si="6"/>
        <v>0</v>
      </c>
      <c r="BH115" s="204">
        <f t="shared" si="7"/>
        <v>0</v>
      </c>
      <c r="BI115" s="204">
        <f t="shared" si="8"/>
        <v>0</v>
      </c>
      <c r="BJ115" s="24" t="s">
        <v>24</v>
      </c>
      <c r="BK115" s="204">
        <f t="shared" si="9"/>
        <v>0</v>
      </c>
      <c r="BL115" s="24" t="s">
        <v>269</v>
      </c>
      <c r="BM115" s="24" t="s">
        <v>364</v>
      </c>
    </row>
    <row r="116" spans="2:65" s="1" customFormat="1" ht="22.5" customHeight="1">
      <c r="B116" s="41"/>
      <c r="C116" s="193" t="s">
        <v>369</v>
      </c>
      <c r="D116" s="193" t="s">
        <v>176</v>
      </c>
      <c r="E116" s="194" t="s">
        <v>2394</v>
      </c>
      <c r="F116" s="195" t="s">
        <v>2395</v>
      </c>
      <c r="G116" s="196" t="s">
        <v>179</v>
      </c>
      <c r="H116" s="197">
        <v>1</v>
      </c>
      <c r="I116" s="198"/>
      <c r="J116" s="199">
        <f t="shared" si="0"/>
        <v>0</v>
      </c>
      <c r="K116" s="195" t="s">
        <v>2334</v>
      </c>
      <c r="L116" s="61"/>
      <c r="M116" s="200" t="s">
        <v>22</v>
      </c>
      <c r="N116" s="201" t="s">
        <v>48</v>
      </c>
      <c r="O116" s="42"/>
      <c r="P116" s="202">
        <f t="shared" si="1"/>
        <v>0</v>
      </c>
      <c r="Q116" s="202">
        <v>0</v>
      </c>
      <c r="R116" s="202">
        <f t="shared" si="2"/>
        <v>0</v>
      </c>
      <c r="S116" s="202">
        <v>0</v>
      </c>
      <c r="T116" s="203">
        <f t="shared" si="3"/>
        <v>0</v>
      </c>
      <c r="AR116" s="24" t="s">
        <v>269</v>
      </c>
      <c r="AT116" s="24" t="s">
        <v>176</v>
      </c>
      <c r="AU116" s="24" t="s">
        <v>24</v>
      </c>
      <c r="AY116" s="24" t="s">
        <v>174</v>
      </c>
      <c r="BE116" s="204">
        <f t="shared" si="4"/>
        <v>0</v>
      </c>
      <c r="BF116" s="204">
        <f t="shared" si="5"/>
        <v>0</v>
      </c>
      <c r="BG116" s="204">
        <f t="shared" si="6"/>
        <v>0</v>
      </c>
      <c r="BH116" s="204">
        <f t="shared" si="7"/>
        <v>0</v>
      </c>
      <c r="BI116" s="204">
        <f t="shared" si="8"/>
        <v>0</v>
      </c>
      <c r="BJ116" s="24" t="s">
        <v>24</v>
      </c>
      <c r="BK116" s="204">
        <f t="shared" si="9"/>
        <v>0</v>
      </c>
      <c r="BL116" s="24" t="s">
        <v>269</v>
      </c>
      <c r="BM116" s="24" t="s">
        <v>369</v>
      </c>
    </row>
    <row r="117" spans="2:65" s="1" customFormat="1" ht="22.5" customHeight="1">
      <c r="B117" s="41"/>
      <c r="C117" s="193" t="s">
        <v>379</v>
      </c>
      <c r="D117" s="193" t="s">
        <v>176</v>
      </c>
      <c r="E117" s="194" t="s">
        <v>2396</v>
      </c>
      <c r="F117" s="195" t="s">
        <v>2397</v>
      </c>
      <c r="G117" s="196" t="s">
        <v>179</v>
      </c>
      <c r="H117" s="197">
        <v>1</v>
      </c>
      <c r="I117" s="198"/>
      <c r="J117" s="199">
        <f t="shared" si="0"/>
        <v>0</v>
      </c>
      <c r="K117" s="195" t="s">
        <v>2334</v>
      </c>
      <c r="L117" s="61"/>
      <c r="M117" s="200" t="s">
        <v>22</v>
      </c>
      <c r="N117" s="201" t="s">
        <v>48</v>
      </c>
      <c r="O117" s="42"/>
      <c r="P117" s="202">
        <f t="shared" si="1"/>
        <v>0</v>
      </c>
      <c r="Q117" s="202">
        <v>0</v>
      </c>
      <c r="R117" s="202">
        <f t="shared" si="2"/>
        <v>0</v>
      </c>
      <c r="S117" s="202">
        <v>0</v>
      </c>
      <c r="T117" s="203">
        <f t="shared" si="3"/>
        <v>0</v>
      </c>
      <c r="AR117" s="24" t="s">
        <v>269</v>
      </c>
      <c r="AT117" s="24" t="s">
        <v>176</v>
      </c>
      <c r="AU117" s="24" t="s">
        <v>24</v>
      </c>
      <c r="AY117" s="24" t="s">
        <v>174</v>
      </c>
      <c r="BE117" s="204">
        <f t="shared" si="4"/>
        <v>0</v>
      </c>
      <c r="BF117" s="204">
        <f t="shared" si="5"/>
        <v>0</v>
      </c>
      <c r="BG117" s="204">
        <f t="shared" si="6"/>
        <v>0</v>
      </c>
      <c r="BH117" s="204">
        <f t="shared" si="7"/>
        <v>0</v>
      </c>
      <c r="BI117" s="204">
        <f t="shared" si="8"/>
        <v>0</v>
      </c>
      <c r="BJ117" s="24" t="s">
        <v>24</v>
      </c>
      <c r="BK117" s="204">
        <f t="shared" si="9"/>
        <v>0</v>
      </c>
      <c r="BL117" s="24" t="s">
        <v>269</v>
      </c>
      <c r="BM117" s="24" t="s">
        <v>379</v>
      </c>
    </row>
    <row r="118" spans="2:65" s="1" customFormat="1" ht="22.5" customHeight="1">
      <c r="B118" s="41"/>
      <c r="C118" s="193" t="s">
        <v>385</v>
      </c>
      <c r="D118" s="193" t="s">
        <v>176</v>
      </c>
      <c r="E118" s="194" t="s">
        <v>2398</v>
      </c>
      <c r="F118" s="195" t="s">
        <v>2399</v>
      </c>
      <c r="G118" s="196" t="s">
        <v>179</v>
      </c>
      <c r="H118" s="197">
        <v>1</v>
      </c>
      <c r="I118" s="198"/>
      <c r="J118" s="199">
        <f t="shared" si="0"/>
        <v>0</v>
      </c>
      <c r="K118" s="195" t="s">
        <v>2334</v>
      </c>
      <c r="L118" s="61"/>
      <c r="M118" s="200" t="s">
        <v>22</v>
      </c>
      <c r="N118" s="201" t="s">
        <v>48</v>
      </c>
      <c r="O118" s="42"/>
      <c r="P118" s="202">
        <f t="shared" si="1"/>
        <v>0</v>
      </c>
      <c r="Q118" s="202">
        <v>0</v>
      </c>
      <c r="R118" s="202">
        <f t="shared" si="2"/>
        <v>0</v>
      </c>
      <c r="S118" s="202">
        <v>0</v>
      </c>
      <c r="T118" s="203">
        <f t="shared" si="3"/>
        <v>0</v>
      </c>
      <c r="AR118" s="24" t="s">
        <v>269</v>
      </c>
      <c r="AT118" s="24" t="s">
        <v>176</v>
      </c>
      <c r="AU118" s="24" t="s">
        <v>24</v>
      </c>
      <c r="AY118" s="24" t="s">
        <v>174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24" t="s">
        <v>24</v>
      </c>
      <c r="BK118" s="204">
        <f t="shared" si="9"/>
        <v>0</v>
      </c>
      <c r="BL118" s="24" t="s">
        <v>269</v>
      </c>
      <c r="BM118" s="24" t="s">
        <v>385</v>
      </c>
    </row>
    <row r="119" spans="2:65" s="1" customFormat="1" ht="22.5" customHeight="1">
      <c r="B119" s="41"/>
      <c r="C119" s="193" t="s">
        <v>389</v>
      </c>
      <c r="D119" s="193" t="s">
        <v>176</v>
      </c>
      <c r="E119" s="194" t="s">
        <v>2400</v>
      </c>
      <c r="F119" s="195" t="s">
        <v>2401</v>
      </c>
      <c r="G119" s="196" t="s">
        <v>179</v>
      </c>
      <c r="H119" s="197">
        <v>1</v>
      </c>
      <c r="I119" s="198"/>
      <c r="J119" s="199">
        <f t="shared" si="0"/>
        <v>0</v>
      </c>
      <c r="K119" s="195" t="s">
        <v>2334</v>
      </c>
      <c r="L119" s="61"/>
      <c r="M119" s="200" t="s">
        <v>22</v>
      </c>
      <c r="N119" s="201" t="s">
        <v>48</v>
      </c>
      <c r="O119" s="42"/>
      <c r="P119" s="202">
        <f t="shared" si="1"/>
        <v>0</v>
      </c>
      <c r="Q119" s="202">
        <v>0</v>
      </c>
      <c r="R119" s="202">
        <f t="shared" si="2"/>
        <v>0</v>
      </c>
      <c r="S119" s="202">
        <v>0</v>
      </c>
      <c r="T119" s="203">
        <f t="shared" si="3"/>
        <v>0</v>
      </c>
      <c r="AR119" s="24" t="s">
        <v>269</v>
      </c>
      <c r="AT119" s="24" t="s">
        <v>176</v>
      </c>
      <c r="AU119" s="24" t="s">
        <v>24</v>
      </c>
      <c r="AY119" s="24" t="s">
        <v>174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24" t="s">
        <v>24</v>
      </c>
      <c r="BK119" s="204">
        <f t="shared" si="9"/>
        <v>0</v>
      </c>
      <c r="BL119" s="24" t="s">
        <v>269</v>
      </c>
      <c r="BM119" s="24" t="s">
        <v>389</v>
      </c>
    </row>
    <row r="120" spans="2:65" s="1" customFormat="1" ht="22.5" customHeight="1">
      <c r="B120" s="41"/>
      <c r="C120" s="193" t="s">
        <v>399</v>
      </c>
      <c r="D120" s="193" t="s">
        <v>176</v>
      </c>
      <c r="E120" s="194" t="s">
        <v>2402</v>
      </c>
      <c r="F120" s="195" t="s">
        <v>2403</v>
      </c>
      <c r="G120" s="196" t="s">
        <v>179</v>
      </c>
      <c r="H120" s="197">
        <v>1</v>
      </c>
      <c r="I120" s="198"/>
      <c r="J120" s="199">
        <f t="shared" si="0"/>
        <v>0</v>
      </c>
      <c r="K120" s="195" t="s">
        <v>2334</v>
      </c>
      <c r="L120" s="61"/>
      <c r="M120" s="200" t="s">
        <v>22</v>
      </c>
      <c r="N120" s="201" t="s">
        <v>48</v>
      </c>
      <c r="O120" s="42"/>
      <c r="P120" s="202">
        <f t="shared" si="1"/>
        <v>0</v>
      </c>
      <c r="Q120" s="202">
        <v>0</v>
      </c>
      <c r="R120" s="202">
        <f t="shared" si="2"/>
        <v>0</v>
      </c>
      <c r="S120" s="202">
        <v>0</v>
      </c>
      <c r="T120" s="203">
        <f t="shared" si="3"/>
        <v>0</v>
      </c>
      <c r="AR120" s="24" t="s">
        <v>269</v>
      </c>
      <c r="AT120" s="24" t="s">
        <v>176</v>
      </c>
      <c r="AU120" s="24" t="s">
        <v>24</v>
      </c>
      <c r="AY120" s="24" t="s">
        <v>174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24" t="s">
        <v>24</v>
      </c>
      <c r="BK120" s="204">
        <f t="shared" si="9"/>
        <v>0</v>
      </c>
      <c r="BL120" s="24" t="s">
        <v>269</v>
      </c>
      <c r="BM120" s="24" t="s">
        <v>399</v>
      </c>
    </row>
    <row r="121" spans="2:65" s="1" customFormat="1" ht="22.5" customHeight="1">
      <c r="B121" s="41"/>
      <c r="C121" s="193" t="s">
        <v>403</v>
      </c>
      <c r="D121" s="193" t="s">
        <v>176</v>
      </c>
      <c r="E121" s="194" t="s">
        <v>2404</v>
      </c>
      <c r="F121" s="195" t="s">
        <v>2405</v>
      </c>
      <c r="G121" s="196" t="s">
        <v>179</v>
      </c>
      <c r="H121" s="197">
        <v>1</v>
      </c>
      <c r="I121" s="198"/>
      <c r="J121" s="199">
        <f t="shared" si="0"/>
        <v>0</v>
      </c>
      <c r="K121" s="195" t="s">
        <v>2334</v>
      </c>
      <c r="L121" s="61"/>
      <c r="M121" s="200" t="s">
        <v>22</v>
      </c>
      <c r="N121" s="201" t="s">
        <v>48</v>
      </c>
      <c r="O121" s="42"/>
      <c r="P121" s="202">
        <f t="shared" si="1"/>
        <v>0</v>
      </c>
      <c r="Q121" s="202">
        <v>0</v>
      </c>
      <c r="R121" s="202">
        <f t="shared" si="2"/>
        <v>0</v>
      </c>
      <c r="S121" s="202">
        <v>0</v>
      </c>
      <c r="T121" s="203">
        <f t="shared" si="3"/>
        <v>0</v>
      </c>
      <c r="AR121" s="24" t="s">
        <v>269</v>
      </c>
      <c r="AT121" s="24" t="s">
        <v>176</v>
      </c>
      <c r="AU121" s="24" t="s">
        <v>24</v>
      </c>
      <c r="AY121" s="24" t="s">
        <v>174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24" t="s">
        <v>24</v>
      </c>
      <c r="BK121" s="204">
        <f t="shared" si="9"/>
        <v>0</v>
      </c>
      <c r="BL121" s="24" t="s">
        <v>269</v>
      </c>
      <c r="BM121" s="24" t="s">
        <v>403</v>
      </c>
    </row>
    <row r="122" spans="2:65" s="1" customFormat="1" ht="22.5" customHeight="1">
      <c r="B122" s="41"/>
      <c r="C122" s="193" t="s">
        <v>410</v>
      </c>
      <c r="D122" s="193" t="s">
        <v>176</v>
      </c>
      <c r="E122" s="194" t="s">
        <v>2406</v>
      </c>
      <c r="F122" s="195" t="s">
        <v>2407</v>
      </c>
      <c r="G122" s="196" t="s">
        <v>189</v>
      </c>
      <c r="H122" s="197">
        <v>262</v>
      </c>
      <c r="I122" s="198"/>
      <c r="J122" s="199">
        <f t="shared" si="0"/>
        <v>0</v>
      </c>
      <c r="K122" s="195" t="s">
        <v>2334</v>
      </c>
      <c r="L122" s="61"/>
      <c r="M122" s="200" t="s">
        <v>22</v>
      </c>
      <c r="N122" s="201" t="s">
        <v>48</v>
      </c>
      <c r="O122" s="42"/>
      <c r="P122" s="202">
        <f t="shared" si="1"/>
        <v>0</v>
      </c>
      <c r="Q122" s="202">
        <v>0</v>
      </c>
      <c r="R122" s="202">
        <f t="shared" si="2"/>
        <v>0</v>
      </c>
      <c r="S122" s="202">
        <v>0</v>
      </c>
      <c r="T122" s="203">
        <f t="shared" si="3"/>
        <v>0</v>
      </c>
      <c r="AR122" s="24" t="s">
        <v>269</v>
      </c>
      <c r="AT122" s="24" t="s">
        <v>176</v>
      </c>
      <c r="AU122" s="24" t="s">
        <v>24</v>
      </c>
      <c r="AY122" s="24" t="s">
        <v>174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24" t="s">
        <v>24</v>
      </c>
      <c r="BK122" s="204">
        <f t="shared" si="9"/>
        <v>0</v>
      </c>
      <c r="BL122" s="24" t="s">
        <v>269</v>
      </c>
      <c r="BM122" s="24" t="s">
        <v>410</v>
      </c>
    </row>
    <row r="123" spans="2:65" s="1" customFormat="1" ht="22.5" customHeight="1">
      <c r="B123" s="41"/>
      <c r="C123" s="193" t="s">
        <v>417</v>
      </c>
      <c r="D123" s="193" t="s">
        <v>176</v>
      </c>
      <c r="E123" s="194" t="s">
        <v>2408</v>
      </c>
      <c r="F123" s="195" t="s">
        <v>2409</v>
      </c>
      <c r="G123" s="196" t="s">
        <v>189</v>
      </c>
      <c r="H123" s="197">
        <v>90.5</v>
      </c>
      <c r="I123" s="198"/>
      <c r="J123" s="199">
        <f t="shared" si="0"/>
        <v>0</v>
      </c>
      <c r="K123" s="195" t="s">
        <v>2334</v>
      </c>
      <c r="L123" s="61"/>
      <c r="M123" s="200" t="s">
        <v>22</v>
      </c>
      <c r="N123" s="201" t="s">
        <v>48</v>
      </c>
      <c r="O123" s="42"/>
      <c r="P123" s="202">
        <f t="shared" si="1"/>
        <v>0</v>
      </c>
      <c r="Q123" s="202">
        <v>0</v>
      </c>
      <c r="R123" s="202">
        <f t="shared" si="2"/>
        <v>0</v>
      </c>
      <c r="S123" s="202">
        <v>0</v>
      </c>
      <c r="T123" s="203">
        <f t="shared" si="3"/>
        <v>0</v>
      </c>
      <c r="AR123" s="24" t="s">
        <v>269</v>
      </c>
      <c r="AT123" s="24" t="s">
        <v>176</v>
      </c>
      <c r="AU123" s="24" t="s">
        <v>24</v>
      </c>
      <c r="AY123" s="24" t="s">
        <v>174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24" t="s">
        <v>24</v>
      </c>
      <c r="BK123" s="204">
        <f t="shared" si="9"/>
        <v>0</v>
      </c>
      <c r="BL123" s="24" t="s">
        <v>269</v>
      </c>
      <c r="BM123" s="24" t="s">
        <v>417</v>
      </c>
    </row>
    <row r="124" spans="2:65" s="1" customFormat="1" ht="22.5" customHeight="1">
      <c r="B124" s="41"/>
      <c r="C124" s="193" t="s">
        <v>424</v>
      </c>
      <c r="D124" s="193" t="s">
        <v>176</v>
      </c>
      <c r="E124" s="194" t="s">
        <v>2410</v>
      </c>
      <c r="F124" s="195" t="s">
        <v>2411</v>
      </c>
      <c r="G124" s="196" t="s">
        <v>551</v>
      </c>
      <c r="H124" s="197">
        <v>210</v>
      </c>
      <c r="I124" s="198"/>
      <c r="J124" s="199">
        <f t="shared" si="0"/>
        <v>0</v>
      </c>
      <c r="K124" s="195" t="s">
        <v>2334</v>
      </c>
      <c r="L124" s="61"/>
      <c r="M124" s="200" t="s">
        <v>22</v>
      </c>
      <c r="N124" s="201" t="s">
        <v>48</v>
      </c>
      <c r="O124" s="42"/>
      <c r="P124" s="202">
        <f t="shared" si="1"/>
        <v>0</v>
      </c>
      <c r="Q124" s="202">
        <v>0</v>
      </c>
      <c r="R124" s="202">
        <f t="shared" si="2"/>
        <v>0</v>
      </c>
      <c r="S124" s="202">
        <v>0</v>
      </c>
      <c r="T124" s="203">
        <f t="shared" si="3"/>
        <v>0</v>
      </c>
      <c r="AR124" s="24" t="s">
        <v>269</v>
      </c>
      <c r="AT124" s="24" t="s">
        <v>176</v>
      </c>
      <c r="AU124" s="24" t="s">
        <v>24</v>
      </c>
      <c r="AY124" s="24" t="s">
        <v>174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24" t="s">
        <v>24</v>
      </c>
      <c r="BK124" s="204">
        <f t="shared" si="9"/>
        <v>0</v>
      </c>
      <c r="BL124" s="24" t="s">
        <v>269</v>
      </c>
      <c r="BM124" s="24" t="s">
        <v>424</v>
      </c>
    </row>
    <row r="125" spans="2:65" s="1" customFormat="1" ht="22.5" customHeight="1">
      <c r="B125" s="41"/>
      <c r="C125" s="193" t="s">
        <v>430</v>
      </c>
      <c r="D125" s="193" t="s">
        <v>176</v>
      </c>
      <c r="E125" s="194" t="s">
        <v>2412</v>
      </c>
      <c r="F125" s="195" t="s">
        <v>2413</v>
      </c>
      <c r="G125" s="196" t="s">
        <v>2414</v>
      </c>
      <c r="H125" s="197">
        <v>100</v>
      </c>
      <c r="I125" s="198"/>
      <c r="J125" s="199">
        <f t="shared" si="0"/>
        <v>0</v>
      </c>
      <c r="K125" s="195" t="s">
        <v>2334</v>
      </c>
      <c r="L125" s="61"/>
      <c r="M125" s="200" t="s">
        <v>22</v>
      </c>
      <c r="N125" s="201" t="s">
        <v>48</v>
      </c>
      <c r="O125" s="42"/>
      <c r="P125" s="202">
        <f t="shared" si="1"/>
        <v>0</v>
      </c>
      <c r="Q125" s="202">
        <v>0</v>
      </c>
      <c r="R125" s="202">
        <f t="shared" si="2"/>
        <v>0</v>
      </c>
      <c r="S125" s="202">
        <v>0</v>
      </c>
      <c r="T125" s="203">
        <f t="shared" si="3"/>
        <v>0</v>
      </c>
      <c r="AR125" s="24" t="s">
        <v>269</v>
      </c>
      <c r="AT125" s="24" t="s">
        <v>176</v>
      </c>
      <c r="AU125" s="24" t="s">
        <v>24</v>
      </c>
      <c r="AY125" s="24" t="s">
        <v>174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24" t="s">
        <v>24</v>
      </c>
      <c r="BK125" s="204">
        <f t="shared" si="9"/>
        <v>0</v>
      </c>
      <c r="BL125" s="24" t="s">
        <v>269</v>
      </c>
      <c r="BM125" s="24" t="s">
        <v>430</v>
      </c>
    </row>
    <row r="126" spans="2:65" s="1" customFormat="1" ht="22.5" customHeight="1">
      <c r="B126" s="41"/>
      <c r="C126" s="193" t="s">
        <v>434</v>
      </c>
      <c r="D126" s="193" t="s">
        <v>176</v>
      </c>
      <c r="E126" s="194" t="s">
        <v>2415</v>
      </c>
      <c r="F126" s="195" t="s">
        <v>2416</v>
      </c>
      <c r="G126" s="196" t="s">
        <v>189</v>
      </c>
      <c r="H126" s="197">
        <v>8</v>
      </c>
      <c r="I126" s="198"/>
      <c r="J126" s="199">
        <f t="shared" si="0"/>
        <v>0</v>
      </c>
      <c r="K126" s="195" t="s">
        <v>2334</v>
      </c>
      <c r="L126" s="61"/>
      <c r="M126" s="200" t="s">
        <v>22</v>
      </c>
      <c r="N126" s="201" t="s">
        <v>48</v>
      </c>
      <c r="O126" s="42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AR126" s="24" t="s">
        <v>269</v>
      </c>
      <c r="AT126" s="24" t="s">
        <v>176</v>
      </c>
      <c r="AU126" s="24" t="s">
        <v>24</v>
      </c>
      <c r="AY126" s="24" t="s">
        <v>174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24" t="s">
        <v>24</v>
      </c>
      <c r="BK126" s="204">
        <f t="shared" si="9"/>
        <v>0</v>
      </c>
      <c r="BL126" s="24" t="s">
        <v>269</v>
      </c>
      <c r="BM126" s="24" t="s">
        <v>434</v>
      </c>
    </row>
    <row r="127" spans="2:65" s="1" customFormat="1" ht="22.5" customHeight="1">
      <c r="B127" s="41"/>
      <c r="C127" s="193" t="s">
        <v>438</v>
      </c>
      <c r="D127" s="193" t="s">
        <v>176</v>
      </c>
      <c r="E127" s="194" t="s">
        <v>2417</v>
      </c>
      <c r="F127" s="195" t="s">
        <v>2418</v>
      </c>
      <c r="G127" s="196" t="s">
        <v>2391</v>
      </c>
      <c r="H127" s="197">
        <v>1</v>
      </c>
      <c r="I127" s="198"/>
      <c r="J127" s="199">
        <f t="shared" si="0"/>
        <v>0</v>
      </c>
      <c r="K127" s="195" t="s">
        <v>2334</v>
      </c>
      <c r="L127" s="61"/>
      <c r="M127" s="200" t="s">
        <v>22</v>
      </c>
      <c r="N127" s="201" t="s">
        <v>48</v>
      </c>
      <c r="O127" s="42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AR127" s="24" t="s">
        <v>269</v>
      </c>
      <c r="AT127" s="24" t="s">
        <v>176</v>
      </c>
      <c r="AU127" s="24" t="s">
        <v>24</v>
      </c>
      <c r="AY127" s="24" t="s">
        <v>174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24" t="s">
        <v>24</v>
      </c>
      <c r="BK127" s="204">
        <f t="shared" si="9"/>
        <v>0</v>
      </c>
      <c r="BL127" s="24" t="s">
        <v>269</v>
      </c>
      <c r="BM127" s="24" t="s">
        <v>438</v>
      </c>
    </row>
    <row r="128" spans="2:65" s="1" customFormat="1" ht="22.5" customHeight="1">
      <c r="B128" s="41"/>
      <c r="C128" s="193" t="s">
        <v>444</v>
      </c>
      <c r="D128" s="193" t="s">
        <v>176</v>
      </c>
      <c r="E128" s="194" t="s">
        <v>2419</v>
      </c>
      <c r="F128" s="195" t="s">
        <v>2420</v>
      </c>
      <c r="G128" s="196" t="s">
        <v>179</v>
      </c>
      <c r="H128" s="197">
        <v>3</v>
      </c>
      <c r="I128" s="198"/>
      <c r="J128" s="199">
        <f t="shared" si="0"/>
        <v>0</v>
      </c>
      <c r="K128" s="195" t="s">
        <v>2334</v>
      </c>
      <c r="L128" s="61"/>
      <c r="M128" s="200" t="s">
        <v>22</v>
      </c>
      <c r="N128" s="201" t="s">
        <v>48</v>
      </c>
      <c r="O128" s="4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AR128" s="24" t="s">
        <v>269</v>
      </c>
      <c r="AT128" s="24" t="s">
        <v>176</v>
      </c>
      <c r="AU128" s="24" t="s">
        <v>24</v>
      </c>
      <c r="AY128" s="24" t="s">
        <v>174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24" t="s">
        <v>24</v>
      </c>
      <c r="BK128" s="204">
        <f t="shared" si="9"/>
        <v>0</v>
      </c>
      <c r="BL128" s="24" t="s">
        <v>269</v>
      </c>
      <c r="BM128" s="24" t="s">
        <v>444</v>
      </c>
    </row>
    <row r="129" spans="2:65" s="1" customFormat="1" ht="22.5" customHeight="1">
      <c r="B129" s="41"/>
      <c r="C129" s="193" t="s">
        <v>449</v>
      </c>
      <c r="D129" s="193" t="s">
        <v>176</v>
      </c>
      <c r="E129" s="194" t="s">
        <v>2421</v>
      </c>
      <c r="F129" s="195" t="s">
        <v>2422</v>
      </c>
      <c r="G129" s="196" t="s">
        <v>179</v>
      </c>
      <c r="H129" s="197">
        <v>19</v>
      </c>
      <c r="I129" s="198"/>
      <c r="J129" s="199">
        <f t="shared" si="0"/>
        <v>0</v>
      </c>
      <c r="K129" s="195" t="s">
        <v>2334</v>
      </c>
      <c r="L129" s="61"/>
      <c r="M129" s="200" t="s">
        <v>22</v>
      </c>
      <c r="N129" s="201" t="s">
        <v>48</v>
      </c>
      <c r="O129" s="4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AR129" s="24" t="s">
        <v>269</v>
      </c>
      <c r="AT129" s="24" t="s">
        <v>176</v>
      </c>
      <c r="AU129" s="24" t="s">
        <v>24</v>
      </c>
      <c r="AY129" s="24" t="s">
        <v>174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24" t="s">
        <v>24</v>
      </c>
      <c r="BK129" s="204">
        <f t="shared" si="9"/>
        <v>0</v>
      </c>
      <c r="BL129" s="24" t="s">
        <v>269</v>
      </c>
      <c r="BM129" s="24" t="s">
        <v>449</v>
      </c>
    </row>
    <row r="130" spans="2:65" s="1" customFormat="1" ht="22.5" customHeight="1">
      <c r="B130" s="41"/>
      <c r="C130" s="193" t="s">
        <v>453</v>
      </c>
      <c r="D130" s="193" t="s">
        <v>176</v>
      </c>
      <c r="E130" s="194" t="s">
        <v>2423</v>
      </c>
      <c r="F130" s="195" t="s">
        <v>2424</v>
      </c>
      <c r="G130" s="196" t="s">
        <v>179</v>
      </c>
      <c r="H130" s="197">
        <v>4</v>
      </c>
      <c r="I130" s="198"/>
      <c r="J130" s="199">
        <f t="shared" si="0"/>
        <v>0</v>
      </c>
      <c r="K130" s="195" t="s">
        <v>2334</v>
      </c>
      <c r="L130" s="61"/>
      <c r="M130" s="200" t="s">
        <v>22</v>
      </c>
      <c r="N130" s="201" t="s">
        <v>48</v>
      </c>
      <c r="O130" s="4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AR130" s="24" t="s">
        <v>269</v>
      </c>
      <c r="AT130" s="24" t="s">
        <v>176</v>
      </c>
      <c r="AU130" s="24" t="s">
        <v>24</v>
      </c>
      <c r="AY130" s="24" t="s">
        <v>174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24" t="s">
        <v>24</v>
      </c>
      <c r="BK130" s="204">
        <f t="shared" si="9"/>
        <v>0</v>
      </c>
      <c r="BL130" s="24" t="s">
        <v>269</v>
      </c>
      <c r="BM130" s="24" t="s">
        <v>453</v>
      </c>
    </row>
    <row r="131" spans="2:65" s="1" customFormat="1" ht="22.5" customHeight="1">
      <c r="B131" s="41"/>
      <c r="C131" s="193" t="s">
        <v>457</v>
      </c>
      <c r="D131" s="193" t="s">
        <v>176</v>
      </c>
      <c r="E131" s="194" t="s">
        <v>2425</v>
      </c>
      <c r="F131" s="195" t="s">
        <v>2426</v>
      </c>
      <c r="G131" s="196" t="s">
        <v>179</v>
      </c>
      <c r="H131" s="197">
        <v>1</v>
      </c>
      <c r="I131" s="198"/>
      <c r="J131" s="199">
        <f t="shared" si="0"/>
        <v>0</v>
      </c>
      <c r="K131" s="195" t="s">
        <v>2334</v>
      </c>
      <c r="L131" s="61"/>
      <c r="M131" s="200" t="s">
        <v>22</v>
      </c>
      <c r="N131" s="201" t="s">
        <v>48</v>
      </c>
      <c r="O131" s="4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AR131" s="24" t="s">
        <v>269</v>
      </c>
      <c r="AT131" s="24" t="s">
        <v>176</v>
      </c>
      <c r="AU131" s="24" t="s">
        <v>24</v>
      </c>
      <c r="AY131" s="24" t="s">
        <v>174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24" t="s">
        <v>24</v>
      </c>
      <c r="BK131" s="204">
        <f t="shared" si="9"/>
        <v>0</v>
      </c>
      <c r="BL131" s="24" t="s">
        <v>269</v>
      </c>
      <c r="BM131" s="24" t="s">
        <v>457</v>
      </c>
    </row>
    <row r="132" spans="2:65" s="1" customFormat="1" ht="22.5" customHeight="1">
      <c r="B132" s="41"/>
      <c r="C132" s="193" t="s">
        <v>461</v>
      </c>
      <c r="D132" s="193" t="s">
        <v>176</v>
      </c>
      <c r="E132" s="194" t="s">
        <v>2427</v>
      </c>
      <c r="F132" s="195" t="s">
        <v>2428</v>
      </c>
      <c r="G132" s="196" t="s">
        <v>2391</v>
      </c>
      <c r="H132" s="197">
        <v>1</v>
      </c>
      <c r="I132" s="198"/>
      <c r="J132" s="199">
        <f t="shared" si="0"/>
        <v>0</v>
      </c>
      <c r="K132" s="195" t="s">
        <v>2334</v>
      </c>
      <c r="L132" s="61"/>
      <c r="M132" s="200" t="s">
        <v>22</v>
      </c>
      <c r="N132" s="201" t="s">
        <v>48</v>
      </c>
      <c r="O132" s="4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AR132" s="24" t="s">
        <v>269</v>
      </c>
      <c r="AT132" s="24" t="s">
        <v>176</v>
      </c>
      <c r="AU132" s="24" t="s">
        <v>24</v>
      </c>
      <c r="AY132" s="24" t="s">
        <v>174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24" t="s">
        <v>24</v>
      </c>
      <c r="BK132" s="204">
        <f t="shared" si="9"/>
        <v>0</v>
      </c>
      <c r="BL132" s="24" t="s">
        <v>269</v>
      </c>
      <c r="BM132" s="24" t="s">
        <v>461</v>
      </c>
    </row>
    <row r="133" spans="2:65" s="1" customFormat="1" ht="22.5" customHeight="1">
      <c r="B133" s="41"/>
      <c r="C133" s="193" t="s">
        <v>465</v>
      </c>
      <c r="D133" s="193" t="s">
        <v>176</v>
      </c>
      <c r="E133" s="194" t="s">
        <v>2429</v>
      </c>
      <c r="F133" s="195" t="s">
        <v>2430</v>
      </c>
      <c r="G133" s="196" t="s">
        <v>2391</v>
      </c>
      <c r="H133" s="197">
        <v>1</v>
      </c>
      <c r="I133" s="198"/>
      <c r="J133" s="199">
        <f t="shared" si="0"/>
        <v>0</v>
      </c>
      <c r="K133" s="195" t="s">
        <v>2334</v>
      </c>
      <c r="L133" s="61"/>
      <c r="M133" s="200" t="s">
        <v>22</v>
      </c>
      <c r="N133" s="201" t="s">
        <v>48</v>
      </c>
      <c r="O133" s="4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AR133" s="24" t="s">
        <v>269</v>
      </c>
      <c r="AT133" s="24" t="s">
        <v>176</v>
      </c>
      <c r="AU133" s="24" t="s">
        <v>24</v>
      </c>
      <c r="AY133" s="24" t="s">
        <v>174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24" t="s">
        <v>24</v>
      </c>
      <c r="BK133" s="204">
        <f t="shared" si="9"/>
        <v>0</v>
      </c>
      <c r="BL133" s="24" t="s">
        <v>269</v>
      </c>
      <c r="BM133" s="24" t="s">
        <v>465</v>
      </c>
    </row>
    <row r="134" spans="2:65" s="10" customFormat="1" ht="37.35" customHeight="1">
      <c r="B134" s="176"/>
      <c r="C134" s="177"/>
      <c r="D134" s="190" t="s">
        <v>76</v>
      </c>
      <c r="E134" s="278" t="s">
        <v>2431</v>
      </c>
      <c r="F134" s="278" t="s">
        <v>2432</v>
      </c>
      <c r="G134" s="177"/>
      <c r="H134" s="177"/>
      <c r="I134" s="180"/>
      <c r="J134" s="279">
        <f>BK134</f>
        <v>0</v>
      </c>
      <c r="K134" s="177"/>
      <c r="L134" s="182"/>
      <c r="M134" s="183"/>
      <c r="N134" s="184"/>
      <c r="O134" s="184"/>
      <c r="P134" s="185">
        <f>SUM(P135:P166)</f>
        <v>0</v>
      </c>
      <c r="Q134" s="184"/>
      <c r="R134" s="185">
        <f>SUM(R135:R166)</f>
        <v>3.7582200000000001</v>
      </c>
      <c r="S134" s="184"/>
      <c r="T134" s="186">
        <f>SUM(T135:T166)</f>
        <v>0</v>
      </c>
      <c r="AR134" s="187" t="s">
        <v>86</v>
      </c>
      <c r="AT134" s="188" t="s">
        <v>76</v>
      </c>
      <c r="AU134" s="188" t="s">
        <v>77</v>
      </c>
      <c r="AY134" s="187" t="s">
        <v>174</v>
      </c>
      <c r="BK134" s="189">
        <f>SUM(BK135:BK166)</f>
        <v>0</v>
      </c>
    </row>
    <row r="135" spans="2:65" s="1" customFormat="1" ht="22.5" customHeight="1">
      <c r="B135" s="41"/>
      <c r="C135" s="193" t="s">
        <v>469</v>
      </c>
      <c r="D135" s="193" t="s">
        <v>176</v>
      </c>
      <c r="E135" s="194" t="s">
        <v>2433</v>
      </c>
      <c r="F135" s="195" t="s">
        <v>2434</v>
      </c>
      <c r="G135" s="196" t="s">
        <v>551</v>
      </c>
      <c r="H135" s="197">
        <v>6</v>
      </c>
      <c r="I135" s="198"/>
      <c r="J135" s="199">
        <f t="shared" ref="J135:J166" si="10">ROUND(I135*H135,2)</f>
        <v>0</v>
      </c>
      <c r="K135" s="195" t="s">
        <v>2334</v>
      </c>
      <c r="L135" s="61"/>
      <c r="M135" s="200" t="s">
        <v>22</v>
      </c>
      <c r="N135" s="201" t="s">
        <v>48</v>
      </c>
      <c r="O135" s="42"/>
      <c r="P135" s="202">
        <f t="shared" ref="P135:P166" si="11">O135*H135</f>
        <v>0</v>
      </c>
      <c r="Q135" s="202">
        <v>1.5980000000000001E-2</v>
      </c>
      <c r="R135" s="202">
        <f t="shared" ref="R135:R166" si="12">Q135*H135</f>
        <v>9.5880000000000007E-2</v>
      </c>
      <c r="S135" s="202">
        <v>0</v>
      </c>
      <c r="T135" s="203">
        <f t="shared" ref="T135:T166" si="13">S135*H135</f>
        <v>0</v>
      </c>
      <c r="AR135" s="24" t="s">
        <v>269</v>
      </c>
      <c r="AT135" s="24" t="s">
        <v>176</v>
      </c>
      <c r="AU135" s="24" t="s">
        <v>24</v>
      </c>
      <c r="AY135" s="24" t="s">
        <v>174</v>
      </c>
      <c r="BE135" s="204">
        <f t="shared" ref="BE135:BE166" si="14">IF(N135="základní",J135,0)</f>
        <v>0</v>
      </c>
      <c r="BF135" s="204">
        <f t="shared" ref="BF135:BF166" si="15">IF(N135="snížená",J135,0)</f>
        <v>0</v>
      </c>
      <c r="BG135" s="204">
        <f t="shared" ref="BG135:BG166" si="16">IF(N135="zákl. přenesená",J135,0)</f>
        <v>0</v>
      </c>
      <c r="BH135" s="204">
        <f t="shared" ref="BH135:BH166" si="17">IF(N135="sníž. přenesená",J135,0)</f>
        <v>0</v>
      </c>
      <c r="BI135" s="204">
        <f t="shared" ref="BI135:BI166" si="18">IF(N135="nulová",J135,0)</f>
        <v>0</v>
      </c>
      <c r="BJ135" s="24" t="s">
        <v>24</v>
      </c>
      <c r="BK135" s="204">
        <f t="shared" ref="BK135:BK166" si="19">ROUND(I135*H135,2)</f>
        <v>0</v>
      </c>
      <c r="BL135" s="24" t="s">
        <v>269</v>
      </c>
      <c r="BM135" s="24" t="s">
        <v>469</v>
      </c>
    </row>
    <row r="136" spans="2:65" s="1" customFormat="1" ht="22.5" customHeight="1">
      <c r="B136" s="41"/>
      <c r="C136" s="193" t="s">
        <v>474</v>
      </c>
      <c r="D136" s="193" t="s">
        <v>176</v>
      </c>
      <c r="E136" s="194" t="s">
        <v>2435</v>
      </c>
      <c r="F136" s="195" t="s">
        <v>2436</v>
      </c>
      <c r="G136" s="196" t="s">
        <v>551</v>
      </c>
      <c r="H136" s="197">
        <v>41</v>
      </c>
      <c r="I136" s="198"/>
      <c r="J136" s="199">
        <f t="shared" si="10"/>
        <v>0</v>
      </c>
      <c r="K136" s="195" t="s">
        <v>2334</v>
      </c>
      <c r="L136" s="61"/>
      <c r="M136" s="200" t="s">
        <v>22</v>
      </c>
      <c r="N136" s="201" t="s">
        <v>48</v>
      </c>
      <c r="O136" s="42"/>
      <c r="P136" s="202">
        <f t="shared" si="11"/>
        <v>0</v>
      </c>
      <c r="Q136" s="202">
        <v>1.384E-2</v>
      </c>
      <c r="R136" s="202">
        <f t="shared" si="12"/>
        <v>0.56743999999999994</v>
      </c>
      <c r="S136" s="202">
        <v>0</v>
      </c>
      <c r="T136" s="203">
        <f t="shared" si="13"/>
        <v>0</v>
      </c>
      <c r="AR136" s="24" t="s">
        <v>269</v>
      </c>
      <c r="AT136" s="24" t="s">
        <v>176</v>
      </c>
      <c r="AU136" s="24" t="s">
        <v>24</v>
      </c>
      <c r="AY136" s="24" t="s">
        <v>174</v>
      </c>
      <c r="BE136" s="204">
        <f t="shared" si="14"/>
        <v>0</v>
      </c>
      <c r="BF136" s="204">
        <f t="shared" si="15"/>
        <v>0</v>
      </c>
      <c r="BG136" s="204">
        <f t="shared" si="16"/>
        <v>0</v>
      </c>
      <c r="BH136" s="204">
        <f t="shared" si="17"/>
        <v>0</v>
      </c>
      <c r="BI136" s="204">
        <f t="shared" si="18"/>
        <v>0</v>
      </c>
      <c r="BJ136" s="24" t="s">
        <v>24</v>
      </c>
      <c r="BK136" s="204">
        <f t="shared" si="19"/>
        <v>0</v>
      </c>
      <c r="BL136" s="24" t="s">
        <v>269</v>
      </c>
      <c r="BM136" s="24" t="s">
        <v>474</v>
      </c>
    </row>
    <row r="137" spans="2:65" s="1" customFormat="1" ht="22.5" customHeight="1">
      <c r="B137" s="41"/>
      <c r="C137" s="193" t="s">
        <v>479</v>
      </c>
      <c r="D137" s="193" t="s">
        <v>176</v>
      </c>
      <c r="E137" s="194" t="s">
        <v>2437</v>
      </c>
      <c r="F137" s="195" t="s">
        <v>2438</v>
      </c>
      <c r="G137" s="196" t="s">
        <v>2391</v>
      </c>
      <c r="H137" s="197">
        <v>1</v>
      </c>
      <c r="I137" s="198"/>
      <c r="J137" s="199">
        <f t="shared" si="10"/>
        <v>0</v>
      </c>
      <c r="K137" s="195" t="s">
        <v>2334</v>
      </c>
      <c r="L137" s="61"/>
      <c r="M137" s="200" t="s">
        <v>22</v>
      </c>
      <c r="N137" s="201" t="s">
        <v>48</v>
      </c>
      <c r="O137" s="42"/>
      <c r="P137" s="202">
        <f t="shared" si="11"/>
        <v>0</v>
      </c>
      <c r="Q137" s="202">
        <v>1.537E-2</v>
      </c>
      <c r="R137" s="202">
        <f t="shared" si="12"/>
        <v>1.537E-2</v>
      </c>
      <c r="S137" s="202">
        <v>0</v>
      </c>
      <c r="T137" s="203">
        <f t="shared" si="13"/>
        <v>0</v>
      </c>
      <c r="AR137" s="24" t="s">
        <v>269</v>
      </c>
      <c r="AT137" s="24" t="s">
        <v>176</v>
      </c>
      <c r="AU137" s="24" t="s">
        <v>24</v>
      </c>
      <c r="AY137" s="24" t="s">
        <v>174</v>
      </c>
      <c r="BE137" s="204">
        <f t="shared" si="14"/>
        <v>0</v>
      </c>
      <c r="BF137" s="204">
        <f t="shared" si="15"/>
        <v>0</v>
      </c>
      <c r="BG137" s="204">
        <f t="shared" si="16"/>
        <v>0</v>
      </c>
      <c r="BH137" s="204">
        <f t="shared" si="17"/>
        <v>0</v>
      </c>
      <c r="BI137" s="204">
        <f t="shared" si="18"/>
        <v>0</v>
      </c>
      <c r="BJ137" s="24" t="s">
        <v>24</v>
      </c>
      <c r="BK137" s="204">
        <f t="shared" si="19"/>
        <v>0</v>
      </c>
      <c r="BL137" s="24" t="s">
        <v>269</v>
      </c>
      <c r="BM137" s="24" t="s">
        <v>479</v>
      </c>
    </row>
    <row r="138" spans="2:65" s="1" customFormat="1" ht="22.5" customHeight="1">
      <c r="B138" s="41"/>
      <c r="C138" s="193" t="s">
        <v>483</v>
      </c>
      <c r="D138" s="193" t="s">
        <v>176</v>
      </c>
      <c r="E138" s="194" t="s">
        <v>2439</v>
      </c>
      <c r="F138" s="195" t="s">
        <v>2440</v>
      </c>
      <c r="G138" s="196" t="s">
        <v>551</v>
      </c>
      <c r="H138" s="197">
        <v>198</v>
      </c>
      <c r="I138" s="198"/>
      <c r="J138" s="199">
        <f t="shared" si="10"/>
        <v>0</v>
      </c>
      <c r="K138" s="195" t="s">
        <v>2334</v>
      </c>
      <c r="L138" s="61"/>
      <c r="M138" s="200" t="s">
        <v>22</v>
      </c>
      <c r="N138" s="201" t="s">
        <v>48</v>
      </c>
      <c r="O138" s="42"/>
      <c r="P138" s="202">
        <f t="shared" si="11"/>
        <v>0</v>
      </c>
      <c r="Q138" s="202">
        <v>5.2199999999999998E-3</v>
      </c>
      <c r="R138" s="202">
        <f t="shared" si="12"/>
        <v>1.03356</v>
      </c>
      <c r="S138" s="202">
        <v>0</v>
      </c>
      <c r="T138" s="203">
        <f t="shared" si="13"/>
        <v>0</v>
      </c>
      <c r="AR138" s="24" t="s">
        <v>269</v>
      </c>
      <c r="AT138" s="24" t="s">
        <v>176</v>
      </c>
      <c r="AU138" s="24" t="s">
        <v>24</v>
      </c>
      <c r="AY138" s="24" t="s">
        <v>174</v>
      </c>
      <c r="BE138" s="204">
        <f t="shared" si="14"/>
        <v>0</v>
      </c>
      <c r="BF138" s="204">
        <f t="shared" si="15"/>
        <v>0</v>
      </c>
      <c r="BG138" s="204">
        <f t="shared" si="16"/>
        <v>0</v>
      </c>
      <c r="BH138" s="204">
        <f t="shared" si="17"/>
        <v>0</v>
      </c>
      <c r="BI138" s="204">
        <f t="shared" si="18"/>
        <v>0</v>
      </c>
      <c r="BJ138" s="24" t="s">
        <v>24</v>
      </c>
      <c r="BK138" s="204">
        <f t="shared" si="19"/>
        <v>0</v>
      </c>
      <c r="BL138" s="24" t="s">
        <v>269</v>
      </c>
      <c r="BM138" s="24" t="s">
        <v>483</v>
      </c>
    </row>
    <row r="139" spans="2:65" s="1" customFormat="1" ht="22.5" customHeight="1">
      <c r="B139" s="41"/>
      <c r="C139" s="193" t="s">
        <v>488</v>
      </c>
      <c r="D139" s="193" t="s">
        <v>176</v>
      </c>
      <c r="E139" s="194" t="s">
        <v>2441</v>
      </c>
      <c r="F139" s="195" t="s">
        <v>2442</v>
      </c>
      <c r="G139" s="196" t="s">
        <v>551</v>
      </c>
      <c r="H139" s="197">
        <v>172</v>
      </c>
      <c r="I139" s="198"/>
      <c r="J139" s="199">
        <f t="shared" si="10"/>
        <v>0</v>
      </c>
      <c r="K139" s="195" t="s">
        <v>2334</v>
      </c>
      <c r="L139" s="61"/>
      <c r="M139" s="200" t="s">
        <v>22</v>
      </c>
      <c r="N139" s="201" t="s">
        <v>48</v>
      </c>
      <c r="O139" s="42"/>
      <c r="P139" s="202">
        <f t="shared" si="11"/>
        <v>0</v>
      </c>
      <c r="Q139" s="202">
        <v>5.4099999999999999E-3</v>
      </c>
      <c r="R139" s="202">
        <f t="shared" si="12"/>
        <v>0.93052000000000001</v>
      </c>
      <c r="S139" s="202">
        <v>0</v>
      </c>
      <c r="T139" s="203">
        <f t="shared" si="13"/>
        <v>0</v>
      </c>
      <c r="AR139" s="24" t="s">
        <v>269</v>
      </c>
      <c r="AT139" s="24" t="s">
        <v>176</v>
      </c>
      <c r="AU139" s="24" t="s">
        <v>24</v>
      </c>
      <c r="AY139" s="24" t="s">
        <v>174</v>
      </c>
      <c r="BE139" s="204">
        <f t="shared" si="14"/>
        <v>0</v>
      </c>
      <c r="BF139" s="204">
        <f t="shared" si="15"/>
        <v>0</v>
      </c>
      <c r="BG139" s="204">
        <f t="shared" si="16"/>
        <v>0</v>
      </c>
      <c r="BH139" s="204">
        <f t="shared" si="17"/>
        <v>0</v>
      </c>
      <c r="BI139" s="204">
        <f t="shared" si="18"/>
        <v>0</v>
      </c>
      <c r="BJ139" s="24" t="s">
        <v>24</v>
      </c>
      <c r="BK139" s="204">
        <f t="shared" si="19"/>
        <v>0</v>
      </c>
      <c r="BL139" s="24" t="s">
        <v>269</v>
      </c>
      <c r="BM139" s="24" t="s">
        <v>488</v>
      </c>
    </row>
    <row r="140" spans="2:65" s="1" customFormat="1" ht="22.5" customHeight="1">
      <c r="B140" s="41"/>
      <c r="C140" s="193" t="s">
        <v>501</v>
      </c>
      <c r="D140" s="193" t="s">
        <v>176</v>
      </c>
      <c r="E140" s="194" t="s">
        <v>2443</v>
      </c>
      <c r="F140" s="195" t="s">
        <v>2444</v>
      </c>
      <c r="G140" s="196" t="s">
        <v>551</v>
      </c>
      <c r="H140" s="197">
        <v>115</v>
      </c>
      <c r="I140" s="198"/>
      <c r="J140" s="199">
        <f t="shared" si="10"/>
        <v>0</v>
      </c>
      <c r="K140" s="195" t="s">
        <v>2334</v>
      </c>
      <c r="L140" s="61"/>
      <c r="M140" s="200" t="s">
        <v>22</v>
      </c>
      <c r="N140" s="201" t="s">
        <v>48</v>
      </c>
      <c r="O140" s="42"/>
      <c r="P140" s="202">
        <f t="shared" si="11"/>
        <v>0</v>
      </c>
      <c r="Q140" s="202">
        <v>5.7299999999999999E-3</v>
      </c>
      <c r="R140" s="202">
        <f t="shared" si="12"/>
        <v>0.65895000000000004</v>
      </c>
      <c r="S140" s="202">
        <v>0</v>
      </c>
      <c r="T140" s="203">
        <f t="shared" si="13"/>
        <v>0</v>
      </c>
      <c r="AR140" s="24" t="s">
        <v>269</v>
      </c>
      <c r="AT140" s="24" t="s">
        <v>176</v>
      </c>
      <c r="AU140" s="24" t="s">
        <v>24</v>
      </c>
      <c r="AY140" s="24" t="s">
        <v>174</v>
      </c>
      <c r="BE140" s="204">
        <f t="shared" si="14"/>
        <v>0</v>
      </c>
      <c r="BF140" s="204">
        <f t="shared" si="15"/>
        <v>0</v>
      </c>
      <c r="BG140" s="204">
        <f t="shared" si="16"/>
        <v>0</v>
      </c>
      <c r="BH140" s="204">
        <f t="shared" si="17"/>
        <v>0</v>
      </c>
      <c r="BI140" s="204">
        <f t="shared" si="18"/>
        <v>0</v>
      </c>
      <c r="BJ140" s="24" t="s">
        <v>24</v>
      </c>
      <c r="BK140" s="204">
        <f t="shared" si="19"/>
        <v>0</v>
      </c>
      <c r="BL140" s="24" t="s">
        <v>269</v>
      </c>
      <c r="BM140" s="24" t="s">
        <v>501</v>
      </c>
    </row>
    <row r="141" spans="2:65" s="1" customFormat="1" ht="22.5" customHeight="1">
      <c r="B141" s="41"/>
      <c r="C141" s="193" t="s">
        <v>507</v>
      </c>
      <c r="D141" s="193" t="s">
        <v>176</v>
      </c>
      <c r="E141" s="194" t="s">
        <v>2445</v>
      </c>
      <c r="F141" s="195" t="s">
        <v>2446</v>
      </c>
      <c r="G141" s="196" t="s">
        <v>551</v>
      </c>
      <c r="H141" s="197">
        <v>65</v>
      </c>
      <c r="I141" s="198"/>
      <c r="J141" s="199">
        <f t="shared" si="10"/>
        <v>0</v>
      </c>
      <c r="K141" s="195" t="s">
        <v>2334</v>
      </c>
      <c r="L141" s="61"/>
      <c r="M141" s="200" t="s">
        <v>22</v>
      </c>
      <c r="N141" s="201" t="s">
        <v>48</v>
      </c>
      <c r="O141" s="42"/>
      <c r="P141" s="202">
        <f t="shared" si="11"/>
        <v>0</v>
      </c>
      <c r="Q141" s="202">
        <v>6.1000000000000004E-3</v>
      </c>
      <c r="R141" s="202">
        <f t="shared" si="12"/>
        <v>0.39650000000000002</v>
      </c>
      <c r="S141" s="202">
        <v>0</v>
      </c>
      <c r="T141" s="203">
        <f t="shared" si="13"/>
        <v>0</v>
      </c>
      <c r="AR141" s="24" t="s">
        <v>269</v>
      </c>
      <c r="AT141" s="24" t="s">
        <v>176</v>
      </c>
      <c r="AU141" s="24" t="s">
        <v>24</v>
      </c>
      <c r="AY141" s="24" t="s">
        <v>174</v>
      </c>
      <c r="BE141" s="204">
        <f t="shared" si="14"/>
        <v>0</v>
      </c>
      <c r="BF141" s="204">
        <f t="shared" si="15"/>
        <v>0</v>
      </c>
      <c r="BG141" s="204">
        <f t="shared" si="16"/>
        <v>0</v>
      </c>
      <c r="BH141" s="204">
        <f t="shared" si="17"/>
        <v>0</v>
      </c>
      <c r="BI141" s="204">
        <f t="shared" si="18"/>
        <v>0</v>
      </c>
      <c r="BJ141" s="24" t="s">
        <v>24</v>
      </c>
      <c r="BK141" s="204">
        <f t="shared" si="19"/>
        <v>0</v>
      </c>
      <c r="BL141" s="24" t="s">
        <v>269</v>
      </c>
      <c r="BM141" s="24" t="s">
        <v>507</v>
      </c>
    </row>
    <row r="142" spans="2:65" s="1" customFormat="1" ht="22.5" customHeight="1">
      <c r="B142" s="41"/>
      <c r="C142" s="193" t="s">
        <v>512</v>
      </c>
      <c r="D142" s="193" t="s">
        <v>176</v>
      </c>
      <c r="E142" s="194" t="s">
        <v>2447</v>
      </c>
      <c r="F142" s="195" t="s">
        <v>2448</v>
      </c>
      <c r="G142" s="196" t="s">
        <v>179</v>
      </c>
      <c r="H142" s="197">
        <v>1</v>
      </c>
      <c r="I142" s="198"/>
      <c r="J142" s="199">
        <f t="shared" si="10"/>
        <v>0</v>
      </c>
      <c r="K142" s="195" t="s">
        <v>2334</v>
      </c>
      <c r="L142" s="61"/>
      <c r="M142" s="200" t="s">
        <v>22</v>
      </c>
      <c r="N142" s="201" t="s">
        <v>48</v>
      </c>
      <c r="O142" s="42"/>
      <c r="P142" s="202">
        <f t="shared" si="11"/>
        <v>0</v>
      </c>
      <c r="Q142" s="202">
        <v>0</v>
      </c>
      <c r="R142" s="202">
        <f t="shared" si="12"/>
        <v>0</v>
      </c>
      <c r="S142" s="202">
        <v>0</v>
      </c>
      <c r="T142" s="203">
        <f t="shared" si="13"/>
        <v>0</v>
      </c>
      <c r="AR142" s="24" t="s">
        <v>269</v>
      </c>
      <c r="AT142" s="24" t="s">
        <v>176</v>
      </c>
      <c r="AU142" s="24" t="s">
        <v>24</v>
      </c>
      <c r="AY142" s="24" t="s">
        <v>174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24" t="s">
        <v>24</v>
      </c>
      <c r="BK142" s="204">
        <f t="shared" si="19"/>
        <v>0</v>
      </c>
      <c r="BL142" s="24" t="s">
        <v>269</v>
      </c>
      <c r="BM142" s="24" t="s">
        <v>512</v>
      </c>
    </row>
    <row r="143" spans="2:65" s="1" customFormat="1" ht="22.5" customHeight="1">
      <c r="B143" s="41"/>
      <c r="C143" s="193" t="s">
        <v>516</v>
      </c>
      <c r="D143" s="193" t="s">
        <v>176</v>
      </c>
      <c r="E143" s="194" t="s">
        <v>2449</v>
      </c>
      <c r="F143" s="195" t="s">
        <v>2450</v>
      </c>
      <c r="G143" s="196" t="s">
        <v>179</v>
      </c>
      <c r="H143" s="197">
        <v>2</v>
      </c>
      <c r="I143" s="198"/>
      <c r="J143" s="199">
        <f t="shared" si="10"/>
        <v>0</v>
      </c>
      <c r="K143" s="195" t="s">
        <v>2334</v>
      </c>
      <c r="L143" s="61"/>
      <c r="M143" s="200" t="s">
        <v>22</v>
      </c>
      <c r="N143" s="201" t="s">
        <v>48</v>
      </c>
      <c r="O143" s="42"/>
      <c r="P143" s="202">
        <f t="shared" si="11"/>
        <v>0</v>
      </c>
      <c r="Q143" s="202">
        <v>0</v>
      </c>
      <c r="R143" s="202">
        <f t="shared" si="12"/>
        <v>0</v>
      </c>
      <c r="S143" s="202">
        <v>0</v>
      </c>
      <c r="T143" s="203">
        <f t="shared" si="13"/>
        <v>0</v>
      </c>
      <c r="AR143" s="24" t="s">
        <v>269</v>
      </c>
      <c r="AT143" s="24" t="s">
        <v>176</v>
      </c>
      <c r="AU143" s="24" t="s">
        <v>24</v>
      </c>
      <c r="AY143" s="24" t="s">
        <v>174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24" t="s">
        <v>24</v>
      </c>
      <c r="BK143" s="204">
        <f t="shared" si="19"/>
        <v>0</v>
      </c>
      <c r="BL143" s="24" t="s">
        <v>269</v>
      </c>
      <c r="BM143" s="24" t="s">
        <v>516</v>
      </c>
    </row>
    <row r="144" spans="2:65" s="1" customFormat="1" ht="22.5" customHeight="1">
      <c r="B144" s="41"/>
      <c r="C144" s="193" t="s">
        <v>521</v>
      </c>
      <c r="D144" s="193" t="s">
        <v>176</v>
      </c>
      <c r="E144" s="194" t="s">
        <v>2451</v>
      </c>
      <c r="F144" s="195" t="s">
        <v>2452</v>
      </c>
      <c r="G144" s="196" t="s">
        <v>551</v>
      </c>
      <c r="H144" s="197">
        <v>198</v>
      </c>
      <c r="I144" s="198"/>
      <c r="J144" s="199">
        <f t="shared" si="10"/>
        <v>0</v>
      </c>
      <c r="K144" s="195" t="s">
        <v>2334</v>
      </c>
      <c r="L144" s="61"/>
      <c r="M144" s="200" t="s">
        <v>22</v>
      </c>
      <c r="N144" s="201" t="s">
        <v>48</v>
      </c>
      <c r="O144" s="42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AR144" s="24" t="s">
        <v>269</v>
      </c>
      <c r="AT144" s="24" t="s">
        <v>176</v>
      </c>
      <c r="AU144" s="24" t="s">
        <v>24</v>
      </c>
      <c r="AY144" s="24" t="s">
        <v>174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24" t="s">
        <v>24</v>
      </c>
      <c r="BK144" s="204">
        <f t="shared" si="19"/>
        <v>0</v>
      </c>
      <c r="BL144" s="24" t="s">
        <v>269</v>
      </c>
      <c r="BM144" s="24" t="s">
        <v>521</v>
      </c>
    </row>
    <row r="145" spans="2:65" s="1" customFormat="1" ht="22.5" customHeight="1">
      <c r="B145" s="41"/>
      <c r="C145" s="193" t="s">
        <v>525</v>
      </c>
      <c r="D145" s="193" t="s">
        <v>176</v>
      </c>
      <c r="E145" s="194" t="s">
        <v>2453</v>
      </c>
      <c r="F145" s="195" t="s">
        <v>2454</v>
      </c>
      <c r="G145" s="196" t="s">
        <v>551</v>
      </c>
      <c r="H145" s="197">
        <v>172</v>
      </c>
      <c r="I145" s="198"/>
      <c r="J145" s="199">
        <f t="shared" si="10"/>
        <v>0</v>
      </c>
      <c r="K145" s="195" t="s">
        <v>2334</v>
      </c>
      <c r="L145" s="61"/>
      <c r="M145" s="200" t="s">
        <v>22</v>
      </c>
      <c r="N145" s="201" t="s">
        <v>48</v>
      </c>
      <c r="O145" s="42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AR145" s="24" t="s">
        <v>269</v>
      </c>
      <c r="AT145" s="24" t="s">
        <v>176</v>
      </c>
      <c r="AU145" s="24" t="s">
        <v>24</v>
      </c>
      <c r="AY145" s="24" t="s">
        <v>174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24" t="s">
        <v>24</v>
      </c>
      <c r="BK145" s="204">
        <f t="shared" si="19"/>
        <v>0</v>
      </c>
      <c r="BL145" s="24" t="s">
        <v>269</v>
      </c>
      <c r="BM145" s="24" t="s">
        <v>525</v>
      </c>
    </row>
    <row r="146" spans="2:65" s="1" customFormat="1" ht="22.5" customHeight="1">
      <c r="B146" s="41"/>
      <c r="C146" s="193" t="s">
        <v>529</v>
      </c>
      <c r="D146" s="193" t="s">
        <v>176</v>
      </c>
      <c r="E146" s="194" t="s">
        <v>2455</v>
      </c>
      <c r="F146" s="195" t="s">
        <v>2456</v>
      </c>
      <c r="G146" s="196" t="s">
        <v>551</v>
      </c>
      <c r="H146" s="197">
        <v>115</v>
      </c>
      <c r="I146" s="198"/>
      <c r="J146" s="199">
        <f t="shared" si="10"/>
        <v>0</v>
      </c>
      <c r="K146" s="195" t="s">
        <v>2334</v>
      </c>
      <c r="L146" s="61"/>
      <c r="M146" s="200" t="s">
        <v>22</v>
      </c>
      <c r="N146" s="201" t="s">
        <v>48</v>
      </c>
      <c r="O146" s="42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AR146" s="24" t="s">
        <v>269</v>
      </c>
      <c r="AT146" s="24" t="s">
        <v>176</v>
      </c>
      <c r="AU146" s="24" t="s">
        <v>24</v>
      </c>
      <c r="AY146" s="24" t="s">
        <v>174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24" t="s">
        <v>24</v>
      </c>
      <c r="BK146" s="204">
        <f t="shared" si="19"/>
        <v>0</v>
      </c>
      <c r="BL146" s="24" t="s">
        <v>269</v>
      </c>
      <c r="BM146" s="24" t="s">
        <v>529</v>
      </c>
    </row>
    <row r="147" spans="2:65" s="1" customFormat="1" ht="22.5" customHeight="1">
      <c r="B147" s="41"/>
      <c r="C147" s="193" t="s">
        <v>539</v>
      </c>
      <c r="D147" s="193" t="s">
        <v>176</v>
      </c>
      <c r="E147" s="194" t="s">
        <v>2457</v>
      </c>
      <c r="F147" s="195" t="s">
        <v>2458</v>
      </c>
      <c r="G147" s="196" t="s">
        <v>551</v>
      </c>
      <c r="H147" s="197">
        <v>65</v>
      </c>
      <c r="I147" s="198"/>
      <c r="J147" s="199">
        <f t="shared" si="10"/>
        <v>0</v>
      </c>
      <c r="K147" s="195" t="s">
        <v>2334</v>
      </c>
      <c r="L147" s="61"/>
      <c r="M147" s="200" t="s">
        <v>22</v>
      </c>
      <c r="N147" s="201" t="s">
        <v>48</v>
      </c>
      <c r="O147" s="42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AR147" s="24" t="s">
        <v>269</v>
      </c>
      <c r="AT147" s="24" t="s">
        <v>176</v>
      </c>
      <c r="AU147" s="24" t="s">
        <v>24</v>
      </c>
      <c r="AY147" s="24" t="s">
        <v>174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24" t="s">
        <v>24</v>
      </c>
      <c r="BK147" s="204">
        <f t="shared" si="19"/>
        <v>0</v>
      </c>
      <c r="BL147" s="24" t="s">
        <v>269</v>
      </c>
      <c r="BM147" s="24" t="s">
        <v>539</v>
      </c>
    </row>
    <row r="148" spans="2:65" s="1" customFormat="1" ht="22.5" customHeight="1">
      <c r="B148" s="41"/>
      <c r="C148" s="193" t="s">
        <v>548</v>
      </c>
      <c r="D148" s="193" t="s">
        <v>176</v>
      </c>
      <c r="E148" s="194" t="s">
        <v>2459</v>
      </c>
      <c r="F148" s="195" t="s">
        <v>2460</v>
      </c>
      <c r="G148" s="196" t="s">
        <v>551</v>
      </c>
      <c r="H148" s="197">
        <v>6</v>
      </c>
      <c r="I148" s="198"/>
      <c r="J148" s="199">
        <f t="shared" si="10"/>
        <v>0</v>
      </c>
      <c r="K148" s="195" t="s">
        <v>2334</v>
      </c>
      <c r="L148" s="61"/>
      <c r="M148" s="200" t="s">
        <v>22</v>
      </c>
      <c r="N148" s="201" t="s">
        <v>48</v>
      </c>
      <c r="O148" s="4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AR148" s="24" t="s">
        <v>269</v>
      </c>
      <c r="AT148" s="24" t="s">
        <v>176</v>
      </c>
      <c r="AU148" s="24" t="s">
        <v>24</v>
      </c>
      <c r="AY148" s="24" t="s">
        <v>174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24" t="s">
        <v>24</v>
      </c>
      <c r="BK148" s="204">
        <f t="shared" si="19"/>
        <v>0</v>
      </c>
      <c r="BL148" s="24" t="s">
        <v>269</v>
      </c>
      <c r="BM148" s="24" t="s">
        <v>548</v>
      </c>
    </row>
    <row r="149" spans="2:65" s="1" customFormat="1" ht="22.5" customHeight="1">
      <c r="B149" s="41"/>
      <c r="C149" s="193" t="s">
        <v>562</v>
      </c>
      <c r="D149" s="193" t="s">
        <v>176</v>
      </c>
      <c r="E149" s="194" t="s">
        <v>2461</v>
      </c>
      <c r="F149" s="195" t="s">
        <v>2462</v>
      </c>
      <c r="G149" s="196" t="s">
        <v>551</v>
      </c>
      <c r="H149" s="197">
        <v>41</v>
      </c>
      <c r="I149" s="198"/>
      <c r="J149" s="199">
        <f t="shared" si="10"/>
        <v>0</v>
      </c>
      <c r="K149" s="195" t="s">
        <v>2334</v>
      </c>
      <c r="L149" s="61"/>
      <c r="M149" s="200" t="s">
        <v>22</v>
      </c>
      <c r="N149" s="201" t="s">
        <v>48</v>
      </c>
      <c r="O149" s="4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AR149" s="24" t="s">
        <v>269</v>
      </c>
      <c r="AT149" s="24" t="s">
        <v>176</v>
      </c>
      <c r="AU149" s="24" t="s">
        <v>24</v>
      </c>
      <c r="AY149" s="24" t="s">
        <v>174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24" t="s">
        <v>24</v>
      </c>
      <c r="BK149" s="204">
        <f t="shared" si="19"/>
        <v>0</v>
      </c>
      <c r="BL149" s="24" t="s">
        <v>269</v>
      </c>
      <c r="BM149" s="24" t="s">
        <v>562</v>
      </c>
    </row>
    <row r="150" spans="2:65" s="1" customFormat="1" ht="22.5" customHeight="1">
      <c r="B150" s="41"/>
      <c r="C150" s="193" t="s">
        <v>569</v>
      </c>
      <c r="D150" s="193" t="s">
        <v>176</v>
      </c>
      <c r="E150" s="194" t="s">
        <v>2463</v>
      </c>
      <c r="F150" s="195" t="s">
        <v>2464</v>
      </c>
      <c r="G150" s="196" t="s">
        <v>2391</v>
      </c>
      <c r="H150" s="197">
        <v>20</v>
      </c>
      <c r="I150" s="198"/>
      <c r="J150" s="199">
        <f t="shared" si="10"/>
        <v>0</v>
      </c>
      <c r="K150" s="195" t="s">
        <v>2334</v>
      </c>
      <c r="L150" s="61"/>
      <c r="M150" s="200" t="s">
        <v>22</v>
      </c>
      <c r="N150" s="201" t="s">
        <v>48</v>
      </c>
      <c r="O150" s="4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AR150" s="24" t="s">
        <v>269</v>
      </c>
      <c r="AT150" s="24" t="s">
        <v>176</v>
      </c>
      <c r="AU150" s="24" t="s">
        <v>24</v>
      </c>
      <c r="AY150" s="24" t="s">
        <v>174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24" t="s">
        <v>24</v>
      </c>
      <c r="BK150" s="204">
        <f t="shared" si="19"/>
        <v>0</v>
      </c>
      <c r="BL150" s="24" t="s">
        <v>269</v>
      </c>
      <c r="BM150" s="24" t="s">
        <v>569</v>
      </c>
    </row>
    <row r="151" spans="2:65" s="1" customFormat="1" ht="22.5" customHeight="1">
      <c r="B151" s="41"/>
      <c r="C151" s="193" t="s">
        <v>575</v>
      </c>
      <c r="D151" s="193" t="s">
        <v>176</v>
      </c>
      <c r="E151" s="194" t="s">
        <v>2465</v>
      </c>
      <c r="F151" s="195" t="s">
        <v>2466</v>
      </c>
      <c r="G151" s="196" t="s">
        <v>179</v>
      </c>
      <c r="H151" s="197">
        <v>38</v>
      </c>
      <c r="I151" s="198"/>
      <c r="J151" s="199">
        <f t="shared" si="10"/>
        <v>0</v>
      </c>
      <c r="K151" s="195" t="s">
        <v>2334</v>
      </c>
      <c r="L151" s="61"/>
      <c r="M151" s="200" t="s">
        <v>22</v>
      </c>
      <c r="N151" s="201" t="s">
        <v>48</v>
      </c>
      <c r="O151" s="42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AR151" s="24" t="s">
        <v>269</v>
      </c>
      <c r="AT151" s="24" t="s">
        <v>176</v>
      </c>
      <c r="AU151" s="24" t="s">
        <v>24</v>
      </c>
      <c r="AY151" s="24" t="s">
        <v>174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24" t="s">
        <v>24</v>
      </c>
      <c r="BK151" s="204">
        <f t="shared" si="19"/>
        <v>0</v>
      </c>
      <c r="BL151" s="24" t="s">
        <v>269</v>
      </c>
      <c r="BM151" s="24" t="s">
        <v>575</v>
      </c>
    </row>
    <row r="152" spans="2:65" s="1" customFormat="1" ht="22.5" customHeight="1">
      <c r="B152" s="41"/>
      <c r="C152" s="193" t="s">
        <v>582</v>
      </c>
      <c r="D152" s="193" t="s">
        <v>176</v>
      </c>
      <c r="E152" s="194" t="s">
        <v>2467</v>
      </c>
      <c r="F152" s="195" t="s">
        <v>2468</v>
      </c>
      <c r="G152" s="196" t="s">
        <v>2469</v>
      </c>
      <c r="H152" s="197">
        <v>7</v>
      </c>
      <c r="I152" s="198"/>
      <c r="J152" s="199">
        <f t="shared" si="10"/>
        <v>0</v>
      </c>
      <c r="K152" s="195" t="s">
        <v>2334</v>
      </c>
      <c r="L152" s="61"/>
      <c r="M152" s="200" t="s">
        <v>22</v>
      </c>
      <c r="N152" s="201" t="s">
        <v>48</v>
      </c>
      <c r="O152" s="42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AR152" s="24" t="s">
        <v>269</v>
      </c>
      <c r="AT152" s="24" t="s">
        <v>176</v>
      </c>
      <c r="AU152" s="24" t="s">
        <v>24</v>
      </c>
      <c r="AY152" s="24" t="s">
        <v>174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24" t="s">
        <v>24</v>
      </c>
      <c r="BK152" s="204">
        <f t="shared" si="19"/>
        <v>0</v>
      </c>
      <c r="BL152" s="24" t="s">
        <v>269</v>
      </c>
      <c r="BM152" s="24" t="s">
        <v>582</v>
      </c>
    </row>
    <row r="153" spans="2:65" s="1" customFormat="1" ht="22.5" customHeight="1">
      <c r="B153" s="41"/>
      <c r="C153" s="193" t="s">
        <v>590</v>
      </c>
      <c r="D153" s="193" t="s">
        <v>176</v>
      </c>
      <c r="E153" s="194" t="s">
        <v>2470</v>
      </c>
      <c r="F153" s="195" t="s">
        <v>2471</v>
      </c>
      <c r="G153" s="196" t="s">
        <v>179</v>
      </c>
      <c r="H153" s="197">
        <v>14</v>
      </c>
      <c r="I153" s="198"/>
      <c r="J153" s="199">
        <f t="shared" si="10"/>
        <v>0</v>
      </c>
      <c r="K153" s="195" t="s">
        <v>2334</v>
      </c>
      <c r="L153" s="61"/>
      <c r="M153" s="200" t="s">
        <v>22</v>
      </c>
      <c r="N153" s="201" t="s">
        <v>48</v>
      </c>
      <c r="O153" s="42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AR153" s="24" t="s">
        <v>269</v>
      </c>
      <c r="AT153" s="24" t="s">
        <v>176</v>
      </c>
      <c r="AU153" s="24" t="s">
        <v>24</v>
      </c>
      <c r="AY153" s="24" t="s">
        <v>174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24" t="s">
        <v>24</v>
      </c>
      <c r="BK153" s="204">
        <f t="shared" si="19"/>
        <v>0</v>
      </c>
      <c r="BL153" s="24" t="s">
        <v>269</v>
      </c>
      <c r="BM153" s="24" t="s">
        <v>590</v>
      </c>
    </row>
    <row r="154" spans="2:65" s="1" customFormat="1" ht="22.5" customHeight="1">
      <c r="B154" s="41"/>
      <c r="C154" s="193" t="s">
        <v>598</v>
      </c>
      <c r="D154" s="193" t="s">
        <v>176</v>
      </c>
      <c r="E154" s="194" t="s">
        <v>2472</v>
      </c>
      <c r="F154" s="195" t="s">
        <v>2473</v>
      </c>
      <c r="G154" s="196" t="s">
        <v>179</v>
      </c>
      <c r="H154" s="197">
        <v>19</v>
      </c>
      <c r="I154" s="198"/>
      <c r="J154" s="199">
        <f t="shared" si="10"/>
        <v>0</v>
      </c>
      <c r="K154" s="195" t="s">
        <v>2334</v>
      </c>
      <c r="L154" s="61"/>
      <c r="M154" s="200" t="s">
        <v>22</v>
      </c>
      <c r="N154" s="201" t="s">
        <v>48</v>
      </c>
      <c r="O154" s="4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AR154" s="24" t="s">
        <v>269</v>
      </c>
      <c r="AT154" s="24" t="s">
        <v>176</v>
      </c>
      <c r="AU154" s="24" t="s">
        <v>24</v>
      </c>
      <c r="AY154" s="24" t="s">
        <v>174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24" t="s">
        <v>24</v>
      </c>
      <c r="BK154" s="204">
        <f t="shared" si="19"/>
        <v>0</v>
      </c>
      <c r="BL154" s="24" t="s">
        <v>269</v>
      </c>
      <c r="BM154" s="24" t="s">
        <v>598</v>
      </c>
    </row>
    <row r="155" spans="2:65" s="1" customFormat="1" ht="22.5" customHeight="1">
      <c r="B155" s="41"/>
      <c r="C155" s="193" t="s">
        <v>602</v>
      </c>
      <c r="D155" s="193" t="s">
        <v>176</v>
      </c>
      <c r="E155" s="194" t="s">
        <v>2474</v>
      </c>
      <c r="F155" s="195" t="s">
        <v>2475</v>
      </c>
      <c r="G155" s="196" t="s">
        <v>179</v>
      </c>
      <c r="H155" s="197">
        <v>2</v>
      </c>
      <c r="I155" s="198"/>
      <c r="J155" s="199">
        <f t="shared" si="10"/>
        <v>0</v>
      </c>
      <c r="K155" s="195" t="s">
        <v>2334</v>
      </c>
      <c r="L155" s="61"/>
      <c r="M155" s="200" t="s">
        <v>22</v>
      </c>
      <c r="N155" s="201" t="s">
        <v>48</v>
      </c>
      <c r="O155" s="42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AR155" s="24" t="s">
        <v>269</v>
      </c>
      <c r="AT155" s="24" t="s">
        <v>176</v>
      </c>
      <c r="AU155" s="24" t="s">
        <v>24</v>
      </c>
      <c r="AY155" s="24" t="s">
        <v>174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24" t="s">
        <v>24</v>
      </c>
      <c r="BK155" s="204">
        <f t="shared" si="19"/>
        <v>0</v>
      </c>
      <c r="BL155" s="24" t="s">
        <v>269</v>
      </c>
      <c r="BM155" s="24" t="s">
        <v>602</v>
      </c>
    </row>
    <row r="156" spans="2:65" s="1" customFormat="1" ht="22.5" customHeight="1">
      <c r="B156" s="41"/>
      <c r="C156" s="193" t="s">
        <v>606</v>
      </c>
      <c r="D156" s="193" t="s">
        <v>176</v>
      </c>
      <c r="E156" s="194" t="s">
        <v>2476</v>
      </c>
      <c r="F156" s="195" t="s">
        <v>2477</v>
      </c>
      <c r="G156" s="196" t="s">
        <v>179</v>
      </c>
      <c r="H156" s="197">
        <v>6</v>
      </c>
      <c r="I156" s="198"/>
      <c r="J156" s="199">
        <f t="shared" si="10"/>
        <v>0</v>
      </c>
      <c r="K156" s="195" t="s">
        <v>2334</v>
      </c>
      <c r="L156" s="61"/>
      <c r="M156" s="200" t="s">
        <v>22</v>
      </c>
      <c r="N156" s="201" t="s">
        <v>48</v>
      </c>
      <c r="O156" s="42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AR156" s="24" t="s">
        <v>269</v>
      </c>
      <c r="AT156" s="24" t="s">
        <v>176</v>
      </c>
      <c r="AU156" s="24" t="s">
        <v>24</v>
      </c>
      <c r="AY156" s="24" t="s">
        <v>174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24" t="s">
        <v>24</v>
      </c>
      <c r="BK156" s="204">
        <f t="shared" si="19"/>
        <v>0</v>
      </c>
      <c r="BL156" s="24" t="s">
        <v>269</v>
      </c>
      <c r="BM156" s="24" t="s">
        <v>606</v>
      </c>
    </row>
    <row r="157" spans="2:65" s="1" customFormat="1" ht="22.5" customHeight="1">
      <c r="B157" s="41"/>
      <c r="C157" s="193" t="s">
        <v>610</v>
      </c>
      <c r="D157" s="193" t="s">
        <v>176</v>
      </c>
      <c r="E157" s="194" t="s">
        <v>2478</v>
      </c>
      <c r="F157" s="195" t="s">
        <v>2479</v>
      </c>
      <c r="G157" s="196" t="s">
        <v>179</v>
      </c>
      <c r="H157" s="197">
        <v>1</v>
      </c>
      <c r="I157" s="198"/>
      <c r="J157" s="199">
        <f t="shared" si="10"/>
        <v>0</v>
      </c>
      <c r="K157" s="195" t="s">
        <v>2334</v>
      </c>
      <c r="L157" s="61"/>
      <c r="M157" s="200" t="s">
        <v>22</v>
      </c>
      <c r="N157" s="201" t="s">
        <v>48</v>
      </c>
      <c r="O157" s="42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AR157" s="24" t="s">
        <v>269</v>
      </c>
      <c r="AT157" s="24" t="s">
        <v>176</v>
      </c>
      <c r="AU157" s="24" t="s">
        <v>24</v>
      </c>
      <c r="AY157" s="24" t="s">
        <v>174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24" t="s">
        <v>24</v>
      </c>
      <c r="BK157" s="204">
        <f t="shared" si="19"/>
        <v>0</v>
      </c>
      <c r="BL157" s="24" t="s">
        <v>269</v>
      </c>
      <c r="BM157" s="24" t="s">
        <v>610</v>
      </c>
    </row>
    <row r="158" spans="2:65" s="1" customFormat="1" ht="22.5" customHeight="1">
      <c r="B158" s="41"/>
      <c r="C158" s="193" t="s">
        <v>616</v>
      </c>
      <c r="D158" s="193" t="s">
        <v>176</v>
      </c>
      <c r="E158" s="194" t="s">
        <v>2480</v>
      </c>
      <c r="F158" s="195" t="s">
        <v>2481</v>
      </c>
      <c r="G158" s="196" t="s">
        <v>179</v>
      </c>
      <c r="H158" s="197">
        <v>2</v>
      </c>
      <c r="I158" s="198"/>
      <c r="J158" s="199">
        <f t="shared" si="10"/>
        <v>0</v>
      </c>
      <c r="K158" s="195" t="s">
        <v>2334</v>
      </c>
      <c r="L158" s="61"/>
      <c r="M158" s="200" t="s">
        <v>22</v>
      </c>
      <c r="N158" s="201" t="s">
        <v>48</v>
      </c>
      <c r="O158" s="42"/>
      <c r="P158" s="202">
        <f t="shared" si="11"/>
        <v>0</v>
      </c>
      <c r="Q158" s="202">
        <v>0.03</v>
      </c>
      <c r="R158" s="202">
        <f t="shared" si="12"/>
        <v>0.06</v>
      </c>
      <c r="S158" s="202">
        <v>0</v>
      </c>
      <c r="T158" s="203">
        <f t="shared" si="13"/>
        <v>0</v>
      </c>
      <c r="AR158" s="24" t="s">
        <v>269</v>
      </c>
      <c r="AT158" s="24" t="s">
        <v>176</v>
      </c>
      <c r="AU158" s="24" t="s">
        <v>24</v>
      </c>
      <c r="AY158" s="24" t="s">
        <v>174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24" t="s">
        <v>24</v>
      </c>
      <c r="BK158" s="204">
        <f t="shared" si="19"/>
        <v>0</v>
      </c>
      <c r="BL158" s="24" t="s">
        <v>269</v>
      </c>
      <c r="BM158" s="24" t="s">
        <v>616</v>
      </c>
    </row>
    <row r="159" spans="2:65" s="1" customFormat="1" ht="22.5" customHeight="1">
      <c r="B159" s="41"/>
      <c r="C159" s="193" t="s">
        <v>622</v>
      </c>
      <c r="D159" s="193" t="s">
        <v>176</v>
      </c>
      <c r="E159" s="194" t="s">
        <v>2482</v>
      </c>
      <c r="F159" s="195" t="s">
        <v>2483</v>
      </c>
      <c r="G159" s="196" t="s">
        <v>179</v>
      </c>
      <c r="H159" s="197">
        <v>1</v>
      </c>
      <c r="I159" s="198"/>
      <c r="J159" s="199">
        <f t="shared" si="10"/>
        <v>0</v>
      </c>
      <c r="K159" s="195" t="s">
        <v>2334</v>
      </c>
      <c r="L159" s="61"/>
      <c r="M159" s="200" t="s">
        <v>22</v>
      </c>
      <c r="N159" s="201" t="s">
        <v>48</v>
      </c>
      <c r="O159" s="42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AR159" s="24" t="s">
        <v>269</v>
      </c>
      <c r="AT159" s="24" t="s">
        <v>176</v>
      </c>
      <c r="AU159" s="24" t="s">
        <v>24</v>
      </c>
      <c r="AY159" s="24" t="s">
        <v>174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24" t="s">
        <v>24</v>
      </c>
      <c r="BK159" s="204">
        <f t="shared" si="19"/>
        <v>0</v>
      </c>
      <c r="BL159" s="24" t="s">
        <v>269</v>
      </c>
      <c r="BM159" s="24" t="s">
        <v>622</v>
      </c>
    </row>
    <row r="160" spans="2:65" s="1" customFormat="1" ht="22.5" customHeight="1">
      <c r="B160" s="41"/>
      <c r="C160" s="193" t="s">
        <v>628</v>
      </c>
      <c r="D160" s="193" t="s">
        <v>176</v>
      </c>
      <c r="E160" s="194" t="s">
        <v>2484</v>
      </c>
      <c r="F160" s="195" t="s">
        <v>2485</v>
      </c>
      <c r="G160" s="196" t="s">
        <v>179</v>
      </c>
      <c r="H160" s="197">
        <v>1</v>
      </c>
      <c r="I160" s="198"/>
      <c r="J160" s="199">
        <f t="shared" si="10"/>
        <v>0</v>
      </c>
      <c r="K160" s="195" t="s">
        <v>2334</v>
      </c>
      <c r="L160" s="61"/>
      <c r="M160" s="200" t="s">
        <v>22</v>
      </c>
      <c r="N160" s="201" t="s">
        <v>48</v>
      </c>
      <c r="O160" s="42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AR160" s="24" t="s">
        <v>269</v>
      </c>
      <c r="AT160" s="24" t="s">
        <v>176</v>
      </c>
      <c r="AU160" s="24" t="s">
        <v>24</v>
      </c>
      <c r="AY160" s="24" t="s">
        <v>174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24" t="s">
        <v>24</v>
      </c>
      <c r="BK160" s="204">
        <f t="shared" si="19"/>
        <v>0</v>
      </c>
      <c r="BL160" s="24" t="s">
        <v>269</v>
      </c>
      <c r="BM160" s="24" t="s">
        <v>628</v>
      </c>
    </row>
    <row r="161" spans="2:65" s="1" customFormat="1" ht="22.5" customHeight="1">
      <c r="B161" s="41"/>
      <c r="C161" s="193" t="s">
        <v>635</v>
      </c>
      <c r="D161" s="193" t="s">
        <v>176</v>
      </c>
      <c r="E161" s="194" t="s">
        <v>2486</v>
      </c>
      <c r="F161" s="195" t="s">
        <v>2487</v>
      </c>
      <c r="G161" s="196" t="s">
        <v>551</v>
      </c>
      <c r="H161" s="197">
        <v>597</v>
      </c>
      <c r="I161" s="198"/>
      <c r="J161" s="199">
        <f t="shared" si="10"/>
        <v>0</v>
      </c>
      <c r="K161" s="195" t="s">
        <v>2334</v>
      </c>
      <c r="L161" s="61"/>
      <c r="M161" s="200" t="s">
        <v>22</v>
      </c>
      <c r="N161" s="201" t="s">
        <v>48</v>
      </c>
      <c r="O161" s="42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AR161" s="24" t="s">
        <v>269</v>
      </c>
      <c r="AT161" s="24" t="s">
        <v>176</v>
      </c>
      <c r="AU161" s="24" t="s">
        <v>24</v>
      </c>
      <c r="AY161" s="24" t="s">
        <v>174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24" t="s">
        <v>24</v>
      </c>
      <c r="BK161" s="204">
        <f t="shared" si="19"/>
        <v>0</v>
      </c>
      <c r="BL161" s="24" t="s">
        <v>269</v>
      </c>
      <c r="BM161" s="24" t="s">
        <v>635</v>
      </c>
    </row>
    <row r="162" spans="2:65" s="1" customFormat="1" ht="22.5" customHeight="1">
      <c r="B162" s="41"/>
      <c r="C162" s="193" t="s">
        <v>643</v>
      </c>
      <c r="D162" s="193" t="s">
        <v>176</v>
      </c>
      <c r="E162" s="194" t="s">
        <v>2488</v>
      </c>
      <c r="F162" s="195" t="s">
        <v>2489</v>
      </c>
      <c r="G162" s="196" t="s">
        <v>551</v>
      </c>
      <c r="H162" s="197">
        <v>597</v>
      </c>
      <c r="I162" s="198"/>
      <c r="J162" s="199">
        <f t="shared" si="10"/>
        <v>0</v>
      </c>
      <c r="K162" s="195" t="s">
        <v>2334</v>
      </c>
      <c r="L162" s="61"/>
      <c r="M162" s="200" t="s">
        <v>22</v>
      </c>
      <c r="N162" s="201" t="s">
        <v>48</v>
      </c>
      <c r="O162" s="42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AR162" s="24" t="s">
        <v>269</v>
      </c>
      <c r="AT162" s="24" t="s">
        <v>176</v>
      </c>
      <c r="AU162" s="24" t="s">
        <v>24</v>
      </c>
      <c r="AY162" s="24" t="s">
        <v>174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24" t="s">
        <v>24</v>
      </c>
      <c r="BK162" s="204">
        <f t="shared" si="19"/>
        <v>0</v>
      </c>
      <c r="BL162" s="24" t="s">
        <v>269</v>
      </c>
      <c r="BM162" s="24" t="s">
        <v>643</v>
      </c>
    </row>
    <row r="163" spans="2:65" s="1" customFormat="1" ht="22.5" customHeight="1">
      <c r="B163" s="41"/>
      <c r="C163" s="193" t="s">
        <v>649</v>
      </c>
      <c r="D163" s="193" t="s">
        <v>176</v>
      </c>
      <c r="E163" s="194" t="s">
        <v>2490</v>
      </c>
      <c r="F163" s="195" t="s">
        <v>2491</v>
      </c>
      <c r="G163" s="196" t="s">
        <v>2414</v>
      </c>
      <c r="H163" s="197">
        <v>100</v>
      </c>
      <c r="I163" s="198"/>
      <c r="J163" s="199">
        <f t="shared" si="10"/>
        <v>0</v>
      </c>
      <c r="K163" s="195" t="s">
        <v>2334</v>
      </c>
      <c r="L163" s="61"/>
      <c r="M163" s="200" t="s">
        <v>22</v>
      </c>
      <c r="N163" s="201" t="s">
        <v>48</v>
      </c>
      <c r="O163" s="42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AR163" s="24" t="s">
        <v>269</v>
      </c>
      <c r="AT163" s="24" t="s">
        <v>176</v>
      </c>
      <c r="AU163" s="24" t="s">
        <v>24</v>
      </c>
      <c r="AY163" s="24" t="s">
        <v>174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24" t="s">
        <v>24</v>
      </c>
      <c r="BK163" s="204">
        <f t="shared" si="19"/>
        <v>0</v>
      </c>
      <c r="BL163" s="24" t="s">
        <v>269</v>
      </c>
      <c r="BM163" s="24" t="s">
        <v>649</v>
      </c>
    </row>
    <row r="164" spans="2:65" s="1" customFormat="1" ht="22.5" customHeight="1">
      <c r="B164" s="41"/>
      <c r="C164" s="193" t="s">
        <v>653</v>
      </c>
      <c r="D164" s="193" t="s">
        <v>176</v>
      </c>
      <c r="E164" s="194" t="s">
        <v>2492</v>
      </c>
      <c r="F164" s="195" t="s">
        <v>2493</v>
      </c>
      <c r="G164" s="196" t="s">
        <v>179</v>
      </c>
      <c r="H164" s="197">
        <v>30</v>
      </c>
      <c r="I164" s="198"/>
      <c r="J164" s="199">
        <f t="shared" si="10"/>
        <v>0</v>
      </c>
      <c r="K164" s="195" t="s">
        <v>2334</v>
      </c>
      <c r="L164" s="61"/>
      <c r="M164" s="200" t="s">
        <v>22</v>
      </c>
      <c r="N164" s="201" t="s">
        <v>48</v>
      </c>
      <c r="O164" s="42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AR164" s="24" t="s">
        <v>269</v>
      </c>
      <c r="AT164" s="24" t="s">
        <v>176</v>
      </c>
      <c r="AU164" s="24" t="s">
        <v>24</v>
      </c>
      <c r="AY164" s="24" t="s">
        <v>174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24" t="s">
        <v>24</v>
      </c>
      <c r="BK164" s="204">
        <f t="shared" si="19"/>
        <v>0</v>
      </c>
      <c r="BL164" s="24" t="s">
        <v>269</v>
      </c>
      <c r="BM164" s="24" t="s">
        <v>653</v>
      </c>
    </row>
    <row r="165" spans="2:65" s="1" customFormat="1" ht="22.5" customHeight="1">
      <c r="B165" s="41"/>
      <c r="C165" s="193" t="s">
        <v>658</v>
      </c>
      <c r="D165" s="193" t="s">
        <v>176</v>
      </c>
      <c r="E165" s="194" t="s">
        <v>2494</v>
      </c>
      <c r="F165" s="195" t="s">
        <v>2495</v>
      </c>
      <c r="G165" s="196" t="s">
        <v>179</v>
      </c>
      <c r="H165" s="197">
        <v>46</v>
      </c>
      <c r="I165" s="198"/>
      <c r="J165" s="199">
        <f t="shared" si="10"/>
        <v>0</v>
      </c>
      <c r="K165" s="195" t="s">
        <v>2334</v>
      </c>
      <c r="L165" s="61"/>
      <c r="M165" s="200" t="s">
        <v>22</v>
      </c>
      <c r="N165" s="201" t="s">
        <v>48</v>
      </c>
      <c r="O165" s="42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AR165" s="24" t="s">
        <v>269</v>
      </c>
      <c r="AT165" s="24" t="s">
        <v>176</v>
      </c>
      <c r="AU165" s="24" t="s">
        <v>24</v>
      </c>
      <c r="AY165" s="24" t="s">
        <v>174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24" t="s">
        <v>24</v>
      </c>
      <c r="BK165" s="204">
        <f t="shared" si="19"/>
        <v>0</v>
      </c>
      <c r="BL165" s="24" t="s">
        <v>269</v>
      </c>
      <c r="BM165" s="24" t="s">
        <v>658</v>
      </c>
    </row>
    <row r="166" spans="2:65" s="1" customFormat="1" ht="22.5" customHeight="1">
      <c r="B166" s="41"/>
      <c r="C166" s="193" t="s">
        <v>662</v>
      </c>
      <c r="D166" s="193" t="s">
        <v>176</v>
      </c>
      <c r="E166" s="194" t="s">
        <v>2496</v>
      </c>
      <c r="F166" s="195" t="s">
        <v>2497</v>
      </c>
      <c r="G166" s="196" t="s">
        <v>551</v>
      </c>
      <c r="H166" s="197">
        <v>65</v>
      </c>
      <c r="I166" s="198"/>
      <c r="J166" s="199">
        <f t="shared" si="10"/>
        <v>0</v>
      </c>
      <c r="K166" s="195" t="s">
        <v>2334</v>
      </c>
      <c r="L166" s="61"/>
      <c r="M166" s="200" t="s">
        <v>22</v>
      </c>
      <c r="N166" s="201" t="s">
        <v>48</v>
      </c>
      <c r="O166" s="42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AR166" s="24" t="s">
        <v>269</v>
      </c>
      <c r="AT166" s="24" t="s">
        <v>176</v>
      </c>
      <c r="AU166" s="24" t="s">
        <v>24</v>
      </c>
      <c r="AY166" s="24" t="s">
        <v>174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24" t="s">
        <v>24</v>
      </c>
      <c r="BK166" s="204">
        <f t="shared" si="19"/>
        <v>0</v>
      </c>
      <c r="BL166" s="24" t="s">
        <v>269</v>
      </c>
      <c r="BM166" s="24" t="s">
        <v>662</v>
      </c>
    </row>
    <row r="167" spans="2:65" s="10" customFormat="1" ht="37.35" customHeight="1">
      <c r="B167" s="176"/>
      <c r="C167" s="177"/>
      <c r="D167" s="190" t="s">
        <v>76</v>
      </c>
      <c r="E167" s="278" t="s">
        <v>2498</v>
      </c>
      <c r="F167" s="278" t="s">
        <v>2499</v>
      </c>
      <c r="G167" s="177"/>
      <c r="H167" s="177"/>
      <c r="I167" s="180"/>
      <c r="J167" s="279">
        <f>BK167</f>
        <v>0</v>
      </c>
      <c r="K167" s="177"/>
      <c r="L167" s="182"/>
      <c r="M167" s="183"/>
      <c r="N167" s="184"/>
      <c r="O167" s="184"/>
      <c r="P167" s="185">
        <f>SUM(P168:P190)</f>
        <v>0</v>
      </c>
      <c r="Q167" s="184"/>
      <c r="R167" s="185">
        <f>SUM(R168:R190)</f>
        <v>0.84106999999999998</v>
      </c>
      <c r="S167" s="184"/>
      <c r="T167" s="186">
        <f>SUM(T168:T190)</f>
        <v>0</v>
      </c>
      <c r="AR167" s="187" t="s">
        <v>86</v>
      </c>
      <c r="AT167" s="188" t="s">
        <v>76</v>
      </c>
      <c r="AU167" s="188" t="s">
        <v>77</v>
      </c>
      <c r="AY167" s="187" t="s">
        <v>174</v>
      </c>
      <c r="BK167" s="189">
        <f>SUM(BK168:BK190)</f>
        <v>0</v>
      </c>
    </row>
    <row r="168" spans="2:65" s="1" customFormat="1" ht="22.5" customHeight="1">
      <c r="B168" s="41"/>
      <c r="C168" s="193" t="s">
        <v>666</v>
      </c>
      <c r="D168" s="193" t="s">
        <v>176</v>
      </c>
      <c r="E168" s="194" t="s">
        <v>2500</v>
      </c>
      <c r="F168" s="195" t="s">
        <v>2501</v>
      </c>
      <c r="G168" s="196" t="s">
        <v>2391</v>
      </c>
      <c r="H168" s="197">
        <v>3</v>
      </c>
      <c r="I168" s="198"/>
      <c r="J168" s="199">
        <f t="shared" ref="J168:J190" si="20">ROUND(I168*H168,2)</f>
        <v>0</v>
      </c>
      <c r="K168" s="195" t="s">
        <v>2334</v>
      </c>
      <c r="L168" s="61"/>
      <c r="M168" s="200" t="s">
        <v>22</v>
      </c>
      <c r="N168" s="201" t="s">
        <v>48</v>
      </c>
      <c r="O168" s="42"/>
      <c r="P168" s="202">
        <f t="shared" ref="P168:P190" si="21">O168*H168</f>
        <v>0</v>
      </c>
      <c r="Q168" s="202">
        <v>2.1340000000000001E-2</v>
      </c>
      <c r="R168" s="202">
        <f t="shared" ref="R168:R190" si="22">Q168*H168</f>
        <v>6.4020000000000007E-2</v>
      </c>
      <c r="S168" s="202">
        <v>0</v>
      </c>
      <c r="T168" s="203">
        <f t="shared" ref="T168:T190" si="23">S168*H168</f>
        <v>0</v>
      </c>
      <c r="AR168" s="24" t="s">
        <v>269</v>
      </c>
      <c r="AT168" s="24" t="s">
        <v>176</v>
      </c>
      <c r="AU168" s="24" t="s">
        <v>24</v>
      </c>
      <c r="AY168" s="24" t="s">
        <v>174</v>
      </c>
      <c r="BE168" s="204">
        <f t="shared" ref="BE168:BE190" si="24">IF(N168="základní",J168,0)</f>
        <v>0</v>
      </c>
      <c r="BF168" s="204">
        <f t="shared" ref="BF168:BF190" si="25">IF(N168="snížená",J168,0)</f>
        <v>0</v>
      </c>
      <c r="BG168" s="204">
        <f t="shared" ref="BG168:BG190" si="26">IF(N168="zákl. přenesená",J168,0)</f>
        <v>0</v>
      </c>
      <c r="BH168" s="204">
        <f t="shared" ref="BH168:BH190" si="27">IF(N168="sníž. přenesená",J168,0)</f>
        <v>0</v>
      </c>
      <c r="BI168" s="204">
        <f t="shared" ref="BI168:BI190" si="28">IF(N168="nulová",J168,0)</f>
        <v>0</v>
      </c>
      <c r="BJ168" s="24" t="s">
        <v>24</v>
      </c>
      <c r="BK168" s="204">
        <f t="shared" ref="BK168:BK190" si="29">ROUND(I168*H168,2)</f>
        <v>0</v>
      </c>
      <c r="BL168" s="24" t="s">
        <v>269</v>
      </c>
      <c r="BM168" s="24" t="s">
        <v>666</v>
      </c>
    </row>
    <row r="169" spans="2:65" s="1" customFormat="1" ht="22.5" customHeight="1">
      <c r="B169" s="41"/>
      <c r="C169" s="193" t="s">
        <v>672</v>
      </c>
      <c r="D169" s="193" t="s">
        <v>176</v>
      </c>
      <c r="E169" s="194" t="s">
        <v>2502</v>
      </c>
      <c r="F169" s="195" t="s">
        <v>2503</v>
      </c>
      <c r="G169" s="196" t="s">
        <v>2391</v>
      </c>
      <c r="H169" s="197">
        <v>5</v>
      </c>
      <c r="I169" s="198"/>
      <c r="J169" s="199">
        <f t="shared" si="20"/>
        <v>0</v>
      </c>
      <c r="K169" s="195" t="s">
        <v>2334</v>
      </c>
      <c r="L169" s="61"/>
      <c r="M169" s="200" t="s">
        <v>22</v>
      </c>
      <c r="N169" s="201" t="s">
        <v>48</v>
      </c>
      <c r="O169" s="42"/>
      <c r="P169" s="202">
        <f t="shared" si="21"/>
        <v>0</v>
      </c>
      <c r="Q169" s="202">
        <v>1.5310000000000001E-2</v>
      </c>
      <c r="R169" s="202">
        <f t="shared" si="22"/>
        <v>7.6550000000000007E-2</v>
      </c>
      <c r="S169" s="202">
        <v>0</v>
      </c>
      <c r="T169" s="203">
        <f t="shared" si="23"/>
        <v>0</v>
      </c>
      <c r="AR169" s="24" t="s">
        <v>269</v>
      </c>
      <c r="AT169" s="24" t="s">
        <v>176</v>
      </c>
      <c r="AU169" s="24" t="s">
        <v>24</v>
      </c>
      <c r="AY169" s="24" t="s">
        <v>174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24" t="s">
        <v>24</v>
      </c>
      <c r="BK169" s="204">
        <f t="shared" si="29"/>
        <v>0</v>
      </c>
      <c r="BL169" s="24" t="s">
        <v>269</v>
      </c>
      <c r="BM169" s="24" t="s">
        <v>672</v>
      </c>
    </row>
    <row r="170" spans="2:65" s="1" customFormat="1" ht="22.5" customHeight="1">
      <c r="B170" s="41"/>
      <c r="C170" s="193" t="s">
        <v>676</v>
      </c>
      <c r="D170" s="193" t="s">
        <v>176</v>
      </c>
      <c r="E170" s="194" t="s">
        <v>2504</v>
      </c>
      <c r="F170" s="195" t="s">
        <v>2505</v>
      </c>
      <c r="G170" s="196" t="s">
        <v>2391</v>
      </c>
      <c r="H170" s="197">
        <v>5</v>
      </c>
      <c r="I170" s="198"/>
      <c r="J170" s="199">
        <f t="shared" si="20"/>
        <v>0</v>
      </c>
      <c r="K170" s="195" t="s">
        <v>2334</v>
      </c>
      <c r="L170" s="61"/>
      <c r="M170" s="200" t="s">
        <v>22</v>
      </c>
      <c r="N170" s="201" t="s">
        <v>48</v>
      </c>
      <c r="O170" s="42"/>
      <c r="P170" s="202">
        <f t="shared" si="21"/>
        <v>0</v>
      </c>
      <c r="Q170" s="202">
        <v>6.77E-3</v>
      </c>
      <c r="R170" s="202">
        <f t="shared" si="22"/>
        <v>3.3849999999999998E-2</v>
      </c>
      <c r="S170" s="202">
        <v>0</v>
      </c>
      <c r="T170" s="203">
        <f t="shared" si="23"/>
        <v>0</v>
      </c>
      <c r="AR170" s="24" t="s">
        <v>269</v>
      </c>
      <c r="AT170" s="24" t="s">
        <v>176</v>
      </c>
      <c r="AU170" s="24" t="s">
        <v>24</v>
      </c>
      <c r="AY170" s="24" t="s">
        <v>174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24" t="s">
        <v>24</v>
      </c>
      <c r="BK170" s="204">
        <f t="shared" si="29"/>
        <v>0</v>
      </c>
      <c r="BL170" s="24" t="s">
        <v>269</v>
      </c>
      <c r="BM170" s="24" t="s">
        <v>676</v>
      </c>
    </row>
    <row r="171" spans="2:65" s="1" customFormat="1" ht="22.5" customHeight="1">
      <c r="B171" s="41"/>
      <c r="C171" s="193" t="s">
        <v>681</v>
      </c>
      <c r="D171" s="193" t="s">
        <v>176</v>
      </c>
      <c r="E171" s="194" t="s">
        <v>2506</v>
      </c>
      <c r="F171" s="195" t="s">
        <v>2507</v>
      </c>
      <c r="G171" s="196" t="s">
        <v>2391</v>
      </c>
      <c r="H171" s="197">
        <v>5</v>
      </c>
      <c r="I171" s="198"/>
      <c r="J171" s="199">
        <f t="shared" si="20"/>
        <v>0</v>
      </c>
      <c r="K171" s="195" t="s">
        <v>2334</v>
      </c>
      <c r="L171" s="61"/>
      <c r="M171" s="200" t="s">
        <v>22</v>
      </c>
      <c r="N171" s="201" t="s">
        <v>48</v>
      </c>
      <c r="O171" s="42"/>
      <c r="P171" s="202">
        <f t="shared" si="21"/>
        <v>0</v>
      </c>
      <c r="Q171" s="202">
        <v>9.1000000000000004E-3</v>
      </c>
      <c r="R171" s="202">
        <f t="shared" si="22"/>
        <v>4.5499999999999999E-2</v>
      </c>
      <c r="S171" s="202">
        <v>0</v>
      </c>
      <c r="T171" s="203">
        <f t="shared" si="23"/>
        <v>0</v>
      </c>
      <c r="AR171" s="24" t="s">
        <v>269</v>
      </c>
      <c r="AT171" s="24" t="s">
        <v>176</v>
      </c>
      <c r="AU171" s="24" t="s">
        <v>24</v>
      </c>
      <c r="AY171" s="24" t="s">
        <v>174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24" t="s">
        <v>24</v>
      </c>
      <c r="BK171" s="204">
        <f t="shared" si="29"/>
        <v>0</v>
      </c>
      <c r="BL171" s="24" t="s">
        <v>269</v>
      </c>
      <c r="BM171" s="24" t="s">
        <v>681</v>
      </c>
    </row>
    <row r="172" spans="2:65" s="1" customFormat="1" ht="22.5" customHeight="1">
      <c r="B172" s="41"/>
      <c r="C172" s="193" t="s">
        <v>686</v>
      </c>
      <c r="D172" s="193" t="s">
        <v>176</v>
      </c>
      <c r="E172" s="194" t="s">
        <v>2508</v>
      </c>
      <c r="F172" s="195" t="s">
        <v>2509</v>
      </c>
      <c r="G172" s="196" t="s">
        <v>2391</v>
      </c>
      <c r="H172" s="197">
        <v>3</v>
      </c>
      <c r="I172" s="198"/>
      <c r="J172" s="199">
        <f t="shared" si="20"/>
        <v>0</v>
      </c>
      <c r="K172" s="195" t="s">
        <v>2334</v>
      </c>
      <c r="L172" s="61"/>
      <c r="M172" s="200" t="s">
        <v>22</v>
      </c>
      <c r="N172" s="201" t="s">
        <v>48</v>
      </c>
      <c r="O172" s="42"/>
      <c r="P172" s="202">
        <f t="shared" si="21"/>
        <v>0</v>
      </c>
      <c r="Q172" s="202">
        <v>1.09E-2</v>
      </c>
      <c r="R172" s="202">
        <f t="shared" si="22"/>
        <v>3.27E-2</v>
      </c>
      <c r="S172" s="202">
        <v>0</v>
      </c>
      <c r="T172" s="203">
        <f t="shared" si="23"/>
        <v>0</v>
      </c>
      <c r="AR172" s="24" t="s">
        <v>269</v>
      </c>
      <c r="AT172" s="24" t="s">
        <v>176</v>
      </c>
      <c r="AU172" s="24" t="s">
        <v>24</v>
      </c>
      <c r="AY172" s="24" t="s">
        <v>174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24" t="s">
        <v>24</v>
      </c>
      <c r="BK172" s="204">
        <f t="shared" si="29"/>
        <v>0</v>
      </c>
      <c r="BL172" s="24" t="s">
        <v>269</v>
      </c>
      <c r="BM172" s="24" t="s">
        <v>686</v>
      </c>
    </row>
    <row r="173" spans="2:65" s="1" customFormat="1" ht="22.5" customHeight="1">
      <c r="B173" s="41"/>
      <c r="C173" s="193" t="s">
        <v>693</v>
      </c>
      <c r="D173" s="193" t="s">
        <v>176</v>
      </c>
      <c r="E173" s="194" t="s">
        <v>2510</v>
      </c>
      <c r="F173" s="195" t="s">
        <v>2511</v>
      </c>
      <c r="G173" s="196" t="s">
        <v>2391</v>
      </c>
      <c r="H173" s="197">
        <v>6</v>
      </c>
      <c r="I173" s="198"/>
      <c r="J173" s="199">
        <f t="shared" si="20"/>
        <v>0</v>
      </c>
      <c r="K173" s="195" t="s">
        <v>2334</v>
      </c>
      <c r="L173" s="61"/>
      <c r="M173" s="200" t="s">
        <v>22</v>
      </c>
      <c r="N173" s="201" t="s">
        <v>48</v>
      </c>
      <c r="O173" s="42"/>
      <c r="P173" s="202">
        <f t="shared" si="21"/>
        <v>0</v>
      </c>
      <c r="Q173" s="202">
        <v>1.4250000000000001E-2</v>
      </c>
      <c r="R173" s="202">
        <f t="shared" si="22"/>
        <v>8.5500000000000007E-2</v>
      </c>
      <c r="S173" s="202">
        <v>0</v>
      </c>
      <c r="T173" s="203">
        <f t="shared" si="23"/>
        <v>0</v>
      </c>
      <c r="AR173" s="24" t="s">
        <v>269</v>
      </c>
      <c r="AT173" s="24" t="s">
        <v>176</v>
      </c>
      <c r="AU173" s="24" t="s">
        <v>24</v>
      </c>
      <c r="AY173" s="24" t="s">
        <v>174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24" t="s">
        <v>24</v>
      </c>
      <c r="BK173" s="204">
        <f t="shared" si="29"/>
        <v>0</v>
      </c>
      <c r="BL173" s="24" t="s">
        <v>269</v>
      </c>
      <c r="BM173" s="24" t="s">
        <v>693</v>
      </c>
    </row>
    <row r="174" spans="2:65" s="1" customFormat="1" ht="22.5" customHeight="1">
      <c r="B174" s="41"/>
      <c r="C174" s="193" t="s">
        <v>700</v>
      </c>
      <c r="D174" s="193" t="s">
        <v>176</v>
      </c>
      <c r="E174" s="194" t="s">
        <v>2512</v>
      </c>
      <c r="F174" s="195" t="s">
        <v>2513</v>
      </c>
      <c r="G174" s="196" t="s">
        <v>2391</v>
      </c>
      <c r="H174" s="197">
        <v>1</v>
      </c>
      <c r="I174" s="198"/>
      <c r="J174" s="199">
        <f t="shared" si="20"/>
        <v>0</v>
      </c>
      <c r="K174" s="195" t="s">
        <v>2334</v>
      </c>
      <c r="L174" s="61"/>
      <c r="M174" s="200" t="s">
        <v>22</v>
      </c>
      <c r="N174" s="201" t="s">
        <v>48</v>
      </c>
      <c r="O174" s="42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AR174" s="24" t="s">
        <v>269</v>
      </c>
      <c r="AT174" s="24" t="s">
        <v>176</v>
      </c>
      <c r="AU174" s="24" t="s">
        <v>24</v>
      </c>
      <c r="AY174" s="24" t="s">
        <v>174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24" t="s">
        <v>24</v>
      </c>
      <c r="BK174" s="204">
        <f t="shared" si="29"/>
        <v>0</v>
      </c>
      <c r="BL174" s="24" t="s">
        <v>269</v>
      </c>
      <c r="BM174" s="24" t="s">
        <v>700</v>
      </c>
    </row>
    <row r="175" spans="2:65" s="1" customFormat="1" ht="22.5" customHeight="1">
      <c r="B175" s="41"/>
      <c r="C175" s="193" t="s">
        <v>706</v>
      </c>
      <c r="D175" s="193" t="s">
        <v>176</v>
      </c>
      <c r="E175" s="194" t="s">
        <v>2514</v>
      </c>
      <c r="F175" s="195" t="s">
        <v>2515</v>
      </c>
      <c r="G175" s="196" t="s">
        <v>2391</v>
      </c>
      <c r="H175" s="197">
        <v>22</v>
      </c>
      <c r="I175" s="198"/>
      <c r="J175" s="199">
        <f t="shared" si="20"/>
        <v>0</v>
      </c>
      <c r="K175" s="195" t="s">
        <v>2334</v>
      </c>
      <c r="L175" s="61"/>
      <c r="M175" s="200" t="s">
        <v>22</v>
      </c>
      <c r="N175" s="201" t="s">
        <v>48</v>
      </c>
      <c r="O175" s="42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AR175" s="24" t="s">
        <v>269</v>
      </c>
      <c r="AT175" s="24" t="s">
        <v>176</v>
      </c>
      <c r="AU175" s="24" t="s">
        <v>24</v>
      </c>
      <c r="AY175" s="24" t="s">
        <v>174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24" t="s">
        <v>24</v>
      </c>
      <c r="BK175" s="204">
        <f t="shared" si="29"/>
        <v>0</v>
      </c>
      <c r="BL175" s="24" t="s">
        <v>269</v>
      </c>
      <c r="BM175" s="24" t="s">
        <v>706</v>
      </c>
    </row>
    <row r="176" spans="2:65" s="1" customFormat="1" ht="22.5" customHeight="1">
      <c r="B176" s="41"/>
      <c r="C176" s="193" t="s">
        <v>710</v>
      </c>
      <c r="D176" s="193" t="s">
        <v>176</v>
      </c>
      <c r="E176" s="194" t="s">
        <v>2516</v>
      </c>
      <c r="F176" s="195" t="s">
        <v>2517</v>
      </c>
      <c r="G176" s="196" t="s">
        <v>179</v>
      </c>
      <c r="H176" s="197">
        <v>10</v>
      </c>
      <c r="I176" s="198"/>
      <c r="J176" s="199">
        <f t="shared" si="20"/>
        <v>0</v>
      </c>
      <c r="K176" s="195" t="s">
        <v>2334</v>
      </c>
      <c r="L176" s="61"/>
      <c r="M176" s="200" t="s">
        <v>22</v>
      </c>
      <c r="N176" s="201" t="s">
        <v>48</v>
      </c>
      <c r="O176" s="42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AR176" s="24" t="s">
        <v>269</v>
      </c>
      <c r="AT176" s="24" t="s">
        <v>176</v>
      </c>
      <c r="AU176" s="24" t="s">
        <v>24</v>
      </c>
      <c r="AY176" s="24" t="s">
        <v>174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24" t="s">
        <v>24</v>
      </c>
      <c r="BK176" s="204">
        <f t="shared" si="29"/>
        <v>0</v>
      </c>
      <c r="BL176" s="24" t="s">
        <v>269</v>
      </c>
      <c r="BM176" s="24" t="s">
        <v>710</v>
      </c>
    </row>
    <row r="177" spans="2:65" s="1" customFormat="1" ht="22.5" customHeight="1">
      <c r="B177" s="41"/>
      <c r="C177" s="193" t="s">
        <v>714</v>
      </c>
      <c r="D177" s="193" t="s">
        <v>176</v>
      </c>
      <c r="E177" s="194" t="s">
        <v>2518</v>
      </c>
      <c r="F177" s="195" t="s">
        <v>2519</v>
      </c>
      <c r="G177" s="196" t="s">
        <v>179</v>
      </c>
      <c r="H177" s="197">
        <v>1</v>
      </c>
      <c r="I177" s="198"/>
      <c r="J177" s="199">
        <f t="shared" si="20"/>
        <v>0</v>
      </c>
      <c r="K177" s="195" t="s">
        <v>2334</v>
      </c>
      <c r="L177" s="61"/>
      <c r="M177" s="200" t="s">
        <v>22</v>
      </c>
      <c r="N177" s="201" t="s">
        <v>48</v>
      </c>
      <c r="O177" s="42"/>
      <c r="P177" s="202">
        <f t="shared" si="21"/>
        <v>0</v>
      </c>
      <c r="Q177" s="202">
        <v>0</v>
      </c>
      <c r="R177" s="202">
        <f t="shared" si="22"/>
        <v>0</v>
      </c>
      <c r="S177" s="202">
        <v>0</v>
      </c>
      <c r="T177" s="203">
        <f t="shared" si="23"/>
        <v>0</v>
      </c>
      <c r="AR177" s="24" t="s">
        <v>269</v>
      </c>
      <c r="AT177" s="24" t="s">
        <v>176</v>
      </c>
      <c r="AU177" s="24" t="s">
        <v>24</v>
      </c>
      <c r="AY177" s="24" t="s">
        <v>174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24" t="s">
        <v>24</v>
      </c>
      <c r="BK177" s="204">
        <f t="shared" si="29"/>
        <v>0</v>
      </c>
      <c r="BL177" s="24" t="s">
        <v>269</v>
      </c>
      <c r="BM177" s="24" t="s">
        <v>714</v>
      </c>
    </row>
    <row r="178" spans="2:65" s="1" customFormat="1" ht="22.5" customHeight="1">
      <c r="B178" s="41"/>
      <c r="C178" s="193" t="s">
        <v>718</v>
      </c>
      <c r="D178" s="193" t="s">
        <v>176</v>
      </c>
      <c r="E178" s="194" t="s">
        <v>2520</v>
      </c>
      <c r="F178" s="195" t="s">
        <v>2521</v>
      </c>
      <c r="G178" s="196" t="s">
        <v>179</v>
      </c>
      <c r="H178" s="197">
        <v>7</v>
      </c>
      <c r="I178" s="198"/>
      <c r="J178" s="199">
        <f t="shared" si="20"/>
        <v>0</v>
      </c>
      <c r="K178" s="195" t="s">
        <v>2334</v>
      </c>
      <c r="L178" s="61"/>
      <c r="M178" s="200" t="s">
        <v>22</v>
      </c>
      <c r="N178" s="201" t="s">
        <v>48</v>
      </c>
      <c r="O178" s="42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AR178" s="24" t="s">
        <v>269</v>
      </c>
      <c r="AT178" s="24" t="s">
        <v>176</v>
      </c>
      <c r="AU178" s="24" t="s">
        <v>24</v>
      </c>
      <c r="AY178" s="24" t="s">
        <v>174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24" t="s">
        <v>24</v>
      </c>
      <c r="BK178" s="204">
        <f t="shared" si="29"/>
        <v>0</v>
      </c>
      <c r="BL178" s="24" t="s">
        <v>269</v>
      </c>
      <c r="BM178" s="24" t="s">
        <v>718</v>
      </c>
    </row>
    <row r="179" spans="2:65" s="1" customFormat="1" ht="22.5" customHeight="1">
      <c r="B179" s="41"/>
      <c r="C179" s="193" t="s">
        <v>724</v>
      </c>
      <c r="D179" s="193" t="s">
        <v>176</v>
      </c>
      <c r="E179" s="194" t="s">
        <v>2522</v>
      </c>
      <c r="F179" s="195" t="s">
        <v>2523</v>
      </c>
      <c r="G179" s="196" t="s">
        <v>2391</v>
      </c>
      <c r="H179" s="197">
        <v>1</v>
      </c>
      <c r="I179" s="198"/>
      <c r="J179" s="199">
        <f t="shared" si="20"/>
        <v>0</v>
      </c>
      <c r="K179" s="195" t="s">
        <v>2334</v>
      </c>
      <c r="L179" s="61"/>
      <c r="M179" s="200" t="s">
        <v>22</v>
      </c>
      <c r="N179" s="201" t="s">
        <v>48</v>
      </c>
      <c r="O179" s="42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AR179" s="24" t="s">
        <v>269</v>
      </c>
      <c r="AT179" s="24" t="s">
        <v>176</v>
      </c>
      <c r="AU179" s="24" t="s">
        <v>24</v>
      </c>
      <c r="AY179" s="24" t="s">
        <v>174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24" t="s">
        <v>24</v>
      </c>
      <c r="BK179" s="204">
        <f t="shared" si="29"/>
        <v>0</v>
      </c>
      <c r="BL179" s="24" t="s">
        <v>269</v>
      </c>
      <c r="BM179" s="24" t="s">
        <v>724</v>
      </c>
    </row>
    <row r="180" spans="2:65" s="1" customFormat="1" ht="22.5" customHeight="1">
      <c r="B180" s="41"/>
      <c r="C180" s="193" t="s">
        <v>729</v>
      </c>
      <c r="D180" s="193" t="s">
        <v>176</v>
      </c>
      <c r="E180" s="194" t="s">
        <v>2524</v>
      </c>
      <c r="F180" s="195" t="s">
        <v>2525</v>
      </c>
      <c r="G180" s="196" t="s">
        <v>179</v>
      </c>
      <c r="H180" s="197">
        <v>1</v>
      </c>
      <c r="I180" s="198"/>
      <c r="J180" s="199">
        <f t="shared" si="20"/>
        <v>0</v>
      </c>
      <c r="K180" s="195" t="s">
        <v>2334</v>
      </c>
      <c r="L180" s="61"/>
      <c r="M180" s="200" t="s">
        <v>22</v>
      </c>
      <c r="N180" s="201" t="s">
        <v>48</v>
      </c>
      <c r="O180" s="42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AR180" s="24" t="s">
        <v>269</v>
      </c>
      <c r="AT180" s="24" t="s">
        <v>176</v>
      </c>
      <c r="AU180" s="24" t="s">
        <v>24</v>
      </c>
      <c r="AY180" s="24" t="s">
        <v>174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24" t="s">
        <v>24</v>
      </c>
      <c r="BK180" s="204">
        <f t="shared" si="29"/>
        <v>0</v>
      </c>
      <c r="BL180" s="24" t="s">
        <v>269</v>
      </c>
      <c r="BM180" s="24" t="s">
        <v>729</v>
      </c>
    </row>
    <row r="181" spans="2:65" s="1" customFormat="1" ht="22.5" customHeight="1">
      <c r="B181" s="41"/>
      <c r="C181" s="193" t="s">
        <v>734</v>
      </c>
      <c r="D181" s="193" t="s">
        <v>176</v>
      </c>
      <c r="E181" s="194" t="s">
        <v>2526</v>
      </c>
      <c r="F181" s="195" t="s">
        <v>2527</v>
      </c>
      <c r="G181" s="196" t="s">
        <v>179</v>
      </c>
      <c r="H181" s="197">
        <v>5</v>
      </c>
      <c r="I181" s="198"/>
      <c r="J181" s="199">
        <f t="shared" si="20"/>
        <v>0</v>
      </c>
      <c r="K181" s="195" t="s">
        <v>2334</v>
      </c>
      <c r="L181" s="61"/>
      <c r="M181" s="200" t="s">
        <v>22</v>
      </c>
      <c r="N181" s="201" t="s">
        <v>48</v>
      </c>
      <c r="O181" s="4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AR181" s="24" t="s">
        <v>269</v>
      </c>
      <c r="AT181" s="24" t="s">
        <v>176</v>
      </c>
      <c r="AU181" s="24" t="s">
        <v>24</v>
      </c>
      <c r="AY181" s="24" t="s">
        <v>174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24" t="s">
        <v>24</v>
      </c>
      <c r="BK181" s="204">
        <f t="shared" si="29"/>
        <v>0</v>
      </c>
      <c r="BL181" s="24" t="s">
        <v>269</v>
      </c>
      <c r="BM181" s="24" t="s">
        <v>734</v>
      </c>
    </row>
    <row r="182" spans="2:65" s="1" customFormat="1" ht="22.5" customHeight="1">
      <c r="B182" s="41"/>
      <c r="C182" s="193" t="s">
        <v>738</v>
      </c>
      <c r="D182" s="193" t="s">
        <v>176</v>
      </c>
      <c r="E182" s="194" t="s">
        <v>2528</v>
      </c>
      <c r="F182" s="195" t="s">
        <v>2529</v>
      </c>
      <c r="G182" s="196" t="s">
        <v>179</v>
      </c>
      <c r="H182" s="197">
        <v>1</v>
      </c>
      <c r="I182" s="198"/>
      <c r="J182" s="199">
        <f t="shared" si="20"/>
        <v>0</v>
      </c>
      <c r="K182" s="195" t="s">
        <v>2334</v>
      </c>
      <c r="L182" s="61"/>
      <c r="M182" s="200" t="s">
        <v>22</v>
      </c>
      <c r="N182" s="201" t="s">
        <v>48</v>
      </c>
      <c r="O182" s="42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AR182" s="24" t="s">
        <v>269</v>
      </c>
      <c r="AT182" s="24" t="s">
        <v>176</v>
      </c>
      <c r="AU182" s="24" t="s">
        <v>24</v>
      </c>
      <c r="AY182" s="24" t="s">
        <v>174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24" t="s">
        <v>24</v>
      </c>
      <c r="BK182" s="204">
        <f t="shared" si="29"/>
        <v>0</v>
      </c>
      <c r="BL182" s="24" t="s">
        <v>269</v>
      </c>
      <c r="BM182" s="24" t="s">
        <v>738</v>
      </c>
    </row>
    <row r="183" spans="2:65" s="1" customFormat="1" ht="22.5" customHeight="1">
      <c r="B183" s="41"/>
      <c r="C183" s="193" t="s">
        <v>743</v>
      </c>
      <c r="D183" s="193" t="s">
        <v>176</v>
      </c>
      <c r="E183" s="194" t="s">
        <v>2530</v>
      </c>
      <c r="F183" s="195" t="s">
        <v>2531</v>
      </c>
      <c r="G183" s="196" t="s">
        <v>179</v>
      </c>
      <c r="H183" s="197">
        <v>5</v>
      </c>
      <c r="I183" s="198"/>
      <c r="J183" s="199">
        <f t="shared" si="20"/>
        <v>0</v>
      </c>
      <c r="K183" s="195" t="s">
        <v>2334</v>
      </c>
      <c r="L183" s="61"/>
      <c r="M183" s="200" t="s">
        <v>22</v>
      </c>
      <c r="N183" s="201" t="s">
        <v>48</v>
      </c>
      <c r="O183" s="4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AR183" s="24" t="s">
        <v>269</v>
      </c>
      <c r="AT183" s="24" t="s">
        <v>176</v>
      </c>
      <c r="AU183" s="24" t="s">
        <v>24</v>
      </c>
      <c r="AY183" s="24" t="s">
        <v>174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24" t="s">
        <v>24</v>
      </c>
      <c r="BK183" s="204">
        <f t="shared" si="29"/>
        <v>0</v>
      </c>
      <c r="BL183" s="24" t="s">
        <v>269</v>
      </c>
      <c r="BM183" s="24" t="s">
        <v>743</v>
      </c>
    </row>
    <row r="184" spans="2:65" s="1" customFormat="1" ht="22.5" customHeight="1">
      <c r="B184" s="41"/>
      <c r="C184" s="193" t="s">
        <v>748</v>
      </c>
      <c r="D184" s="193" t="s">
        <v>176</v>
      </c>
      <c r="E184" s="194" t="s">
        <v>2532</v>
      </c>
      <c r="F184" s="195" t="s">
        <v>2533</v>
      </c>
      <c r="G184" s="196" t="s">
        <v>179</v>
      </c>
      <c r="H184" s="197">
        <v>15</v>
      </c>
      <c r="I184" s="198"/>
      <c r="J184" s="199">
        <f t="shared" si="20"/>
        <v>0</v>
      </c>
      <c r="K184" s="195" t="s">
        <v>2334</v>
      </c>
      <c r="L184" s="61"/>
      <c r="M184" s="200" t="s">
        <v>22</v>
      </c>
      <c r="N184" s="201" t="s">
        <v>48</v>
      </c>
      <c r="O184" s="42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AR184" s="24" t="s">
        <v>269</v>
      </c>
      <c r="AT184" s="24" t="s">
        <v>176</v>
      </c>
      <c r="AU184" s="24" t="s">
        <v>24</v>
      </c>
      <c r="AY184" s="24" t="s">
        <v>174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24" t="s">
        <v>24</v>
      </c>
      <c r="BK184" s="204">
        <f t="shared" si="29"/>
        <v>0</v>
      </c>
      <c r="BL184" s="24" t="s">
        <v>269</v>
      </c>
      <c r="BM184" s="24" t="s">
        <v>748</v>
      </c>
    </row>
    <row r="185" spans="2:65" s="1" customFormat="1" ht="22.5" customHeight="1">
      <c r="B185" s="41"/>
      <c r="C185" s="193" t="s">
        <v>752</v>
      </c>
      <c r="D185" s="193" t="s">
        <v>176</v>
      </c>
      <c r="E185" s="194" t="s">
        <v>2534</v>
      </c>
      <c r="F185" s="195" t="s">
        <v>2535</v>
      </c>
      <c r="G185" s="196" t="s">
        <v>2391</v>
      </c>
      <c r="H185" s="197">
        <v>13</v>
      </c>
      <c r="I185" s="198"/>
      <c r="J185" s="199">
        <f t="shared" si="20"/>
        <v>0</v>
      </c>
      <c r="K185" s="195" t="s">
        <v>2334</v>
      </c>
      <c r="L185" s="61"/>
      <c r="M185" s="200" t="s">
        <v>22</v>
      </c>
      <c r="N185" s="201" t="s">
        <v>48</v>
      </c>
      <c r="O185" s="42"/>
      <c r="P185" s="202">
        <f t="shared" si="21"/>
        <v>0</v>
      </c>
      <c r="Q185" s="202">
        <v>1.3769999999999999E-2</v>
      </c>
      <c r="R185" s="202">
        <f t="shared" si="22"/>
        <v>0.17901</v>
      </c>
      <c r="S185" s="202">
        <v>0</v>
      </c>
      <c r="T185" s="203">
        <f t="shared" si="23"/>
        <v>0</v>
      </c>
      <c r="AR185" s="24" t="s">
        <v>269</v>
      </c>
      <c r="AT185" s="24" t="s">
        <v>176</v>
      </c>
      <c r="AU185" s="24" t="s">
        <v>24</v>
      </c>
      <c r="AY185" s="24" t="s">
        <v>174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24" t="s">
        <v>24</v>
      </c>
      <c r="BK185" s="204">
        <f t="shared" si="29"/>
        <v>0</v>
      </c>
      <c r="BL185" s="24" t="s">
        <v>269</v>
      </c>
      <c r="BM185" s="24" t="s">
        <v>752</v>
      </c>
    </row>
    <row r="186" spans="2:65" s="1" customFormat="1" ht="22.5" customHeight="1">
      <c r="B186" s="41"/>
      <c r="C186" s="193" t="s">
        <v>759</v>
      </c>
      <c r="D186" s="193" t="s">
        <v>176</v>
      </c>
      <c r="E186" s="194" t="s">
        <v>2536</v>
      </c>
      <c r="F186" s="195" t="s">
        <v>2537</v>
      </c>
      <c r="G186" s="196" t="s">
        <v>2391</v>
      </c>
      <c r="H186" s="197">
        <v>1</v>
      </c>
      <c r="I186" s="198"/>
      <c r="J186" s="199">
        <f t="shared" si="20"/>
        <v>0</v>
      </c>
      <c r="K186" s="195" t="s">
        <v>2334</v>
      </c>
      <c r="L186" s="61"/>
      <c r="M186" s="200" t="s">
        <v>22</v>
      </c>
      <c r="N186" s="201" t="s">
        <v>48</v>
      </c>
      <c r="O186" s="42"/>
      <c r="P186" s="202">
        <f t="shared" si="21"/>
        <v>0</v>
      </c>
      <c r="Q186" s="202">
        <v>1.3769999999999999E-2</v>
      </c>
      <c r="R186" s="202">
        <f t="shared" si="22"/>
        <v>1.3769999999999999E-2</v>
      </c>
      <c r="S186" s="202">
        <v>0</v>
      </c>
      <c r="T186" s="203">
        <f t="shared" si="23"/>
        <v>0</v>
      </c>
      <c r="AR186" s="24" t="s">
        <v>269</v>
      </c>
      <c r="AT186" s="24" t="s">
        <v>176</v>
      </c>
      <c r="AU186" s="24" t="s">
        <v>24</v>
      </c>
      <c r="AY186" s="24" t="s">
        <v>174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24" t="s">
        <v>24</v>
      </c>
      <c r="BK186" s="204">
        <f t="shared" si="29"/>
        <v>0</v>
      </c>
      <c r="BL186" s="24" t="s">
        <v>269</v>
      </c>
      <c r="BM186" s="24" t="s">
        <v>759</v>
      </c>
    </row>
    <row r="187" spans="2:65" s="1" customFormat="1" ht="22.5" customHeight="1">
      <c r="B187" s="41"/>
      <c r="C187" s="193" t="s">
        <v>780</v>
      </c>
      <c r="D187" s="193" t="s">
        <v>176</v>
      </c>
      <c r="E187" s="194" t="s">
        <v>2538</v>
      </c>
      <c r="F187" s="195" t="s">
        <v>2539</v>
      </c>
      <c r="G187" s="196" t="s">
        <v>2391</v>
      </c>
      <c r="H187" s="197">
        <v>1</v>
      </c>
      <c r="I187" s="198"/>
      <c r="J187" s="199">
        <f t="shared" si="20"/>
        <v>0</v>
      </c>
      <c r="K187" s="195" t="s">
        <v>2334</v>
      </c>
      <c r="L187" s="61"/>
      <c r="M187" s="200" t="s">
        <v>22</v>
      </c>
      <c r="N187" s="201" t="s">
        <v>48</v>
      </c>
      <c r="O187" s="42"/>
      <c r="P187" s="202">
        <f t="shared" si="21"/>
        <v>0</v>
      </c>
      <c r="Q187" s="202">
        <v>1.477E-2</v>
      </c>
      <c r="R187" s="202">
        <f t="shared" si="22"/>
        <v>1.477E-2</v>
      </c>
      <c r="S187" s="202">
        <v>0</v>
      </c>
      <c r="T187" s="203">
        <f t="shared" si="23"/>
        <v>0</v>
      </c>
      <c r="AR187" s="24" t="s">
        <v>269</v>
      </c>
      <c r="AT187" s="24" t="s">
        <v>176</v>
      </c>
      <c r="AU187" s="24" t="s">
        <v>24</v>
      </c>
      <c r="AY187" s="24" t="s">
        <v>174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24" t="s">
        <v>24</v>
      </c>
      <c r="BK187" s="204">
        <f t="shared" si="29"/>
        <v>0</v>
      </c>
      <c r="BL187" s="24" t="s">
        <v>269</v>
      </c>
      <c r="BM187" s="24" t="s">
        <v>780</v>
      </c>
    </row>
    <row r="188" spans="2:65" s="1" customFormat="1" ht="22.5" customHeight="1">
      <c r="B188" s="41"/>
      <c r="C188" s="193" t="s">
        <v>30</v>
      </c>
      <c r="D188" s="193" t="s">
        <v>176</v>
      </c>
      <c r="E188" s="194" t="s">
        <v>2540</v>
      </c>
      <c r="F188" s="195" t="s">
        <v>2541</v>
      </c>
      <c r="G188" s="196" t="s">
        <v>2414</v>
      </c>
      <c r="H188" s="197">
        <v>20</v>
      </c>
      <c r="I188" s="198"/>
      <c r="J188" s="199">
        <f t="shared" si="20"/>
        <v>0</v>
      </c>
      <c r="K188" s="195" t="s">
        <v>2334</v>
      </c>
      <c r="L188" s="61"/>
      <c r="M188" s="200" t="s">
        <v>22</v>
      </c>
      <c r="N188" s="201" t="s">
        <v>48</v>
      </c>
      <c r="O188" s="42"/>
      <c r="P188" s="202">
        <f t="shared" si="21"/>
        <v>0</v>
      </c>
      <c r="Q188" s="202">
        <v>1.477E-2</v>
      </c>
      <c r="R188" s="202">
        <f t="shared" si="22"/>
        <v>0.2954</v>
      </c>
      <c r="S188" s="202">
        <v>0</v>
      </c>
      <c r="T188" s="203">
        <f t="shared" si="23"/>
        <v>0</v>
      </c>
      <c r="AR188" s="24" t="s">
        <v>269</v>
      </c>
      <c r="AT188" s="24" t="s">
        <v>176</v>
      </c>
      <c r="AU188" s="24" t="s">
        <v>24</v>
      </c>
      <c r="AY188" s="24" t="s">
        <v>174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24" t="s">
        <v>24</v>
      </c>
      <c r="BK188" s="204">
        <f t="shared" si="29"/>
        <v>0</v>
      </c>
      <c r="BL188" s="24" t="s">
        <v>269</v>
      </c>
      <c r="BM188" s="24" t="s">
        <v>30</v>
      </c>
    </row>
    <row r="189" spans="2:65" s="1" customFormat="1" ht="22.5" customHeight="1">
      <c r="B189" s="41"/>
      <c r="C189" s="193" t="s">
        <v>800</v>
      </c>
      <c r="D189" s="193" t="s">
        <v>176</v>
      </c>
      <c r="E189" s="194" t="s">
        <v>2542</v>
      </c>
      <c r="F189" s="195" t="s">
        <v>2543</v>
      </c>
      <c r="G189" s="196" t="s">
        <v>2391</v>
      </c>
      <c r="H189" s="197">
        <v>6</v>
      </c>
      <c r="I189" s="198"/>
      <c r="J189" s="199">
        <f t="shared" si="20"/>
        <v>0</v>
      </c>
      <c r="K189" s="195" t="s">
        <v>2334</v>
      </c>
      <c r="L189" s="61"/>
      <c r="M189" s="200" t="s">
        <v>22</v>
      </c>
      <c r="N189" s="201" t="s">
        <v>48</v>
      </c>
      <c r="O189" s="42"/>
      <c r="P189" s="202">
        <f t="shared" si="21"/>
        <v>0</v>
      </c>
      <c r="Q189" s="202">
        <v>0</v>
      </c>
      <c r="R189" s="202">
        <f t="shared" si="22"/>
        <v>0</v>
      </c>
      <c r="S189" s="202">
        <v>0</v>
      </c>
      <c r="T189" s="203">
        <f t="shared" si="23"/>
        <v>0</v>
      </c>
      <c r="AR189" s="24" t="s">
        <v>269</v>
      </c>
      <c r="AT189" s="24" t="s">
        <v>176</v>
      </c>
      <c r="AU189" s="24" t="s">
        <v>24</v>
      </c>
      <c r="AY189" s="24" t="s">
        <v>174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24" t="s">
        <v>24</v>
      </c>
      <c r="BK189" s="204">
        <f t="shared" si="29"/>
        <v>0</v>
      </c>
      <c r="BL189" s="24" t="s">
        <v>269</v>
      </c>
      <c r="BM189" s="24" t="s">
        <v>800</v>
      </c>
    </row>
    <row r="190" spans="2:65" s="1" customFormat="1" ht="22.5" customHeight="1">
      <c r="B190" s="41"/>
      <c r="C190" s="193" t="s">
        <v>806</v>
      </c>
      <c r="D190" s="193" t="s">
        <v>176</v>
      </c>
      <c r="E190" s="194" t="s">
        <v>2544</v>
      </c>
      <c r="F190" s="195" t="s">
        <v>2545</v>
      </c>
      <c r="G190" s="196" t="s">
        <v>2391</v>
      </c>
      <c r="H190" s="197">
        <v>1</v>
      </c>
      <c r="I190" s="198"/>
      <c r="J190" s="199">
        <f t="shared" si="20"/>
        <v>0</v>
      </c>
      <c r="K190" s="195" t="s">
        <v>2334</v>
      </c>
      <c r="L190" s="61"/>
      <c r="M190" s="200" t="s">
        <v>22</v>
      </c>
      <c r="N190" s="201" t="s">
        <v>48</v>
      </c>
      <c r="O190" s="42"/>
      <c r="P190" s="202">
        <f t="shared" si="21"/>
        <v>0</v>
      </c>
      <c r="Q190" s="202">
        <v>0</v>
      </c>
      <c r="R190" s="202">
        <f t="shared" si="22"/>
        <v>0</v>
      </c>
      <c r="S190" s="202">
        <v>0</v>
      </c>
      <c r="T190" s="203">
        <f t="shared" si="23"/>
        <v>0</v>
      </c>
      <c r="AR190" s="24" t="s">
        <v>269</v>
      </c>
      <c r="AT190" s="24" t="s">
        <v>176</v>
      </c>
      <c r="AU190" s="24" t="s">
        <v>24</v>
      </c>
      <c r="AY190" s="24" t="s">
        <v>174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24" t="s">
        <v>24</v>
      </c>
      <c r="BK190" s="204">
        <f t="shared" si="29"/>
        <v>0</v>
      </c>
      <c r="BL190" s="24" t="s">
        <v>269</v>
      </c>
      <c r="BM190" s="24" t="s">
        <v>806</v>
      </c>
    </row>
    <row r="191" spans="2:65" s="10" customFormat="1" ht="37.35" customHeight="1">
      <c r="B191" s="176"/>
      <c r="C191" s="177"/>
      <c r="D191" s="190" t="s">
        <v>76</v>
      </c>
      <c r="E191" s="278" t="s">
        <v>1193</v>
      </c>
      <c r="F191" s="278" t="s">
        <v>1194</v>
      </c>
      <c r="G191" s="177"/>
      <c r="H191" s="177"/>
      <c r="I191" s="180"/>
      <c r="J191" s="279">
        <f>BK191</f>
        <v>0</v>
      </c>
      <c r="K191" s="177"/>
      <c r="L191" s="182"/>
      <c r="M191" s="183"/>
      <c r="N191" s="184"/>
      <c r="O191" s="184"/>
      <c r="P191" s="185">
        <f>P192</f>
        <v>0</v>
      </c>
      <c r="Q191" s="184"/>
      <c r="R191" s="185">
        <f>R192</f>
        <v>0</v>
      </c>
      <c r="S191" s="184"/>
      <c r="T191" s="186">
        <f>T192</f>
        <v>0</v>
      </c>
      <c r="AR191" s="187" t="s">
        <v>86</v>
      </c>
      <c r="AT191" s="188" t="s">
        <v>76</v>
      </c>
      <c r="AU191" s="188" t="s">
        <v>77</v>
      </c>
      <c r="AY191" s="187" t="s">
        <v>174</v>
      </c>
      <c r="BK191" s="189">
        <f>BK192</f>
        <v>0</v>
      </c>
    </row>
    <row r="192" spans="2:65" s="1" customFormat="1" ht="22.5" customHeight="1">
      <c r="B192" s="41"/>
      <c r="C192" s="193" t="s">
        <v>819</v>
      </c>
      <c r="D192" s="193" t="s">
        <v>176</v>
      </c>
      <c r="E192" s="194" t="s">
        <v>2546</v>
      </c>
      <c r="F192" s="195" t="s">
        <v>2547</v>
      </c>
      <c r="G192" s="196" t="s">
        <v>242</v>
      </c>
      <c r="H192" s="197">
        <v>1.2E-2</v>
      </c>
      <c r="I192" s="198"/>
      <c r="J192" s="199">
        <f>ROUND(I192*H192,2)</f>
        <v>0</v>
      </c>
      <c r="K192" s="195" t="s">
        <v>2334</v>
      </c>
      <c r="L192" s="61"/>
      <c r="M192" s="200" t="s">
        <v>22</v>
      </c>
      <c r="N192" s="201" t="s">
        <v>48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269</v>
      </c>
      <c r="AT192" s="24" t="s">
        <v>176</v>
      </c>
      <c r="AU192" s="24" t="s">
        <v>24</v>
      </c>
      <c r="AY192" s="24" t="s">
        <v>174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24</v>
      </c>
      <c r="BK192" s="204">
        <f>ROUND(I192*H192,2)</f>
        <v>0</v>
      </c>
      <c r="BL192" s="24" t="s">
        <v>269</v>
      </c>
      <c r="BM192" s="24" t="s">
        <v>819</v>
      </c>
    </row>
    <row r="193" spans="2:65" s="10" customFormat="1" ht="37.35" customHeight="1">
      <c r="B193" s="176"/>
      <c r="C193" s="177"/>
      <c r="D193" s="190" t="s">
        <v>76</v>
      </c>
      <c r="E193" s="278" t="s">
        <v>2339</v>
      </c>
      <c r="F193" s="278" t="s">
        <v>2340</v>
      </c>
      <c r="G193" s="177"/>
      <c r="H193" s="177"/>
      <c r="I193" s="180"/>
      <c r="J193" s="279">
        <f>BK193</f>
        <v>0</v>
      </c>
      <c r="K193" s="177"/>
      <c r="L193" s="182"/>
      <c r="M193" s="183"/>
      <c r="N193" s="184"/>
      <c r="O193" s="184"/>
      <c r="P193" s="185">
        <f>P194</f>
        <v>0</v>
      </c>
      <c r="Q193" s="184"/>
      <c r="R193" s="185">
        <f>R194</f>
        <v>0</v>
      </c>
      <c r="S193" s="184"/>
      <c r="T193" s="186">
        <f>T194</f>
        <v>0</v>
      </c>
      <c r="AR193" s="187" t="s">
        <v>86</v>
      </c>
      <c r="AT193" s="188" t="s">
        <v>76</v>
      </c>
      <c r="AU193" s="188" t="s">
        <v>77</v>
      </c>
      <c r="AY193" s="187" t="s">
        <v>174</v>
      </c>
      <c r="BK193" s="189">
        <f>BK194</f>
        <v>0</v>
      </c>
    </row>
    <row r="194" spans="2:65" s="1" customFormat="1" ht="22.5" customHeight="1">
      <c r="B194" s="41"/>
      <c r="C194" s="193" t="s">
        <v>826</v>
      </c>
      <c r="D194" s="193" t="s">
        <v>176</v>
      </c>
      <c r="E194" s="194" t="s">
        <v>2548</v>
      </c>
      <c r="F194" s="195" t="s">
        <v>2549</v>
      </c>
      <c r="G194" s="196" t="s">
        <v>242</v>
      </c>
      <c r="H194" s="197">
        <v>3.0430000000000001</v>
      </c>
      <c r="I194" s="198"/>
      <c r="J194" s="199">
        <f>ROUND(I194*H194,2)</f>
        <v>0</v>
      </c>
      <c r="K194" s="195" t="s">
        <v>2334</v>
      </c>
      <c r="L194" s="61"/>
      <c r="M194" s="200" t="s">
        <v>22</v>
      </c>
      <c r="N194" s="201" t="s">
        <v>48</v>
      </c>
      <c r="O194" s="4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4" t="s">
        <v>269</v>
      </c>
      <c r="AT194" s="24" t="s">
        <v>176</v>
      </c>
      <c r="AU194" s="24" t="s">
        <v>24</v>
      </c>
      <c r="AY194" s="24" t="s">
        <v>174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24</v>
      </c>
      <c r="BK194" s="204">
        <f>ROUND(I194*H194,2)</f>
        <v>0</v>
      </c>
      <c r="BL194" s="24" t="s">
        <v>269</v>
      </c>
      <c r="BM194" s="24" t="s">
        <v>826</v>
      </c>
    </row>
    <row r="195" spans="2:65" s="10" customFormat="1" ht="37.35" customHeight="1">
      <c r="B195" s="176"/>
      <c r="C195" s="177"/>
      <c r="D195" s="190" t="s">
        <v>76</v>
      </c>
      <c r="E195" s="278" t="s">
        <v>2431</v>
      </c>
      <c r="F195" s="278" t="s">
        <v>2432</v>
      </c>
      <c r="G195" s="177"/>
      <c r="H195" s="177"/>
      <c r="I195" s="180"/>
      <c r="J195" s="279">
        <f>BK195</f>
        <v>0</v>
      </c>
      <c r="K195" s="177"/>
      <c r="L195" s="182"/>
      <c r="M195" s="183"/>
      <c r="N195" s="184"/>
      <c r="O195" s="184"/>
      <c r="P195" s="185">
        <f>P196</f>
        <v>0</v>
      </c>
      <c r="Q195" s="184"/>
      <c r="R195" s="185">
        <f>R196</f>
        <v>0</v>
      </c>
      <c r="S195" s="184"/>
      <c r="T195" s="186">
        <f>T196</f>
        <v>0</v>
      </c>
      <c r="AR195" s="187" t="s">
        <v>86</v>
      </c>
      <c r="AT195" s="188" t="s">
        <v>76</v>
      </c>
      <c r="AU195" s="188" t="s">
        <v>77</v>
      </c>
      <c r="AY195" s="187" t="s">
        <v>174</v>
      </c>
      <c r="BK195" s="189">
        <f>BK196</f>
        <v>0</v>
      </c>
    </row>
    <row r="196" spans="2:65" s="1" customFormat="1" ht="22.5" customHeight="1">
      <c r="B196" s="41"/>
      <c r="C196" s="193" t="s">
        <v>838</v>
      </c>
      <c r="D196" s="193" t="s">
        <v>176</v>
      </c>
      <c r="E196" s="194" t="s">
        <v>2550</v>
      </c>
      <c r="F196" s="195" t="s">
        <v>2551</v>
      </c>
      <c r="G196" s="196" t="s">
        <v>242</v>
      </c>
      <c r="H196" s="197">
        <v>4.5659999999999998</v>
      </c>
      <c r="I196" s="198"/>
      <c r="J196" s="199">
        <f>ROUND(I196*H196,2)</f>
        <v>0</v>
      </c>
      <c r="K196" s="195" t="s">
        <v>2334</v>
      </c>
      <c r="L196" s="61"/>
      <c r="M196" s="200" t="s">
        <v>22</v>
      </c>
      <c r="N196" s="201" t="s">
        <v>48</v>
      </c>
      <c r="O196" s="4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4" t="s">
        <v>269</v>
      </c>
      <c r="AT196" s="24" t="s">
        <v>176</v>
      </c>
      <c r="AU196" s="24" t="s">
        <v>24</v>
      </c>
      <c r="AY196" s="24" t="s">
        <v>174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24</v>
      </c>
      <c r="BK196" s="204">
        <f>ROUND(I196*H196,2)</f>
        <v>0</v>
      </c>
      <c r="BL196" s="24" t="s">
        <v>269</v>
      </c>
      <c r="BM196" s="24" t="s">
        <v>838</v>
      </c>
    </row>
    <row r="197" spans="2:65" s="10" customFormat="1" ht="37.35" customHeight="1">
      <c r="B197" s="176"/>
      <c r="C197" s="177"/>
      <c r="D197" s="190" t="s">
        <v>76</v>
      </c>
      <c r="E197" s="278" t="s">
        <v>2498</v>
      </c>
      <c r="F197" s="278" t="s">
        <v>2499</v>
      </c>
      <c r="G197" s="177"/>
      <c r="H197" s="177"/>
      <c r="I197" s="180"/>
      <c r="J197" s="279">
        <f>BK197</f>
        <v>0</v>
      </c>
      <c r="K197" s="177"/>
      <c r="L197" s="182"/>
      <c r="M197" s="183"/>
      <c r="N197" s="184"/>
      <c r="O197" s="184"/>
      <c r="P197" s="185">
        <f>P198</f>
        <v>0</v>
      </c>
      <c r="Q197" s="184"/>
      <c r="R197" s="185">
        <f>R198</f>
        <v>0</v>
      </c>
      <c r="S197" s="184"/>
      <c r="T197" s="186">
        <f>T198</f>
        <v>0</v>
      </c>
      <c r="AR197" s="187" t="s">
        <v>86</v>
      </c>
      <c r="AT197" s="188" t="s">
        <v>76</v>
      </c>
      <c r="AU197" s="188" t="s">
        <v>77</v>
      </c>
      <c r="AY197" s="187" t="s">
        <v>174</v>
      </c>
      <c r="BK197" s="189">
        <f>BK198</f>
        <v>0</v>
      </c>
    </row>
    <row r="198" spans="2:65" s="1" customFormat="1" ht="22.5" customHeight="1">
      <c r="B198" s="41"/>
      <c r="C198" s="193" t="s">
        <v>843</v>
      </c>
      <c r="D198" s="193" t="s">
        <v>176</v>
      </c>
      <c r="E198" s="194" t="s">
        <v>2552</v>
      </c>
      <c r="F198" s="195" t="s">
        <v>2553</v>
      </c>
      <c r="G198" s="196" t="s">
        <v>242</v>
      </c>
      <c r="H198" s="197">
        <v>1.7609999999999999</v>
      </c>
      <c r="I198" s="198"/>
      <c r="J198" s="199">
        <f>ROUND(I198*H198,2)</f>
        <v>0</v>
      </c>
      <c r="K198" s="195" t="s">
        <v>2334</v>
      </c>
      <c r="L198" s="61"/>
      <c r="M198" s="200" t="s">
        <v>22</v>
      </c>
      <c r="N198" s="274" t="s">
        <v>48</v>
      </c>
      <c r="O198" s="275"/>
      <c r="P198" s="276">
        <f>O198*H198</f>
        <v>0</v>
      </c>
      <c r="Q198" s="276">
        <v>0</v>
      </c>
      <c r="R198" s="276">
        <f>Q198*H198</f>
        <v>0</v>
      </c>
      <c r="S198" s="276">
        <v>0</v>
      </c>
      <c r="T198" s="277">
        <f>S198*H198</f>
        <v>0</v>
      </c>
      <c r="AR198" s="24" t="s">
        <v>269</v>
      </c>
      <c r="AT198" s="24" t="s">
        <v>176</v>
      </c>
      <c r="AU198" s="24" t="s">
        <v>24</v>
      </c>
      <c r="AY198" s="24" t="s">
        <v>174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24</v>
      </c>
      <c r="BK198" s="204">
        <f>ROUND(I198*H198,2)</f>
        <v>0</v>
      </c>
      <c r="BL198" s="24" t="s">
        <v>269</v>
      </c>
      <c r="BM198" s="24" t="s">
        <v>843</v>
      </c>
    </row>
    <row r="199" spans="2:65" s="1" customFormat="1" ht="6.95" customHeight="1">
      <c r="B199" s="56"/>
      <c r="C199" s="57"/>
      <c r="D199" s="57"/>
      <c r="E199" s="57"/>
      <c r="F199" s="57"/>
      <c r="G199" s="57"/>
      <c r="H199" s="57"/>
      <c r="I199" s="139"/>
      <c r="J199" s="57"/>
      <c r="K199" s="57"/>
      <c r="L199" s="61"/>
    </row>
  </sheetData>
  <sheetProtection algorithmName="SHA-512" hashValue="BKtw9mf9539RafaVDKYR05TThd/xk4sDI37d1Jqp59p1xP9nrL9aVDtFuHJD+f9FeONzaRtgZ7lx6U6XZ9HYuA==" saltValue="HuyGstzE6iJfo7sVQoK+8A==" spinCount="100000" sheet="1" objects="1" scenarios="1" formatCells="0" formatColumns="0" formatRows="0" sort="0" autoFilter="0"/>
  <autoFilter ref="C83:K198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2554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ROUND(SUM(BE80:BE301), 2)</f>
        <v>0</v>
      </c>
      <c r="G30" s="42"/>
      <c r="H30" s="42"/>
      <c r="I30" s="131">
        <v>0.21</v>
      </c>
      <c r="J30" s="130">
        <f>ROUND(ROUND((SUM(BE80:BE301)),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ROUND(SUM(BF80:BF301), 2)</f>
        <v>0</v>
      </c>
      <c r="G31" s="42"/>
      <c r="H31" s="42"/>
      <c r="I31" s="131">
        <v>0.15</v>
      </c>
      <c r="J31" s="130">
        <f>ROUND(ROUND((SUM(BF80:BF301)),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ROUND(SUM(BG80:BG301),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ROUND(SUM(BH80:BH301),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ROUND(SUM(BI80:BI301),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SO.3 - Novostavba ŠJ-VZT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Dýšina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140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8" customFormat="1" ht="19.899999999999999" customHeight="1">
      <c r="B58" s="156"/>
      <c r="C58" s="157"/>
      <c r="D58" s="158" t="s">
        <v>142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8" customFormat="1" ht="19.899999999999999" customHeight="1">
      <c r="B59" s="156"/>
      <c r="C59" s="157"/>
      <c r="D59" s="158" t="s">
        <v>2555</v>
      </c>
      <c r="E59" s="159"/>
      <c r="F59" s="159"/>
      <c r="G59" s="159"/>
      <c r="H59" s="159"/>
      <c r="I59" s="160"/>
      <c r="J59" s="161">
        <f>J89</f>
        <v>0</v>
      </c>
      <c r="K59" s="162"/>
    </row>
    <row r="60" spans="2:47" s="7" customFormat="1" ht="24.95" customHeight="1">
      <c r="B60" s="149"/>
      <c r="C60" s="150"/>
      <c r="D60" s="151" t="s">
        <v>2556</v>
      </c>
      <c r="E60" s="152"/>
      <c r="F60" s="152"/>
      <c r="G60" s="152"/>
      <c r="H60" s="152"/>
      <c r="I60" s="153"/>
      <c r="J60" s="154">
        <f>J299</f>
        <v>0</v>
      </c>
      <c r="K60" s="155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158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2.5" customHeight="1">
      <c r="B70" s="41"/>
      <c r="C70" s="63"/>
      <c r="D70" s="63"/>
      <c r="E70" s="405" t="str">
        <f>E7</f>
        <v>Dýšina-novostavba ŠJ</v>
      </c>
      <c r="F70" s="406"/>
      <c r="G70" s="406"/>
      <c r="H70" s="406"/>
      <c r="I70" s="163"/>
      <c r="J70" s="63"/>
      <c r="K70" s="63"/>
      <c r="L70" s="61"/>
    </row>
    <row r="71" spans="2:63" s="1" customFormat="1" ht="14.45" customHeight="1">
      <c r="B71" s="41"/>
      <c r="C71" s="65" t="s">
        <v>117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23.25" customHeight="1">
      <c r="B72" s="41"/>
      <c r="C72" s="63"/>
      <c r="D72" s="63"/>
      <c r="E72" s="381" t="str">
        <f>E9</f>
        <v>SO.3 - Novostavba ŠJ-VZT</v>
      </c>
      <c r="F72" s="407"/>
      <c r="G72" s="407"/>
      <c r="H72" s="407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25</v>
      </c>
      <c r="D74" s="63"/>
      <c r="E74" s="63"/>
      <c r="F74" s="164" t="str">
        <f>F12</f>
        <v>Dýšina</v>
      </c>
      <c r="G74" s="63"/>
      <c r="H74" s="63"/>
      <c r="I74" s="165" t="s">
        <v>27</v>
      </c>
      <c r="J74" s="73" t="str">
        <f>IF(J12="","",J12)</f>
        <v>31. 12. 2016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31</v>
      </c>
      <c r="D76" s="63"/>
      <c r="E76" s="63"/>
      <c r="F76" s="164" t="str">
        <f>E15</f>
        <v>Obec Dýšina</v>
      </c>
      <c r="G76" s="63"/>
      <c r="H76" s="63"/>
      <c r="I76" s="165" t="s">
        <v>38</v>
      </c>
      <c r="J76" s="164" t="str">
        <f>E21</f>
        <v>BRM s.r.o.</v>
      </c>
      <c r="K76" s="63"/>
      <c r="L76" s="61"/>
    </row>
    <row r="77" spans="2:63" s="1" customFormat="1" ht="14.45" customHeight="1">
      <c r="B77" s="41"/>
      <c r="C77" s="65" t="s">
        <v>36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159</v>
      </c>
      <c r="D79" s="168" t="s">
        <v>62</v>
      </c>
      <c r="E79" s="168" t="s">
        <v>58</v>
      </c>
      <c r="F79" s="168" t="s">
        <v>160</v>
      </c>
      <c r="G79" s="168" t="s">
        <v>161</v>
      </c>
      <c r="H79" s="168" t="s">
        <v>162</v>
      </c>
      <c r="I79" s="169" t="s">
        <v>163</v>
      </c>
      <c r="J79" s="168" t="s">
        <v>121</v>
      </c>
      <c r="K79" s="170" t="s">
        <v>164</v>
      </c>
      <c r="L79" s="171"/>
      <c r="M79" s="81" t="s">
        <v>165</v>
      </c>
      <c r="N79" s="82" t="s">
        <v>47</v>
      </c>
      <c r="O79" s="82" t="s">
        <v>166</v>
      </c>
      <c r="P79" s="82" t="s">
        <v>167</v>
      </c>
      <c r="Q79" s="82" t="s">
        <v>168</v>
      </c>
      <c r="R79" s="82" t="s">
        <v>169</v>
      </c>
      <c r="S79" s="82" t="s">
        <v>170</v>
      </c>
      <c r="T79" s="83" t="s">
        <v>171</v>
      </c>
    </row>
    <row r="80" spans="2:63" s="1" customFormat="1" ht="29.25" customHeight="1">
      <c r="B80" s="41"/>
      <c r="C80" s="87" t="s">
        <v>122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P81+P299</f>
        <v>0</v>
      </c>
      <c r="Q80" s="85"/>
      <c r="R80" s="173">
        <f>R81+R299</f>
        <v>4.7450699999999992</v>
      </c>
      <c r="S80" s="85"/>
      <c r="T80" s="174">
        <f>T81+T299</f>
        <v>0</v>
      </c>
      <c r="AT80" s="24" t="s">
        <v>76</v>
      </c>
      <c r="AU80" s="24" t="s">
        <v>123</v>
      </c>
      <c r="BK80" s="175">
        <f>BK81+BK299</f>
        <v>0</v>
      </c>
    </row>
    <row r="81" spans="2:65" s="10" customFormat="1" ht="37.35" customHeight="1">
      <c r="B81" s="176"/>
      <c r="C81" s="177"/>
      <c r="D81" s="178" t="s">
        <v>76</v>
      </c>
      <c r="E81" s="179" t="s">
        <v>1098</v>
      </c>
      <c r="F81" s="179" t="s">
        <v>1099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P82+P89</f>
        <v>0</v>
      </c>
      <c r="Q81" s="184"/>
      <c r="R81" s="185">
        <f>R82+R89</f>
        <v>4.7450699999999992</v>
      </c>
      <c r="S81" s="184"/>
      <c r="T81" s="186">
        <f>T82+T89</f>
        <v>0</v>
      </c>
      <c r="AR81" s="187" t="s">
        <v>86</v>
      </c>
      <c r="AT81" s="188" t="s">
        <v>76</v>
      </c>
      <c r="AU81" s="188" t="s">
        <v>77</v>
      </c>
      <c r="AY81" s="187" t="s">
        <v>174</v>
      </c>
      <c r="BK81" s="189">
        <f>BK82+BK89</f>
        <v>0</v>
      </c>
    </row>
    <row r="82" spans="2:65" s="10" customFormat="1" ht="19.899999999999999" customHeight="1">
      <c r="B82" s="176"/>
      <c r="C82" s="177"/>
      <c r="D82" s="190" t="s">
        <v>76</v>
      </c>
      <c r="E82" s="191" t="s">
        <v>1193</v>
      </c>
      <c r="F82" s="191" t="s">
        <v>1194</v>
      </c>
      <c r="G82" s="177"/>
      <c r="H82" s="177"/>
      <c r="I82" s="180"/>
      <c r="J82" s="192">
        <f>BK82</f>
        <v>0</v>
      </c>
      <c r="K82" s="177"/>
      <c r="L82" s="182"/>
      <c r="M82" s="183"/>
      <c r="N82" s="184"/>
      <c r="O82" s="184"/>
      <c r="P82" s="185">
        <f>SUM(P83:P88)</f>
        <v>0</v>
      </c>
      <c r="Q82" s="184"/>
      <c r="R82" s="185">
        <f>SUM(R83:R88)</f>
        <v>4.1139999999999996E-2</v>
      </c>
      <c r="S82" s="184"/>
      <c r="T82" s="186">
        <f>SUM(T83:T88)</f>
        <v>0</v>
      </c>
      <c r="AR82" s="187" t="s">
        <v>86</v>
      </c>
      <c r="AT82" s="188" t="s">
        <v>76</v>
      </c>
      <c r="AU82" s="188" t="s">
        <v>24</v>
      </c>
      <c r="AY82" s="187" t="s">
        <v>174</v>
      </c>
      <c r="BK82" s="189">
        <f>SUM(BK83:BK88)</f>
        <v>0</v>
      </c>
    </row>
    <row r="83" spans="2:65" s="1" customFormat="1" ht="31.5" customHeight="1">
      <c r="B83" s="41"/>
      <c r="C83" s="193" t="s">
        <v>24</v>
      </c>
      <c r="D83" s="193" t="s">
        <v>176</v>
      </c>
      <c r="E83" s="194" t="s">
        <v>2557</v>
      </c>
      <c r="F83" s="195" t="s">
        <v>2558</v>
      </c>
      <c r="G83" s="196" t="s">
        <v>223</v>
      </c>
      <c r="H83" s="197">
        <v>11</v>
      </c>
      <c r="I83" s="198"/>
      <c r="J83" s="199">
        <f>ROUND(I83*H83,2)</f>
        <v>0</v>
      </c>
      <c r="K83" s="195" t="s">
        <v>180</v>
      </c>
      <c r="L83" s="61"/>
      <c r="M83" s="200" t="s">
        <v>22</v>
      </c>
      <c r="N83" s="201" t="s">
        <v>48</v>
      </c>
      <c r="O83" s="42"/>
      <c r="P83" s="202">
        <f>O83*H83</f>
        <v>0</v>
      </c>
      <c r="Q83" s="202">
        <v>2.2000000000000001E-4</v>
      </c>
      <c r="R83" s="202">
        <f>Q83*H83</f>
        <v>2.4200000000000003E-3</v>
      </c>
      <c r="S83" s="202">
        <v>0</v>
      </c>
      <c r="T83" s="203">
        <f>S83*H83</f>
        <v>0</v>
      </c>
      <c r="AR83" s="24" t="s">
        <v>269</v>
      </c>
      <c r="AT83" s="24" t="s">
        <v>176</v>
      </c>
      <c r="AU83" s="24" t="s">
        <v>86</v>
      </c>
      <c r="AY83" s="24" t="s">
        <v>174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269</v>
      </c>
      <c r="BM83" s="24" t="s">
        <v>2559</v>
      </c>
    </row>
    <row r="84" spans="2:65" s="1" customFormat="1" ht="27">
      <c r="B84" s="41"/>
      <c r="C84" s="63"/>
      <c r="D84" s="230" t="s">
        <v>237</v>
      </c>
      <c r="E84" s="63"/>
      <c r="F84" s="243" t="s">
        <v>2560</v>
      </c>
      <c r="G84" s="63"/>
      <c r="H84" s="63"/>
      <c r="I84" s="163"/>
      <c r="J84" s="63"/>
      <c r="K84" s="63"/>
      <c r="L84" s="61"/>
      <c r="M84" s="244"/>
      <c r="N84" s="42"/>
      <c r="O84" s="42"/>
      <c r="P84" s="42"/>
      <c r="Q84" s="42"/>
      <c r="R84" s="42"/>
      <c r="S84" s="42"/>
      <c r="T84" s="78"/>
      <c r="AT84" s="24" t="s">
        <v>237</v>
      </c>
      <c r="AU84" s="24" t="s">
        <v>86</v>
      </c>
    </row>
    <row r="85" spans="2:65" s="1" customFormat="1" ht="57" customHeight="1">
      <c r="B85" s="41"/>
      <c r="C85" s="245" t="s">
        <v>86</v>
      </c>
      <c r="D85" s="245" t="s">
        <v>253</v>
      </c>
      <c r="E85" s="246" t="s">
        <v>2561</v>
      </c>
      <c r="F85" s="247" t="s">
        <v>2562</v>
      </c>
      <c r="G85" s="248" t="s">
        <v>223</v>
      </c>
      <c r="H85" s="249">
        <v>12.1</v>
      </c>
      <c r="I85" s="250"/>
      <c r="J85" s="251">
        <f>ROUND(I85*H85,2)</f>
        <v>0</v>
      </c>
      <c r="K85" s="247" t="s">
        <v>180</v>
      </c>
      <c r="L85" s="252"/>
      <c r="M85" s="253" t="s">
        <v>22</v>
      </c>
      <c r="N85" s="254" t="s">
        <v>48</v>
      </c>
      <c r="O85" s="42"/>
      <c r="P85" s="202">
        <f>O85*H85</f>
        <v>0</v>
      </c>
      <c r="Q85" s="202">
        <v>3.2000000000000002E-3</v>
      </c>
      <c r="R85" s="202">
        <f>Q85*H85</f>
        <v>3.8719999999999997E-2</v>
      </c>
      <c r="S85" s="202">
        <v>0</v>
      </c>
      <c r="T85" s="203">
        <f>S85*H85</f>
        <v>0</v>
      </c>
      <c r="AR85" s="24" t="s">
        <v>385</v>
      </c>
      <c r="AT85" s="24" t="s">
        <v>253</v>
      </c>
      <c r="AU85" s="24" t="s">
        <v>86</v>
      </c>
      <c r="AY85" s="24" t="s">
        <v>174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24</v>
      </c>
      <c r="BK85" s="204">
        <f>ROUND(I85*H85,2)</f>
        <v>0</v>
      </c>
      <c r="BL85" s="24" t="s">
        <v>269</v>
      </c>
      <c r="BM85" s="24" t="s">
        <v>2563</v>
      </c>
    </row>
    <row r="86" spans="2:65" s="12" customFormat="1" ht="13.5">
      <c r="B86" s="217"/>
      <c r="C86" s="218"/>
      <c r="D86" s="230" t="s">
        <v>191</v>
      </c>
      <c r="E86" s="218"/>
      <c r="F86" s="241" t="s">
        <v>2564</v>
      </c>
      <c r="G86" s="218"/>
      <c r="H86" s="242">
        <v>12.1</v>
      </c>
      <c r="I86" s="222"/>
      <c r="J86" s="218"/>
      <c r="K86" s="218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191</v>
      </c>
      <c r="AU86" s="227" t="s">
        <v>86</v>
      </c>
      <c r="AV86" s="12" t="s">
        <v>86</v>
      </c>
      <c r="AW86" s="12" t="s">
        <v>6</v>
      </c>
      <c r="AX86" s="12" t="s">
        <v>24</v>
      </c>
      <c r="AY86" s="227" t="s">
        <v>174</v>
      </c>
    </row>
    <row r="87" spans="2:65" s="1" customFormat="1" ht="31.5" customHeight="1">
      <c r="B87" s="41"/>
      <c r="C87" s="193" t="s">
        <v>186</v>
      </c>
      <c r="D87" s="193" t="s">
        <v>176</v>
      </c>
      <c r="E87" s="194" t="s">
        <v>2565</v>
      </c>
      <c r="F87" s="195" t="s">
        <v>2566</v>
      </c>
      <c r="G87" s="196" t="s">
        <v>242</v>
      </c>
      <c r="H87" s="197">
        <v>4.1000000000000002E-2</v>
      </c>
      <c r="I87" s="198"/>
      <c r="J87" s="199">
        <f>ROUND(I87*H87,2)</f>
        <v>0</v>
      </c>
      <c r="K87" s="195" t="s">
        <v>180</v>
      </c>
      <c r="L87" s="61"/>
      <c r="M87" s="200" t="s">
        <v>22</v>
      </c>
      <c r="N87" s="201" t="s">
        <v>48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269</v>
      </c>
      <c r="AT87" s="24" t="s">
        <v>176</v>
      </c>
      <c r="AU87" s="24" t="s">
        <v>86</v>
      </c>
      <c r="AY87" s="24" t="s">
        <v>174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269</v>
      </c>
      <c r="BM87" s="24" t="s">
        <v>2567</v>
      </c>
    </row>
    <row r="88" spans="2:65" s="1" customFormat="1" ht="44.25" customHeight="1">
      <c r="B88" s="41"/>
      <c r="C88" s="193" t="s">
        <v>181</v>
      </c>
      <c r="D88" s="193" t="s">
        <v>176</v>
      </c>
      <c r="E88" s="194" t="s">
        <v>1240</v>
      </c>
      <c r="F88" s="195" t="s">
        <v>1241</v>
      </c>
      <c r="G88" s="196" t="s">
        <v>242</v>
      </c>
      <c r="H88" s="197">
        <v>4.1000000000000002E-2</v>
      </c>
      <c r="I88" s="198"/>
      <c r="J88" s="199">
        <f>ROUND(I88*H88,2)</f>
        <v>0</v>
      </c>
      <c r="K88" s="195" t="s">
        <v>180</v>
      </c>
      <c r="L88" s="61"/>
      <c r="M88" s="200" t="s">
        <v>22</v>
      </c>
      <c r="N88" s="201" t="s">
        <v>48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269</v>
      </c>
      <c r="AT88" s="24" t="s">
        <v>176</v>
      </c>
      <c r="AU88" s="24" t="s">
        <v>86</v>
      </c>
      <c r="AY88" s="24" t="s">
        <v>174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269</v>
      </c>
      <c r="BM88" s="24" t="s">
        <v>2568</v>
      </c>
    </row>
    <row r="89" spans="2:65" s="10" customFormat="1" ht="29.85" customHeight="1">
      <c r="B89" s="176"/>
      <c r="C89" s="177"/>
      <c r="D89" s="190" t="s">
        <v>76</v>
      </c>
      <c r="E89" s="191" t="s">
        <v>2569</v>
      </c>
      <c r="F89" s="191" t="s">
        <v>2570</v>
      </c>
      <c r="G89" s="177"/>
      <c r="H89" s="177"/>
      <c r="I89" s="180"/>
      <c r="J89" s="192">
        <f>BK89</f>
        <v>0</v>
      </c>
      <c r="K89" s="177"/>
      <c r="L89" s="182"/>
      <c r="M89" s="183"/>
      <c r="N89" s="184"/>
      <c r="O89" s="184"/>
      <c r="P89" s="185">
        <f>SUM(P90:P298)</f>
        <v>0</v>
      </c>
      <c r="Q89" s="184"/>
      <c r="R89" s="185">
        <f>SUM(R90:R298)</f>
        <v>4.7039299999999988</v>
      </c>
      <c r="S89" s="184"/>
      <c r="T89" s="186">
        <f>SUM(T90:T298)</f>
        <v>0</v>
      </c>
      <c r="AR89" s="187" t="s">
        <v>86</v>
      </c>
      <c r="AT89" s="188" t="s">
        <v>76</v>
      </c>
      <c r="AU89" s="188" t="s">
        <v>24</v>
      </c>
      <c r="AY89" s="187" t="s">
        <v>174</v>
      </c>
      <c r="BK89" s="189">
        <f>SUM(BK90:BK298)</f>
        <v>0</v>
      </c>
    </row>
    <row r="90" spans="2:65" s="1" customFormat="1" ht="22.5" customHeight="1">
      <c r="B90" s="41"/>
      <c r="C90" s="193" t="s">
        <v>210</v>
      </c>
      <c r="D90" s="193" t="s">
        <v>176</v>
      </c>
      <c r="E90" s="194" t="s">
        <v>2571</v>
      </c>
      <c r="F90" s="195" t="s">
        <v>2572</v>
      </c>
      <c r="G90" s="196" t="s">
        <v>179</v>
      </c>
      <c r="H90" s="197">
        <v>1</v>
      </c>
      <c r="I90" s="198"/>
      <c r="J90" s="199">
        <f>ROUND(I90*H90,2)</f>
        <v>0</v>
      </c>
      <c r="K90" s="195" t="s">
        <v>180</v>
      </c>
      <c r="L90" s="61"/>
      <c r="M90" s="200" t="s">
        <v>22</v>
      </c>
      <c r="N90" s="201" t="s">
        <v>48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269</v>
      </c>
      <c r="AT90" s="24" t="s">
        <v>176</v>
      </c>
      <c r="AU90" s="24" t="s">
        <v>86</v>
      </c>
      <c r="AY90" s="24" t="s">
        <v>174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24</v>
      </c>
      <c r="BK90" s="204">
        <f>ROUND(I90*H90,2)</f>
        <v>0</v>
      </c>
      <c r="BL90" s="24" t="s">
        <v>269</v>
      </c>
      <c r="BM90" s="24" t="s">
        <v>2573</v>
      </c>
    </row>
    <row r="91" spans="2:65" s="1" customFormat="1" ht="31.5" customHeight="1">
      <c r="B91" s="41"/>
      <c r="C91" s="245" t="s">
        <v>216</v>
      </c>
      <c r="D91" s="245" t="s">
        <v>253</v>
      </c>
      <c r="E91" s="246" t="s">
        <v>2574</v>
      </c>
      <c r="F91" s="247" t="s">
        <v>2575</v>
      </c>
      <c r="G91" s="248" t="s">
        <v>179</v>
      </c>
      <c r="H91" s="249">
        <v>1</v>
      </c>
      <c r="I91" s="250"/>
      <c r="J91" s="251">
        <f>ROUND(I91*H91,2)</f>
        <v>0</v>
      </c>
      <c r="K91" s="247" t="s">
        <v>180</v>
      </c>
      <c r="L91" s="252"/>
      <c r="M91" s="253" t="s">
        <v>22</v>
      </c>
      <c r="N91" s="254" t="s">
        <v>48</v>
      </c>
      <c r="O91" s="42"/>
      <c r="P91" s="202">
        <f>O91*H91</f>
        <v>0</v>
      </c>
      <c r="Q91" s="202">
        <v>4.4000000000000002E-4</v>
      </c>
      <c r="R91" s="202">
        <f>Q91*H91</f>
        <v>4.4000000000000002E-4</v>
      </c>
      <c r="S91" s="202">
        <v>0</v>
      </c>
      <c r="T91" s="203">
        <f>S91*H91</f>
        <v>0</v>
      </c>
      <c r="AR91" s="24" t="s">
        <v>385</v>
      </c>
      <c r="AT91" s="24" t="s">
        <v>253</v>
      </c>
      <c r="AU91" s="24" t="s">
        <v>86</v>
      </c>
      <c r="AY91" s="24" t="s">
        <v>174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24</v>
      </c>
      <c r="BK91" s="204">
        <f>ROUND(I91*H91,2)</f>
        <v>0</v>
      </c>
      <c r="BL91" s="24" t="s">
        <v>269</v>
      </c>
      <c r="BM91" s="24" t="s">
        <v>2576</v>
      </c>
    </row>
    <row r="92" spans="2:65" s="1" customFormat="1" ht="27">
      <c r="B92" s="41"/>
      <c r="C92" s="63"/>
      <c r="D92" s="230" t="s">
        <v>237</v>
      </c>
      <c r="E92" s="63"/>
      <c r="F92" s="243" t="s">
        <v>2577</v>
      </c>
      <c r="G92" s="63"/>
      <c r="H92" s="63"/>
      <c r="I92" s="163"/>
      <c r="J92" s="63"/>
      <c r="K92" s="63"/>
      <c r="L92" s="61"/>
      <c r="M92" s="244"/>
      <c r="N92" s="42"/>
      <c r="O92" s="42"/>
      <c r="P92" s="42"/>
      <c r="Q92" s="42"/>
      <c r="R92" s="42"/>
      <c r="S92" s="42"/>
      <c r="T92" s="78"/>
      <c r="AT92" s="24" t="s">
        <v>237</v>
      </c>
      <c r="AU92" s="24" t="s">
        <v>86</v>
      </c>
    </row>
    <row r="93" spans="2:65" s="1" customFormat="1" ht="31.5" customHeight="1">
      <c r="B93" s="41"/>
      <c r="C93" s="193" t="s">
        <v>220</v>
      </c>
      <c r="D93" s="193" t="s">
        <v>176</v>
      </c>
      <c r="E93" s="194" t="s">
        <v>2578</v>
      </c>
      <c r="F93" s="195" t="s">
        <v>2579</v>
      </c>
      <c r="G93" s="196" t="s">
        <v>179</v>
      </c>
      <c r="H93" s="197">
        <v>4</v>
      </c>
      <c r="I93" s="198"/>
      <c r="J93" s="199">
        <f t="shared" ref="J93:J121" si="0">ROUND(I93*H93,2)</f>
        <v>0</v>
      </c>
      <c r="K93" s="195" t="s">
        <v>180</v>
      </c>
      <c r="L93" s="61"/>
      <c r="M93" s="200" t="s">
        <v>22</v>
      </c>
      <c r="N93" s="201" t="s">
        <v>48</v>
      </c>
      <c r="O93" s="42"/>
      <c r="P93" s="202">
        <f t="shared" ref="P93:P121" si="1">O93*H93</f>
        <v>0</v>
      </c>
      <c r="Q93" s="202">
        <v>0</v>
      </c>
      <c r="R93" s="202">
        <f t="shared" ref="R93:R121" si="2">Q93*H93</f>
        <v>0</v>
      </c>
      <c r="S93" s="202">
        <v>0</v>
      </c>
      <c r="T93" s="203">
        <f t="shared" ref="T93:T121" si="3">S93*H93</f>
        <v>0</v>
      </c>
      <c r="AR93" s="24" t="s">
        <v>269</v>
      </c>
      <c r="AT93" s="24" t="s">
        <v>176</v>
      </c>
      <c r="AU93" s="24" t="s">
        <v>86</v>
      </c>
      <c r="AY93" s="24" t="s">
        <v>174</v>
      </c>
      <c r="BE93" s="204">
        <f t="shared" ref="BE93:BE121" si="4">IF(N93="základní",J93,0)</f>
        <v>0</v>
      </c>
      <c r="BF93" s="204">
        <f t="shared" ref="BF93:BF121" si="5">IF(N93="snížená",J93,0)</f>
        <v>0</v>
      </c>
      <c r="BG93" s="204">
        <f t="shared" ref="BG93:BG121" si="6">IF(N93="zákl. přenesená",J93,0)</f>
        <v>0</v>
      </c>
      <c r="BH93" s="204">
        <f t="shared" ref="BH93:BH121" si="7">IF(N93="sníž. přenesená",J93,0)</f>
        <v>0</v>
      </c>
      <c r="BI93" s="204">
        <f t="shared" ref="BI93:BI121" si="8">IF(N93="nulová",J93,0)</f>
        <v>0</v>
      </c>
      <c r="BJ93" s="24" t="s">
        <v>24</v>
      </c>
      <c r="BK93" s="204">
        <f t="shared" ref="BK93:BK121" si="9">ROUND(I93*H93,2)</f>
        <v>0</v>
      </c>
      <c r="BL93" s="24" t="s">
        <v>269</v>
      </c>
      <c r="BM93" s="24" t="s">
        <v>2580</v>
      </c>
    </row>
    <row r="94" spans="2:65" s="1" customFormat="1" ht="31.5" customHeight="1">
      <c r="B94" s="41"/>
      <c r="C94" s="245" t="s">
        <v>226</v>
      </c>
      <c r="D94" s="245" t="s">
        <v>253</v>
      </c>
      <c r="E94" s="246" t="s">
        <v>2581</v>
      </c>
      <c r="F94" s="247" t="s">
        <v>2582</v>
      </c>
      <c r="G94" s="248" t="s">
        <v>2583</v>
      </c>
      <c r="H94" s="249">
        <v>1</v>
      </c>
      <c r="I94" s="250"/>
      <c r="J94" s="251">
        <f t="shared" si="0"/>
        <v>0</v>
      </c>
      <c r="K94" s="247" t="s">
        <v>22</v>
      </c>
      <c r="L94" s="252"/>
      <c r="M94" s="253" t="s">
        <v>22</v>
      </c>
      <c r="N94" s="254" t="s">
        <v>48</v>
      </c>
      <c r="O94" s="42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AR94" s="24" t="s">
        <v>385</v>
      </c>
      <c r="AT94" s="24" t="s">
        <v>253</v>
      </c>
      <c r="AU94" s="24" t="s">
        <v>86</v>
      </c>
      <c r="AY94" s="24" t="s">
        <v>174</v>
      </c>
      <c r="BE94" s="204">
        <f t="shared" si="4"/>
        <v>0</v>
      </c>
      <c r="BF94" s="204">
        <f t="shared" si="5"/>
        <v>0</v>
      </c>
      <c r="BG94" s="204">
        <f t="shared" si="6"/>
        <v>0</v>
      </c>
      <c r="BH94" s="204">
        <f t="shared" si="7"/>
        <v>0</v>
      </c>
      <c r="BI94" s="204">
        <f t="shared" si="8"/>
        <v>0</v>
      </c>
      <c r="BJ94" s="24" t="s">
        <v>24</v>
      </c>
      <c r="BK94" s="204">
        <f t="shared" si="9"/>
        <v>0</v>
      </c>
      <c r="BL94" s="24" t="s">
        <v>269</v>
      </c>
      <c r="BM94" s="24" t="s">
        <v>2584</v>
      </c>
    </row>
    <row r="95" spans="2:65" s="1" customFormat="1" ht="22.5" customHeight="1">
      <c r="B95" s="41"/>
      <c r="C95" s="245" t="s">
        <v>230</v>
      </c>
      <c r="D95" s="245" t="s">
        <v>253</v>
      </c>
      <c r="E95" s="246" t="s">
        <v>2585</v>
      </c>
      <c r="F95" s="247" t="s">
        <v>2586</v>
      </c>
      <c r="G95" s="248" t="s">
        <v>2583</v>
      </c>
      <c r="H95" s="249">
        <v>1</v>
      </c>
      <c r="I95" s="250"/>
      <c r="J95" s="251">
        <f t="shared" si="0"/>
        <v>0</v>
      </c>
      <c r="K95" s="247" t="s">
        <v>22</v>
      </c>
      <c r="L95" s="252"/>
      <c r="M95" s="253" t="s">
        <v>22</v>
      </c>
      <c r="N95" s="254" t="s">
        <v>48</v>
      </c>
      <c r="O95" s="42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AR95" s="24" t="s">
        <v>385</v>
      </c>
      <c r="AT95" s="24" t="s">
        <v>253</v>
      </c>
      <c r="AU95" s="24" t="s">
        <v>86</v>
      </c>
      <c r="AY95" s="24" t="s">
        <v>174</v>
      </c>
      <c r="BE95" s="204">
        <f t="shared" si="4"/>
        <v>0</v>
      </c>
      <c r="BF95" s="204">
        <f t="shared" si="5"/>
        <v>0</v>
      </c>
      <c r="BG95" s="204">
        <f t="shared" si="6"/>
        <v>0</v>
      </c>
      <c r="BH95" s="204">
        <f t="shared" si="7"/>
        <v>0</v>
      </c>
      <c r="BI95" s="204">
        <f t="shared" si="8"/>
        <v>0</v>
      </c>
      <c r="BJ95" s="24" t="s">
        <v>24</v>
      </c>
      <c r="BK95" s="204">
        <f t="shared" si="9"/>
        <v>0</v>
      </c>
      <c r="BL95" s="24" t="s">
        <v>269</v>
      </c>
      <c r="BM95" s="24" t="s">
        <v>2587</v>
      </c>
    </row>
    <row r="96" spans="2:65" s="1" customFormat="1" ht="22.5" customHeight="1">
      <c r="B96" s="41"/>
      <c r="C96" s="245" t="s">
        <v>29</v>
      </c>
      <c r="D96" s="245" t="s">
        <v>253</v>
      </c>
      <c r="E96" s="246" t="s">
        <v>2588</v>
      </c>
      <c r="F96" s="247" t="s">
        <v>2589</v>
      </c>
      <c r="G96" s="248" t="s">
        <v>2583</v>
      </c>
      <c r="H96" s="249">
        <v>1</v>
      </c>
      <c r="I96" s="250"/>
      <c r="J96" s="251">
        <f t="shared" si="0"/>
        <v>0</v>
      </c>
      <c r="K96" s="247" t="s">
        <v>22</v>
      </c>
      <c r="L96" s="252"/>
      <c r="M96" s="253" t="s">
        <v>22</v>
      </c>
      <c r="N96" s="254" t="s">
        <v>48</v>
      </c>
      <c r="O96" s="42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AR96" s="24" t="s">
        <v>385</v>
      </c>
      <c r="AT96" s="24" t="s">
        <v>253</v>
      </c>
      <c r="AU96" s="24" t="s">
        <v>86</v>
      </c>
      <c r="AY96" s="24" t="s">
        <v>174</v>
      </c>
      <c r="BE96" s="204">
        <f t="shared" si="4"/>
        <v>0</v>
      </c>
      <c r="BF96" s="204">
        <f t="shared" si="5"/>
        <v>0</v>
      </c>
      <c r="BG96" s="204">
        <f t="shared" si="6"/>
        <v>0</v>
      </c>
      <c r="BH96" s="204">
        <f t="shared" si="7"/>
        <v>0</v>
      </c>
      <c r="BI96" s="204">
        <f t="shared" si="8"/>
        <v>0</v>
      </c>
      <c r="BJ96" s="24" t="s">
        <v>24</v>
      </c>
      <c r="BK96" s="204">
        <f t="shared" si="9"/>
        <v>0</v>
      </c>
      <c r="BL96" s="24" t="s">
        <v>269</v>
      </c>
      <c r="BM96" s="24" t="s">
        <v>2590</v>
      </c>
    </row>
    <row r="97" spans="2:65" s="1" customFormat="1" ht="22.5" customHeight="1">
      <c r="B97" s="41"/>
      <c r="C97" s="245" t="s">
        <v>239</v>
      </c>
      <c r="D97" s="245" t="s">
        <v>253</v>
      </c>
      <c r="E97" s="246" t="s">
        <v>2591</v>
      </c>
      <c r="F97" s="247" t="s">
        <v>2592</v>
      </c>
      <c r="G97" s="248" t="s">
        <v>2583</v>
      </c>
      <c r="H97" s="249">
        <v>1</v>
      </c>
      <c r="I97" s="250"/>
      <c r="J97" s="251">
        <f t="shared" si="0"/>
        <v>0</v>
      </c>
      <c r="K97" s="247" t="s">
        <v>22</v>
      </c>
      <c r="L97" s="252"/>
      <c r="M97" s="253" t="s">
        <v>22</v>
      </c>
      <c r="N97" s="254" t="s">
        <v>48</v>
      </c>
      <c r="O97" s="42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AR97" s="24" t="s">
        <v>385</v>
      </c>
      <c r="AT97" s="24" t="s">
        <v>253</v>
      </c>
      <c r="AU97" s="24" t="s">
        <v>86</v>
      </c>
      <c r="AY97" s="24" t="s">
        <v>174</v>
      </c>
      <c r="BE97" s="204">
        <f t="shared" si="4"/>
        <v>0</v>
      </c>
      <c r="BF97" s="204">
        <f t="shared" si="5"/>
        <v>0</v>
      </c>
      <c r="BG97" s="204">
        <f t="shared" si="6"/>
        <v>0</v>
      </c>
      <c r="BH97" s="204">
        <f t="shared" si="7"/>
        <v>0</v>
      </c>
      <c r="BI97" s="204">
        <f t="shared" si="8"/>
        <v>0</v>
      </c>
      <c r="BJ97" s="24" t="s">
        <v>24</v>
      </c>
      <c r="BK97" s="204">
        <f t="shared" si="9"/>
        <v>0</v>
      </c>
      <c r="BL97" s="24" t="s">
        <v>269</v>
      </c>
      <c r="BM97" s="24" t="s">
        <v>2593</v>
      </c>
    </row>
    <row r="98" spans="2:65" s="1" customFormat="1" ht="22.5" customHeight="1">
      <c r="B98" s="41"/>
      <c r="C98" s="193" t="s">
        <v>244</v>
      </c>
      <c r="D98" s="193" t="s">
        <v>176</v>
      </c>
      <c r="E98" s="194" t="s">
        <v>2594</v>
      </c>
      <c r="F98" s="195" t="s">
        <v>2595</v>
      </c>
      <c r="G98" s="196" t="s">
        <v>179</v>
      </c>
      <c r="H98" s="197">
        <v>4</v>
      </c>
      <c r="I98" s="198"/>
      <c r="J98" s="199">
        <f t="shared" si="0"/>
        <v>0</v>
      </c>
      <c r="K98" s="195" t="s">
        <v>180</v>
      </c>
      <c r="L98" s="61"/>
      <c r="M98" s="200" t="s">
        <v>22</v>
      </c>
      <c r="N98" s="201" t="s">
        <v>48</v>
      </c>
      <c r="O98" s="42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AR98" s="24" t="s">
        <v>269</v>
      </c>
      <c r="AT98" s="24" t="s">
        <v>176</v>
      </c>
      <c r="AU98" s="24" t="s">
        <v>86</v>
      </c>
      <c r="AY98" s="24" t="s">
        <v>174</v>
      </c>
      <c r="BE98" s="204">
        <f t="shared" si="4"/>
        <v>0</v>
      </c>
      <c r="BF98" s="204">
        <f t="shared" si="5"/>
        <v>0</v>
      </c>
      <c r="BG98" s="204">
        <f t="shared" si="6"/>
        <v>0</v>
      </c>
      <c r="BH98" s="204">
        <f t="shared" si="7"/>
        <v>0</v>
      </c>
      <c r="BI98" s="204">
        <f t="shared" si="8"/>
        <v>0</v>
      </c>
      <c r="BJ98" s="24" t="s">
        <v>24</v>
      </c>
      <c r="BK98" s="204">
        <f t="shared" si="9"/>
        <v>0</v>
      </c>
      <c r="BL98" s="24" t="s">
        <v>269</v>
      </c>
      <c r="BM98" s="24" t="s">
        <v>2596</v>
      </c>
    </row>
    <row r="99" spans="2:65" s="1" customFormat="1" ht="22.5" customHeight="1">
      <c r="B99" s="41"/>
      <c r="C99" s="245" t="s">
        <v>248</v>
      </c>
      <c r="D99" s="245" t="s">
        <v>253</v>
      </c>
      <c r="E99" s="246" t="s">
        <v>2597</v>
      </c>
      <c r="F99" s="247" t="s">
        <v>2598</v>
      </c>
      <c r="G99" s="248" t="s">
        <v>2583</v>
      </c>
      <c r="H99" s="249">
        <v>1</v>
      </c>
      <c r="I99" s="250"/>
      <c r="J99" s="251">
        <f t="shared" si="0"/>
        <v>0</v>
      </c>
      <c r="K99" s="247" t="s">
        <v>22</v>
      </c>
      <c r="L99" s="252"/>
      <c r="M99" s="253" t="s">
        <v>22</v>
      </c>
      <c r="N99" s="254" t="s">
        <v>48</v>
      </c>
      <c r="O99" s="42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AR99" s="24" t="s">
        <v>385</v>
      </c>
      <c r="AT99" s="24" t="s">
        <v>253</v>
      </c>
      <c r="AU99" s="24" t="s">
        <v>86</v>
      </c>
      <c r="AY99" s="24" t="s">
        <v>174</v>
      </c>
      <c r="BE99" s="204">
        <f t="shared" si="4"/>
        <v>0</v>
      </c>
      <c r="BF99" s="204">
        <f t="shared" si="5"/>
        <v>0</v>
      </c>
      <c r="BG99" s="204">
        <f t="shared" si="6"/>
        <v>0</v>
      </c>
      <c r="BH99" s="204">
        <f t="shared" si="7"/>
        <v>0</v>
      </c>
      <c r="BI99" s="204">
        <f t="shared" si="8"/>
        <v>0</v>
      </c>
      <c r="BJ99" s="24" t="s">
        <v>24</v>
      </c>
      <c r="BK99" s="204">
        <f t="shared" si="9"/>
        <v>0</v>
      </c>
      <c r="BL99" s="24" t="s">
        <v>269</v>
      </c>
      <c r="BM99" s="24" t="s">
        <v>2599</v>
      </c>
    </row>
    <row r="100" spans="2:65" s="1" customFormat="1" ht="22.5" customHeight="1">
      <c r="B100" s="41"/>
      <c r="C100" s="245" t="s">
        <v>252</v>
      </c>
      <c r="D100" s="245" t="s">
        <v>253</v>
      </c>
      <c r="E100" s="246" t="s">
        <v>2600</v>
      </c>
      <c r="F100" s="247" t="s">
        <v>2601</v>
      </c>
      <c r="G100" s="248" t="s">
        <v>2583</v>
      </c>
      <c r="H100" s="249">
        <v>2</v>
      </c>
      <c r="I100" s="250"/>
      <c r="J100" s="251">
        <f t="shared" si="0"/>
        <v>0</v>
      </c>
      <c r="K100" s="247" t="s">
        <v>22</v>
      </c>
      <c r="L100" s="252"/>
      <c r="M100" s="253" t="s">
        <v>22</v>
      </c>
      <c r="N100" s="254" t="s">
        <v>48</v>
      </c>
      <c r="O100" s="42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AR100" s="24" t="s">
        <v>385</v>
      </c>
      <c r="AT100" s="24" t="s">
        <v>253</v>
      </c>
      <c r="AU100" s="24" t="s">
        <v>86</v>
      </c>
      <c r="AY100" s="24" t="s">
        <v>174</v>
      </c>
      <c r="BE100" s="204">
        <f t="shared" si="4"/>
        <v>0</v>
      </c>
      <c r="BF100" s="204">
        <f t="shared" si="5"/>
        <v>0</v>
      </c>
      <c r="BG100" s="204">
        <f t="shared" si="6"/>
        <v>0</v>
      </c>
      <c r="BH100" s="204">
        <f t="shared" si="7"/>
        <v>0</v>
      </c>
      <c r="BI100" s="204">
        <f t="shared" si="8"/>
        <v>0</v>
      </c>
      <c r="BJ100" s="24" t="s">
        <v>24</v>
      </c>
      <c r="BK100" s="204">
        <f t="shared" si="9"/>
        <v>0</v>
      </c>
      <c r="BL100" s="24" t="s">
        <v>269</v>
      </c>
      <c r="BM100" s="24" t="s">
        <v>2602</v>
      </c>
    </row>
    <row r="101" spans="2:65" s="1" customFormat="1" ht="22.5" customHeight="1">
      <c r="B101" s="41"/>
      <c r="C101" s="245" t="s">
        <v>10</v>
      </c>
      <c r="D101" s="245" t="s">
        <v>253</v>
      </c>
      <c r="E101" s="246" t="s">
        <v>2603</v>
      </c>
      <c r="F101" s="247" t="s">
        <v>2604</v>
      </c>
      <c r="G101" s="248" t="s">
        <v>2583</v>
      </c>
      <c r="H101" s="249">
        <v>1</v>
      </c>
      <c r="I101" s="250"/>
      <c r="J101" s="251">
        <f t="shared" si="0"/>
        <v>0</v>
      </c>
      <c r="K101" s="247" t="s">
        <v>22</v>
      </c>
      <c r="L101" s="252"/>
      <c r="M101" s="253" t="s">
        <v>22</v>
      </c>
      <c r="N101" s="254" t="s">
        <v>48</v>
      </c>
      <c r="O101" s="42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AR101" s="24" t="s">
        <v>385</v>
      </c>
      <c r="AT101" s="24" t="s">
        <v>253</v>
      </c>
      <c r="AU101" s="24" t="s">
        <v>86</v>
      </c>
      <c r="AY101" s="24" t="s">
        <v>174</v>
      </c>
      <c r="BE101" s="204">
        <f t="shared" si="4"/>
        <v>0</v>
      </c>
      <c r="BF101" s="204">
        <f t="shared" si="5"/>
        <v>0</v>
      </c>
      <c r="BG101" s="204">
        <f t="shared" si="6"/>
        <v>0</v>
      </c>
      <c r="BH101" s="204">
        <f t="shared" si="7"/>
        <v>0</v>
      </c>
      <c r="BI101" s="204">
        <f t="shared" si="8"/>
        <v>0</v>
      </c>
      <c r="BJ101" s="24" t="s">
        <v>24</v>
      </c>
      <c r="BK101" s="204">
        <f t="shared" si="9"/>
        <v>0</v>
      </c>
      <c r="BL101" s="24" t="s">
        <v>269</v>
      </c>
      <c r="BM101" s="24" t="s">
        <v>2605</v>
      </c>
    </row>
    <row r="102" spans="2:65" s="1" customFormat="1" ht="22.5" customHeight="1">
      <c r="B102" s="41"/>
      <c r="C102" s="193" t="s">
        <v>269</v>
      </c>
      <c r="D102" s="193" t="s">
        <v>176</v>
      </c>
      <c r="E102" s="194" t="s">
        <v>2606</v>
      </c>
      <c r="F102" s="195" t="s">
        <v>2607</v>
      </c>
      <c r="G102" s="196" t="s">
        <v>179</v>
      </c>
      <c r="H102" s="197">
        <v>3</v>
      </c>
      <c r="I102" s="198"/>
      <c r="J102" s="199">
        <f t="shared" si="0"/>
        <v>0</v>
      </c>
      <c r="K102" s="195" t="s">
        <v>180</v>
      </c>
      <c r="L102" s="61"/>
      <c r="M102" s="200" t="s">
        <v>22</v>
      </c>
      <c r="N102" s="201" t="s">
        <v>48</v>
      </c>
      <c r="O102" s="42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AR102" s="24" t="s">
        <v>269</v>
      </c>
      <c r="AT102" s="24" t="s">
        <v>176</v>
      </c>
      <c r="AU102" s="24" t="s">
        <v>86</v>
      </c>
      <c r="AY102" s="24" t="s">
        <v>174</v>
      </c>
      <c r="BE102" s="204">
        <f t="shared" si="4"/>
        <v>0</v>
      </c>
      <c r="BF102" s="204">
        <f t="shared" si="5"/>
        <v>0</v>
      </c>
      <c r="BG102" s="204">
        <f t="shared" si="6"/>
        <v>0</v>
      </c>
      <c r="BH102" s="204">
        <f t="shared" si="7"/>
        <v>0</v>
      </c>
      <c r="BI102" s="204">
        <f t="shared" si="8"/>
        <v>0</v>
      </c>
      <c r="BJ102" s="24" t="s">
        <v>24</v>
      </c>
      <c r="BK102" s="204">
        <f t="shared" si="9"/>
        <v>0</v>
      </c>
      <c r="BL102" s="24" t="s">
        <v>269</v>
      </c>
      <c r="BM102" s="24" t="s">
        <v>2608</v>
      </c>
    </row>
    <row r="103" spans="2:65" s="1" customFormat="1" ht="22.5" customHeight="1">
      <c r="B103" s="41"/>
      <c r="C103" s="245" t="s">
        <v>275</v>
      </c>
      <c r="D103" s="245" t="s">
        <v>253</v>
      </c>
      <c r="E103" s="246" t="s">
        <v>2609</v>
      </c>
      <c r="F103" s="247" t="s">
        <v>2610</v>
      </c>
      <c r="G103" s="248" t="s">
        <v>2583</v>
      </c>
      <c r="H103" s="249">
        <v>3</v>
      </c>
      <c r="I103" s="250"/>
      <c r="J103" s="251">
        <f t="shared" si="0"/>
        <v>0</v>
      </c>
      <c r="K103" s="247" t="s">
        <v>22</v>
      </c>
      <c r="L103" s="252"/>
      <c r="M103" s="253" t="s">
        <v>22</v>
      </c>
      <c r="N103" s="254" t="s">
        <v>48</v>
      </c>
      <c r="O103" s="42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AR103" s="24" t="s">
        <v>385</v>
      </c>
      <c r="AT103" s="24" t="s">
        <v>253</v>
      </c>
      <c r="AU103" s="24" t="s">
        <v>86</v>
      </c>
      <c r="AY103" s="24" t="s">
        <v>174</v>
      </c>
      <c r="BE103" s="204">
        <f t="shared" si="4"/>
        <v>0</v>
      </c>
      <c r="BF103" s="204">
        <f t="shared" si="5"/>
        <v>0</v>
      </c>
      <c r="BG103" s="204">
        <f t="shared" si="6"/>
        <v>0</v>
      </c>
      <c r="BH103" s="204">
        <f t="shared" si="7"/>
        <v>0</v>
      </c>
      <c r="BI103" s="204">
        <f t="shared" si="8"/>
        <v>0</v>
      </c>
      <c r="BJ103" s="24" t="s">
        <v>24</v>
      </c>
      <c r="BK103" s="204">
        <f t="shared" si="9"/>
        <v>0</v>
      </c>
      <c r="BL103" s="24" t="s">
        <v>269</v>
      </c>
      <c r="BM103" s="24" t="s">
        <v>2611</v>
      </c>
    </row>
    <row r="104" spans="2:65" s="1" customFormat="1" ht="31.5" customHeight="1">
      <c r="B104" s="41"/>
      <c r="C104" s="193" t="s">
        <v>282</v>
      </c>
      <c r="D104" s="193" t="s">
        <v>176</v>
      </c>
      <c r="E104" s="194" t="s">
        <v>2612</v>
      </c>
      <c r="F104" s="195" t="s">
        <v>2613</v>
      </c>
      <c r="G104" s="196" t="s">
        <v>179</v>
      </c>
      <c r="H104" s="197">
        <v>1</v>
      </c>
      <c r="I104" s="198"/>
      <c r="J104" s="199">
        <f t="shared" si="0"/>
        <v>0</v>
      </c>
      <c r="K104" s="195" t="s">
        <v>180</v>
      </c>
      <c r="L104" s="61"/>
      <c r="M104" s="200" t="s">
        <v>22</v>
      </c>
      <c r="N104" s="201" t="s">
        <v>48</v>
      </c>
      <c r="O104" s="42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AR104" s="24" t="s">
        <v>269</v>
      </c>
      <c r="AT104" s="24" t="s">
        <v>176</v>
      </c>
      <c r="AU104" s="24" t="s">
        <v>86</v>
      </c>
      <c r="AY104" s="24" t="s">
        <v>174</v>
      </c>
      <c r="BE104" s="204">
        <f t="shared" si="4"/>
        <v>0</v>
      </c>
      <c r="BF104" s="204">
        <f t="shared" si="5"/>
        <v>0</v>
      </c>
      <c r="BG104" s="204">
        <f t="shared" si="6"/>
        <v>0</v>
      </c>
      <c r="BH104" s="204">
        <f t="shared" si="7"/>
        <v>0</v>
      </c>
      <c r="BI104" s="204">
        <f t="shared" si="8"/>
        <v>0</v>
      </c>
      <c r="BJ104" s="24" t="s">
        <v>24</v>
      </c>
      <c r="BK104" s="204">
        <f t="shared" si="9"/>
        <v>0</v>
      </c>
      <c r="BL104" s="24" t="s">
        <v>269</v>
      </c>
      <c r="BM104" s="24" t="s">
        <v>2614</v>
      </c>
    </row>
    <row r="105" spans="2:65" s="1" customFormat="1" ht="22.5" customHeight="1">
      <c r="B105" s="41"/>
      <c r="C105" s="245" t="s">
        <v>291</v>
      </c>
      <c r="D105" s="245" t="s">
        <v>253</v>
      </c>
      <c r="E105" s="246" t="s">
        <v>2615</v>
      </c>
      <c r="F105" s="247" t="s">
        <v>2616</v>
      </c>
      <c r="G105" s="248" t="s">
        <v>2583</v>
      </c>
      <c r="H105" s="249">
        <v>1</v>
      </c>
      <c r="I105" s="250"/>
      <c r="J105" s="251">
        <f t="shared" si="0"/>
        <v>0</v>
      </c>
      <c r="K105" s="247" t="s">
        <v>22</v>
      </c>
      <c r="L105" s="252"/>
      <c r="M105" s="253" t="s">
        <v>22</v>
      </c>
      <c r="N105" s="254" t="s">
        <v>48</v>
      </c>
      <c r="O105" s="42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AR105" s="24" t="s">
        <v>385</v>
      </c>
      <c r="AT105" s="24" t="s">
        <v>253</v>
      </c>
      <c r="AU105" s="24" t="s">
        <v>86</v>
      </c>
      <c r="AY105" s="24" t="s">
        <v>174</v>
      </c>
      <c r="BE105" s="204">
        <f t="shared" si="4"/>
        <v>0</v>
      </c>
      <c r="BF105" s="204">
        <f t="shared" si="5"/>
        <v>0</v>
      </c>
      <c r="BG105" s="204">
        <f t="shared" si="6"/>
        <v>0</v>
      </c>
      <c r="BH105" s="204">
        <f t="shared" si="7"/>
        <v>0</v>
      </c>
      <c r="BI105" s="204">
        <f t="shared" si="8"/>
        <v>0</v>
      </c>
      <c r="BJ105" s="24" t="s">
        <v>24</v>
      </c>
      <c r="BK105" s="204">
        <f t="shared" si="9"/>
        <v>0</v>
      </c>
      <c r="BL105" s="24" t="s">
        <v>269</v>
      </c>
      <c r="BM105" s="24" t="s">
        <v>2617</v>
      </c>
    </row>
    <row r="106" spans="2:65" s="1" customFormat="1" ht="22.5" customHeight="1">
      <c r="B106" s="41"/>
      <c r="C106" s="193" t="s">
        <v>296</v>
      </c>
      <c r="D106" s="193" t="s">
        <v>176</v>
      </c>
      <c r="E106" s="194" t="s">
        <v>2618</v>
      </c>
      <c r="F106" s="195" t="s">
        <v>2619</v>
      </c>
      <c r="G106" s="196" t="s">
        <v>179</v>
      </c>
      <c r="H106" s="197">
        <v>10</v>
      </c>
      <c r="I106" s="198"/>
      <c r="J106" s="199">
        <f t="shared" si="0"/>
        <v>0</v>
      </c>
      <c r="K106" s="195" t="s">
        <v>180</v>
      </c>
      <c r="L106" s="61"/>
      <c r="M106" s="200" t="s">
        <v>22</v>
      </c>
      <c r="N106" s="201" t="s">
        <v>48</v>
      </c>
      <c r="O106" s="42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AR106" s="24" t="s">
        <v>269</v>
      </c>
      <c r="AT106" s="24" t="s">
        <v>176</v>
      </c>
      <c r="AU106" s="24" t="s">
        <v>86</v>
      </c>
      <c r="AY106" s="24" t="s">
        <v>174</v>
      </c>
      <c r="BE106" s="204">
        <f t="shared" si="4"/>
        <v>0</v>
      </c>
      <c r="BF106" s="204">
        <f t="shared" si="5"/>
        <v>0</v>
      </c>
      <c r="BG106" s="204">
        <f t="shared" si="6"/>
        <v>0</v>
      </c>
      <c r="BH106" s="204">
        <f t="shared" si="7"/>
        <v>0</v>
      </c>
      <c r="BI106" s="204">
        <f t="shared" si="8"/>
        <v>0</v>
      </c>
      <c r="BJ106" s="24" t="s">
        <v>24</v>
      </c>
      <c r="BK106" s="204">
        <f t="shared" si="9"/>
        <v>0</v>
      </c>
      <c r="BL106" s="24" t="s">
        <v>269</v>
      </c>
      <c r="BM106" s="24" t="s">
        <v>2620</v>
      </c>
    </row>
    <row r="107" spans="2:65" s="1" customFormat="1" ht="22.5" customHeight="1">
      <c r="B107" s="41"/>
      <c r="C107" s="245" t="s">
        <v>9</v>
      </c>
      <c r="D107" s="245" t="s">
        <v>253</v>
      </c>
      <c r="E107" s="246" t="s">
        <v>2621</v>
      </c>
      <c r="F107" s="247" t="s">
        <v>2622</v>
      </c>
      <c r="G107" s="248" t="s">
        <v>2583</v>
      </c>
      <c r="H107" s="249">
        <v>10</v>
      </c>
      <c r="I107" s="250"/>
      <c r="J107" s="251">
        <f t="shared" si="0"/>
        <v>0</v>
      </c>
      <c r="K107" s="247" t="s">
        <v>22</v>
      </c>
      <c r="L107" s="252"/>
      <c r="M107" s="253" t="s">
        <v>22</v>
      </c>
      <c r="N107" s="254" t="s">
        <v>48</v>
      </c>
      <c r="O107" s="42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AR107" s="24" t="s">
        <v>385</v>
      </c>
      <c r="AT107" s="24" t="s">
        <v>253</v>
      </c>
      <c r="AU107" s="24" t="s">
        <v>86</v>
      </c>
      <c r="AY107" s="24" t="s">
        <v>174</v>
      </c>
      <c r="BE107" s="204">
        <f t="shared" si="4"/>
        <v>0</v>
      </c>
      <c r="BF107" s="204">
        <f t="shared" si="5"/>
        <v>0</v>
      </c>
      <c r="BG107" s="204">
        <f t="shared" si="6"/>
        <v>0</v>
      </c>
      <c r="BH107" s="204">
        <f t="shared" si="7"/>
        <v>0</v>
      </c>
      <c r="BI107" s="204">
        <f t="shared" si="8"/>
        <v>0</v>
      </c>
      <c r="BJ107" s="24" t="s">
        <v>24</v>
      </c>
      <c r="BK107" s="204">
        <f t="shared" si="9"/>
        <v>0</v>
      </c>
      <c r="BL107" s="24" t="s">
        <v>269</v>
      </c>
      <c r="BM107" s="24" t="s">
        <v>2623</v>
      </c>
    </row>
    <row r="108" spans="2:65" s="1" customFormat="1" ht="31.5" customHeight="1">
      <c r="B108" s="41"/>
      <c r="C108" s="193" t="s">
        <v>327</v>
      </c>
      <c r="D108" s="193" t="s">
        <v>176</v>
      </c>
      <c r="E108" s="194" t="s">
        <v>2624</v>
      </c>
      <c r="F108" s="195" t="s">
        <v>2625</v>
      </c>
      <c r="G108" s="196" t="s">
        <v>179</v>
      </c>
      <c r="H108" s="197">
        <v>2</v>
      </c>
      <c r="I108" s="198"/>
      <c r="J108" s="199">
        <f t="shared" si="0"/>
        <v>0</v>
      </c>
      <c r="K108" s="195" t="s">
        <v>180</v>
      </c>
      <c r="L108" s="61"/>
      <c r="M108" s="200" t="s">
        <v>22</v>
      </c>
      <c r="N108" s="201" t="s">
        <v>48</v>
      </c>
      <c r="O108" s="42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AR108" s="24" t="s">
        <v>269</v>
      </c>
      <c r="AT108" s="24" t="s">
        <v>176</v>
      </c>
      <c r="AU108" s="24" t="s">
        <v>86</v>
      </c>
      <c r="AY108" s="24" t="s">
        <v>174</v>
      </c>
      <c r="BE108" s="204">
        <f t="shared" si="4"/>
        <v>0</v>
      </c>
      <c r="BF108" s="204">
        <f t="shared" si="5"/>
        <v>0</v>
      </c>
      <c r="BG108" s="204">
        <f t="shared" si="6"/>
        <v>0</v>
      </c>
      <c r="BH108" s="204">
        <f t="shared" si="7"/>
        <v>0</v>
      </c>
      <c r="BI108" s="204">
        <f t="shared" si="8"/>
        <v>0</v>
      </c>
      <c r="BJ108" s="24" t="s">
        <v>24</v>
      </c>
      <c r="BK108" s="204">
        <f t="shared" si="9"/>
        <v>0</v>
      </c>
      <c r="BL108" s="24" t="s">
        <v>269</v>
      </c>
      <c r="BM108" s="24" t="s">
        <v>2626</v>
      </c>
    </row>
    <row r="109" spans="2:65" s="1" customFormat="1" ht="22.5" customHeight="1">
      <c r="B109" s="41"/>
      <c r="C109" s="245" t="s">
        <v>331</v>
      </c>
      <c r="D109" s="245" t="s">
        <v>253</v>
      </c>
      <c r="E109" s="246" t="s">
        <v>2627</v>
      </c>
      <c r="F109" s="247" t="s">
        <v>2628</v>
      </c>
      <c r="G109" s="248" t="s">
        <v>2583</v>
      </c>
      <c r="H109" s="249">
        <v>2</v>
      </c>
      <c r="I109" s="250"/>
      <c r="J109" s="251">
        <f t="shared" si="0"/>
        <v>0</v>
      </c>
      <c r="K109" s="247" t="s">
        <v>22</v>
      </c>
      <c r="L109" s="252"/>
      <c r="M109" s="253" t="s">
        <v>22</v>
      </c>
      <c r="N109" s="254" t="s">
        <v>48</v>
      </c>
      <c r="O109" s="42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24" t="s">
        <v>385</v>
      </c>
      <c r="AT109" s="24" t="s">
        <v>253</v>
      </c>
      <c r="AU109" s="24" t="s">
        <v>86</v>
      </c>
      <c r="AY109" s="24" t="s">
        <v>174</v>
      </c>
      <c r="BE109" s="204">
        <f t="shared" si="4"/>
        <v>0</v>
      </c>
      <c r="BF109" s="204">
        <f t="shared" si="5"/>
        <v>0</v>
      </c>
      <c r="BG109" s="204">
        <f t="shared" si="6"/>
        <v>0</v>
      </c>
      <c r="BH109" s="204">
        <f t="shared" si="7"/>
        <v>0</v>
      </c>
      <c r="BI109" s="204">
        <f t="shared" si="8"/>
        <v>0</v>
      </c>
      <c r="BJ109" s="24" t="s">
        <v>24</v>
      </c>
      <c r="BK109" s="204">
        <f t="shared" si="9"/>
        <v>0</v>
      </c>
      <c r="BL109" s="24" t="s">
        <v>269</v>
      </c>
      <c r="BM109" s="24" t="s">
        <v>2629</v>
      </c>
    </row>
    <row r="110" spans="2:65" s="1" customFormat="1" ht="22.5" customHeight="1">
      <c r="B110" s="41"/>
      <c r="C110" s="193" t="s">
        <v>335</v>
      </c>
      <c r="D110" s="193" t="s">
        <v>176</v>
      </c>
      <c r="E110" s="194" t="s">
        <v>2630</v>
      </c>
      <c r="F110" s="195" t="s">
        <v>2631</v>
      </c>
      <c r="G110" s="196" t="s">
        <v>179</v>
      </c>
      <c r="H110" s="197">
        <v>23</v>
      </c>
      <c r="I110" s="198"/>
      <c r="J110" s="199">
        <f t="shared" si="0"/>
        <v>0</v>
      </c>
      <c r="K110" s="195" t="s">
        <v>180</v>
      </c>
      <c r="L110" s="61"/>
      <c r="M110" s="200" t="s">
        <v>22</v>
      </c>
      <c r="N110" s="201" t="s">
        <v>48</v>
      </c>
      <c r="O110" s="42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AR110" s="24" t="s">
        <v>269</v>
      </c>
      <c r="AT110" s="24" t="s">
        <v>176</v>
      </c>
      <c r="AU110" s="24" t="s">
        <v>86</v>
      </c>
      <c r="AY110" s="24" t="s">
        <v>174</v>
      </c>
      <c r="BE110" s="204">
        <f t="shared" si="4"/>
        <v>0</v>
      </c>
      <c r="BF110" s="204">
        <f t="shared" si="5"/>
        <v>0</v>
      </c>
      <c r="BG110" s="204">
        <f t="shared" si="6"/>
        <v>0</v>
      </c>
      <c r="BH110" s="204">
        <f t="shared" si="7"/>
        <v>0</v>
      </c>
      <c r="BI110" s="204">
        <f t="shared" si="8"/>
        <v>0</v>
      </c>
      <c r="BJ110" s="24" t="s">
        <v>24</v>
      </c>
      <c r="BK110" s="204">
        <f t="shared" si="9"/>
        <v>0</v>
      </c>
      <c r="BL110" s="24" t="s">
        <v>269</v>
      </c>
      <c r="BM110" s="24" t="s">
        <v>2632</v>
      </c>
    </row>
    <row r="111" spans="2:65" s="1" customFormat="1" ht="22.5" customHeight="1">
      <c r="B111" s="41"/>
      <c r="C111" s="245" t="s">
        <v>339</v>
      </c>
      <c r="D111" s="245" t="s">
        <v>253</v>
      </c>
      <c r="E111" s="246" t="s">
        <v>2633</v>
      </c>
      <c r="F111" s="247" t="s">
        <v>2634</v>
      </c>
      <c r="G111" s="248" t="s">
        <v>179</v>
      </c>
      <c r="H111" s="249">
        <v>5</v>
      </c>
      <c r="I111" s="250"/>
      <c r="J111" s="251">
        <f t="shared" si="0"/>
        <v>0</v>
      </c>
      <c r="K111" s="247" t="s">
        <v>22</v>
      </c>
      <c r="L111" s="252"/>
      <c r="M111" s="253" t="s">
        <v>22</v>
      </c>
      <c r="N111" s="254" t="s">
        <v>48</v>
      </c>
      <c r="O111" s="42"/>
      <c r="P111" s="202">
        <f t="shared" si="1"/>
        <v>0</v>
      </c>
      <c r="Q111" s="202">
        <v>0</v>
      </c>
      <c r="R111" s="202">
        <f t="shared" si="2"/>
        <v>0</v>
      </c>
      <c r="S111" s="202">
        <v>0</v>
      </c>
      <c r="T111" s="203">
        <f t="shared" si="3"/>
        <v>0</v>
      </c>
      <c r="AR111" s="24" t="s">
        <v>385</v>
      </c>
      <c r="AT111" s="24" t="s">
        <v>253</v>
      </c>
      <c r="AU111" s="24" t="s">
        <v>86</v>
      </c>
      <c r="AY111" s="24" t="s">
        <v>174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4" t="s">
        <v>24</v>
      </c>
      <c r="BK111" s="204">
        <f t="shared" si="9"/>
        <v>0</v>
      </c>
      <c r="BL111" s="24" t="s">
        <v>269</v>
      </c>
      <c r="BM111" s="24" t="s">
        <v>2635</v>
      </c>
    </row>
    <row r="112" spans="2:65" s="1" customFormat="1" ht="22.5" customHeight="1">
      <c r="B112" s="41"/>
      <c r="C112" s="245" t="s">
        <v>343</v>
      </c>
      <c r="D112" s="245" t="s">
        <v>253</v>
      </c>
      <c r="E112" s="246" t="s">
        <v>2636</v>
      </c>
      <c r="F112" s="247" t="s">
        <v>2637</v>
      </c>
      <c r="G112" s="248" t="s">
        <v>179</v>
      </c>
      <c r="H112" s="249">
        <v>6</v>
      </c>
      <c r="I112" s="250"/>
      <c r="J112" s="251">
        <f t="shared" si="0"/>
        <v>0</v>
      </c>
      <c r="K112" s="247" t="s">
        <v>22</v>
      </c>
      <c r="L112" s="252"/>
      <c r="M112" s="253" t="s">
        <v>22</v>
      </c>
      <c r="N112" s="254" t="s">
        <v>48</v>
      </c>
      <c r="O112" s="42"/>
      <c r="P112" s="202">
        <f t="shared" si="1"/>
        <v>0</v>
      </c>
      <c r="Q112" s="202">
        <v>0</v>
      </c>
      <c r="R112" s="202">
        <f t="shared" si="2"/>
        <v>0</v>
      </c>
      <c r="S112" s="202">
        <v>0</v>
      </c>
      <c r="T112" s="203">
        <f t="shared" si="3"/>
        <v>0</v>
      </c>
      <c r="AR112" s="24" t="s">
        <v>385</v>
      </c>
      <c r="AT112" s="24" t="s">
        <v>253</v>
      </c>
      <c r="AU112" s="24" t="s">
        <v>86</v>
      </c>
      <c r="AY112" s="24" t="s">
        <v>174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4" t="s">
        <v>24</v>
      </c>
      <c r="BK112" s="204">
        <f t="shared" si="9"/>
        <v>0</v>
      </c>
      <c r="BL112" s="24" t="s">
        <v>269</v>
      </c>
      <c r="BM112" s="24" t="s">
        <v>2638</v>
      </c>
    </row>
    <row r="113" spans="2:65" s="1" customFormat="1" ht="22.5" customHeight="1">
      <c r="B113" s="41"/>
      <c r="C113" s="245" t="s">
        <v>349</v>
      </c>
      <c r="D113" s="245" t="s">
        <v>253</v>
      </c>
      <c r="E113" s="246" t="s">
        <v>2639</v>
      </c>
      <c r="F113" s="247" t="s">
        <v>2640</v>
      </c>
      <c r="G113" s="248" t="s">
        <v>179</v>
      </c>
      <c r="H113" s="249">
        <v>12</v>
      </c>
      <c r="I113" s="250"/>
      <c r="J113" s="251">
        <f t="shared" si="0"/>
        <v>0</v>
      </c>
      <c r="K113" s="247" t="s">
        <v>22</v>
      </c>
      <c r="L113" s="252"/>
      <c r="M113" s="253" t="s">
        <v>22</v>
      </c>
      <c r="N113" s="254" t="s">
        <v>48</v>
      </c>
      <c r="O113" s="42"/>
      <c r="P113" s="202">
        <f t="shared" si="1"/>
        <v>0</v>
      </c>
      <c r="Q113" s="202">
        <v>0</v>
      </c>
      <c r="R113" s="202">
        <f t="shared" si="2"/>
        <v>0</v>
      </c>
      <c r="S113" s="202">
        <v>0</v>
      </c>
      <c r="T113" s="203">
        <f t="shared" si="3"/>
        <v>0</v>
      </c>
      <c r="AR113" s="24" t="s">
        <v>385</v>
      </c>
      <c r="AT113" s="24" t="s">
        <v>253</v>
      </c>
      <c r="AU113" s="24" t="s">
        <v>86</v>
      </c>
      <c r="AY113" s="24" t="s">
        <v>174</v>
      </c>
      <c r="BE113" s="204">
        <f t="shared" si="4"/>
        <v>0</v>
      </c>
      <c r="BF113" s="204">
        <f t="shared" si="5"/>
        <v>0</v>
      </c>
      <c r="BG113" s="204">
        <f t="shared" si="6"/>
        <v>0</v>
      </c>
      <c r="BH113" s="204">
        <f t="shared" si="7"/>
        <v>0</v>
      </c>
      <c r="BI113" s="204">
        <f t="shared" si="8"/>
        <v>0</v>
      </c>
      <c r="BJ113" s="24" t="s">
        <v>24</v>
      </c>
      <c r="BK113" s="204">
        <f t="shared" si="9"/>
        <v>0</v>
      </c>
      <c r="BL113" s="24" t="s">
        <v>269</v>
      </c>
      <c r="BM113" s="24" t="s">
        <v>2641</v>
      </c>
    </row>
    <row r="114" spans="2:65" s="1" customFormat="1" ht="31.5" customHeight="1">
      <c r="B114" s="41"/>
      <c r="C114" s="193" t="s">
        <v>358</v>
      </c>
      <c r="D114" s="193" t="s">
        <v>176</v>
      </c>
      <c r="E114" s="194" t="s">
        <v>2642</v>
      </c>
      <c r="F114" s="195" t="s">
        <v>2643</v>
      </c>
      <c r="G114" s="196" t="s">
        <v>179</v>
      </c>
      <c r="H114" s="197">
        <v>4</v>
      </c>
      <c r="I114" s="198"/>
      <c r="J114" s="199">
        <f t="shared" si="0"/>
        <v>0</v>
      </c>
      <c r="K114" s="195" t="s">
        <v>180</v>
      </c>
      <c r="L114" s="61"/>
      <c r="M114" s="200" t="s">
        <v>22</v>
      </c>
      <c r="N114" s="201" t="s">
        <v>48</v>
      </c>
      <c r="O114" s="42"/>
      <c r="P114" s="202">
        <f t="shared" si="1"/>
        <v>0</v>
      </c>
      <c r="Q114" s="202">
        <v>0</v>
      </c>
      <c r="R114" s="202">
        <f t="shared" si="2"/>
        <v>0</v>
      </c>
      <c r="S114" s="202">
        <v>0</v>
      </c>
      <c r="T114" s="203">
        <f t="shared" si="3"/>
        <v>0</v>
      </c>
      <c r="AR114" s="24" t="s">
        <v>269</v>
      </c>
      <c r="AT114" s="24" t="s">
        <v>176</v>
      </c>
      <c r="AU114" s="24" t="s">
        <v>86</v>
      </c>
      <c r="AY114" s="24" t="s">
        <v>174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4" t="s">
        <v>24</v>
      </c>
      <c r="BK114" s="204">
        <f t="shared" si="9"/>
        <v>0</v>
      </c>
      <c r="BL114" s="24" t="s">
        <v>269</v>
      </c>
      <c r="BM114" s="24" t="s">
        <v>2644</v>
      </c>
    </row>
    <row r="115" spans="2:65" s="1" customFormat="1" ht="22.5" customHeight="1">
      <c r="B115" s="41"/>
      <c r="C115" s="245" t="s">
        <v>364</v>
      </c>
      <c r="D115" s="245" t="s">
        <v>253</v>
      </c>
      <c r="E115" s="246" t="s">
        <v>2645</v>
      </c>
      <c r="F115" s="247" t="s">
        <v>2646</v>
      </c>
      <c r="G115" s="248" t="s">
        <v>2583</v>
      </c>
      <c r="H115" s="249">
        <v>2</v>
      </c>
      <c r="I115" s="250"/>
      <c r="J115" s="251">
        <f t="shared" si="0"/>
        <v>0</v>
      </c>
      <c r="K115" s="247" t="s">
        <v>22</v>
      </c>
      <c r="L115" s="252"/>
      <c r="M115" s="253" t="s">
        <v>22</v>
      </c>
      <c r="N115" s="254" t="s">
        <v>48</v>
      </c>
      <c r="O115" s="42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AR115" s="24" t="s">
        <v>385</v>
      </c>
      <c r="AT115" s="24" t="s">
        <v>253</v>
      </c>
      <c r="AU115" s="24" t="s">
        <v>86</v>
      </c>
      <c r="AY115" s="24" t="s">
        <v>174</v>
      </c>
      <c r="BE115" s="204">
        <f t="shared" si="4"/>
        <v>0</v>
      </c>
      <c r="BF115" s="204">
        <f t="shared" si="5"/>
        <v>0</v>
      </c>
      <c r="BG115" s="204">
        <f t="shared" si="6"/>
        <v>0</v>
      </c>
      <c r="BH115" s="204">
        <f t="shared" si="7"/>
        <v>0</v>
      </c>
      <c r="BI115" s="204">
        <f t="shared" si="8"/>
        <v>0</v>
      </c>
      <c r="BJ115" s="24" t="s">
        <v>24</v>
      </c>
      <c r="BK115" s="204">
        <f t="shared" si="9"/>
        <v>0</v>
      </c>
      <c r="BL115" s="24" t="s">
        <v>269</v>
      </c>
      <c r="BM115" s="24" t="s">
        <v>2647</v>
      </c>
    </row>
    <row r="116" spans="2:65" s="1" customFormat="1" ht="22.5" customHeight="1">
      <c r="B116" s="41"/>
      <c r="C116" s="245" t="s">
        <v>369</v>
      </c>
      <c r="D116" s="245" t="s">
        <v>253</v>
      </c>
      <c r="E116" s="246" t="s">
        <v>2648</v>
      </c>
      <c r="F116" s="247" t="s">
        <v>2649</v>
      </c>
      <c r="G116" s="248" t="s">
        <v>2583</v>
      </c>
      <c r="H116" s="249">
        <v>1</v>
      </c>
      <c r="I116" s="250"/>
      <c r="J116" s="251">
        <f t="shared" si="0"/>
        <v>0</v>
      </c>
      <c r="K116" s="247" t="s">
        <v>22</v>
      </c>
      <c r="L116" s="252"/>
      <c r="M116" s="253" t="s">
        <v>22</v>
      </c>
      <c r="N116" s="254" t="s">
        <v>48</v>
      </c>
      <c r="O116" s="42"/>
      <c r="P116" s="202">
        <f t="shared" si="1"/>
        <v>0</v>
      </c>
      <c r="Q116" s="202">
        <v>0</v>
      </c>
      <c r="R116" s="202">
        <f t="shared" si="2"/>
        <v>0</v>
      </c>
      <c r="S116" s="202">
        <v>0</v>
      </c>
      <c r="T116" s="203">
        <f t="shared" si="3"/>
        <v>0</v>
      </c>
      <c r="AR116" s="24" t="s">
        <v>385</v>
      </c>
      <c r="AT116" s="24" t="s">
        <v>253</v>
      </c>
      <c r="AU116" s="24" t="s">
        <v>86</v>
      </c>
      <c r="AY116" s="24" t="s">
        <v>174</v>
      </c>
      <c r="BE116" s="204">
        <f t="shared" si="4"/>
        <v>0</v>
      </c>
      <c r="BF116" s="204">
        <f t="shared" si="5"/>
        <v>0</v>
      </c>
      <c r="BG116" s="204">
        <f t="shared" si="6"/>
        <v>0</v>
      </c>
      <c r="BH116" s="204">
        <f t="shared" si="7"/>
        <v>0</v>
      </c>
      <c r="BI116" s="204">
        <f t="shared" si="8"/>
        <v>0</v>
      </c>
      <c r="BJ116" s="24" t="s">
        <v>24</v>
      </c>
      <c r="BK116" s="204">
        <f t="shared" si="9"/>
        <v>0</v>
      </c>
      <c r="BL116" s="24" t="s">
        <v>269</v>
      </c>
      <c r="BM116" s="24" t="s">
        <v>2650</v>
      </c>
    </row>
    <row r="117" spans="2:65" s="1" customFormat="1" ht="22.5" customHeight="1">
      <c r="B117" s="41"/>
      <c r="C117" s="245" t="s">
        <v>379</v>
      </c>
      <c r="D117" s="245" t="s">
        <v>253</v>
      </c>
      <c r="E117" s="246" t="s">
        <v>2651</v>
      </c>
      <c r="F117" s="247" t="s">
        <v>2652</v>
      </c>
      <c r="G117" s="248" t="s">
        <v>2583</v>
      </c>
      <c r="H117" s="249">
        <v>1</v>
      </c>
      <c r="I117" s="250"/>
      <c r="J117" s="251">
        <f t="shared" si="0"/>
        <v>0</v>
      </c>
      <c r="K117" s="247" t="s">
        <v>22</v>
      </c>
      <c r="L117" s="252"/>
      <c r="M117" s="253" t="s">
        <v>22</v>
      </c>
      <c r="N117" s="254" t="s">
        <v>48</v>
      </c>
      <c r="O117" s="42"/>
      <c r="P117" s="202">
        <f t="shared" si="1"/>
        <v>0</v>
      </c>
      <c r="Q117" s="202">
        <v>0</v>
      </c>
      <c r="R117" s="202">
        <f t="shared" si="2"/>
        <v>0</v>
      </c>
      <c r="S117" s="202">
        <v>0</v>
      </c>
      <c r="T117" s="203">
        <f t="shared" si="3"/>
        <v>0</v>
      </c>
      <c r="AR117" s="24" t="s">
        <v>385</v>
      </c>
      <c r="AT117" s="24" t="s">
        <v>253</v>
      </c>
      <c r="AU117" s="24" t="s">
        <v>86</v>
      </c>
      <c r="AY117" s="24" t="s">
        <v>174</v>
      </c>
      <c r="BE117" s="204">
        <f t="shared" si="4"/>
        <v>0</v>
      </c>
      <c r="BF117" s="204">
        <f t="shared" si="5"/>
        <v>0</v>
      </c>
      <c r="BG117" s="204">
        <f t="shared" si="6"/>
        <v>0</v>
      </c>
      <c r="BH117" s="204">
        <f t="shared" si="7"/>
        <v>0</v>
      </c>
      <c r="BI117" s="204">
        <f t="shared" si="8"/>
        <v>0</v>
      </c>
      <c r="BJ117" s="24" t="s">
        <v>24</v>
      </c>
      <c r="BK117" s="204">
        <f t="shared" si="9"/>
        <v>0</v>
      </c>
      <c r="BL117" s="24" t="s">
        <v>269</v>
      </c>
      <c r="BM117" s="24" t="s">
        <v>2653</v>
      </c>
    </row>
    <row r="118" spans="2:65" s="1" customFormat="1" ht="31.5" customHeight="1">
      <c r="B118" s="41"/>
      <c r="C118" s="193" t="s">
        <v>385</v>
      </c>
      <c r="D118" s="193" t="s">
        <v>176</v>
      </c>
      <c r="E118" s="194" t="s">
        <v>2654</v>
      </c>
      <c r="F118" s="195" t="s">
        <v>2655</v>
      </c>
      <c r="G118" s="196" t="s">
        <v>179</v>
      </c>
      <c r="H118" s="197">
        <v>1</v>
      </c>
      <c r="I118" s="198"/>
      <c r="J118" s="199">
        <f t="shared" si="0"/>
        <v>0</v>
      </c>
      <c r="K118" s="195" t="s">
        <v>180</v>
      </c>
      <c r="L118" s="61"/>
      <c r="M118" s="200" t="s">
        <v>22</v>
      </c>
      <c r="N118" s="201" t="s">
        <v>48</v>
      </c>
      <c r="O118" s="42"/>
      <c r="P118" s="202">
        <f t="shared" si="1"/>
        <v>0</v>
      </c>
      <c r="Q118" s="202">
        <v>0</v>
      </c>
      <c r="R118" s="202">
        <f t="shared" si="2"/>
        <v>0</v>
      </c>
      <c r="S118" s="202">
        <v>0</v>
      </c>
      <c r="T118" s="203">
        <f t="shared" si="3"/>
        <v>0</v>
      </c>
      <c r="AR118" s="24" t="s">
        <v>269</v>
      </c>
      <c r="AT118" s="24" t="s">
        <v>176</v>
      </c>
      <c r="AU118" s="24" t="s">
        <v>86</v>
      </c>
      <c r="AY118" s="24" t="s">
        <v>174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24" t="s">
        <v>24</v>
      </c>
      <c r="BK118" s="204">
        <f t="shared" si="9"/>
        <v>0</v>
      </c>
      <c r="BL118" s="24" t="s">
        <v>269</v>
      </c>
      <c r="BM118" s="24" t="s">
        <v>2656</v>
      </c>
    </row>
    <row r="119" spans="2:65" s="1" customFormat="1" ht="22.5" customHeight="1">
      <c r="B119" s="41"/>
      <c r="C119" s="245" t="s">
        <v>389</v>
      </c>
      <c r="D119" s="245" t="s">
        <v>253</v>
      </c>
      <c r="E119" s="246" t="s">
        <v>2657</v>
      </c>
      <c r="F119" s="247" t="s">
        <v>2658</v>
      </c>
      <c r="G119" s="248" t="s">
        <v>2583</v>
      </c>
      <c r="H119" s="249">
        <v>1</v>
      </c>
      <c r="I119" s="250"/>
      <c r="J119" s="251">
        <f t="shared" si="0"/>
        <v>0</v>
      </c>
      <c r="K119" s="247" t="s">
        <v>22</v>
      </c>
      <c r="L119" s="252"/>
      <c r="M119" s="253" t="s">
        <v>22</v>
      </c>
      <c r="N119" s="254" t="s">
        <v>48</v>
      </c>
      <c r="O119" s="42"/>
      <c r="P119" s="202">
        <f t="shared" si="1"/>
        <v>0</v>
      </c>
      <c r="Q119" s="202">
        <v>0</v>
      </c>
      <c r="R119" s="202">
        <f t="shared" si="2"/>
        <v>0</v>
      </c>
      <c r="S119" s="202">
        <v>0</v>
      </c>
      <c r="T119" s="203">
        <f t="shared" si="3"/>
        <v>0</v>
      </c>
      <c r="AR119" s="24" t="s">
        <v>385</v>
      </c>
      <c r="AT119" s="24" t="s">
        <v>253</v>
      </c>
      <c r="AU119" s="24" t="s">
        <v>86</v>
      </c>
      <c r="AY119" s="24" t="s">
        <v>174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24" t="s">
        <v>24</v>
      </c>
      <c r="BK119" s="204">
        <f t="shared" si="9"/>
        <v>0</v>
      </c>
      <c r="BL119" s="24" t="s">
        <v>269</v>
      </c>
      <c r="BM119" s="24" t="s">
        <v>2659</v>
      </c>
    </row>
    <row r="120" spans="2:65" s="1" customFormat="1" ht="31.5" customHeight="1">
      <c r="B120" s="41"/>
      <c r="C120" s="193" t="s">
        <v>399</v>
      </c>
      <c r="D120" s="193" t="s">
        <v>176</v>
      </c>
      <c r="E120" s="194" t="s">
        <v>2660</v>
      </c>
      <c r="F120" s="195" t="s">
        <v>2661</v>
      </c>
      <c r="G120" s="196" t="s">
        <v>551</v>
      </c>
      <c r="H120" s="197">
        <v>12</v>
      </c>
      <c r="I120" s="198"/>
      <c r="J120" s="199">
        <f t="shared" si="0"/>
        <v>0</v>
      </c>
      <c r="K120" s="195" t="s">
        <v>180</v>
      </c>
      <c r="L120" s="61"/>
      <c r="M120" s="200" t="s">
        <v>22</v>
      </c>
      <c r="N120" s="201" t="s">
        <v>48</v>
      </c>
      <c r="O120" s="42"/>
      <c r="P120" s="202">
        <f t="shared" si="1"/>
        <v>0</v>
      </c>
      <c r="Q120" s="202">
        <v>1.75E-3</v>
      </c>
      <c r="R120" s="202">
        <f t="shared" si="2"/>
        <v>2.1000000000000001E-2</v>
      </c>
      <c r="S120" s="202">
        <v>0</v>
      </c>
      <c r="T120" s="203">
        <f t="shared" si="3"/>
        <v>0</v>
      </c>
      <c r="AR120" s="24" t="s">
        <v>269</v>
      </c>
      <c r="AT120" s="24" t="s">
        <v>176</v>
      </c>
      <c r="AU120" s="24" t="s">
        <v>86</v>
      </c>
      <c r="AY120" s="24" t="s">
        <v>174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24" t="s">
        <v>24</v>
      </c>
      <c r="BK120" s="204">
        <f t="shared" si="9"/>
        <v>0</v>
      </c>
      <c r="BL120" s="24" t="s">
        <v>269</v>
      </c>
      <c r="BM120" s="24" t="s">
        <v>2662</v>
      </c>
    </row>
    <row r="121" spans="2:65" s="1" customFormat="1" ht="31.5" customHeight="1">
      <c r="B121" s="41"/>
      <c r="C121" s="193" t="s">
        <v>403</v>
      </c>
      <c r="D121" s="193" t="s">
        <v>176</v>
      </c>
      <c r="E121" s="194" t="s">
        <v>2663</v>
      </c>
      <c r="F121" s="195" t="s">
        <v>2664</v>
      </c>
      <c r="G121" s="196" t="s">
        <v>551</v>
      </c>
      <c r="H121" s="197">
        <v>35</v>
      </c>
      <c r="I121" s="198"/>
      <c r="J121" s="199">
        <f t="shared" si="0"/>
        <v>0</v>
      </c>
      <c r="K121" s="195" t="s">
        <v>180</v>
      </c>
      <c r="L121" s="61"/>
      <c r="M121" s="200" t="s">
        <v>22</v>
      </c>
      <c r="N121" s="201" t="s">
        <v>48</v>
      </c>
      <c r="O121" s="42"/>
      <c r="P121" s="202">
        <f t="shared" si="1"/>
        <v>0</v>
      </c>
      <c r="Q121" s="202">
        <v>3.1199999999999999E-3</v>
      </c>
      <c r="R121" s="202">
        <f t="shared" si="2"/>
        <v>0.10919999999999999</v>
      </c>
      <c r="S121" s="202">
        <v>0</v>
      </c>
      <c r="T121" s="203">
        <f t="shared" si="3"/>
        <v>0</v>
      </c>
      <c r="AR121" s="24" t="s">
        <v>269</v>
      </c>
      <c r="AT121" s="24" t="s">
        <v>176</v>
      </c>
      <c r="AU121" s="24" t="s">
        <v>86</v>
      </c>
      <c r="AY121" s="24" t="s">
        <v>174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24" t="s">
        <v>24</v>
      </c>
      <c r="BK121" s="204">
        <f t="shared" si="9"/>
        <v>0</v>
      </c>
      <c r="BL121" s="24" t="s">
        <v>269</v>
      </c>
      <c r="BM121" s="24" t="s">
        <v>2665</v>
      </c>
    </row>
    <row r="122" spans="2:65" s="12" customFormat="1" ht="13.5">
      <c r="B122" s="217"/>
      <c r="C122" s="218"/>
      <c r="D122" s="207" t="s">
        <v>191</v>
      </c>
      <c r="E122" s="219" t="s">
        <v>22</v>
      </c>
      <c r="F122" s="220" t="s">
        <v>2666</v>
      </c>
      <c r="G122" s="218"/>
      <c r="H122" s="221">
        <v>18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191</v>
      </c>
      <c r="AU122" s="227" t="s">
        <v>86</v>
      </c>
      <c r="AV122" s="12" t="s">
        <v>86</v>
      </c>
      <c r="AW122" s="12" t="s">
        <v>41</v>
      </c>
      <c r="AX122" s="12" t="s">
        <v>77</v>
      </c>
      <c r="AY122" s="227" t="s">
        <v>174</v>
      </c>
    </row>
    <row r="123" spans="2:65" s="12" customFormat="1" ht="13.5">
      <c r="B123" s="217"/>
      <c r="C123" s="218"/>
      <c r="D123" s="207" t="s">
        <v>191</v>
      </c>
      <c r="E123" s="219" t="s">
        <v>22</v>
      </c>
      <c r="F123" s="220" t="s">
        <v>2667</v>
      </c>
      <c r="G123" s="218"/>
      <c r="H123" s="221">
        <v>17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191</v>
      </c>
      <c r="AU123" s="227" t="s">
        <v>86</v>
      </c>
      <c r="AV123" s="12" t="s">
        <v>86</v>
      </c>
      <c r="AW123" s="12" t="s">
        <v>41</v>
      </c>
      <c r="AX123" s="12" t="s">
        <v>77</v>
      </c>
      <c r="AY123" s="227" t="s">
        <v>174</v>
      </c>
    </row>
    <row r="124" spans="2:65" s="13" customFormat="1" ht="13.5">
      <c r="B124" s="228"/>
      <c r="C124" s="229"/>
      <c r="D124" s="230" t="s">
        <v>191</v>
      </c>
      <c r="E124" s="231" t="s">
        <v>22</v>
      </c>
      <c r="F124" s="232" t="s">
        <v>206</v>
      </c>
      <c r="G124" s="229"/>
      <c r="H124" s="233">
        <v>35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191</v>
      </c>
      <c r="AU124" s="239" t="s">
        <v>86</v>
      </c>
      <c r="AV124" s="13" t="s">
        <v>181</v>
      </c>
      <c r="AW124" s="13" t="s">
        <v>41</v>
      </c>
      <c r="AX124" s="13" t="s">
        <v>24</v>
      </c>
      <c r="AY124" s="239" t="s">
        <v>174</v>
      </c>
    </row>
    <row r="125" spans="2:65" s="1" customFormat="1" ht="31.5" customHeight="1">
      <c r="B125" s="41"/>
      <c r="C125" s="193" t="s">
        <v>410</v>
      </c>
      <c r="D125" s="193" t="s">
        <v>176</v>
      </c>
      <c r="E125" s="194" t="s">
        <v>2668</v>
      </c>
      <c r="F125" s="195" t="s">
        <v>2669</v>
      </c>
      <c r="G125" s="196" t="s">
        <v>551</v>
      </c>
      <c r="H125" s="197">
        <v>3</v>
      </c>
      <c r="I125" s="198"/>
      <c r="J125" s="199">
        <f>ROUND(I125*H125,2)</f>
        <v>0</v>
      </c>
      <c r="K125" s="195" t="s">
        <v>180</v>
      </c>
      <c r="L125" s="61"/>
      <c r="M125" s="200" t="s">
        <v>22</v>
      </c>
      <c r="N125" s="201" t="s">
        <v>48</v>
      </c>
      <c r="O125" s="42"/>
      <c r="P125" s="202">
        <f>O125*H125</f>
        <v>0</v>
      </c>
      <c r="Q125" s="202">
        <v>6.5300000000000002E-3</v>
      </c>
      <c r="R125" s="202">
        <f>Q125*H125</f>
        <v>1.959E-2</v>
      </c>
      <c r="S125" s="202">
        <v>0</v>
      </c>
      <c r="T125" s="203">
        <f>S125*H125</f>
        <v>0</v>
      </c>
      <c r="AR125" s="24" t="s">
        <v>269</v>
      </c>
      <c r="AT125" s="24" t="s">
        <v>176</v>
      </c>
      <c r="AU125" s="24" t="s">
        <v>86</v>
      </c>
      <c r="AY125" s="24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269</v>
      </c>
      <c r="BM125" s="24" t="s">
        <v>2670</v>
      </c>
    </row>
    <row r="126" spans="2:65" s="1" customFormat="1" ht="31.5" customHeight="1">
      <c r="B126" s="41"/>
      <c r="C126" s="193" t="s">
        <v>417</v>
      </c>
      <c r="D126" s="193" t="s">
        <v>176</v>
      </c>
      <c r="E126" s="194" t="s">
        <v>2671</v>
      </c>
      <c r="F126" s="195" t="s">
        <v>2672</v>
      </c>
      <c r="G126" s="196" t="s">
        <v>551</v>
      </c>
      <c r="H126" s="197">
        <v>25</v>
      </c>
      <c r="I126" s="198"/>
      <c r="J126" s="199">
        <f>ROUND(I126*H126,2)</f>
        <v>0</v>
      </c>
      <c r="K126" s="195" t="s">
        <v>180</v>
      </c>
      <c r="L126" s="61"/>
      <c r="M126" s="200" t="s">
        <v>22</v>
      </c>
      <c r="N126" s="201" t="s">
        <v>48</v>
      </c>
      <c r="O126" s="42"/>
      <c r="P126" s="202">
        <f>O126*H126</f>
        <v>0</v>
      </c>
      <c r="Q126" s="202">
        <v>1.081E-2</v>
      </c>
      <c r="R126" s="202">
        <f>Q126*H126</f>
        <v>0.27024999999999999</v>
      </c>
      <c r="S126" s="202">
        <v>0</v>
      </c>
      <c r="T126" s="203">
        <f>S126*H126</f>
        <v>0</v>
      </c>
      <c r="AR126" s="24" t="s">
        <v>269</v>
      </c>
      <c r="AT126" s="24" t="s">
        <v>176</v>
      </c>
      <c r="AU126" s="24" t="s">
        <v>86</v>
      </c>
      <c r="AY126" s="24" t="s">
        <v>174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269</v>
      </c>
      <c r="BM126" s="24" t="s">
        <v>2673</v>
      </c>
    </row>
    <row r="127" spans="2:65" s="12" customFormat="1" ht="13.5">
      <c r="B127" s="217"/>
      <c r="C127" s="218"/>
      <c r="D127" s="207" t="s">
        <v>191</v>
      </c>
      <c r="E127" s="219" t="s">
        <v>22</v>
      </c>
      <c r="F127" s="220" t="s">
        <v>2674</v>
      </c>
      <c r="G127" s="218"/>
      <c r="H127" s="221">
        <v>17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191</v>
      </c>
      <c r="AU127" s="227" t="s">
        <v>86</v>
      </c>
      <c r="AV127" s="12" t="s">
        <v>86</v>
      </c>
      <c r="AW127" s="12" t="s">
        <v>41</v>
      </c>
      <c r="AX127" s="12" t="s">
        <v>77</v>
      </c>
      <c r="AY127" s="227" t="s">
        <v>174</v>
      </c>
    </row>
    <row r="128" spans="2:65" s="12" customFormat="1" ht="13.5">
      <c r="B128" s="217"/>
      <c r="C128" s="218"/>
      <c r="D128" s="207" t="s">
        <v>191</v>
      </c>
      <c r="E128" s="219" t="s">
        <v>22</v>
      </c>
      <c r="F128" s="220" t="s">
        <v>2675</v>
      </c>
      <c r="G128" s="218"/>
      <c r="H128" s="221">
        <v>8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191</v>
      </c>
      <c r="AU128" s="227" t="s">
        <v>86</v>
      </c>
      <c r="AV128" s="12" t="s">
        <v>86</v>
      </c>
      <c r="AW128" s="12" t="s">
        <v>41</v>
      </c>
      <c r="AX128" s="12" t="s">
        <v>77</v>
      </c>
      <c r="AY128" s="227" t="s">
        <v>174</v>
      </c>
    </row>
    <row r="129" spans="2:65" s="13" customFormat="1" ht="13.5">
      <c r="B129" s="228"/>
      <c r="C129" s="229"/>
      <c r="D129" s="230" t="s">
        <v>191</v>
      </c>
      <c r="E129" s="231" t="s">
        <v>22</v>
      </c>
      <c r="F129" s="232" t="s">
        <v>206</v>
      </c>
      <c r="G129" s="229"/>
      <c r="H129" s="233">
        <v>25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191</v>
      </c>
      <c r="AU129" s="239" t="s">
        <v>86</v>
      </c>
      <c r="AV129" s="13" t="s">
        <v>181</v>
      </c>
      <c r="AW129" s="13" t="s">
        <v>41</v>
      </c>
      <c r="AX129" s="13" t="s">
        <v>24</v>
      </c>
      <c r="AY129" s="239" t="s">
        <v>174</v>
      </c>
    </row>
    <row r="130" spans="2:65" s="1" customFormat="1" ht="31.5" customHeight="1">
      <c r="B130" s="41"/>
      <c r="C130" s="193" t="s">
        <v>424</v>
      </c>
      <c r="D130" s="193" t="s">
        <v>176</v>
      </c>
      <c r="E130" s="194" t="s">
        <v>2676</v>
      </c>
      <c r="F130" s="195" t="s">
        <v>2677</v>
      </c>
      <c r="G130" s="196" t="s">
        <v>551</v>
      </c>
      <c r="H130" s="197">
        <v>4.2</v>
      </c>
      <c r="I130" s="198"/>
      <c r="J130" s="199">
        <f>ROUND(I130*H130,2)</f>
        <v>0</v>
      </c>
      <c r="K130" s="195" t="s">
        <v>180</v>
      </c>
      <c r="L130" s="61"/>
      <c r="M130" s="200" t="s">
        <v>22</v>
      </c>
      <c r="N130" s="201" t="s">
        <v>48</v>
      </c>
      <c r="O130" s="42"/>
      <c r="P130" s="202">
        <f>O130*H130</f>
        <v>0</v>
      </c>
      <c r="Q130" s="202">
        <v>1.503E-2</v>
      </c>
      <c r="R130" s="202">
        <f>Q130*H130</f>
        <v>6.3126000000000002E-2</v>
      </c>
      <c r="S130" s="202">
        <v>0</v>
      </c>
      <c r="T130" s="203">
        <f>S130*H130</f>
        <v>0</v>
      </c>
      <c r="AR130" s="24" t="s">
        <v>269</v>
      </c>
      <c r="AT130" s="24" t="s">
        <v>176</v>
      </c>
      <c r="AU130" s="24" t="s">
        <v>86</v>
      </c>
      <c r="AY130" s="24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269</v>
      </c>
      <c r="BM130" s="24" t="s">
        <v>2678</v>
      </c>
    </row>
    <row r="131" spans="2:65" s="12" customFormat="1" ht="13.5">
      <c r="B131" s="217"/>
      <c r="C131" s="218"/>
      <c r="D131" s="207" t="s">
        <v>191</v>
      </c>
      <c r="E131" s="219" t="s">
        <v>22</v>
      </c>
      <c r="F131" s="220" t="s">
        <v>2679</v>
      </c>
      <c r="G131" s="218"/>
      <c r="H131" s="221">
        <v>0.6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191</v>
      </c>
      <c r="AU131" s="227" t="s">
        <v>86</v>
      </c>
      <c r="AV131" s="12" t="s">
        <v>86</v>
      </c>
      <c r="AW131" s="12" t="s">
        <v>41</v>
      </c>
      <c r="AX131" s="12" t="s">
        <v>77</v>
      </c>
      <c r="AY131" s="227" t="s">
        <v>174</v>
      </c>
    </row>
    <row r="132" spans="2:65" s="12" customFormat="1" ht="13.5">
      <c r="B132" s="217"/>
      <c r="C132" s="218"/>
      <c r="D132" s="207" t="s">
        <v>191</v>
      </c>
      <c r="E132" s="219" t="s">
        <v>22</v>
      </c>
      <c r="F132" s="220" t="s">
        <v>2680</v>
      </c>
      <c r="G132" s="218"/>
      <c r="H132" s="221">
        <v>3.6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191</v>
      </c>
      <c r="AU132" s="227" t="s">
        <v>86</v>
      </c>
      <c r="AV132" s="12" t="s">
        <v>86</v>
      </c>
      <c r="AW132" s="12" t="s">
        <v>41</v>
      </c>
      <c r="AX132" s="12" t="s">
        <v>77</v>
      </c>
      <c r="AY132" s="227" t="s">
        <v>174</v>
      </c>
    </row>
    <row r="133" spans="2:65" s="13" customFormat="1" ht="13.5">
      <c r="B133" s="228"/>
      <c r="C133" s="229"/>
      <c r="D133" s="230" t="s">
        <v>191</v>
      </c>
      <c r="E133" s="231" t="s">
        <v>22</v>
      </c>
      <c r="F133" s="232" t="s">
        <v>206</v>
      </c>
      <c r="G133" s="229"/>
      <c r="H133" s="233">
        <v>4.2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191</v>
      </c>
      <c r="AU133" s="239" t="s">
        <v>86</v>
      </c>
      <c r="AV133" s="13" t="s">
        <v>181</v>
      </c>
      <c r="AW133" s="13" t="s">
        <v>41</v>
      </c>
      <c r="AX133" s="13" t="s">
        <v>24</v>
      </c>
      <c r="AY133" s="239" t="s">
        <v>174</v>
      </c>
    </row>
    <row r="134" spans="2:65" s="1" customFormat="1" ht="31.5" customHeight="1">
      <c r="B134" s="41"/>
      <c r="C134" s="193" t="s">
        <v>430</v>
      </c>
      <c r="D134" s="193" t="s">
        <v>176</v>
      </c>
      <c r="E134" s="194" t="s">
        <v>2681</v>
      </c>
      <c r="F134" s="195" t="s">
        <v>2682</v>
      </c>
      <c r="G134" s="196" t="s">
        <v>551</v>
      </c>
      <c r="H134" s="197">
        <v>11.4</v>
      </c>
      <c r="I134" s="198"/>
      <c r="J134" s="199">
        <f>ROUND(I134*H134,2)</f>
        <v>0</v>
      </c>
      <c r="K134" s="195" t="s">
        <v>180</v>
      </c>
      <c r="L134" s="61"/>
      <c r="M134" s="200" t="s">
        <v>22</v>
      </c>
      <c r="N134" s="201" t="s">
        <v>48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269</v>
      </c>
      <c r="AT134" s="24" t="s">
        <v>176</v>
      </c>
      <c r="AU134" s="24" t="s">
        <v>86</v>
      </c>
      <c r="AY134" s="24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269</v>
      </c>
      <c r="BM134" s="24" t="s">
        <v>2683</v>
      </c>
    </row>
    <row r="135" spans="2:65" s="12" customFormat="1" ht="13.5">
      <c r="B135" s="217"/>
      <c r="C135" s="218"/>
      <c r="D135" s="207" t="s">
        <v>191</v>
      </c>
      <c r="E135" s="219" t="s">
        <v>22</v>
      </c>
      <c r="F135" s="220" t="s">
        <v>2684</v>
      </c>
      <c r="G135" s="218"/>
      <c r="H135" s="221">
        <v>0.4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191</v>
      </c>
      <c r="AU135" s="227" t="s">
        <v>86</v>
      </c>
      <c r="AV135" s="12" t="s">
        <v>86</v>
      </c>
      <c r="AW135" s="12" t="s">
        <v>41</v>
      </c>
      <c r="AX135" s="12" t="s">
        <v>77</v>
      </c>
      <c r="AY135" s="227" t="s">
        <v>174</v>
      </c>
    </row>
    <row r="136" spans="2:65" s="12" customFormat="1" ht="13.5">
      <c r="B136" s="217"/>
      <c r="C136" s="218"/>
      <c r="D136" s="207" t="s">
        <v>191</v>
      </c>
      <c r="E136" s="219" t="s">
        <v>22</v>
      </c>
      <c r="F136" s="220" t="s">
        <v>2685</v>
      </c>
      <c r="G136" s="218"/>
      <c r="H136" s="221">
        <v>3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191</v>
      </c>
      <c r="AU136" s="227" t="s">
        <v>86</v>
      </c>
      <c r="AV136" s="12" t="s">
        <v>86</v>
      </c>
      <c r="AW136" s="12" t="s">
        <v>41</v>
      </c>
      <c r="AX136" s="12" t="s">
        <v>77</v>
      </c>
      <c r="AY136" s="227" t="s">
        <v>174</v>
      </c>
    </row>
    <row r="137" spans="2:65" s="12" customFormat="1" ht="13.5">
      <c r="B137" s="217"/>
      <c r="C137" s="218"/>
      <c r="D137" s="207" t="s">
        <v>191</v>
      </c>
      <c r="E137" s="219" t="s">
        <v>22</v>
      </c>
      <c r="F137" s="220" t="s">
        <v>2686</v>
      </c>
      <c r="G137" s="218"/>
      <c r="H137" s="221">
        <v>4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191</v>
      </c>
      <c r="AU137" s="227" t="s">
        <v>86</v>
      </c>
      <c r="AV137" s="12" t="s">
        <v>86</v>
      </c>
      <c r="AW137" s="12" t="s">
        <v>41</v>
      </c>
      <c r="AX137" s="12" t="s">
        <v>77</v>
      </c>
      <c r="AY137" s="227" t="s">
        <v>174</v>
      </c>
    </row>
    <row r="138" spans="2:65" s="12" customFormat="1" ht="13.5">
      <c r="B138" s="217"/>
      <c r="C138" s="218"/>
      <c r="D138" s="207" t="s">
        <v>191</v>
      </c>
      <c r="E138" s="219" t="s">
        <v>22</v>
      </c>
      <c r="F138" s="220" t="s">
        <v>2687</v>
      </c>
      <c r="G138" s="218"/>
      <c r="H138" s="221">
        <v>4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191</v>
      </c>
      <c r="AU138" s="227" t="s">
        <v>86</v>
      </c>
      <c r="AV138" s="12" t="s">
        <v>86</v>
      </c>
      <c r="AW138" s="12" t="s">
        <v>41</v>
      </c>
      <c r="AX138" s="12" t="s">
        <v>77</v>
      </c>
      <c r="AY138" s="227" t="s">
        <v>174</v>
      </c>
    </row>
    <row r="139" spans="2:65" s="12" customFormat="1" ht="13.5">
      <c r="B139" s="217"/>
      <c r="C139" s="218"/>
      <c r="D139" s="207" t="s">
        <v>191</v>
      </c>
      <c r="E139" s="219" t="s">
        <v>22</v>
      </c>
      <c r="F139" s="220" t="s">
        <v>22</v>
      </c>
      <c r="G139" s="218"/>
      <c r="H139" s="221">
        <v>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191</v>
      </c>
      <c r="AU139" s="227" t="s">
        <v>86</v>
      </c>
      <c r="AV139" s="12" t="s">
        <v>86</v>
      </c>
      <c r="AW139" s="12" t="s">
        <v>41</v>
      </c>
      <c r="AX139" s="12" t="s">
        <v>77</v>
      </c>
      <c r="AY139" s="227" t="s">
        <v>174</v>
      </c>
    </row>
    <row r="140" spans="2:65" s="13" customFormat="1" ht="13.5">
      <c r="B140" s="228"/>
      <c r="C140" s="229"/>
      <c r="D140" s="230" t="s">
        <v>191</v>
      </c>
      <c r="E140" s="231" t="s">
        <v>22</v>
      </c>
      <c r="F140" s="232" t="s">
        <v>206</v>
      </c>
      <c r="G140" s="229"/>
      <c r="H140" s="233">
        <v>11.4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191</v>
      </c>
      <c r="AU140" s="239" t="s">
        <v>86</v>
      </c>
      <c r="AV140" s="13" t="s">
        <v>181</v>
      </c>
      <c r="AW140" s="13" t="s">
        <v>41</v>
      </c>
      <c r="AX140" s="13" t="s">
        <v>24</v>
      </c>
      <c r="AY140" s="239" t="s">
        <v>174</v>
      </c>
    </row>
    <row r="141" spans="2:65" s="1" customFormat="1" ht="31.5" customHeight="1">
      <c r="B141" s="41"/>
      <c r="C141" s="245" t="s">
        <v>434</v>
      </c>
      <c r="D141" s="245" t="s">
        <v>253</v>
      </c>
      <c r="E141" s="246" t="s">
        <v>2688</v>
      </c>
      <c r="F141" s="247" t="s">
        <v>2689</v>
      </c>
      <c r="G141" s="248" t="s">
        <v>551</v>
      </c>
      <c r="H141" s="249">
        <v>11.4</v>
      </c>
      <c r="I141" s="250"/>
      <c r="J141" s="251">
        <f>ROUND(I141*H141,2)</f>
        <v>0</v>
      </c>
      <c r="K141" s="247" t="s">
        <v>180</v>
      </c>
      <c r="L141" s="252"/>
      <c r="M141" s="253" t="s">
        <v>22</v>
      </c>
      <c r="N141" s="254" t="s">
        <v>48</v>
      </c>
      <c r="O141" s="42"/>
      <c r="P141" s="202">
        <f>O141*H141</f>
        <v>0</v>
      </c>
      <c r="Q141" s="202">
        <v>6.1599999999999997E-3</v>
      </c>
      <c r="R141" s="202">
        <f>Q141*H141</f>
        <v>7.0223999999999995E-2</v>
      </c>
      <c r="S141" s="202">
        <v>0</v>
      </c>
      <c r="T141" s="203">
        <f>S141*H141</f>
        <v>0</v>
      </c>
      <c r="AR141" s="24" t="s">
        <v>385</v>
      </c>
      <c r="AT141" s="24" t="s">
        <v>253</v>
      </c>
      <c r="AU141" s="24" t="s">
        <v>86</v>
      </c>
      <c r="AY141" s="24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269</v>
      </c>
      <c r="BM141" s="24" t="s">
        <v>2690</v>
      </c>
    </row>
    <row r="142" spans="2:65" s="12" customFormat="1" ht="13.5">
      <c r="B142" s="217"/>
      <c r="C142" s="218"/>
      <c r="D142" s="207" t="s">
        <v>191</v>
      </c>
      <c r="E142" s="219" t="s">
        <v>22</v>
      </c>
      <c r="F142" s="220" t="s">
        <v>2684</v>
      </c>
      <c r="G142" s="218"/>
      <c r="H142" s="221">
        <v>0.4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191</v>
      </c>
      <c r="AU142" s="227" t="s">
        <v>86</v>
      </c>
      <c r="AV142" s="12" t="s">
        <v>86</v>
      </c>
      <c r="AW142" s="12" t="s">
        <v>41</v>
      </c>
      <c r="AX142" s="12" t="s">
        <v>77</v>
      </c>
      <c r="AY142" s="227" t="s">
        <v>174</v>
      </c>
    </row>
    <row r="143" spans="2:65" s="12" customFormat="1" ht="13.5">
      <c r="B143" s="217"/>
      <c r="C143" s="218"/>
      <c r="D143" s="207" t="s">
        <v>191</v>
      </c>
      <c r="E143" s="219" t="s">
        <v>22</v>
      </c>
      <c r="F143" s="220" t="s">
        <v>2685</v>
      </c>
      <c r="G143" s="218"/>
      <c r="H143" s="221">
        <v>3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191</v>
      </c>
      <c r="AU143" s="227" t="s">
        <v>86</v>
      </c>
      <c r="AV143" s="12" t="s">
        <v>86</v>
      </c>
      <c r="AW143" s="12" t="s">
        <v>41</v>
      </c>
      <c r="AX143" s="12" t="s">
        <v>77</v>
      </c>
      <c r="AY143" s="227" t="s">
        <v>174</v>
      </c>
    </row>
    <row r="144" spans="2:65" s="12" customFormat="1" ht="13.5">
      <c r="B144" s="217"/>
      <c r="C144" s="218"/>
      <c r="D144" s="207" t="s">
        <v>191</v>
      </c>
      <c r="E144" s="219" t="s">
        <v>22</v>
      </c>
      <c r="F144" s="220" t="s">
        <v>2686</v>
      </c>
      <c r="G144" s="218"/>
      <c r="H144" s="221">
        <v>4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191</v>
      </c>
      <c r="AU144" s="227" t="s">
        <v>86</v>
      </c>
      <c r="AV144" s="12" t="s">
        <v>86</v>
      </c>
      <c r="AW144" s="12" t="s">
        <v>41</v>
      </c>
      <c r="AX144" s="12" t="s">
        <v>77</v>
      </c>
      <c r="AY144" s="227" t="s">
        <v>174</v>
      </c>
    </row>
    <row r="145" spans="2:65" s="12" customFormat="1" ht="13.5">
      <c r="B145" s="217"/>
      <c r="C145" s="218"/>
      <c r="D145" s="207" t="s">
        <v>191</v>
      </c>
      <c r="E145" s="219" t="s">
        <v>22</v>
      </c>
      <c r="F145" s="220" t="s">
        <v>2687</v>
      </c>
      <c r="G145" s="218"/>
      <c r="H145" s="221">
        <v>4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191</v>
      </c>
      <c r="AU145" s="227" t="s">
        <v>86</v>
      </c>
      <c r="AV145" s="12" t="s">
        <v>86</v>
      </c>
      <c r="AW145" s="12" t="s">
        <v>41</v>
      </c>
      <c r="AX145" s="12" t="s">
        <v>77</v>
      </c>
      <c r="AY145" s="227" t="s">
        <v>174</v>
      </c>
    </row>
    <row r="146" spans="2:65" s="12" customFormat="1" ht="13.5">
      <c r="B146" s="217"/>
      <c r="C146" s="218"/>
      <c r="D146" s="207" t="s">
        <v>191</v>
      </c>
      <c r="E146" s="219" t="s">
        <v>22</v>
      </c>
      <c r="F146" s="220" t="s">
        <v>22</v>
      </c>
      <c r="G146" s="218"/>
      <c r="H146" s="221">
        <v>0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191</v>
      </c>
      <c r="AU146" s="227" t="s">
        <v>86</v>
      </c>
      <c r="AV146" s="12" t="s">
        <v>86</v>
      </c>
      <c r="AW146" s="12" t="s">
        <v>41</v>
      </c>
      <c r="AX146" s="12" t="s">
        <v>77</v>
      </c>
      <c r="AY146" s="227" t="s">
        <v>174</v>
      </c>
    </row>
    <row r="147" spans="2:65" s="13" customFormat="1" ht="13.5">
      <c r="B147" s="228"/>
      <c r="C147" s="229"/>
      <c r="D147" s="230" t="s">
        <v>191</v>
      </c>
      <c r="E147" s="231" t="s">
        <v>22</v>
      </c>
      <c r="F147" s="232" t="s">
        <v>206</v>
      </c>
      <c r="G147" s="229"/>
      <c r="H147" s="233">
        <v>11.4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191</v>
      </c>
      <c r="AU147" s="239" t="s">
        <v>86</v>
      </c>
      <c r="AV147" s="13" t="s">
        <v>181</v>
      </c>
      <c r="AW147" s="13" t="s">
        <v>41</v>
      </c>
      <c r="AX147" s="13" t="s">
        <v>24</v>
      </c>
      <c r="AY147" s="239" t="s">
        <v>174</v>
      </c>
    </row>
    <row r="148" spans="2:65" s="1" customFormat="1" ht="31.5" customHeight="1">
      <c r="B148" s="41"/>
      <c r="C148" s="193" t="s">
        <v>438</v>
      </c>
      <c r="D148" s="193" t="s">
        <v>176</v>
      </c>
      <c r="E148" s="194" t="s">
        <v>2691</v>
      </c>
      <c r="F148" s="195" t="s">
        <v>2692</v>
      </c>
      <c r="G148" s="196" t="s">
        <v>551</v>
      </c>
      <c r="H148" s="197">
        <v>17.399999999999999</v>
      </c>
      <c r="I148" s="198"/>
      <c r="J148" s="199">
        <f>ROUND(I148*H148,2)</f>
        <v>0</v>
      </c>
      <c r="K148" s="195" t="s">
        <v>180</v>
      </c>
      <c r="L148" s="61"/>
      <c r="M148" s="200" t="s">
        <v>22</v>
      </c>
      <c r="N148" s="201" t="s">
        <v>48</v>
      </c>
      <c r="O148" s="4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4" t="s">
        <v>269</v>
      </c>
      <c r="AT148" s="24" t="s">
        <v>176</v>
      </c>
      <c r="AU148" s="24" t="s">
        <v>86</v>
      </c>
      <c r="AY148" s="24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269</v>
      </c>
      <c r="BM148" s="24" t="s">
        <v>2693</v>
      </c>
    </row>
    <row r="149" spans="2:65" s="12" customFormat="1" ht="13.5">
      <c r="B149" s="217"/>
      <c r="C149" s="218"/>
      <c r="D149" s="207" t="s">
        <v>191</v>
      </c>
      <c r="E149" s="219" t="s">
        <v>22</v>
      </c>
      <c r="F149" s="220" t="s">
        <v>2694</v>
      </c>
      <c r="G149" s="218"/>
      <c r="H149" s="221">
        <v>0.4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191</v>
      </c>
      <c r="AU149" s="227" t="s">
        <v>86</v>
      </c>
      <c r="AV149" s="12" t="s">
        <v>86</v>
      </c>
      <c r="AW149" s="12" t="s">
        <v>41</v>
      </c>
      <c r="AX149" s="12" t="s">
        <v>77</v>
      </c>
      <c r="AY149" s="227" t="s">
        <v>174</v>
      </c>
    </row>
    <row r="150" spans="2:65" s="12" customFormat="1" ht="13.5">
      <c r="B150" s="217"/>
      <c r="C150" s="218"/>
      <c r="D150" s="207" t="s">
        <v>191</v>
      </c>
      <c r="E150" s="219" t="s">
        <v>22</v>
      </c>
      <c r="F150" s="220" t="s">
        <v>2695</v>
      </c>
      <c r="G150" s="218"/>
      <c r="H150" s="221">
        <v>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191</v>
      </c>
      <c r="AU150" s="227" t="s">
        <v>86</v>
      </c>
      <c r="AV150" s="12" t="s">
        <v>86</v>
      </c>
      <c r="AW150" s="12" t="s">
        <v>41</v>
      </c>
      <c r="AX150" s="12" t="s">
        <v>77</v>
      </c>
      <c r="AY150" s="227" t="s">
        <v>174</v>
      </c>
    </row>
    <row r="151" spans="2:65" s="12" customFormat="1" ht="13.5">
      <c r="B151" s="217"/>
      <c r="C151" s="218"/>
      <c r="D151" s="207" t="s">
        <v>191</v>
      </c>
      <c r="E151" s="219" t="s">
        <v>22</v>
      </c>
      <c r="F151" s="220" t="s">
        <v>2696</v>
      </c>
      <c r="G151" s="218"/>
      <c r="H151" s="221">
        <v>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191</v>
      </c>
      <c r="AU151" s="227" t="s">
        <v>86</v>
      </c>
      <c r="AV151" s="12" t="s">
        <v>86</v>
      </c>
      <c r="AW151" s="12" t="s">
        <v>41</v>
      </c>
      <c r="AX151" s="12" t="s">
        <v>77</v>
      </c>
      <c r="AY151" s="227" t="s">
        <v>174</v>
      </c>
    </row>
    <row r="152" spans="2:65" s="12" customFormat="1" ht="13.5">
      <c r="B152" s="217"/>
      <c r="C152" s="218"/>
      <c r="D152" s="207" t="s">
        <v>191</v>
      </c>
      <c r="E152" s="219" t="s">
        <v>22</v>
      </c>
      <c r="F152" s="220" t="s">
        <v>2697</v>
      </c>
      <c r="G152" s="218"/>
      <c r="H152" s="221">
        <v>3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191</v>
      </c>
      <c r="AU152" s="227" t="s">
        <v>86</v>
      </c>
      <c r="AV152" s="12" t="s">
        <v>86</v>
      </c>
      <c r="AW152" s="12" t="s">
        <v>41</v>
      </c>
      <c r="AX152" s="12" t="s">
        <v>77</v>
      </c>
      <c r="AY152" s="227" t="s">
        <v>174</v>
      </c>
    </row>
    <row r="153" spans="2:65" s="12" customFormat="1" ht="13.5">
      <c r="B153" s="217"/>
      <c r="C153" s="218"/>
      <c r="D153" s="207" t="s">
        <v>191</v>
      </c>
      <c r="E153" s="219" t="s">
        <v>22</v>
      </c>
      <c r="F153" s="220" t="s">
        <v>2698</v>
      </c>
      <c r="G153" s="218"/>
      <c r="H153" s="221">
        <v>4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191</v>
      </c>
      <c r="AU153" s="227" t="s">
        <v>86</v>
      </c>
      <c r="AV153" s="12" t="s">
        <v>86</v>
      </c>
      <c r="AW153" s="12" t="s">
        <v>41</v>
      </c>
      <c r="AX153" s="12" t="s">
        <v>77</v>
      </c>
      <c r="AY153" s="227" t="s">
        <v>174</v>
      </c>
    </row>
    <row r="154" spans="2:65" s="12" customFormat="1" ht="13.5">
      <c r="B154" s="217"/>
      <c r="C154" s="218"/>
      <c r="D154" s="207" t="s">
        <v>191</v>
      </c>
      <c r="E154" s="219" t="s">
        <v>22</v>
      </c>
      <c r="F154" s="220" t="s">
        <v>22</v>
      </c>
      <c r="G154" s="218"/>
      <c r="H154" s="221">
        <v>0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191</v>
      </c>
      <c r="AU154" s="227" t="s">
        <v>86</v>
      </c>
      <c r="AV154" s="12" t="s">
        <v>86</v>
      </c>
      <c r="AW154" s="12" t="s">
        <v>41</v>
      </c>
      <c r="AX154" s="12" t="s">
        <v>77</v>
      </c>
      <c r="AY154" s="227" t="s">
        <v>174</v>
      </c>
    </row>
    <row r="155" spans="2:65" s="13" customFormat="1" ht="13.5">
      <c r="B155" s="228"/>
      <c r="C155" s="229"/>
      <c r="D155" s="230" t="s">
        <v>191</v>
      </c>
      <c r="E155" s="231" t="s">
        <v>22</v>
      </c>
      <c r="F155" s="232" t="s">
        <v>206</v>
      </c>
      <c r="G155" s="229"/>
      <c r="H155" s="233">
        <v>17.399999999999999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191</v>
      </c>
      <c r="AU155" s="239" t="s">
        <v>86</v>
      </c>
      <c r="AV155" s="13" t="s">
        <v>181</v>
      </c>
      <c r="AW155" s="13" t="s">
        <v>41</v>
      </c>
      <c r="AX155" s="13" t="s">
        <v>24</v>
      </c>
      <c r="AY155" s="239" t="s">
        <v>174</v>
      </c>
    </row>
    <row r="156" spans="2:65" s="1" customFormat="1" ht="31.5" customHeight="1">
      <c r="B156" s="41"/>
      <c r="C156" s="245" t="s">
        <v>444</v>
      </c>
      <c r="D156" s="245" t="s">
        <v>253</v>
      </c>
      <c r="E156" s="246" t="s">
        <v>2699</v>
      </c>
      <c r="F156" s="247" t="s">
        <v>2700</v>
      </c>
      <c r="G156" s="248" t="s">
        <v>551</v>
      </c>
      <c r="H156" s="249">
        <v>17.399999999999999</v>
      </c>
      <c r="I156" s="250"/>
      <c r="J156" s="251">
        <f>ROUND(I156*H156,2)</f>
        <v>0</v>
      </c>
      <c r="K156" s="247" t="s">
        <v>22</v>
      </c>
      <c r="L156" s="252"/>
      <c r="M156" s="253" t="s">
        <v>22</v>
      </c>
      <c r="N156" s="254" t="s">
        <v>48</v>
      </c>
      <c r="O156" s="42"/>
      <c r="P156" s="202">
        <f>O156*H156</f>
        <v>0</v>
      </c>
      <c r="Q156" s="202">
        <v>0.01</v>
      </c>
      <c r="R156" s="202">
        <f>Q156*H156</f>
        <v>0.17399999999999999</v>
      </c>
      <c r="S156" s="202">
        <v>0</v>
      </c>
      <c r="T156" s="203">
        <f>S156*H156</f>
        <v>0</v>
      </c>
      <c r="AR156" s="24" t="s">
        <v>385</v>
      </c>
      <c r="AT156" s="24" t="s">
        <v>253</v>
      </c>
      <c r="AU156" s="24" t="s">
        <v>86</v>
      </c>
      <c r="AY156" s="24" t="s">
        <v>174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24</v>
      </c>
      <c r="BK156" s="204">
        <f>ROUND(I156*H156,2)</f>
        <v>0</v>
      </c>
      <c r="BL156" s="24" t="s">
        <v>269</v>
      </c>
      <c r="BM156" s="24" t="s">
        <v>2701</v>
      </c>
    </row>
    <row r="157" spans="2:65" s="1" customFormat="1" ht="31.5" customHeight="1">
      <c r="B157" s="41"/>
      <c r="C157" s="193" t="s">
        <v>449</v>
      </c>
      <c r="D157" s="193" t="s">
        <v>176</v>
      </c>
      <c r="E157" s="194" t="s">
        <v>2702</v>
      </c>
      <c r="F157" s="195" t="s">
        <v>2703</v>
      </c>
      <c r="G157" s="196" t="s">
        <v>551</v>
      </c>
      <c r="H157" s="197">
        <v>4</v>
      </c>
      <c r="I157" s="198"/>
      <c r="J157" s="199">
        <f>ROUND(I157*H157,2)</f>
        <v>0</v>
      </c>
      <c r="K157" s="195" t="s">
        <v>180</v>
      </c>
      <c r="L157" s="61"/>
      <c r="M157" s="200" t="s">
        <v>22</v>
      </c>
      <c r="N157" s="201" t="s">
        <v>48</v>
      </c>
      <c r="O157" s="4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4" t="s">
        <v>269</v>
      </c>
      <c r="AT157" s="24" t="s">
        <v>176</v>
      </c>
      <c r="AU157" s="24" t="s">
        <v>86</v>
      </c>
      <c r="AY157" s="24" t="s">
        <v>174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24</v>
      </c>
      <c r="BK157" s="204">
        <f>ROUND(I157*H157,2)</f>
        <v>0</v>
      </c>
      <c r="BL157" s="24" t="s">
        <v>269</v>
      </c>
      <c r="BM157" s="24" t="s">
        <v>2704</v>
      </c>
    </row>
    <row r="158" spans="2:65" s="12" customFormat="1" ht="13.5">
      <c r="B158" s="217"/>
      <c r="C158" s="218"/>
      <c r="D158" s="230" t="s">
        <v>191</v>
      </c>
      <c r="E158" s="240" t="s">
        <v>22</v>
      </c>
      <c r="F158" s="241" t="s">
        <v>2705</v>
      </c>
      <c r="G158" s="218"/>
      <c r="H158" s="242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191</v>
      </c>
      <c r="AU158" s="227" t="s">
        <v>86</v>
      </c>
      <c r="AV158" s="12" t="s">
        <v>86</v>
      </c>
      <c r="AW158" s="12" t="s">
        <v>41</v>
      </c>
      <c r="AX158" s="12" t="s">
        <v>24</v>
      </c>
      <c r="AY158" s="227" t="s">
        <v>174</v>
      </c>
    </row>
    <row r="159" spans="2:65" s="1" customFormat="1" ht="31.5" customHeight="1">
      <c r="B159" s="41"/>
      <c r="C159" s="245" t="s">
        <v>453</v>
      </c>
      <c r="D159" s="245" t="s">
        <v>253</v>
      </c>
      <c r="E159" s="246" t="s">
        <v>2706</v>
      </c>
      <c r="F159" s="247" t="s">
        <v>2700</v>
      </c>
      <c r="G159" s="248" t="s">
        <v>551</v>
      </c>
      <c r="H159" s="249">
        <v>4</v>
      </c>
      <c r="I159" s="250"/>
      <c r="J159" s="251">
        <f>ROUND(I159*H159,2)</f>
        <v>0</v>
      </c>
      <c r="K159" s="247" t="s">
        <v>180</v>
      </c>
      <c r="L159" s="252"/>
      <c r="M159" s="253" t="s">
        <v>22</v>
      </c>
      <c r="N159" s="254" t="s">
        <v>48</v>
      </c>
      <c r="O159" s="42"/>
      <c r="P159" s="202">
        <f>O159*H159</f>
        <v>0</v>
      </c>
      <c r="Q159" s="202">
        <v>0.01</v>
      </c>
      <c r="R159" s="202">
        <f>Q159*H159</f>
        <v>0.04</v>
      </c>
      <c r="S159" s="202">
        <v>0</v>
      </c>
      <c r="T159" s="203">
        <f>S159*H159</f>
        <v>0</v>
      </c>
      <c r="AR159" s="24" t="s">
        <v>385</v>
      </c>
      <c r="AT159" s="24" t="s">
        <v>253</v>
      </c>
      <c r="AU159" s="24" t="s">
        <v>86</v>
      </c>
      <c r="AY159" s="24" t="s">
        <v>174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24</v>
      </c>
      <c r="BK159" s="204">
        <f>ROUND(I159*H159,2)</f>
        <v>0</v>
      </c>
      <c r="BL159" s="24" t="s">
        <v>269</v>
      </c>
      <c r="BM159" s="24" t="s">
        <v>2707</v>
      </c>
    </row>
    <row r="160" spans="2:65" s="12" customFormat="1" ht="13.5">
      <c r="B160" s="217"/>
      <c r="C160" s="218"/>
      <c r="D160" s="230" t="s">
        <v>191</v>
      </c>
      <c r="E160" s="240" t="s">
        <v>22</v>
      </c>
      <c r="F160" s="241" t="s">
        <v>2705</v>
      </c>
      <c r="G160" s="218"/>
      <c r="H160" s="242">
        <v>4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191</v>
      </c>
      <c r="AU160" s="227" t="s">
        <v>86</v>
      </c>
      <c r="AV160" s="12" t="s">
        <v>86</v>
      </c>
      <c r="AW160" s="12" t="s">
        <v>41</v>
      </c>
      <c r="AX160" s="12" t="s">
        <v>77</v>
      </c>
      <c r="AY160" s="227" t="s">
        <v>174</v>
      </c>
    </row>
    <row r="161" spans="2:65" s="1" customFormat="1" ht="31.5" customHeight="1">
      <c r="B161" s="41"/>
      <c r="C161" s="193" t="s">
        <v>457</v>
      </c>
      <c r="D161" s="193" t="s">
        <v>176</v>
      </c>
      <c r="E161" s="194" t="s">
        <v>2708</v>
      </c>
      <c r="F161" s="195" t="s">
        <v>2709</v>
      </c>
      <c r="G161" s="196" t="s">
        <v>551</v>
      </c>
      <c r="H161" s="197">
        <v>30</v>
      </c>
      <c r="I161" s="198"/>
      <c r="J161" s="199">
        <f>ROUND(I161*H161,2)</f>
        <v>0</v>
      </c>
      <c r="K161" s="195" t="s">
        <v>180</v>
      </c>
      <c r="L161" s="61"/>
      <c r="M161" s="200" t="s">
        <v>22</v>
      </c>
      <c r="N161" s="201" t="s">
        <v>48</v>
      </c>
      <c r="O161" s="4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269</v>
      </c>
      <c r="AT161" s="24" t="s">
        <v>176</v>
      </c>
      <c r="AU161" s="24" t="s">
        <v>86</v>
      </c>
      <c r="AY161" s="24" t="s">
        <v>174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24</v>
      </c>
      <c r="BK161" s="204">
        <f>ROUND(I161*H161,2)</f>
        <v>0</v>
      </c>
      <c r="BL161" s="24" t="s">
        <v>269</v>
      </c>
      <c r="BM161" s="24" t="s">
        <v>2710</v>
      </c>
    </row>
    <row r="162" spans="2:65" s="12" customFormat="1" ht="13.5">
      <c r="B162" s="217"/>
      <c r="C162" s="218"/>
      <c r="D162" s="207" t="s">
        <v>191</v>
      </c>
      <c r="E162" s="219" t="s">
        <v>22</v>
      </c>
      <c r="F162" s="220" t="s">
        <v>2711</v>
      </c>
      <c r="G162" s="218"/>
      <c r="H162" s="221">
        <v>5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191</v>
      </c>
      <c r="AU162" s="227" t="s">
        <v>86</v>
      </c>
      <c r="AV162" s="12" t="s">
        <v>86</v>
      </c>
      <c r="AW162" s="12" t="s">
        <v>41</v>
      </c>
      <c r="AX162" s="12" t="s">
        <v>77</v>
      </c>
      <c r="AY162" s="227" t="s">
        <v>174</v>
      </c>
    </row>
    <row r="163" spans="2:65" s="12" customFormat="1" ht="13.5">
      <c r="B163" s="217"/>
      <c r="C163" s="218"/>
      <c r="D163" s="207" t="s">
        <v>191</v>
      </c>
      <c r="E163" s="219" t="s">
        <v>22</v>
      </c>
      <c r="F163" s="220" t="s">
        <v>2712</v>
      </c>
      <c r="G163" s="218"/>
      <c r="H163" s="221">
        <v>11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191</v>
      </c>
      <c r="AU163" s="227" t="s">
        <v>86</v>
      </c>
      <c r="AV163" s="12" t="s">
        <v>86</v>
      </c>
      <c r="AW163" s="12" t="s">
        <v>41</v>
      </c>
      <c r="AX163" s="12" t="s">
        <v>77</v>
      </c>
      <c r="AY163" s="227" t="s">
        <v>174</v>
      </c>
    </row>
    <row r="164" spans="2:65" s="12" customFormat="1" ht="13.5">
      <c r="B164" s="217"/>
      <c r="C164" s="218"/>
      <c r="D164" s="207" t="s">
        <v>191</v>
      </c>
      <c r="E164" s="219" t="s">
        <v>22</v>
      </c>
      <c r="F164" s="220" t="s">
        <v>2713</v>
      </c>
      <c r="G164" s="218"/>
      <c r="H164" s="221">
        <v>1.2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191</v>
      </c>
      <c r="AU164" s="227" t="s">
        <v>86</v>
      </c>
      <c r="AV164" s="12" t="s">
        <v>86</v>
      </c>
      <c r="AW164" s="12" t="s">
        <v>41</v>
      </c>
      <c r="AX164" s="12" t="s">
        <v>77</v>
      </c>
      <c r="AY164" s="227" t="s">
        <v>174</v>
      </c>
    </row>
    <row r="165" spans="2:65" s="12" customFormat="1" ht="13.5">
      <c r="B165" s="217"/>
      <c r="C165" s="218"/>
      <c r="D165" s="207" t="s">
        <v>191</v>
      </c>
      <c r="E165" s="219" t="s">
        <v>22</v>
      </c>
      <c r="F165" s="220" t="s">
        <v>2714</v>
      </c>
      <c r="G165" s="218"/>
      <c r="H165" s="221">
        <v>0.8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191</v>
      </c>
      <c r="AU165" s="227" t="s">
        <v>86</v>
      </c>
      <c r="AV165" s="12" t="s">
        <v>86</v>
      </c>
      <c r="AW165" s="12" t="s">
        <v>41</v>
      </c>
      <c r="AX165" s="12" t="s">
        <v>77</v>
      </c>
      <c r="AY165" s="227" t="s">
        <v>174</v>
      </c>
    </row>
    <row r="166" spans="2:65" s="12" customFormat="1" ht="13.5">
      <c r="B166" s="217"/>
      <c r="C166" s="218"/>
      <c r="D166" s="207" t="s">
        <v>191</v>
      </c>
      <c r="E166" s="219" t="s">
        <v>22</v>
      </c>
      <c r="F166" s="220" t="s">
        <v>2715</v>
      </c>
      <c r="G166" s="218"/>
      <c r="H166" s="221">
        <v>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191</v>
      </c>
      <c r="AU166" s="227" t="s">
        <v>86</v>
      </c>
      <c r="AV166" s="12" t="s">
        <v>86</v>
      </c>
      <c r="AW166" s="12" t="s">
        <v>41</v>
      </c>
      <c r="AX166" s="12" t="s">
        <v>77</v>
      </c>
      <c r="AY166" s="227" t="s">
        <v>174</v>
      </c>
    </row>
    <row r="167" spans="2:65" s="12" customFormat="1" ht="13.5">
      <c r="B167" s="217"/>
      <c r="C167" s="218"/>
      <c r="D167" s="207" t="s">
        <v>191</v>
      </c>
      <c r="E167" s="219" t="s">
        <v>22</v>
      </c>
      <c r="F167" s="220" t="s">
        <v>2716</v>
      </c>
      <c r="G167" s="218"/>
      <c r="H167" s="221">
        <v>3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191</v>
      </c>
      <c r="AU167" s="227" t="s">
        <v>86</v>
      </c>
      <c r="AV167" s="12" t="s">
        <v>86</v>
      </c>
      <c r="AW167" s="12" t="s">
        <v>41</v>
      </c>
      <c r="AX167" s="12" t="s">
        <v>77</v>
      </c>
      <c r="AY167" s="227" t="s">
        <v>174</v>
      </c>
    </row>
    <row r="168" spans="2:65" s="12" customFormat="1" ht="13.5">
      <c r="B168" s="217"/>
      <c r="C168" s="218"/>
      <c r="D168" s="207" t="s">
        <v>191</v>
      </c>
      <c r="E168" s="219" t="s">
        <v>22</v>
      </c>
      <c r="F168" s="220" t="s">
        <v>2717</v>
      </c>
      <c r="G168" s="218"/>
      <c r="H168" s="221">
        <v>3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191</v>
      </c>
      <c r="AU168" s="227" t="s">
        <v>86</v>
      </c>
      <c r="AV168" s="12" t="s">
        <v>86</v>
      </c>
      <c r="AW168" s="12" t="s">
        <v>41</v>
      </c>
      <c r="AX168" s="12" t="s">
        <v>77</v>
      </c>
      <c r="AY168" s="227" t="s">
        <v>174</v>
      </c>
    </row>
    <row r="169" spans="2:65" s="12" customFormat="1" ht="13.5">
      <c r="B169" s="217"/>
      <c r="C169" s="218"/>
      <c r="D169" s="207" t="s">
        <v>191</v>
      </c>
      <c r="E169" s="219" t="s">
        <v>22</v>
      </c>
      <c r="F169" s="220" t="s">
        <v>22</v>
      </c>
      <c r="G169" s="218"/>
      <c r="H169" s="221">
        <v>0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191</v>
      </c>
      <c r="AU169" s="227" t="s">
        <v>86</v>
      </c>
      <c r="AV169" s="12" t="s">
        <v>86</v>
      </c>
      <c r="AW169" s="12" t="s">
        <v>41</v>
      </c>
      <c r="AX169" s="12" t="s">
        <v>77</v>
      </c>
      <c r="AY169" s="227" t="s">
        <v>174</v>
      </c>
    </row>
    <row r="170" spans="2:65" s="12" customFormat="1" ht="13.5">
      <c r="B170" s="217"/>
      <c r="C170" s="218"/>
      <c r="D170" s="207" t="s">
        <v>191</v>
      </c>
      <c r="E170" s="219" t="s">
        <v>22</v>
      </c>
      <c r="F170" s="220" t="s">
        <v>22</v>
      </c>
      <c r="G170" s="218"/>
      <c r="H170" s="221">
        <v>0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191</v>
      </c>
      <c r="AU170" s="227" t="s">
        <v>86</v>
      </c>
      <c r="AV170" s="12" t="s">
        <v>86</v>
      </c>
      <c r="AW170" s="12" t="s">
        <v>41</v>
      </c>
      <c r="AX170" s="12" t="s">
        <v>77</v>
      </c>
      <c r="AY170" s="227" t="s">
        <v>174</v>
      </c>
    </row>
    <row r="171" spans="2:65" s="13" customFormat="1" ht="13.5">
      <c r="B171" s="228"/>
      <c r="C171" s="229"/>
      <c r="D171" s="230" t="s">
        <v>191</v>
      </c>
      <c r="E171" s="231" t="s">
        <v>22</v>
      </c>
      <c r="F171" s="232" t="s">
        <v>206</v>
      </c>
      <c r="G171" s="229"/>
      <c r="H171" s="233">
        <v>30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191</v>
      </c>
      <c r="AU171" s="239" t="s">
        <v>86</v>
      </c>
      <c r="AV171" s="13" t="s">
        <v>181</v>
      </c>
      <c r="AW171" s="13" t="s">
        <v>41</v>
      </c>
      <c r="AX171" s="13" t="s">
        <v>24</v>
      </c>
      <c r="AY171" s="239" t="s">
        <v>174</v>
      </c>
    </row>
    <row r="172" spans="2:65" s="1" customFormat="1" ht="31.5" customHeight="1">
      <c r="B172" s="41"/>
      <c r="C172" s="245" t="s">
        <v>461</v>
      </c>
      <c r="D172" s="245" t="s">
        <v>253</v>
      </c>
      <c r="E172" s="246" t="s">
        <v>2718</v>
      </c>
      <c r="F172" s="247" t="s">
        <v>2719</v>
      </c>
      <c r="G172" s="248" t="s">
        <v>551</v>
      </c>
      <c r="H172" s="249">
        <v>30</v>
      </c>
      <c r="I172" s="250"/>
      <c r="J172" s="251">
        <f>ROUND(I172*H172,2)</f>
        <v>0</v>
      </c>
      <c r="K172" s="247" t="s">
        <v>180</v>
      </c>
      <c r="L172" s="252"/>
      <c r="M172" s="253" t="s">
        <v>22</v>
      </c>
      <c r="N172" s="254" t="s">
        <v>48</v>
      </c>
      <c r="O172" s="42"/>
      <c r="P172" s="202">
        <f>O172*H172</f>
        <v>0</v>
      </c>
      <c r="Q172" s="202">
        <v>1.367E-2</v>
      </c>
      <c r="R172" s="202">
        <f>Q172*H172</f>
        <v>0.41010000000000002</v>
      </c>
      <c r="S172" s="202">
        <v>0</v>
      </c>
      <c r="T172" s="203">
        <f>S172*H172</f>
        <v>0</v>
      </c>
      <c r="AR172" s="24" t="s">
        <v>385</v>
      </c>
      <c r="AT172" s="24" t="s">
        <v>253</v>
      </c>
      <c r="AU172" s="24" t="s">
        <v>86</v>
      </c>
      <c r="AY172" s="24" t="s">
        <v>174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4" t="s">
        <v>24</v>
      </c>
      <c r="BK172" s="204">
        <f>ROUND(I172*H172,2)</f>
        <v>0</v>
      </c>
      <c r="BL172" s="24" t="s">
        <v>269</v>
      </c>
      <c r="BM172" s="24" t="s">
        <v>2720</v>
      </c>
    </row>
    <row r="173" spans="2:65" s="12" customFormat="1" ht="13.5">
      <c r="B173" s="217"/>
      <c r="C173" s="218"/>
      <c r="D173" s="207" t="s">
        <v>191</v>
      </c>
      <c r="E173" s="219" t="s">
        <v>22</v>
      </c>
      <c r="F173" s="220" t="s">
        <v>2711</v>
      </c>
      <c r="G173" s="218"/>
      <c r="H173" s="221">
        <v>5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191</v>
      </c>
      <c r="AU173" s="227" t="s">
        <v>86</v>
      </c>
      <c r="AV173" s="12" t="s">
        <v>86</v>
      </c>
      <c r="AW173" s="12" t="s">
        <v>41</v>
      </c>
      <c r="AX173" s="12" t="s">
        <v>77</v>
      </c>
      <c r="AY173" s="227" t="s">
        <v>174</v>
      </c>
    </row>
    <row r="174" spans="2:65" s="12" customFormat="1" ht="13.5">
      <c r="B174" s="217"/>
      <c r="C174" s="218"/>
      <c r="D174" s="207" t="s">
        <v>191</v>
      </c>
      <c r="E174" s="219" t="s">
        <v>22</v>
      </c>
      <c r="F174" s="220" t="s">
        <v>2712</v>
      </c>
      <c r="G174" s="218"/>
      <c r="H174" s="221">
        <v>11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191</v>
      </c>
      <c r="AU174" s="227" t="s">
        <v>86</v>
      </c>
      <c r="AV174" s="12" t="s">
        <v>86</v>
      </c>
      <c r="AW174" s="12" t="s">
        <v>41</v>
      </c>
      <c r="AX174" s="12" t="s">
        <v>77</v>
      </c>
      <c r="AY174" s="227" t="s">
        <v>174</v>
      </c>
    </row>
    <row r="175" spans="2:65" s="12" customFormat="1" ht="13.5">
      <c r="B175" s="217"/>
      <c r="C175" s="218"/>
      <c r="D175" s="207" t="s">
        <v>191</v>
      </c>
      <c r="E175" s="219" t="s">
        <v>22</v>
      </c>
      <c r="F175" s="220" t="s">
        <v>2713</v>
      </c>
      <c r="G175" s="218"/>
      <c r="H175" s="221">
        <v>1.2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191</v>
      </c>
      <c r="AU175" s="227" t="s">
        <v>86</v>
      </c>
      <c r="AV175" s="12" t="s">
        <v>86</v>
      </c>
      <c r="AW175" s="12" t="s">
        <v>41</v>
      </c>
      <c r="AX175" s="12" t="s">
        <v>77</v>
      </c>
      <c r="AY175" s="227" t="s">
        <v>174</v>
      </c>
    </row>
    <row r="176" spans="2:65" s="12" customFormat="1" ht="13.5">
      <c r="B176" s="217"/>
      <c r="C176" s="218"/>
      <c r="D176" s="207" t="s">
        <v>191</v>
      </c>
      <c r="E176" s="219" t="s">
        <v>22</v>
      </c>
      <c r="F176" s="220" t="s">
        <v>2714</v>
      </c>
      <c r="G176" s="218"/>
      <c r="H176" s="221">
        <v>0.8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191</v>
      </c>
      <c r="AU176" s="227" t="s">
        <v>86</v>
      </c>
      <c r="AV176" s="12" t="s">
        <v>86</v>
      </c>
      <c r="AW176" s="12" t="s">
        <v>41</v>
      </c>
      <c r="AX176" s="12" t="s">
        <v>77</v>
      </c>
      <c r="AY176" s="227" t="s">
        <v>174</v>
      </c>
    </row>
    <row r="177" spans="2:65" s="12" customFormat="1" ht="13.5">
      <c r="B177" s="217"/>
      <c r="C177" s="218"/>
      <c r="D177" s="207" t="s">
        <v>191</v>
      </c>
      <c r="E177" s="219" t="s">
        <v>22</v>
      </c>
      <c r="F177" s="220" t="s">
        <v>2715</v>
      </c>
      <c r="G177" s="218"/>
      <c r="H177" s="221">
        <v>6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191</v>
      </c>
      <c r="AU177" s="227" t="s">
        <v>86</v>
      </c>
      <c r="AV177" s="12" t="s">
        <v>86</v>
      </c>
      <c r="AW177" s="12" t="s">
        <v>41</v>
      </c>
      <c r="AX177" s="12" t="s">
        <v>77</v>
      </c>
      <c r="AY177" s="227" t="s">
        <v>174</v>
      </c>
    </row>
    <row r="178" spans="2:65" s="12" customFormat="1" ht="13.5">
      <c r="B178" s="217"/>
      <c r="C178" s="218"/>
      <c r="D178" s="207" t="s">
        <v>191</v>
      </c>
      <c r="E178" s="219" t="s">
        <v>22</v>
      </c>
      <c r="F178" s="220" t="s">
        <v>2716</v>
      </c>
      <c r="G178" s="218"/>
      <c r="H178" s="221">
        <v>3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191</v>
      </c>
      <c r="AU178" s="227" t="s">
        <v>86</v>
      </c>
      <c r="AV178" s="12" t="s">
        <v>86</v>
      </c>
      <c r="AW178" s="12" t="s">
        <v>41</v>
      </c>
      <c r="AX178" s="12" t="s">
        <v>77</v>
      </c>
      <c r="AY178" s="227" t="s">
        <v>174</v>
      </c>
    </row>
    <row r="179" spans="2:65" s="12" customFormat="1" ht="13.5">
      <c r="B179" s="217"/>
      <c r="C179" s="218"/>
      <c r="D179" s="207" t="s">
        <v>191</v>
      </c>
      <c r="E179" s="219" t="s">
        <v>22</v>
      </c>
      <c r="F179" s="220" t="s">
        <v>2717</v>
      </c>
      <c r="G179" s="218"/>
      <c r="H179" s="221">
        <v>3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191</v>
      </c>
      <c r="AU179" s="227" t="s">
        <v>86</v>
      </c>
      <c r="AV179" s="12" t="s">
        <v>86</v>
      </c>
      <c r="AW179" s="12" t="s">
        <v>41</v>
      </c>
      <c r="AX179" s="12" t="s">
        <v>77</v>
      </c>
      <c r="AY179" s="227" t="s">
        <v>174</v>
      </c>
    </row>
    <row r="180" spans="2:65" s="13" customFormat="1" ht="13.5">
      <c r="B180" s="228"/>
      <c r="C180" s="229"/>
      <c r="D180" s="230" t="s">
        <v>191</v>
      </c>
      <c r="E180" s="231" t="s">
        <v>22</v>
      </c>
      <c r="F180" s="232" t="s">
        <v>206</v>
      </c>
      <c r="G180" s="229"/>
      <c r="H180" s="233">
        <v>30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191</v>
      </c>
      <c r="AU180" s="239" t="s">
        <v>86</v>
      </c>
      <c r="AV180" s="13" t="s">
        <v>181</v>
      </c>
      <c r="AW180" s="13" t="s">
        <v>41</v>
      </c>
      <c r="AX180" s="13" t="s">
        <v>24</v>
      </c>
      <c r="AY180" s="239" t="s">
        <v>174</v>
      </c>
    </row>
    <row r="181" spans="2:65" s="1" customFormat="1" ht="31.5" customHeight="1">
      <c r="B181" s="41"/>
      <c r="C181" s="193" t="s">
        <v>465</v>
      </c>
      <c r="D181" s="193" t="s">
        <v>176</v>
      </c>
      <c r="E181" s="194" t="s">
        <v>2721</v>
      </c>
      <c r="F181" s="195" t="s">
        <v>2722</v>
      </c>
      <c r="G181" s="196" t="s">
        <v>551</v>
      </c>
      <c r="H181" s="197">
        <v>58</v>
      </c>
      <c r="I181" s="198"/>
      <c r="J181" s="199">
        <f>ROUND(I181*H181,2)</f>
        <v>0</v>
      </c>
      <c r="K181" s="195" t="s">
        <v>180</v>
      </c>
      <c r="L181" s="61"/>
      <c r="M181" s="200" t="s">
        <v>22</v>
      </c>
      <c r="N181" s="201" t="s">
        <v>48</v>
      </c>
      <c r="O181" s="42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24" t="s">
        <v>269</v>
      </c>
      <c r="AT181" s="24" t="s">
        <v>176</v>
      </c>
      <c r="AU181" s="24" t="s">
        <v>86</v>
      </c>
      <c r="AY181" s="24" t="s">
        <v>174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24</v>
      </c>
      <c r="BK181" s="204">
        <f>ROUND(I181*H181,2)</f>
        <v>0</v>
      </c>
      <c r="BL181" s="24" t="s">
        <v>269</v>
      </c>
      <c r="BM181" s="24" t="s">
        <v>2723</v>
      </c>
    </row>
    <row r="182" spans="2:65" s="12" customFormat="1" ht="13.5">
      <c r="B182" s="217"/>
      <c r="C182" s="218"/>
      <c r="D182" s="207" t="s">
        <v>191</v>
      </c>
      <c r="E182" s="219" t="s">
        <v>22</v>
      </c>
      <c r="F182" s="220" t="s">
        <v>2724</v>
      </c>
      <c r="G182" s="218"/>
      <c r="H182" s="221">
        <v>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191</v>
      </c>
      <c r="AU182" s="227" t="s">
        <v>86</v>
      </c>
      <c r="AV182" s="12" t="s">
        <v>86</v>
      </c>
      <c r="AW182" s="12" t="s">
        <v>41</v>
      </c>
      <c r="AX182" s="12" t="s">
        <v>77</v>
      </c>
      <c r="AY182" s="227" t="s">
        <v>174</v>
      </c>
    </row>
    <row r="183" spans="2:65" s="12" customFormat="1" ht="13.5">
      <c r="B183" s="217"/>
      <c r="C183" s="218"/>
      <c r="D183" s="207" t="s">
        <v>191</v>
      </c>
      <c r="E183" s="219" t="s">
        <v>22</v>
      </c>
      <c r="F183" s="220" t="s">
        <v>2725</v>
      </c>
      <c r="G183" s="218"/>
      <c r="H183" s="221">
        <v>10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191</v>
      </c>
      <c r="AU183" s="227" t="s">
        <v>86</v>
      </c>
      <c r="AV183" s="12" t="s">
        <v>86</v>
      </c>
      <c r="AW183" s="12" t="s">
        <v>41</v>
      </c>
      <c r="AX183" s="12" t="s">
        <v>77</v>
      </c>
      <c r="AY183" s="227" t="s">
        <v>174</v>
      </c>
    </row>
    <row r="184" spans="2:65" s="12" customFormat="1" ht="13.5">
      <c r="B184" s="217"/>
      <c r="C184" s="218"/>
      <c r="D184" s="207" t="s">
        <v>191</v>
      </c>
      <c r="E184" s="219" t="s">
        <v>22</v>
      </c>
      <c r="F184" s="220" t="s">
        <v>2726</v>
      </c>
      <c r="G184" s="218"/>
      <c r="H184" s="221">
        <v>6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191</v>
      </c>
      <c r="AU184" s="227" t="s">
        <v>86</v>
      </c>
      <c r="AV184" s="12" t="s">
        <v>86</v>
      </c>
      <c r="AW184" s="12" t="s">
        <v>41</v>
      </c>
      <c r="AX184" s="12" t="s">
        <v>77</v>
      </c>
      <c r="AY184" s="227" t="s">
        <v>174</v>
      </c>
    </row>
    <row r="185" spans="2:65" s="12" customFormat="1" ht="13.5">
      <c r="B185" s="217"/>
      <c r="C185" s="218"/>
      <c r="D185" s="207" t="s">
        <v>191</v>
      </c>
      <c r="E185" s="219" t="s">
        <v>22</v>
      </c>
      <c r="F185" s="220" t="s">
        <v>2727</v>
      </c>
      <c r="G185" s="218"/>
      <c r="H185" s="221">
        <v>4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191</v>
      </c>
      <c r="AU185" s="227" t="s">
        <v>86</v>
      </c>
      <c r="AV185" s="12" t="s">
        <v>86</v>
      </c>
      <c r="AW185" s="12" t="s">
        <v>41</v>
      </c>
      <c r="AX185" s="12" t="s">
        <v>77</v>
      </c>
      <c r="AY185" s="227" t="s">
        <v>174</v>
      </c>
    </row>
    <row r="186" spans="2:65" s="12" customFormat="1" ht="13.5">
      <c r="B186" s="217"/>
      <c r="C186" s="218"/>
      <c r="D186" s="207" t="s">
        <v>191</v>
      </c>
      <c r="E186" s="219" t="s">
        <v>22</v>
      </c>
      <c r="F186" s="220" t="s">
        <v>2728</v>
      </c>
      <c r="G186" s="218"/>
      <c r="H186" s="221">
        <v>10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191</v>
      </c>
      <c r="AU186" s="227" t="s">
        <v>86</v>
      </c>
      <c r="AV186" s="12" t="s">
        <v>86</v>
      </c>
      <c r="AW186" s="12" t="s">
        <v>41</v>
      </c>
      <c r="AX186" s="12" t="s">
        <v>77</v>
      </c>
      <c r="AY186" s="227" t="s">
        <v>174</v>
      </c>
    </row>
    <row r="187" spans="2:65" s="12" customFormat="1" ht="13.5">
      <c r="B187" s="217"/>
      <c r="C187" s="218"/>
      <c r="D187" s="207" t="s">
        <v>191</v>
      </c>
      <c r="E187" s="219" t="s">
        <v>22</v>
      </c>
      <c r="F187" s="220" t="s">
        <v>2729</v>
      </c>
      <c r="G187" s="218"/>
      <c r="H187" s="221">
        <v>18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191</v>
      </c>
      <c r="AU187" s="227" t="s">
        <v>86</v>
      </c>
      <c r="AV187" s="12" t="s">
        <v>86</v>
      </c>
      <c r="AW187" s="12" t="s">
        <v>41</v>
      </c>
      <c r="AX187" s="12" t="s">
        <v>77</v>
      </c>
      <c r="AY187" s="227" t="s">
        <v>174</v>
      </c>
    </row>
    <row r="188" spans="2:65" s="12" customFormat="1" ht="13.5">
      <c r="B188" s="217"/>
      <c r="C188" s="218"/>
      <c r="D188" s="207" t="s">
        <v>191</v>
      </c>
      <c r="E188" s="219" t="s">
        <v>22</v>
      </c>
      <c r="F188" s="220" t="s">
        <v>2730</v>
      </c>
      <c r="G188" s="218"/>
      <c r="H188" s="221">
        <v>3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191</v>
      </c>
      <c r="AU188" s="227" t="s">
        <v>86</v>
      </c>
      <c r="AV188" s="12" t="s">
        <v>86</v>
      </c>
      <c r="AW188" s="12" t="s">
        <v>41</v>
      </c>
      <c r="AX188" s="12" t="s">
        <v>77</v>
      </c>
      <c r="AY188" s="227" t="s">
        <v>174</v>
      </c>
    </row>
    <row r="189" spans="2:65" s="12" customFormat="1" ht="13.5">
      <c r="B189" s="217"/>
      <c r="C189" s="218"/>
      <c r="D189" s="207" t="s">
        <v>191</v>
      </c>
      <c r="E189" s="219" t="s">
        <v>22</v>
      </c>
      <c r="F189" s="220" t="s">
        <v>22</v>
      </c>
      <c r="G189" s="218"/>
      <c r="H189" s="221">
        <v>0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191</v>
      </c>
      <c r="AU189" s="227" t="s">
        <v>86</v>
      </c>
      <c r="AV189" s="12" t="s">
        <v>86</v>
      </c>
      <c r="AW189" s="12" t="s">
        <v>41</v>
      </c>
      <c r="AX189" s="12" t="s">
        <v>77</v>
      </c>
      <c r="AY189" s="227" t="s">
        <v>174</v>
      </c>
    </row>
    <row r="190" spans="2:65" s="13" customFormat="1" ht="13.5">
      <c r="B190" s="228"/>
      <c r="C190" s="229"/>
      <c r="D190" s="230" t="s">
        <v>191</v>
      </c>
      <c r="E190" s="231" t="s">
        <v>22</v>
      </c>
      <c r="F190" s="232" t="s">
        <v>206</v>
      </c>
      <c r="G190" s="229"/>
      <c r="H190" s="233">
        <v>58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191</v>
      </c>
      <c r="AU190" s="239" t="s">
        <v>86</v>
      </c>
      <c r="AV190" s="13" t="s">
        <v>181</v>
      </c>
      <c r="AW190" s="13" t="s">
        <v>41</v>
      </c>
      <c r="AX190" s="13" t="s">
        <v>24</v>
      </c>
      <c r="AY190" s="239" t="s">
        <v>174</v>
      </c>
    </row>
    <row r="191" spans="2:65" s="1" customFormat="1" ht="31.5" customHeight="1">
      <c r="B191" s="41"/>
      <c r="C191" s="245" t="s">
        <v>469</v>
      </c>
      <c r="D191" s="245" t="s">
        <v>253</v>
      </c>
      <c r="E191" s="246" t="s">
        <v>2731</v>
      </c>
      <c r="F191" s="247" t="s">
        <v>2732</v>
      </c>
      <c r="G191" s="248" t="s">
        <v>551</v>
      </c>
      <c r="H191" s="249">
        <v>58</v>
      </c>
      <c r="I191" s="250"/>
      <c r="J191" s="251">
        <f>ROUND(I191*H191,2)</f>
        <v>0</v>
      </c>
      <c r="K191" s="247" t="s">
        <v>180</v>
      </c>
      <c r="L191" s="252"/>
      <c r="M191" s="253" t="s">
        <v>22</v>
      </c>
      <c r="N191" s="254" t="s">
        <v>48</v>
      </c>
      <c r="O191" s="42"/>
      <c r="P191" s="202">
        <f>O191*H191</f>
        <v>0</v>
      </c>
      <c r="Q191" s="202">
        <v>1.848E-2</v>
      </c>
      <c r="R191" s="202">
        <f>Q191*H191</f>
        <v>1.0718399999999999</v>
      </c>
      <c r="S191" s="202">
        <v>0</v>
      </c>
      <c r="T191" s="203">
        <f>S191*H191</f>
        <v>0</v>
      </c>
      <c r="AR191" s="24" t="s">
        <v>385</v>
      </c>
      <c r="AT191" s="24" t="s">
        <v>253</v>
      </c>
      <c r="AU191" s="24" t="s">
        <v>86</v>
      </c>
      <c r="AY191" s="24" t="s">
        <v>174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24</v>
      </c>
      <c r="BK191" s="204">
        <f>ROUND(I191*H191,2)</f>
        <v>0</v>
      </c>
      <c r="BL191" s="24" t="s">
        <v>269</v>
      </c>
      <c r="BM191" s="24" t="s">
        <v>2733</v>
      </c>
    </row>
    <row r="192" spans="2:65" s="12" customFormat="1" ht="13.5">
      <c r="B192" s="217"/>
      <c r="C192" s="218"/>
      <c r="D192" s="207" t="s">
        <v>191</v>
      </c>
      <c r="E192" s="219" t="s">
        <v>22</v>
      </c>
      <c r="F192" s="220" t="s">
        <v>2724</v>
      </c>
      <c r="G192" s="218"/>
      <c r="H192" s="221">
        <v>7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191</v>
      </c>
      <c r="AU192" s="227" t="s">
        <v>86</v>
      </c>
      <c r="AV192" s="12" t="s">
        <v>86</v>
      </c>
      <c r="AW192" s="12" t="s">
        <v>41</v>
      </c>
      <c r="AX192" s="12" t="s">
        <v>77</v>
      </c>
      <c r="AY192" s="227" t="s">
        <v>174</v>
      </c>
    </row>
    <row r="193" spans="2:65" s="12" customFormat="1" ht="13.5">
      <c r="B193" s="217"/>
      <c r="C193" s="218"/>
      <c r="D193" s="207" t="s">
        <v>191</v>
      </c>
      <c r="E193" s="219" t="s">
        <v>22</v>
      </c>
      <c r="F193" s="220" t="s">
        <v>2725</v>
      </c>
      <c r="G193" s="218"/>
      <c r="H193" s="221">
        <v>10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191</v>
      </c>
      <c r="AU193" s="227" t="s">
        <v>86</v>
      </c>
      <c r="AV193" s="12" t="s">
        <v>86</v>
      </c>
      <c r="AW193" s="12" t="s">
        <v>41</v>
      </c>
      <c r="AX193" s="12" t="s">
        <v>77</v>
      </c>
      <c r="AY193" s="227" t="s">
        <v>174</v>
      </c>
    </row>
    <row r="194" spans="2:65" s="12" customFormat="1" ht="13.5">
      <c r="B194" s="217"/>
      <c r="C194" s="218"/>
      <c r="D194" s="207" t="s">
        <v>191</v>
      </c>
      <c r="E194" s="219" t="s">
        <v>22</v>
      </c>
      <c r="F194" s="220" t="s">
        <v>2726</v>
      </c>
      <c r="G194" s="218"/>
      <c r="H194" s="221">
        <v>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191</v>
      </c>
      <c r="AU194" s="227" t="s">
        <v>86</v>
      </c>
      <c r="AV194" s="12" t="s">
        <v>86</v>
      </c>
      <c r="AW194" s="12" t="s">
        <v>41</v>
      </c>
      <c r="AX194" s="12" t="s">
        <v>77</v>
      </c>
      <c r="AY194" s="227" t="s">
        <v>174</v>
      </c>
    </row>
    <row r="195" spans="2:65" s="12" customFormat="1" ht="13.5">
      <c r="B195" s="217"/>
      <c r="C195" s="218"/>
      <c r="D195" s="207" t="s">
        <v>191</v>
      </c>
      <c r="E195" s="219" t="s">
        <v>22</v>
      </c>
      <c r="F195" s="220" t="s">
        <v>2727</v>
      </c>
      <c r="G195" s="218"/>
      <c r="H195" s="221">
        <v>4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191</v>
      </c>
      <c r="AU195" s="227" t="s">
        <v>86</v>
      </c>
      <c r="AV195" s="12" t="s">
        <v>86</v>
      </c>
      <c r="AW195" s="12" t="s">
        <v>41</v>
      </c>
      <c r="AX195" s="12" t="s">
        <v>77</v>
      </c>
      <c r="AY195" s="227" t="s">
        <v>174</v>
      </c>
    </row>
    <row r="196" spans="2:65" s="12" customFormat="1" ht="13.5">
      <c r="B196" s="217"/>
      <c r="C196" s="218"/>
      <c r="D196" s="207" t="s">
        <v>191</v>
      </c>
      <c r="E196" s="219" t="s">
        <v>22</v>
      </c>
      <c r="F196" s="220" t="s">
        <v>2728</v>
      </c>
      <c r="G196" s="218"/>
      <c r="H196" s="221">
        <v>10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191</v>
      </c>
      <c r="AU196" s="227" t="s">
        <v>86</v>
      </c>
      <c r="AV196" s="12" t="s">
        <v>86</v>
      </c>
      <c r="AW196" s="12" t="s">
        <v>41</v>
      </c>
      <c r="AX196" s="12" t="s">
        <v>77</v>
      </c>
      <c r="AY196" s="227" t="s">
        <v>174</v>
      </c>
    </row>
    <row r="197" spans="2:65" s="12" customFormat="1" ht="13.5">
      <c r="B197" s="217"/>
      <c r="C197" s="218"/>
      <c r="D197" s="207" t="s">
        <v>191</v>
      </c>
      <c r="E197" s="219" t="s">
        <v>22</v>
      </c>
      <c r="F197" s="220" t="s">
        <v>2729</v>
      </c>
      <c r="G197" s="218"/>
      <c r="H197" s="221">
        <v>18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191</v>
      </c>
      <c r="AU197" s="227" t="s">
        <v>86</v>
      </c>
      <c r="AV197" s="12" t="s">
        <v>86</v>
      </c>
      <c r="AW197" s="12" t="s">
        <v>41</v>
      </c>
      <c r="AX197" s="12" t="s">
        <v>77</v>
      </c>
      <c r="AY197" s="227" t="s">
        <v>174</v>
      </c>
    </row>
    <row r="198" spans="2:65" s="12" customFormat="1" ht="13.5">
      <c r="B198" s="217"/>
      <c r="C198" s="218"/>
      <c r="D198" s="207" t="s">
        <v>191</v>
      </c>
      <c r="E198" s="219" t="s">
        <v>22</v>
      </c>
      <c r="F198" s="220" t="s">
        <v>2730</v>
      </c>
      <c r="G198" s="218"/>
      <c r="H198" s="221">
        <v>3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191</v>
      </c>
      <c r="AU198" s="227" t="s">
        <v>86</v>
      </c>
      <c r="AV198" s="12" t="s">
        <v>86</v>
      </c>
      <c r="AW198" s="12" t="s">
        <v>41</v>
      </c>
      <c r="AX198" s="12" t="s">
        <v>77</v>
      </c>
      <c r="AY198" s="227" t="s">
        <v>174</v>
      </c>
    </row>
    <row r="199" spans="2:65" s="13" customFormat="1" ht="13.5">
      <c r="B199" s="228"/>
      <c r="C199" s="229"/>
      <c r="D199" s="230" t="s">
        <v>191</v>
      </c>
      <c r="E199" s="231" t="s">
        <v>22</v>
      </c>
      <c r="F199" s="232" t="s">
        <v>206</v>
      </c>
      <c r="G199" s="229"/>
      <c r="H199" s="233">
        <v>58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191</v>
      </c>
      <c r="AU199" s="239" t="s">
        <v>86</v>
      </c>
      <c r="AV199" s="13" t="s">
        <v>181</v>
      </c>
      <c r="AW199" s="13" t="s">
        <v>41</v>
      </c>
      <c r="AX199" s="13" t="s">
        <v>24</v>
      </c>
      <c r="AY199" s="239" t="s">
        <v>174</v>
      </c>
    </row>
    <row r="200" spans="2:65" s="1" customFormat="1" ht="31.5" customHeight="1">
      <c r="B200" s="41"/>
      <c r="C200" s="193" t="s">
        <v>474</v>
      </c>
      <c r="D200" s="193" t="s">
        <v>176</v>
      </c>
      <c r="E200" s="194" t="s">
        <v>2734</v>
      </c>
      <c r="F200" s="195" t="s">
        <v>2735</v>
      </c>
      <c r="G200" s="196" t="s">
        <v>551</v>
      </c>
      <c r="H200" s="197">
        <v>17</v>
      </c>
      <c r="I200" s="198"/>
      <c r="J200" s="199">
        <f>ROUND(I200*H200,2)</f>
        <v>0</v>
      </c>
      <c r="K200" s="195" t="s">
        <v>180</v>
      </c>
      <c r="L200" s="61"/>
      <c r="M200" s="200" t="s">
        <v>22</v>
      </c>
      <c r="N200" s="201" t="s">
        <v>48</v>
      </c>
      <c r="O200" s="4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AR200" s="24" t="s">
        <v>269</v>
      </c>
      <c r="AT200" s="24" t="s">
        <v>176</v>
      </c>
      <c r="AU200" s="24" t="s">
        <v>86</v>
      </c>
      <c r="AY200" s="24" t="s">
        <v>174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24</v>
      </c>
      <c r="BK200" s="204">
        <f>ROUND(I200*H200,2)</f>
        <v>0</v>
      </c>
      <c r="BL200" s="24" t="s">
        <v>269</v>
      </c>
      <c r="BM200" s="24" t="s">
        <v>2736</v>
      </c>
    </row>
    <row r="201" spans="2:65" s="12" customFormat="1" ht="13.5">
      <c r="B201" s="217"/>
      <c r="C201" s="218"/>
      <c r="D201" s="207" t="s">
        <v>191</v>
      </c>
      <c r="E201" s="219" t="s">
        <v>22</v>
      </c>
      <c r="F201" s="220" t="s">
        <v>2737</v>
      </c>
      <c r="G201" s="218"/>
      <c r="H201" s="221">
        <v>6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191</v>
      </c>
      <c r="AU201" s="227" t="s">
        <v>86</v>
      </c>
      <c r="AV201" s="12" t="s">
        <v>86</v>
      </c>
      <c r="AW201" s="12" t="s">
        <v>41</v>
      </c>
      <c r="AX201" s="12" t="s">
        <v>77</v>
      </c>
      <c r="AY201" s="227" t="s">
        <v>174</v>
      </c>
    </row>
    <row r="202" spans="2:65" s="12" customFormat="1" ht="13.5">
      <c r="B202" s="217"/>
      <c r="C202" s="218"/>
      <c r="D202" s="207" t="s">
        <v>191</v>
      </c>
      <c r="E202" s="219" t="s">
        <v>22</v>
      </c>
      <c r="F202" s="220" t="s">
        <v>2738</v>
      </c>
      <c r="G202" s="218"/>
      <c r="H202" s="221">
        <v>6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191</v>
      </c>
      <c r="AU202" s="227" t="s">
        <v>86</v>
      </c>
      <c r="AV202" s="12" t="s">
        <v>86</v>
      </c>
      <c r="AW202" s="12" t="s">
        <v>41</v>
      </c>
      <c r="AX202" s="12" t="s">
        <v>77</v>
      </c>
      <c r="AY202" s="227" t="s">
        <v>174</v>
      </c>
    </row>
    <row r="203" spans="2:65" s="12" customFormat="1" ht="13.5">
      <c r="B203" s="217"/>
      <c r="C203" s="218"/>
      <c r="D203" s="207" t="s">
        <v>191</v>
      </c>
      <c r="E203" s="219" t="s">
        <v>22</v>
      </c>
      <c r="F203" s="220" t="s">
        <v>2739</v>
      </c>
      <c r="G203" s="218"/>
      <c r="H203" s="221">
        <v>5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191</v>
      </c>
      <c r="AU203" s="227" t="s">
        <v>86</v>
      </c>
      <c r="AV203" s="12" t="s">
        <v>86</v>
      </c>
      <c r="AW203" s="12" t="s">
        <v>41</v>
      </c>
      <c r="AX203" s="12" t="s">
        <v>77</v>
      </c>
      <c r="AY203" s="227" t="s">
        <v>174</v>
      </c>
    </row>
    <row r="204" spans="2:65" s="12" customFormat="1" ht="13.5">
      <c r="B204" s="217"/>
      <c r="C204" s="218"/>
      <c r="D204" s="207" t="s">
        <v>191</v>
      </c>
      <c r="E204" s="219" t="s">
        <v>22</v>
      </c>
      <c r="F204" s="220" t="s">
        <v>22</v>
      </c>
      <c r="G204" s="218"/>
      <c r="H204" s="221">
        <v>0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191</v>
      </c>
      <c r="AU204" s="227" t="s">
        <v>86</v>
      </c>
      <c r="AV204" s="12" t="s">
        <v>86</v>
      </c>
      <c r="AW204" s="12" t="s">
        <v>41</v>
      </c>
      <c r="AX204" s="12" t="s">
        <v>77</v>
      </c>
      <c r="AY204" s="227" t="s">
        <v>174</v>
      </c>
    </row>
    <row r="205" spans="2:65" s="13" customFormat="1" ht="13.5">
      <c r="B205" s="228"/>
      <c r="C205" s="229"/>
      <c r="D205" s="230" t="s">
        <v>191</v>
      </c>
      <c r="E205" s="231" t="s">
        <v>22</v>
      </c>
      <c r="F205" s="232" t="s">
        <v>206</v>
      </c>
      <c r="G205" s="229"/>
      <c r="H205" s="233">
        <v>17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191</v>
      </c>
      <c r="AU205" s="239" t="s">
        <v>86</v>
      </c>
      <c r="AV205" s="13" t="s">
        <v>181</v>
      </c>
      <c r="AW205" s="13" t="s">
        <v>41</v>
      </c>
      <c r="AX205" s="13" t="s">
        <v>24</v>
      </c>
      <c r="AY205" s="239" t="s">
        <v>174</v>
      </c>
    </row>
    <row r="206" spans="2:65" s="1" customFormat="1" ht="31.5" customHeight="1">
      <c r="B206" s="41"/>
      <c r="C206" s="245" t="s">
        <v>479</v>
      </c>
      <c r="D206" s="245" t="s">
        <v>253</v>
      </c>
      <c r="E206" s="246" t="s">
        <v>2740</v>
      </c>
      <c r="F206" s="247" t="s">
        <v>2741</v>
      </c>
      <c r="G206" s="248" t="s">
        <v>551</v>
      </c>
      <c r="H206" s="249">
        <v>17</v>
      </c>
      <c r="I206" s="250"/>
      <c r="J206" s="251">
        <f>ROUND(I206*H206,2)</f>
        <v>0</v>
      </c>
      <c r="K206" s="247" t="s">
        <v>180</v>
      </c>
      <c r="L206" s="252"/>
      <c r="M206" s="253" t="s">
        <v>22</v>
      </c>
      <c r="N206" s="254" t="s">
        <v>48</v>
      </c>
      <c r="O206" s="42"/>
      <c r="P206" s="202">
        <f>O206*H206</f>
        <v>0</v>
      </c>
      <c r="Q206" s="202">
        <v>2.9780000000000001E-2</v>
      </c>
      <c r="R206" s="202">
        <f>Q206*H206</f>
        <v>0.50626000000000004</v>
      </c>
      <c r="S206" s="202">
        <v>0</v>
      </c>
      <c r="T206" s="203">
        <f>S206*H206</f>
        <v>0</v>
      </c>
      <c r="AR206" s="24" t="s">
        <v>385</v>
      </c>
      <c r="AT206" s="24" t="s">
        <v>253</v>
      </c>
      <c r="AU206" s="24" t="s">
        <v>86</v>
      </c>
      <c r="AY206" s="24" t="s">
        <v>174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269</v>
      </c>
      <c r="BM206" s="24" t="s">
        <v>2742</v>
      </c>
    </row>
    <row r="207" spans="2:65" s="12" customFormat="1" ht="13.5">
      <c r="B207" s="217"/>
      <c r="C207" s="218"/>
      <c r="D207" s="207" t="s">
        <v>191</v>
      </c>
      <c r="E207" s="219" t="s">
        <v>22</v>
      </c>
      <c r="F207" s="220" t="s">
        <v>2738</v>
      </c>
      <c r="G207" s="218"/>
      <c r="H207" s="221">
        <v>6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191</v>
      </c>
      <c r="AU207" s="227" t="s">
        <v>86</v>
      </c>
      <c r="AV207" s="12" t="s">
        <v>86</v>
      </c>
      <c r="AW207" s="12" t="s">
        <v>41</v>
      </c>
      <c r="AX207" s="12" t="s">
        <v>77</v>
      </c>
      <c r="AY207" s="227" t="s">
        <v>174</v>
      </c>
    </row>
    <row r="208" spans="2:65" s="12" customFormat="1" ht="13.5">
      <c r="B208" s="217"/>
      <c r="C208" s="218"/>
      <c r="D208" s="207" t="s">
        <v>191</v>
      </c>
      <c r="E208" s="219" t="s">
        <v>22</v>
      </c>
      <c r="F208" s="220" t="s">
        <v>2738</v>
      </c>
      <c r="G208" s="218"/>
      <c r="H208" s="221">
        <v>6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191</v>
      </c>
      <c r="AU208" s="227" t="s">
        <v>86</v>
      </c>
      <c r="AV208" s="12" t="s">
        <v>86</v>
      </c>
      <c r="AW208" s="12" t="s">
        <v>41</v>
      </c>
      <c r="AX208" s="12" t="s">
        <v>77</v>
      </c>
      <c r="AY208" s="227" t="s">
        <v>174</v>
      </c>
    </row>
    <row r="209" spans="2:65" s="12" customFormat="1" ht="13.5">
      <c r="B209" s="217"/>
      <c r="C209" s="218"/>
      <c r="D209" s="207" t="s">
        <v>191</v>
      </c>
      <c r="E209" s="219" t="s">
        <v>22</v>
      </c>
      <c r="F209" s="220" t="s">
        <v>2739</v>
      </c>
      <c r="G209" s="218"/>
      <c r="H209" s="221">
        <v>5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191</v>
      </c>
      <c r="AU209" s="227" t="s">
        <v>86</v>
      </c>
      <c r="AV209" s="12" t="s">
        <v>86</v>
      </c>
      <c r="AW209" s="12" t="s">
        <v>41</v>
      </c>
      <c r="AX209" s="12" t="s">
        <v>77</v>
      </c>
      <c r="AY209" s="227" t="s">
        <v>174</v>
      </c>
    </row>
    <row r="210" spans="2:65" s="13" customFormat="1" ht="13.5">
      <c r="B210" s="228"/>
      <c r="C210" s="229"/>
      <c r="D210" s="230" t="s">
        <v>191</v>
      </c>
      <c r="E210" s="231" t="s">
        <v>22</v>
      </c>
      <c r="F210" s="232" t="s">
        <v>206</v>
      </c>
      <c r="G210" s="229"/>
      <c r="H210" s="233">
        <v>17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191</v>
      </c>
      <c r="AU210" s="239" t="s">
        <v>86</v>
      </c>
      <c r="AV210" s="13" t="s">
        <v>181</v>
      </c>
      <c r="AW210" s="13" t="s">
        <v>41</v>
      </c>
      <c r="AX210" s="13" t="s">
        <v>24</v>
      </c>
      <c r="AY210" s="239" t="s">
        <v>174</v>
      </c>
    </row>
    <row r="211" spans="2:65" s="1" customFormat="1" ht="31.5" customHeight="1">
      <c r="B211" s="41"/>
      <c r="C211" s="193" t="s">
        <v>483</v>
      </c>
      <c r="D211" s="193" t="s">
        <v>176</v>
      </c>
      <c r="E211" s="194" t="s">
        <v>2743</v>
      </c>
      <c r="F211" s="195" t="s">
        <v>2744</v>
      </c>
      <c r="G211" s="196" t="s">
        <v>551</v>
      </c>
      <c r="H211" s="197">
        <v>3</v>
      </c>
      <c r="I211" s="198"/>
      <c r="J211" s="199">
        <f>ROUND(I211*H211,2)</f>
        <v>0</v>
      </c>
      <c r="K211" s="195" t="s">
        <v>180</v>
      </c>
      <c r="L211" s="61"/>
      <c r="M211" s="200" t="s">
        <v>22</v>
      </c>
      <c r="N211" s="201" t="s">
        <v>48</v>
      </c>
      <c r="O211" s="4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4" t="s">
        <v>269</v>
      </c>
      <c r="AT211" s="24" t="s">
        <v>176</v>
      </c>
      <c r="AU211" s="24" t="s">
        <v>86</v>
      </c>
      <c r="AY211" s="24" t="s">
        <v>174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269</v>
      </c>
      <c r="BM211" s="24" t="s">
        <v>2745</v>
      </c>
    </row>
    <row r="212" spans="2:65" s="12" customFormat="1" ht="13.5">
      <c r="B212" s="217"/>
      <c r="C212" s="218"/>
      <c r="D212" s="230" t="s">
        <v>191</v>
      </c>
      <c r="E212" s="240" t="s">
        <v>22</v>
      </c>
      <c r="F212" s="241" t="s">
        <v>2746</v>
      </c>
      <c r="G212" s="218"/>
      <c r="H212" s="242">
        <v>3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191</v>
      </c>
      <c r="AU212" s="227" t="s">
        <v>86</v>
      </c>
      <c r="AV212" s="12" t="s">
        <v>86</v>
      </c>
      <c r="AW212" s="12" t="s">
        <v>41</v>
      </c>
      <c r="AX212" s="12" t="s">
        <v>24</v>
      </c>
      <c r="AY212" s="227" t="s">
        <v>174</v>
      </c>
    </row>
    <row r="213" spans="2:65" s="1" customFormat="1" ht="31.5" customHeight="1">
      <c r="B213" s="41"/>
      <c r="C213" s="245" t="s">
        <v>488</v>
      </c>
      <c r="D213" s="245" t="s">
        <v>253</v>
      </c>
      <c r="E213" s="246" t="s">
        <v>2747</v>
      </c>
      <c r="F213" s="247" t="s">
        <v>2748</v>
      </c>
      <c r="G213" s="248" t="s">
        <v>551</v>
      </c>
      <c r="H213" s="249">
        <v>3</v>
      </c>
      <c r="I213" s="250"/>
      <c r="J213" s="251">
        <f>ROUND(I213*H213,2)</f>
        <v>0</v>
      </c>
      <c r="K213" s="247" t="s">
        <v>180</v>
      </c>
      <c r="L213" s="252"/>
      <c r="M213" s="253" t="s">
        <v>22</v>
      </c>
      <c r="N213" s="254" t="s">
        <v>48</v>
      </c>
      <c r="O213" s="42"/>
      <c r="P213" s="202">
        <f>O213*H213</f>
        <v>0</v>
      </c>
      <c r="Q213" s="202">
        <v>3.4099999999999998E-2</v>
      </c>
      <c r="R213" s="202">
        <f>Q213*H213</f>
        <v>0.1023</v>
      </c>
      <c r="S213" s="202">
        <v>0</v>
      </c>
      <c r="T213" s="203">
        <f>S213*H213</f>
        <v>0</v>
      </c>
      <c r="AR213" s="24" t="s">
        <v>385</v>
      </c>
      <c r="AT213" s="24" t="s">
        <v>253</v>
      </c>
      <c r="AU213" s="24" t="s">
        <v>86</v>
      </c>
      <c r="AY213" s="24" t="s">
        <v>174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269</v>
      </c>
      <c r="BM213" s="24" t="s">
        <v>2749</v>
      </c>
    </row>
    <row r="214" spans="2:65" s="12" customFormat="1" ht="13.5">
      <c r="B214" s="217"/>
      <c r="C214" s="218"/>
      <c r="D214" s="230" t="s">
        <v>191</v>
      </c>
      <c r="E214" s="240" t="s">
        <v>22</v>
      </c>
      <c r="F214" s="241" t="s">
        <v>2746</v>
      </c>
      <c r="G214" s="218"/>
      <c r="H214" s="242">
        <v>3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191</v>
      </c>
      <c r="AU214" s="227" t="s">
        <v>86</v>
      </c>
      <c r="AV214" s="12" t="s">
        <v>86</v>
      </c>
      <c r="AW214" s="12" t="s">
        <v>41</v>
      </c>
      <c r="AX214" s="12" t="s">
        <v>24</v>
      </c>
      <c r="AY214" s="227" t="s">
        <v>174</v>
      </c>
    </row>
    <row r="215" spans="2:65" s="1" customFormat="1" ht="31.5" customHeight="1">
      <c r="B215" s="41"/>
      <c r="C215" s="193" t="s">
        <v>501</v>
      </c>
      <c r="D215" s="193" t="s">
        <v>176</v>
      </c>
      <c r="E215" s="194" t="s">
        <v>2750</v>
      </c>
      <c r="F215" s="195" t="s">
        <v>2751</v>
      </c>
      <c r="G215" s="196" t="s">
        <v>551</v>
      </c>
      <c r="H215" s="197">
        <v>2</v>
      </c>
      <c r="I215" s="198"/>
      <c r="J215" s="199">
        <f>ROUND(I215*H215,2)</f>
        <v>0</v>
      </c>
      <c r="K215" s="195" t="s">
        <v>180</v>
      </c>
      <c r="L215" s="61"/>
      <c r="M215" s="200" t="s">
        <v>22</v>
      </c>
      <c r="N215" s="201" t="s">
        <v>48</v>
      </c>
      <c r="O215" s="4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4" t="s">
        <v>269</v>
      </c>
      <c r="AT215" s="24" t="s">
        <v>176</v>
      </c>
      <c r="AU215" s="24" t="s">
        <v>86</v>
      </c>
      <c r="AY215" s="24" t="s">
        <v>174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24</v>
      </c>
      <c r="BK215" s="204">
        <f>ROUND(I215*H215,2)</f>
        <v>0</v>
      </c>
      <c r="BL215" s="24" t="s">
        <v>269</v>
      </c>
      <c r="BM215" s="24" t="s">
        <v>2752</v>
      </c>
    </row>
    <row r="216" spans="2:65" s="12" customFormat="1" ht="13.5">
      <c r="B216" s="217"/>
      <c r="C216" s="218"/>
      <c r="D216" s="230" t="s">
        <v>191</v>
      </c>
      <c r="E216" s="240" t="s">
        <v>22</v>
      </c>
      <c r="F216" s="241" t="s">
        <v>2753</v>
      </c>
      <c r="G216" s="218"/>
      <c r="H216" s="242">
        <v>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191</v>
      </c>
      <c r="AU216" s="227" t="s">
        <v>86</v>
      </c>
      <c r="AV216" s="12" t="s">
        <v>86</v>
      </c>
      <c r="AW216" s="12" t="s">
        <v>41</v>
      </c>
      <c r="AX216" s="12" t="s">
        <v>24</v>
      </c>
      <c r="AY216" s="227" t="s">
        <v>174</v>
      </c>
    </row>
    <row r="217" spans="2:65" s="1" customFormat="1" ht="31.5" customHeight="1">
      <c r="B217" s="41"/>
      <c r="C217" s="245" t="s">
        <v>507</v>
      </c>
      <c r="D217" s="245" t="s">
        <v>253</v>
      </c>
      <c r="E217" s="246" t="s">
        <v>2754</v>
      </c>
      <c r="F217" s="247" t="s">
        <v>2755</v>
      </c>
      <c r="G217" s="248" t="s">
        <v>551</v>
      </c>
      <c r="H217" s="249">
        <v>2</v>
      </c>
      <c r="I217" s="250"/>
      <c r="J217" s="251">
        <f t="shared" ref="J217:J256" si="10">ROUND(I217*H217,2)</f>
        <v>0</v>
      </c>
      <c r="K217" s="247" t="s">
        <v>180</v>
      </c>
      <c r="L217" s="252"/>
      <c r="M217" s="253" t="s">
        <v>22</v>
      </c>
      <c r="N217" s="254" t="s">
        <v>48</v>
      </c>
      <c r="O217" s="42"/>
      <c r="P217" s="202">
        <f t="shared" ref="P217:P256" si="11">O217*H217</f>
        <v>0</v>
      </c>
      <c r="Q217" s="202">
        <v>4.5100000000000001E-2</v>
      </c>
      <c r="R217" s="202">
        <f t="shared" ref="R217:R256" si="12">Q217*H217</f>
        <v>9.0200000000000002E-2</v>
      </c>
      <c r="S217" s="202">
        <v>0</v>
      </c>
      <c r="T217" s="203">
        <f t="shared" ref="T217:T256" si="13">S217*H217</f>
        <v>0</v>
      </c>
      <c r="AR217" s="24" t="s">
        <v>385</v>
      </c>
      <c r="AT217" s="24" t="s">
        <v>253</v>
      </c>
      <c r="AU217" s="24" t="s">
        <v>86</v>
      </c>
      <c r="AY217" s="24" t="s">
        <v>174</v>
      </c>
      <c r="BE217" s="204">
        <f t="shared" ref="BE217:BE256" si="14">IF(N217="základní",J217,0)</f>
        <v>0</v>
      </c>
      <c r="BF217" s="204">
        <f t="shared" ref="BF217:BF256" si="15">IF(N217="snížená",J217,0)</f>
        <v>0</v>
      </c>
      <c r="BG217" s="204">
        <f t="shared" ref="BG217:BG256" si="16">IF(N217="zákl. přenesená",J217,0)</f>
        <v>0</v>
      </c>
      <c r="BH217" s="204">
        <f t="shared" ref="BH217:BH256" si="17">IF(N217="sníž. přenesená",J217,0)</f>
        <v>0</v>
      </c>
      <c r="BI217" s="204">
        <f t="shared" ref="BI217:BI256" si="18">IF(N217="nulová",J217,0)</f>
        <v>0</v>
      </c>
      <c r="BJ217" s="24" t="s">
        <v>24</v>
      </c>
      <c r="BK217" s="204">
        <f t="shared" ref="BK217:BK256" si="19">ROUND(I217*H217,2)</f>
        <v>0</v>
      </c>
      <c r="BL217" s="24" t="s">
        <v>269</v>
      </c>
      <c r="BM217" s="24" t="s">
        <v>2756</v>
      </c>
    </row>
    <row r="218" spans="2:65" s="1" customFormat="1" ht="22.5" customHeight="1">
      <c r="B218" s="41"/>
      <c r="C218" s="193" t="s">
        <v>512</v>
      </c>
      <c r="D218" s="193" t="s">
        <v>176</v>
      </c>
      <c r="E218" s="194" t="s">
        <v>2757</v>
      </c>
      <c r="F218" s="195" t="s">
        <v>2758</v>
      </c>
      <c r="G218" s="196" t="s">
        <v>179</v>
      </c>
      <c r="H218" s="197">
        <v>1</v>
      </c>
      <c r="I218" s="198"/>
      <c r="J218" s="199">
        <f t="shared" si="10"/>
        <v>0</v>
      </c>
      <c r="K218" s="195" t="s">
        <v>180</v>
      </c>
      <c r="L218" s="61"/>
      <c r="M218" s="200" t="s">
        <v>22</v>
      </c>
      <c r="N218" s="201" t="s">
        <v>48</v>
      </c>
      <c r="O218" s="42"/>
      <c r="P218" s="202">
        <f t="shared" si="11"/>
        <v>0</v>
      </c>
      <c r="Q218" s="202">
        <v>0</v>
      </c>
      <c r="R218" s="202">
        <f t="shared" si="12"/>
        <v>0</v>
      </c>
      <c r="S218" s="202">
        <v>0</v>
      </c>
      <c r="T218" s="203">
        <f t="shared" si="13"/>
        <v>0</v>
      </c>
      <c r="AR218" s="24" t="s">
        <v>269</v>
      </c>
      <c r="AT218" s="24" t="s">
        <v>176</v>
      </c>
      <c r="AU218" s="24" t="s">
        <v>86</v>
      </c>
      <c r="AY218" s="24" t="s">
        <v>174</v>
      </c>
      <c r="BE218" s="204">
        <f t="shared" si="14"/>
        <v>0</v>
      </c>
      <c r="BF218" s="204">
        <f t="shared" si="15"/>
        <v>0</v>
      </c>
      <c r="BG218" s="204">
        <f t="shared" si="16"/>
        <v>0</v>
      </c>
      <c r="BH218" s="204">
        <f t="shared" si="17"/>
        <v>0</v>
      </c>
      <c r="BI218" s="204">
        <f t="shared" si="18"/>
        <v>0</v>
      </c>
      <c r="BJ218" s="24" t="s">
        <v>24</v>
      </c>
      <c r="BK218" s="204">
        <f t="shared" si="19"/>
        <v>0</v>
      </c>
      <c r="BL218" s="24" t="s">
        <v>269</v>
      </c>
      <c r="BM218" s="24" t="s">
        <v>2759</v>
      </c>
    </row>
    <row r="219" spans="2:65" s="1" customFormat="1" ht="22.5" customHeight="1">
      <c r="B219" s="41"/>
      <c r="C219" s="245" t="s">
        <v>516</v>
      </c>
      <c r="D219" s="245" t="s">
        <v>253</v>
      </c>
      <c r="E219" s="246" t="s">
        <v>2760</v>
      </c>
      <c r="F219" s="247" t="s">
        <v>2761</v>
      </c>
      <c r="G219" s="248" t="s">
        <v>2583</v>
      </c>
      <c r="H219" s="249">
        <v>1</v>
      </c>
      <c r="I219" s="250"/>
      <c r="J219" s="251">
        <f t="shared" si="10"/>
        <v>0</v>
      </c>
      <c r="K219" s="247" t="s">
        <v>22</v>
      </c>
      <c r="L219" s="252"/>
      <c r="M219" s="253" t="s">
        <v>22</v>
      </c>
      <c r="N219" s="254" t="s">
        <v>48</v>
      </c>
      <c r="O219" s="42"/>
      <c r="P219" s="202">
        <f t="shared" si="11"/>
        <v>0</v>
      </c>
      <c r="Q219" s="202">
        <v>0</v>
      </c>
      <c r="R219" s="202">
        <f t="shared" si="12"/>
        <v>0</v>
      </c>
      <c r="S219" s="202">
        <v>0</v>
      </c>
      <c r="T219" s="203">
        <f t="shared" si="13"/>
        <v>0</v>
      </c>
      <c r="AR219" s="24" t="s">
        <v>385</v>
      </c>
      <c r="AT219" s="24" t="s">
        <v>253</v>
      </c>
      <c r="AU219" s="24" t="s">
        <v>86</v>
      </c>
      <c r="AY219" s="24" t="s">
        <v>174</v>
      </c>
      <c r="BE219" s="204">
        <f t="shared" si="14"/>
        <v>0</v>
      </c>
      <c r="BF219" s="204">
        <f t="shared" si="15"/>
        <v>0</v>
      </c>
      <c r="BG219" s="204">
        <f t="shared" si="16"/>
        <v>0</v>
      </c>
      <c r="BH219" s="204">
        <f t="shared" si="17"/>
        <v>0</v>
      </c>
      <c r="BI219" s="204">
        <f t="shared" si="18"/>
        <v>0</v>
      </c>
      <c r="BJ219" s="24" t="s">
        <v>24</v>
      </c>
      <c r="BK219" s="204">
        <f t="shared" si="19"/>
        <v>0</v>
      </c>
      <c r="BL219" s="24" t="s">
        <v>269</v>
      </c>
      <c r="BM219" s="24" t="s">
        <v>2762</v>
      </c>
    </row>
    <row r="220" spans="2:65" s="1" customFormat="1" ht="31.5" customHeight="1">
      <c r="B220" s="41"/>
      <c r="C220" s="193" t="s">
        <v>521</v>
      </c>
      <c r="D220" s="193" t="s">
        <v>176</v>
      </c>
      <c r="E220" s="194" t="s">
        <v>2763</v>
      </c>
      <c r="F220" s="195" t="s">
        <v>2764</v>
      </c>
      <c r="G220" s="196" t="s">
        <v>179</v>
      </c>
      <c r="H220" s="197">
        <v>8</v>
      </c>
      <c r="I220" s="198"/>
      <c r="J220" s="199">
        <f t="shared" si="10"/>
        <v>0</v>
      </c>
      <c r="K220" s="195" t="s">
        <v>180</v>
      </c>
      <c r="L220" s="61"/>
      <c r="M220" s="200" t="s">
        <v>22</v>
      </c>
      <c r="N220" s="201" t="s">
        <v>48</v>
      </c>
      <c r="O220" s="42"/>
      <c r="P220" s="202">
        <f t="shared" si="11"/>
        <v>0</v>
      </c>
      <c r="Q220" s="202">
        <v>0</v>
      </c>
      <c r="R220" s="202">
        <f t="shared" si="12"/>
        <v>0</v>
      </c>
      <c r="S220" s="202">
        <v>0</v>
      </c>
      <c r="T220" s="203">
        <f t="shared" si="13"/>
        <v>0</v>
      </c>
      <c r="AR220" s="24" t="s">
        <v>269</v>
      </c>
      <c r="AT220" s="24" t="s">
        <v>176</v>
      </c>
      <c r="AU220" s="24" t="s">
        <v>86</v>
      </c>
      <c r="AY220" s="24" t="s">
        <v>174</v>
      </c>
      <c r="BE220" s="204">
        <f t="shared" si="14"/>
        <v>0</v>
      </c>
      <c r="BF220" s="204">
        <f t="shared" si="15"/>
        <v>0</v>
      </c>
      <c r="BG220" s="204">
        <f t="shared" si="16"/>
        <v>0</v>
      </c>
      <c r="BH220" s="204">
        <f t="shared" si="17"/>
        <v>0</v>
      </c>
      <c r="BI220" s="204">
        <f t="shared" si="18"/>
        <v>0</v>
      </c>
      <c r="BJ220" s="24" t="s">
        <v>24</v>
      </c>
      <c r="BK220" s="204">
        <f t="shared" si="19"/>
        <v>0</v>
      </c>
      <c r="BL220" s="24" t="s">
        <v>269</v>
      </c>
      <c r="BM220" s="24" t="s">
        <v>2765</v>
      </c>
    </row>
    <row r="221" spans="2:65" s="1" customFormat="1" ht="22.5" customHeight="1">
      <c r="B221" s="41"/>
      <c r="C221" s="245" t="s">
        <v>525</v>
      </c>
      <c r="D221" s="245" t="s">
        <v>253</v>
      </c>
      <c r="E221" s="246" t="s">
        <v>2766</v>
      </c>
      <c r="F221" s="247" t="s">
        <v>2767</v>
      </c>
      <c r="G221" s="248" t="s">
        <v>2583</v>
      </c>
      <c r="H221" s="249">
        <v>1</v>
      </c>
      <c r="I221" s="250"/>
      <c r="J221" s="251">
        <f t="shared" si="10"/>
        <v>0</v>
      </c>
      <c r="K221" s="247" t="s">
        <v>22</v>
      </c>
      <c r="L221" s="252"/>
      <c r="M221" s="253" t="s">
        <v>22</v>
      </c>
      <c r="N221" s="254" t="s">
        <v>48</v>
      </c>
      <c r="O221" s="42"/>
      <c r="P221" s="202">
        <f t="shared" si="11"/>
        <v>0</v>
      </c>
      <c r="Q221" s="202">
        <v>0</v>
      </c>
      <c r="R221" s="202">
        <f t="shared" si="12"/>
        <v>0</v>
      </c>
      <c r="S221" s="202">
        <v>0</v>
      </c>
      <c r="T221" s="203">
        <f t="shared" si="13"/>
        <v>0</v>
      </c>
      <c r="AR221" s="24" t="s">
        <v>385</v>
      </c>
      <c r="AT221" s="24" t="s">
        <v>253</v>
      </c>
      <c r="AU221" s="24" t="s">
        <v>86</v>
      </c>
      <c r="AY221" s="24" t="s">
        <v>174</v>
      </c>
      <c r="BE221" s="204">
        <f t="shared" si="14"/>
        <v>0</v>
      </c>
      <c r="BF221" s="204">
        <f t="shared" si="15"/>
        <v>0</v>
      </c>
      <c r="BG221" s="204">
        <f t="shared" si="16"/>
        <v>0</v>
      </c>
      <c r="BH221" s="204">
        <f t="shared" si="17"/>
        <v>0</v>
      </c>
      <c r="BI221" s="204">
        <f t="shared" si="18"/>
        <v>0</v>
      </c>
      <c r="BJ221" s="24" t="s">
        <v>24</v>
      </c>
      <c r="BK221" s="204">
        <f t="shared" si="19"/>
        <v>0</v>
      </c>
      <c r="BL221" s="24" t="s">
        <v>269</v>
      </c>
      <c r="BM221" s="24" t="s">
        <v>2768</v>
      </c>
    </row>
    <row r="222" spans="2:65" s="1" customFormat="1" ht="22.5" customHeight="1">
      <c r="B222" s="41"/>
      <c r="C222" s="245" t="s">
        <v>529</v>
      </c>
      <c r="D222" s="245" t="s">
        <v>253</v>
      </c>
      <c r="E222" s="246" t="s">
        <v>2769</v>
      </c>
      <c r="F222" s="247" t="s">
        <v>2761</v>
      </c>
      <c r="G222" s="248" t="s">
        <v>2583</v>
      </c>
      <c r="H222" s="249">
        <v>3</v>
      </c>
      <c r="I222" s="250"/>
      <c r="J222" s="251">
        <f t="shared" si="10"/>
        <v>0</v>
      </c>
      <c r="K222" s="247" t="s">
        <v>22</v>
      </c>
      <c r="L222" s="252"/>
      <c r="M222" s="253" t="s">
        <v>22</v>
      </c>
      <c r="N222" s="254" t="s">
        <v>48</v>
      </c>
      <c r="O222" s="42"/>
      <c r="P222" s="202">
        <f t="shared" si="11"/>
        <v>0</v>
      </c>
      <c r="Q222" s="202">
        <v>0</v>
      </c>
      <c r="R222" s="202">
        <f t="shared" si="12"/>
        <v>0</v>
      </c>
      <c r="S222" s="202">
        <v>0</v>
      </c>
      <c r="T222" s="203">
        <f t="shared" si="13"/>
        <v>0</v>
      </c>
      <c r="AR222" s="24" t="s">
        <v>385</v>
      </c>
      <c r="AT222" s="24" t="s">
        <v>253</v>
      </c>
      <c r="AU222" s="24" t="s">
        <v>86</v>
      </c>
      <c r="AY222" s="24" t="s">
        <v>174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24" t="s">
        <v>24</v>
      </c>
      <c r="BK222" s="204">
        <f t="shared" si="19"/>
        <v>0</v>
      </c>
      <c r="BL222" s="24" t="s">
        <v>269</v>
      </c>
      <c r="BM222" s="24" t="s">
        <v>2770</v>
      </c>
    </row>
    <row r="223" spans="2:65" s="1" customFormat="1" ht="22.5" customHeight="1">
      <c r="B223" s="41"/>
      <c r="C223" s="245" t="s">
        <v>539</v>
      </c>
      <c r="D223" s="245" t="s">
        <v>253</v>
      </c>
      <c r="E223" s="246" t="s">
        <v>2771</v>
      </c>
      <c r="F223" s="247" t="s">
        <v>2772</v>
      </c>
      <c r="G223" s="248" t="s">
        <v>2583</v>
      </c>
      <c r="H223" s="249">
        <v>2</v>
      </c>
      <c r="I223" s="250"/>
      <c r="J223" s="251">
        <f t="shared" si="10"/>
        <v>0</v>
      </c>
      <c r="K223" s="247" t="s">
        <v>22</v>
      </c>
      <c r="L223" s="252"/>
      <c r="M223" s="253" t="s">
        <v>22</v>
      </c>
      <c r="N223" s="254" t="s">
        <v>48</v>
      </c>
      <c r="O223" s="42"/>
      <c r="P223" s="202">
        <f t="shared" si="11"/>
        <v>0</v>
      </c>
      <c r="Q223" s="202">
        <v>0</v>
      </c>
      <c r="R223" s="202">
        <f t="shared" si="12"/>
        <v>0</v>
      </c>
      <c r="S223" s="202">
        <v>0</v>
      </c>
      <c r="T223" s="203">
        <f t="shared" si="13"/>
        <v>0</v>
      </c>
      <c r="AR223" s="24" t="s">
        <v>385</v>
      </c>
      <c r="AT223" s="24" t="s">
        <v>253</v>
      </c>
      <c r="AU223" s="24" t="s">
        <v>86</v>
      </c>
      <c r="AY223" s="24" t="s">
        <v>174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24" t="s">
        <v>24</v>
      </c>
      <c r="BK223" s="204">
        <f t="shared" si="19"/>
        <v>0</v>
      </c>
      <c r="BL223" s="24" t="s">
        <v>269</v>
      </c>
      <c r="BM223" s="24" t="s">
        <v>2773</v>
      </c>
    </row>
    <row r="224" spans="2:65" s="1" customFormat="1" ht="22.5" customHeight="1">
      <c r="B224" s="41"/>
      <c r="C224" s="245" t="s">
        <v>548</v>
      </c>
      <c r="D224" s="245" t="s">
        <v>253</v>
      </c>
      <c r="E224" s="246" t="s">
        <v>2774</v>
      </c>
      <c r="F224" s="247" t="s">
        <v>2775</v>
      </c>
      <c r="G224" s="248" t="s">
        <v>2583</v>
      </c>
      <c r="H224" s="249">
        <v>2</v>
      </c>
      <c r="I224" s="250"/>
      <c r="J224" s="251">
        <f t="shared" si="10"/>
        <v>0</v>
      </c>
      <c r="K224" s="247" t="s">
        <v>22</v>
      </c>
      <c r="L224" s="252"/>
      <c r="M224" s="253" t="s">
        <v>22</v>
      </c>
      <c r="N224" s="254" t="s">
        <v>48</v>
      </c>
      <c r="O224" s="42"/>
      <c r="P224" s="202">
        <f t="shared" si="11"/>
        <v>0</v>
      </c>
      <c r="Q224" s="202">
        <v>0</v>
      </c>
      <c r="R224" s="202">
        <f t="shared" si="12"/>
        <v>0</v>
      </c>
      <c r="S224" s="202">
        <v>0</v>
      </c>
      <c r="T224" s="203">
        <f t="shared" si="13"/>
        <v>0</v>
      </c>
      <c r="AR224" s="24" t="s">
        <v>385</v>
      </c>
      <c r="AT224" s="24" t="s">
        <v>253</v>
      </c>
      <c r="AU224" s="24" t="s">
        <v>86</v>
      </c>
      <c r="AY224" s="24" t="s">
        <v>174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24" t="s">
        <v>24</v>
      </c>
      <c r="BK224" s="204">
        <f t="shared" si="19"/>
        <v>0</v>
      </c>
      <c r="BL224" s="24" t="s">
        <v>269</v>
      </c>
      <c r="BM224" s="24" t="s">
        <v>2776</v>
      </c>
    </row>
    <row r="225" spans="2:65" s="1" customFormat="1" ht="31.5" customHeight="1">
      <c r="B225" s="41"/>
      <c r="C225" s="193" t="s">
        <v>562</v>
      </c>
      <c r="D225" s="193" t="s">
        <v>176</v>
      </c>
      <c r="E225" s="194" t="s">
        <v>2777</v>
      </c>
      <c r="F225" s="195" t="s">
        <v>2778</v>
      </c>
      <c r="G225" s="196" t="s">
        <v>179</v>
      </c>
      <c r="H225" s="197">
        <v>2</v>
      </c>
      <c r="I225" s="198"/>
      <c r="J225" s="199">
        <f t="shared" si="10"/>
        <v>0</v>
      </c>
      <c r="K225" s="195" t="s">
        <v>180</v>
      </c>
      <c r="L225" s="61"/>
      <c r="M225" s="200" t="s">
        <v>22</v>
      </c>
      <c r="N225" s="201" t="s">
        <v>48</v>
      </c>
      <c r="O225" s="42"/>
      <c r="P225" s="202">
        <f t="shared" si="11"/>
        <v>0</v>
      </c>
      <c r="Q225" s="202">
        <v>0</v>
      </c>
      <c r="R225" s="202">
        <f t="shared" si="12"/>
        <v>0</v>
      </c>
      <c r="S225" s="202">
        <v>0</v>
      </c>
      <c r="T225" s="203">
        <f t="shared" si="13"/>
        <v>0</v>
      </c>
      <c r="AR225" s="24" t="s">
        <v>269</v>
      </c>
      <c r="AT225" s="24" t="s">
        <v>176</v>
      </c>
      <c r="AU225" s="24" t="s">
        <v>86</v>
      </c>
      <c r="AY225" s="24" t="s">
        <v>174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24" t="s">
        <v>24</v>
      </c>
      <c r="BK225" s="204">
        <f t="shared" si="19"/>
        <v>0</v>
      </c>
      <c r="BL225" s="24" t="s">
        <v>269</v>
      </c>
      <c r="BM225" s="24" t="s">
        <v>2779</v>
      </c>
    </row>
    <row r="226" spans="2:65" s="1" customFormat="1" ht="22.5" customHeight="1">
      <c r="B226" s="41"/>
      <c r="C226" s="245" t="s">
        <v>569</v>
      </c>
      <c r="D226" s="245" t="s">
        <v>253</v>
      </c>
      <c r="E226" s="246" t="s">
        <v>2780</v>
      </c>
      <c r="F226" s="247" t="s">
        <v>2781</v>
      </c>
      <c r="G226" s="248" t="s">
        <v>2583</v>
      </c>
      <c r="H226" s="249">
        <v>2</v>
      </c>
      <c r="I226" s="250"/>
      <c r="J226" s="251">
        <f t="shared" si="10"/>
        <v>0</v>
      </c>
      <c r="K226" s="247" t="s">
        <v>22</v>
      </c>
      <c r="L226" s="252"/>
      <c r="M226" s="253" t="s">
        <v>22</v>
      </c>
      <c r="N226" s="254" t="s">
        <v>48</v>
      </c>
      <c r="O226" s="42"/>
      <c r="P226" s="202">
        <f t="shared" si="11"/>
        <v>0</v>
      </c>
      <c r="Q226" s="202">
        <v>0</v>
      </c>
      <c r="R226" s="202">
        <f t="shared" si="12"/>
        <v>0</v>
      </c>
      <c r="S226" s="202">
        <v>0</v>
      </c>
      <c r="T226" s="203">
        <f t="shared" si="13"/>
        <v>0</v>
      </c>
      <c r="AR226" s="24" t="s">
        <v>385</v>
      </c>
      <c r="AT226" s="24" t="s">
        <v>253</v>
      </c>
      <c r="AU226" s="24" t="s">
        <v>86</v>
      </c>
      <c r="AY226" s="24" t="s">
        <v>174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24" t="s">
        <v>24</v>
      </c>
      <c r="BK226" s="204">
        <f t="shared" si="19"/>
        <v>0</v>
      </c>
      <c r="BL226" s="24" t="s">
        <v>269</v>
      </c>
      <c r="BM226" s="24" t="s">
        <v>2782</v>
      </c>
    </row>
    <row r="227" spans="2:65" s="1" customFormat="1" ht="31.5" customHeight="1">
      <c r="B227" s="41"/>
      <c r="C227" s="193" t="s">
        <v>575</v>
      </c>
      <c r="D227" s="193" t="s">
        <v>176</v>
      </c>
      <c r="E227" s="194" t="s">
        <v>2783</v>
      </c>
      <c r="F227" s="195" t="s">
        <v>2784</v>
      </c>
      <c r="G227" s="196" t="s">
        <v>179</v>
      </c>
      <c r="H227" s="197">
        <v>6</v>
      </c>
      <c r="I227" s="198"/>
      <c r="J227" s="199">
        <f t="shared" si="10"/>
        <v>0</v>
      </c>
      <c r="K227" s="195" t="s">
        <v>180</v>
      </c>
      <c r="L227" s="61"/>
      <c r="M227" s="200" t="s">
        <v>22</v>
      </c>
      <c r="N227" s="201" t="s">
        <v>48</v>
      </c>
      <c r="O227" s="42"/>
      <c r="P227" s="202">
        <f t="shared" si="11"/>
        <v>0</v>
      </c>
      <c r="Q227" s="202">
        <v>0</v>
      </c>
      <c r="R227" s="202">
        <f t="shared" si="12"/>
        <v>0</v>
      </c>
      <c r="S227" s="202">
        <v>0</v>
      </c>
      <c r="T227" s="203">
        <f t="shared" si="13"/>
        <v>0</v>
      </c>
      <c r="AR227" s="24" t="s">
        <v>269</v>
      </c>
      <c r="AT227" s="24" t="s">
        <v>176</v>
      </c>
      <c r="AU227" s="24" t="s">
        <v>86</v>
      </c>
      <c r="AY227" s="24" t="s">
        <v>174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24" t="s">
        <v>24</v>
      </c>
      <c r="BK227" s="204">
        <f t="shared" si="19"/>
        <v>0</v>
      </c>
      <c r="BL227" s="24" t="s">
        <v>269</v>
      </c>
      <c r="BM227" s="24" t="s">
        <v>2785</v>
      </c>
    </row>
    <row r="228" spans="2:65" s="1" customFormat="1" ht="22.5" customHeight="1">
      <c r="B228" s="41"/>
      <c r="C228" s="245" t="s">
        <v>582</v>
      </c>
      <c r="D228" s="245" t="s">
        <v>253</v>
      </c>
      <c r="E228" s="246" t="s">
        <v>2786</v>
      </c>
      <c r="F228" s="247" t="s">
        <v>2787</v>
      </c>
      <c r="G228" s="248" t="s">
        <v>2583</v>
      </c>
      <c r="H228" s="249">
        <v>2</v>
      </c>
      <c r="I228" s="250"/>
      <c r="J228" s="251">
        <f t="shared" si="10"/>
        <v>0</v>
      </c>
      <c r="K228" s="247" t="s">
        <v>22</v>
      </c>
      <c r="L228" s="252"/>
      <c r="M228" s="253" t="s">
        <v>22</v>
      </c>
      <c r="N228" s="254" t="s">
        <v>48</v>
      </c>
      <c r="O228" s="42"/>
      <c r="P228" s="202">
        <f t="shared" si="11"/>
        <v>0</v>
      </c>
      <c r="Q228" s="202">
        <v>0</v>
      </c>
      <c r="R228" s="202">
        <f t="shared" si="12"/>
        <v>0</v>
      </c>
      <c r="S228" s="202">
        <v>0</v>
      </c>
      <c r="T228" s="203">
        <f t="shared" si="13"/>
        <v>0</v>
      </c>
      <c r="AR228" s="24" t="s">
        <v>385</v>
      </c>
      <c r="AT228" s="24" t="s">
        <v>253</v>
      </c>
      <c r="AU228" s="24" t="s">
        <v>86</v>
      </c>
      <c r="AY228" s="24" t="s">
        <v>174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24" t="s">
        <v>24</v>
      </c>
      <c r="BK228" s="204">
        <f t="shared" si="19"/>
        <v>0</v>
      </c>
      <c r="BL228" s="24" t="s">
        <v>269</v>
      </c>
      <c r="BM228" s="24" t="s">
        <v>2788</v>
      </c>
    </row>
    <row r="229" spans="2:65" s="1" customFormat="1" ht="22.5" customHeight="1">
      <c r="B229" s="41"/>
      <c r="C229" s="245" t="s">
        <v>590</v>
      </c>
      <c r="D229" s="245" t="s">
        <v>253</v>
      </c>
      <c r="E229" s="246" t="s">
        <v>2789</v>
      </c>
      <c r="F229" s="247" t="s">
        <v>2790</v>
      </c>
      <c r="G229" s="248" t="s">
        <v>2583</v>
      </c>
      <c r="H229" s="249">
        <v>2</v>
      </c>
      <c r="I229" s="250"/>
      <c r="J229" s="251">
        <f t="shared" si="10"/>
        <v>0</v>
      </c>
      <c r="K229" s="247" t="s">
        <v>22</v>
      </c>
      <c r="L229" s="252"/>
      <c r="M229" s="253" t="s">
        <v>22</v>
      </c>
      <c r="N229" s="254" t="s">
        <v>48</v>
      </c>
      <c r="O229" s="42"/>
      <c r="P229" s="202">
        <f t="shared" si="11"/>
        <v>0</v>
      </c>
      <c r="Q229" s="202">
        <v>0</v>
      </c>
      <c r="R229" s="202">
        <f t="shared" si="12"/>
        <v>0</v>
      </c>
      <c r="S229" s="202">
        <v>0</v>
      </c>
      <c r="T229" s="203">
        <f t="shared" si="13"/>
        <v>0</v>
      </c>
      <c r="AR229" s="24" t="s">
        <v>385</v>
      </c>
      <c r="AT229" s="24" t="s">
        <v>253</v>
      </c>
      <c r="AU229" s="24" t="s">
        <v>86</v>
      </c>
      <c r="AY229" s="24" t="s">
        <v>174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24" t="s">
        <v>24</v>
      </c>
      <c r="BK229" s="204">
        <f t="shared" si="19"/>
        <v>0</v>
      </c>
      <c r="BL229" s="24" t="s">
        <v>269</v>
      </c>
      <c r="BM229" s="24" t="s">
        <v>2791</v>
      </c>
    </row>
    <row r="230" spans="2:65" s="1" customFormat="1" ht="22.5" customHeight="1">
      <c r="B230" s="41"/>
      <c r="C230" s="245" t="s">
        <v>598</v>
      </c>
      <c r="D230" s="245" t="s">
        <v>253</v>
      </c>
      <c r="E230" s="246" t="s">
        <v>2792</v>
      </c>
      <c r="F230" s="247" t="s">
        <v>2793</v>
      </c>
      <c r="G230" s="248" t="s">
        <v>2583</v>
      </c>
      <c r="H230" s="249">
        <v>2</v>
      </c>
      <c r="I230" s="250"/>
      <c r="J230" s="251">
        <f t="shared" si="10"/>
        <v>0</v>
      </c>
      <c r="K230" s="247" t="s">
        <v>22</v>
      </c>
      <c r="L230" s="252"/>
      <c r="M230" s="253" t="s">
        <v>22</v>
      </c>
      <c r="N230" s="254" t="s">
        <v>48</v>
      </c>
      <c r="O230" s="42"/>
      <c r="P230" s="202">
        <f t="shared" si="11"/>
        <v>0</v>
      </c>
      <c r="Q230" s="202">
        <v>0</v>
      </c>
      <c r="R230" s="202">
        <f t="shared" si="12"/>
        <v>0</v>
      </c>
      <c r="S230" s="202">
        <v>0</v>
      </c>
      <c r="T230" s="203">
        <f t="shared" si="13"/>
        <v>0</v>
      </c>
      <c r="AR230" s="24" t="s">
        <v>385</v>
      </c>
      <c r="AT230" s="24" t="s">
        <v>253</v>
      </c>
      <c r="AU230" s="24" t="s">
        <v>86</v>
      </c>
      <c r="AY230" s="24" t="s">
        <v>174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24" t="s">
        <v>24</v>
      </c>
      <c r="BK230" s="204">
        <f t="shared" si="19"/>
        <v>0</v>
      </c>
      <c r="BL230" s="24" t="s">
        <v>269</v>
      </c>
      <c r="BM230" s="24" t="s">
        <v>2794</v>
      </c>
    </row>
    <row r="231" spans="2:65" s="1" customFormat="1" ht="31.5" customHeight="1">
      <c r="B231" s="41"/>
      <c r="C231" s="193" t="s">
        <v>602</v>
      </c>
      <c r="D231" s="193" t="s">
        <v>176</v>
      </c>
      <c r="E231" s="194" t="s">
        <v>2795</v>
      </c>
      <c r="F231" s="195" t="s">
        <v>2796</v>
      </c>
      <c r="G231" s="196" t="s">
        <v>179</v>
      </c>
      <c r="H231" s="197">
        <v>1</v>
      </c>
      <c r="I231" s="198"/>
      <c r="J231" s="199">
        <f t="shared" si="10"/>
        <v>0</v>
      </c>
      <c r="K231" s="195" t="s">
        <v>180</v>
      </c>
      <c r="L231" s="61"/>
      <c r="M231" s="200" t="s">
        <v>22</v>
      </c>
      <c r="N231" s="201" t="s">
        <v>48</v>
      </c>
      <c r="O231" s="42"/>
      <c r="P231" s="202">
        <f t="shared" si="11"/>
        <v>0</v>
      </c>
      <c r="Q231" s="202">
        <v>0</v>
      </c>
      <c r="R231" s="202">
        <f t="shared" si="12"/>
        <v>0</v>
      </c>
      <c r="S231" s="202">
        <v>0</v>
      </c>
      <c r="T231" s="203">
        <f t="shared" si="13"/>
        <v>0</v>
      </c>
      <c r="AR231" s="24" t="s">
        <v>269</v>
      </c>
      <c r="AT231" s="24" t="s">
        <v>176</v>
      </c>
      <c r="AU231" s="24" t="s">
        <v>86</v>
      </c>
      <c r="AY231" s="24" t="s">
        <v>174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24" t="s">
        <v>24</v>
      </c>
      <c r="BK231" s="204">
        <f t="shared" si="19"/>
        <v>0</v>
      </c>
      <c r="BL231" s="24" t="s">
        <v>269</v>
      </c>
      <c r="BM231" s="24" t="s">
        <v>2797</v>
      </c>
    </row>
    <row r="232" spans="2:65" s="1" customFormat="1" ht="22.5" customHeight="1">
      <c r="B232" s="41"/>
      <c r="C232" s="245" t="s">
        <v>606</v>
      </c>
      <c r="D232" s="245" t="s">
        <v>253</v>
      </c>
      <c r="E232" s="246" t="s">
        <v>2798</v>
      </c>
      <c r="F232" s="247" t="s">
        <v>2799</v>
      </c>
      <c r="G232" s="248" t="s">
        <v>2583</v>
      </c>
      <c r="H232" s="249">
        <v>1</v>
      </c>
      <c r="I232" s="250"/>
      <c r="J232" s="251">
        <f t="shared" si="10"/>
        <v>0</v>
      </c>
      <c r="K232" s="247" t="s">
        <v>22</v>
      </c>
      <c r="L232" s="252"/>
      <c r="M232" s="253" t="s">
        <v>22</v>
      </c>
      <c r="N232" s="254" t="s">
        <v>48</v>
      </c>
      <c r="O232" s="42"/>
      <c r="P232" s="202">
        <f t="shared" si="11"/>
        <v>0</v>
      </c>
      <c r="Q232" s="202">
        <v>0</v>
      </c>
      <c r="R232" s="202">
        <f t="shared" si="12"/>
        <v>0</v>
      </c>
      <c r="S232" s="202">
        <v>0</v>
      </c>
      <c r="T232" s="203">
        <f t="shared" si="13"/>
        <v>0</v>
      </c>
      <c r="AR232" s="24" t="s">
        <v>385</v>
      </c>
      <c r="AT232" s="24" t="s">
        <v>253</v>
      </c>
      <c r="AU232" s="24" t="s">
        <v>86</v>
      </c>
      <c r="AY232" s="24" t="s">
        <v>174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24" t="s">
        <v>24</v>
      </c>
      <c r="BK232" s="204">
        <f t="shared" si="19"/>
        <v>0</v>
      </c>
      <c r="BL232" s="24" t="s">
        <v>269</v>
      </c>
      <c r="BM232" s="24" t="s">
        <v>2800</v>
      </c>
    </row>
    <row r="233" spans="2:65" s="1" customFormat="1" ht="31.5" customHeight="1">
      <c r="B233" s="41"/>
      <c r="C233" s="193" t="s">
        <v>610</v>
      </c>
      <c r="D233" s="193" t="s">
        <v>176</v>
      </c>
      <c r="E233" s="194" t="s">
        <v>2801</v>
      </c>
      <c r="F233" s="195" t="s">
        <v>2802</v>
      </c>
      <c r="G233" s="196" t="s">
        <v>179</v>
      </c>
      <c r="H233" s="197">
        <v>3</v>
      </c>
      <c r="I233" s="198"/>
      <c r="J233" s="199">
        <f t="shared" si="10"/>
        <v>0</v>
      </c>
      <c r="K233" s="195" t="s">
        <v>180</v>
      </c>
      <c r="L233" s="61"/>
      <c r="M233" s="200" t="s">
        <v>22</v>
      </c>
      <c r="N233" s="201" t="s">
        <v>48</v>
      </c>
      <c r="O233" s="42"/>
      <c r="P233" s="202">
        <f t="shared" si="11"/>
        <v>0</v>
      </c>
      <c r="Q233" s="202">
        <v>0</v>
      </c>
      <c r="R233" s="202">
        <f t="shared" si="12"/>
        <v>0</v>
      </c>
      <c r="S233" s="202">
        <v>0</v>
      </c>
      <c r="T233" s="203">
        <f t="shared" si="13"/>
        <v>0</v>
      </c>
      <c r="AR233" s="24" t="s">
        <v>269</v>
      </c>
      <c r="AT233" s="24" t="s">
        <v>176</v>
      </c>
      <c r="AU233" s="24" t="s">
        <v>86</v>
      </c>
      <c r="AY233" s="24" t="s">
        <v>174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24" t="s">
        <v>24</v>
      </c>
      <c r="BK233" s="204">
        <f t="shared" si="19"/>
        <v>0</v>
      </c>
      <c r="BL233" s="24" t="s">
        <v>269</v>
      </c>
      <c r="BM233" s="24" t="s">
        <v>2803</v>
      </c>
    </row>
    <row r="234" spans="2:65" s="1" customFormat="1" ht="22.5" customHeight="1">
      <c r="B234" s="41"/>
      <c r="C234" s="245" t="s">
        <v>616</v>
      </c>
      <c r="D234" s="245" t="s">
        <v>253</v>
      </c>
      <c r="E234" s="246" t="s">
        <v>2804</v>
      </c>
      <c r="F234" s="247" t="s">
        <v>2805</v>
      </c>
      <c r="G234" s="248" t="s">
        <v>2583</v>
      </c>
      <c r="H234" s="249">
        <v>3</v>
      </c>
      <c r="I234" s="250"/>
      <c r="J234" s="251">
        <f t="shared" si="10"/>
        <v>0</v>
      </c>
      <c r="K234" s="247" t="s">
        <v>22</v>
      </c>
      <c r="L234" s="252"/>
      <c r="M234" s="253" t="s">
        <v>22</v>
      </c>
      <c r="N234" s="254" t="s">
        <v>48</v>
      </c>
      <c r="O234" s="42"/>
      <c r="P234" s="202">
        <f t="shared" si="11"/>
        <v>0</v>
      </c>
      <c r="Q234" s="202">
        <v>0</v>
      </c>
      <c r="R234" s="202">
        <f t="shared" si="12"/>
        <v>0</v>
      </c>
      <c r="S234" s="202">
        <v>0</v>
      </c>
      <c r="T234" s="203">
        <f t="shared" si="13"/>
        <v>0</v>
      </c>
      <c r="AR234" s="24" t="s">
        <v>385</v>
      </c>
      <c r="AT234" s="24" t="s">
        <v>253</v>
      </c>
      <c r="AU234" s="24" t="s">
        <v>86</v>
      </c>
      <c r="AY234" s="24" t="s">
        <v>174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24" t="s">
        <v>24</v>
      </c>
      <c r="BK234" s="204">
        <f t="shared" si="19"/>
        <v>0</v>
      </c>
      <c r="BL234" s="24" t="s">
        <v>269</v>
      </c>
      <c r="BM234" s="24" t="s">
        <v>2806</v>
      </c>
    </row>
    <row r="235" spans="2:65" s="1" customFormat="1" ht="31.5" customHeight="1">
      <c r="B235" s="41"/>
      <c r="C235" s="193" t="s">
        <v>622</v>
      </c>
      <c r="D235" s="193" t="s">
        <v>176</v>
      </c>
      <c r="E235" s="194" t="s">
        <v>2807</v>
      </c>
      <c r="F235" s="195" t="s">
        <v>2808</v>
      </c>
      <c r="G235" s="196" t="s">
        <v>179</v>
      </c>
      <c r="H235" s="197">
        <v>4</v>
      </c>
      <c r="I235" s="198"/>
      <c r="J235" s="199">
        <f t="shared" si="10"/>
        <v>0</v>
      </c>
      <c r="K235" s="195" t="s">
        <v>180</v>
      </c>
      <c r="L235" s="61"/>
      <c r="M235" s="200" t="s">
        <v>22</v>
      </c>
      <c r="N235" s="201" t="s">
        <v>48</v>
      </c>
      <c r="O235" s="42"/>
      <c r="P235" s="202">
        <f t="shared" si="11"/>
        <v>0</v>
      </c>
      <c r="Q235" s="202">
        <v>0</v>
      </c>
      <c r="R235" s="202">
        <f t="shared" si="12"/>
        <v>0</v>
      </c>
      <c r="S235" s="202">
        <v>0</v>
      </c>
      <c r="T235" s="203">
        <f t="shared" si="13"/>
        <v>0</v>
      </c>
      <c r="AR235" s="24" t="s">
        <v>269</v>
      </c>
      <c r="AT235" s="24" t="s">
        <v>176</v>
      </c>
      <c r="AU235" s="24" t="s">
        <v>86</v>
      </c>
      <c r="AY235" s="24" t="s">
        <v>174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24" t="s">
        <v>24</v>
      </c>
      <c r="BK235" s="204">
        <f t="shared" si="19"/>
        <v>0</v>
      </c>
      <c r="BL235" s="24" t="s">
        <v>269</v>
      </c>
      <c r="BM235" s="24" t="s">
        <v>2809</v>
      </c>
    </row>
    <row r="236" spans="2:65" s="1" customFormat="1" ht="22.5" customHeight="1">
      <c r="B236" s="41"/>
      <c r="C236" s="245" t="s">
        <v>628</v>
      </c>
      <c r="D236" s="245" t="s">
        <v>253</v>
      </c>
      <c r="E236" s="246" t="s">
        <v>2810</v>
      </c>
      <c r="F236" s="247" t="s">
        <v>2811</v>
      </c>
      <c r="G236" s="248" t="s">
        <v>2583</v>
      </c>
      <c r="H236" s="249">
        <v>3</v>
      </c>
      <c r="I236" s="250"/>
      <c r="J236" s="251">
        <f t="shared" si="10"/>
        <v>0</v>
      </c>
      <c r="K236" s="247" t="s">
        <v>22</v>
      </c>
      <c r="L236" s="252"/>
      <c r="M236" s="253" t="s">
        <v>22</v>
      </c>
      <c r="N236" s="254" t="s">
        <v>48</v>
      </c>
      <c r="O236" s="42"/>
      <c r="P236" s="202">
        <f t="shared" si="11"/>
        <v>0</v>
      </c>
      <c r="Q236" s="202">
        <v>0</v>
      </c>
      <c r="R236" s="202">
        <f t="shared" si="12"/>
        <v>0</v>
      </c>
      <c r="S236" s="202">
        <v>0</v>
      </c>
      <c r="T236" s="203">
        <f t="shared" si="13"/>
        <v>0</v>
      </c>
      <c r="AR236" s="24" t="s">
        <v>385</v>
      </c>
      <c r="AT236" s="24" t="s">
        <v>253</v>
      </c>
      <c r="AU236" s="24" t="s">
        <v>86</v>
      </c>
      <c r="AY236" s="24" t="s">
        <v>174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24" t="s">
        <v>24</v>
      </c>
      <c r="BK236" s="204">
        <f t="shared" si="19"/>
        <v>0</v>
      </c>
      <c r="BL236" s="24" t="s">
        <v>269</v>
      </c>
      <c r="BM236" s="24" t="s">
        <v>2812</v>
      </c>
    </row>
    <row r="237" spans="2:65" s="1" customFormat="1" ht="22.5" customHeight="1">
      <c r="B237" s="41"/>
      <c r="C237" s="245" t="s">
        <v>635</v>
      </c>
      <c r="D237" s="245" t="s">
        <v>253</v>
      </c>
      <c r="E237" s="246" t="s">
        <v>2813</v>
      </c>
      <c r="F237" s="247" t="s">
        <v>2814</v>
      </c>
      <c r="G237" s="248" t="s">
        <v>2583</v>
      </c>
      <c r="H237" s="249">
        <v>1</v>
      </c>
      <c r="I237" s="250"/>
      <c r="J237" s="251">
        <f t="shared" si="10"/>
        <v>0</v>
      </c>
      <c r="K237" s="247" t="s">
        <v>22</v>
      </c>
      <c r="L237" s="252"/>
      <c r="M237" s="253" t="s">
        <v>22</v>
      </c>
      <c r="N237" s="254" t="s">
        <v>48</v>
      </c>
      <c r="O237" s="42"/>
      <c r="P237" s="202">
        <f t="shared" si="11"/>
        <v>0</v>
      </c>
      <c r="Q237" s="202">
        <v>0</v>
      </c>
      <c r="R237" s="202">
        <f t="shared" si="12"/>
        <v>0</v>
      </c>
      <c r="S237" s="202">
        <v>0</v>
      </c>
      <c r="T237" s="203">
        <f t="shared" si="13"/>
        <v>0</v>
      </c>
      <c r="AR237" s="24" t="s">
        <v>385</v>
      </c>
      <c r="AT237" s="24" t="s">
        <v>253</v>
      </c>
      <c r="AU237" s="24" t="s">
        <v>86</v>
      </c>
      <c r="AY237" s="24" t="s">
        <v>174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24" t="s">
        <v>24</v>
      </c>
      <c r="BK237" s="204">
        <f t="shared" si="19"/>
        <v>0</v>
      </c>
      <c r="BL237" s="24" t="s">
        <v>269</v>
      </c>
      <c r="BM237" s="24" t="s">
        <v>2815</v>
      </c>
    </row>
    <row r="238" spans="2:65" s="1" customFormat="1" ht="31.5" customHeight="1">
      <c r="B238" s="41"/>
      <c r="C238" s="193" t="s">
        <v>643</v>
      </c>
      <c r="D238" s="193" t="s">
        <v>176</v>
      </c>
      <c r="E238" s="194" t="s">
        <v>2816</v>
      </c>
      <c r="F238" s="195" t="s">
        <v>2817</v>
      </c>
      <c r="G238" s="196" t="s">
        <v>179</v>
      </c>
      <c r="H238" s="197">
        <v>4</v>
      </c>
      <c r="I238" s="198"/>
      <c r="J238" s="199">
        <f t="shared" si="10"/>
        <v>0</v>
      </c>
      <c r="K238" s="195" t="s">
        <v>180</v>
      </c>
      <c r="L238" s="61"/>
      <c r="M238" s="200" t="s">
        <v>22</v>
      </c>
      <c r="N238" s="201" t="s">
        <v>48</v>
      </c>
      <c r="O238" s="42"/>
      <c r="P238" s="202">
        <f t="shared" si="11"/>
        <v>0</v>
      </c>
      <c r="Q238" s="202">
        <v>0</v>
      </c>
      <c r="R238" s="202">
        <f t="shared" si="12"/>
        <v>0</v>
      </c>
      <c r="S238" s="202">
        <v>0</v>
      </c>
      <c r="T238" s="203">
        <f t="shared" si="13"/>
        <v>0</v>
      </c>
      <c r="AR238" s="24" t="s">
        <v>269</v>
      </c>
      <c r="AT238" s="24" t="s">
        <v>176</v>
      </c>
      <c r="AU238" s="24" t="s">
        <v>86</v>
      </c>
      <c r="AY238" s="24" t="s">
        <v>174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24" t="s">
        <v>24</v>
      </c>
      <c r="BK238" s="204">
        <f t="shared" si="19"/>
        <v>0</v>
      </c>
      <c r="BL238" s="24" t="s">
        <v>269</v>
      </c>
      <c r="BM238" s="24" t="s">
        <v>2818</v>
      </c>
    </row>
    <row r="239" spans="2:65" s="1" customFormat="1" ht="22.5" customHeight="1">
      <c r="B239" s="41"/>
      <c r="C239" s="245" t="s">
        <v>649</v>
      </c>
      <c r="D239" s="245" t="s">
        <v>253</v>
      </c>
      <c r="E239" s="246" t="s">
        <v>2819</v>
      </c>
      <c r="F239" s="247" t="s">
        <v>2820</v>
      </c>
      <c r="G239" s="248" t="s">
        <v>2583</v>
      </c>
      <c r="H239" s="249">
        <v>1</v>
      </c>
      <c r="I239" s="250"/>
      <c r="J239" s="251">
        <f t="shared" si="10"/>
        <v>0</v>
      </c>
      <c r="K239" s="247" t="s">
        <v>22</v>
      </c>
      <c r="L239" s="252"/>
      <c r="M239" s="253" t="s">
        <v>22</v>
      </c>
      <c r="N239" s="254" t="s">
        <v>48</v>
      </c>
      <c r="O239" s="42"/>
      <c r="P239" s="202">
        <f t="shared" si="11"/>
        <v>0</v>
      </c>
      <c r="Q239" s="202">
        <v>0</v>
      </c>
      <c r="R239" s="202">
        <f t="shared" si="12"/>
        <v>0</v>
      </c>
      <c r="S239" s="202">
        <v>0</v>
      </c>
      <c r="T239" s="203">
        <f t="shared" si="13"/>
        <v>0</v>
      </c>
      <c r="AR239" s="24" t="s">
        <v>385</v>
      </c>
      <c r="AT239" s="24" t="s">
        <v>253</v>
      </c>
      <c r="AU239" s="24" t="s">
        <v>86</v>
      </c>
      <c r="AY239" s="24" t="s">
        <v>174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24" t="s">
        <v>24</v>
      </c>
      <c r="BK239" s="204">
        <f t="shared" si="19"/>
        <v>0</v>
      </c>
      <c r="BL239" s="24" t="s">
        <v>269</v>
      </c>
      <c r="BM239" s="24" t="s">
        <v>2821</v>
      </c>
    </row>
    <row r="240" spans="2:65" s="1" customFormat="1" ht="22.5" customHeight="1">
      <c r="B240" s="41"/>
      <c r="C240" s="245" t="s">
        <v>653</v>
      </c>
      <c r="D240" s="245" t="s">
        <v>253</v>
      </c>
      <c r="E240" s="246" t="s">
        <v>2822</v>
      </c>
      <c r="F240" s="247" t="s">
        <v>2823</v>
      </c>
      <c r="G240" s="248" t="s">
        <v>2583</v>
      </c>
      <c r="H240" s="249">
        <v>1</v>
      </c>
      <c r="I240" s="250"/>
      <c r="J240" s="251">
        <f t="shared" si="10"/>
        <v>0</v>
      </c>
      <c r="K240" s="247" t="s">
        <v>22</v>
      </c>
      <c r="L240" s="252"/>
      <c r="M240" s="253" t="s">
        <v>22</v>
      </c>
      <c r="N240" s="254" t="s">
        <v>48</v>
      </c>
      <c r="O240" s="42"/>
      <c r="P240" s="202">
        <f t="shared" si="11"/>
        <v>0</v>
      </c>
      <c r="Q240" s="202">
        <v>0</v>
      </c>
      <c r="R240" s="202">
        <f t="shared" si="12"/>
        <v>0</v>
      </c>
      <c r="S240" s="202">
        <v>0</v>
      </c>
      <c r="T240" s="203">
        <f t="shared" si="13"/>
        <v>0</v>
      </c>
      <c r="AR240" s="24" t="s">
        <v>385</v>
      </c>
      <c r="AT240" s="24" t="s">
        <v>253</v>
      </c>
      <c r="AU240" s="24" t="s">
        <v>86</v>
      </c>
      <c r="AY240" s="24" t="s">
        <v>174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24" t="s">
        <v>24</v>
      </c>
      <c r="BK240" s="204">
        <f t="shared" si="19"/>
        <v>0</v>
      </c>
      <c r="BL240" s="24" t="s">
        <v>269</v>
      </c>
      <c r="BM240" s="24" t="s">
        <v>2824</v>
      </c>
    </row>
    <row r="241" spans="2:65" s="1" customFormat="1" ht="22.5" customHeight="1">
      <c r="B241" s="41"/>
      <c r="C241" s="245" t="s">
        <v>658</v>
      </c>
      <c r="D241" s="245" t="s">
        <v>253</v>
      </c>
      <c r="E241" s="246" t="s">
        <v>2825</v>
      </c>
      <c r="F241" s="247" t="s">
        <v>2826</v>
      </c>
      <c r="G241" s="248" t="s">
        <v>2583</v>
      </c>
      <c r="H241" s="249">
        <v>1</v>
      </c>
      <c r="I241" s="250"/>
      <c r="J241" s="251">
        <f t="shared" si="10"/>
        <v>0</v>
      </c>
      <c r="K241" s="247" t="s">
        <v>22</v>
      </c>
      <c r="L241" s="252"/>
      <c r="M241" s="253" t="s">
        <v>22</v>
      </c>
      <c r="N241" s="254" t="s">
        <v>48</v>
      </c>
      <c r="O241" s="42"/>
      <c r="P241" s="202">
        <f t="shared" si="11"/>
        <v>0</v>
      </c>
      <c r="Q241" s="202">
        <v>0</v>
      </c>
      <c r="R241" s="202">
        <f t="shared" si="12"/>
        <v>0</v>
      </c>
      <c r="S241" s="202">
        <v>0</v>
      </c>
      <c r="T241" s="203">
        <f t="shared" si="13"/>
        <v>0</v>
      </c>
      <c r="AR241" s="24" t="s">
        <v>385</v>
      </c>
      <c r="AT241" s="24" t="s">
        <v>253</v>
      </c>
      <c r="AU241" s="24" t="s">
        <v>86</v>
      </c>
      <c r="AY241" s="24" t="s">
        <v>174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24" t="s">
        <v>24</v>
      </c>
      <c r="BK241" s="204">
        <f t="shared" si="19"/>
        <v>0</v>
      </c>
      <c r="BL241" s="24" t="s">
        <v>269</v>
      </c>
      <c r="BM241" s="24" t="s">
        <v>2827</v>
      </c>
    </row>
    <row r="242" spans="2:65" s="1" customFormat="1" ht="22.5" customHeight="1">
      <c r="B242" s="41"/>
      <c r="C242" s="245" t="s">
        <v>662</v>
      </c>
      <c r="D242" s="245" t="s">
        <v>253</v>
      </c>
      <c r="E242" s="246" t="s">
        <v>2828</v>
      </c>
      <c r="F242" s="247" t="s">
        <v>2829</v>
      </c>
      <c r="G242" s="248" t="s">
        <v>2583</v>
      </c>
      <c r="H242" s="249">
        <v>1</v>
      </c>
      <c r="I242" s="250"/>
      <c r="J242" s="251">
        <f t="shared" si="10"/>
        <v>0</v>
      </c>
      <c r="K242" s="247" t="s">
        <v>22</v>
      </c>
      <c r="L242" s="252"/>
      <c r="M242" s="253" t="s">
        <v>22</v>
      </c>
      <c r="N242" s="254" t="s">
        <v>48</v>
      </c>
      <c r="O242" s="42"/>
      <c r="P242" s="202">
        <f t="shared" si="11"/>
        <v>0</v>
      </c>
      <c r="Q242" s="202">
        <v>0</v>
      </c>
      <c r="R242" s="202">
        <f t="shared" si="12"/>
        <v>0</v>
      </c>
      <c r="S242" s="202">
        <v>0</v>
      </c>
      <c r="T242" s="203">
        <f t="shared" si="13"/>
        <v>0</v>
      </c>
      <c r="AR242" s="24" t="s">
        <v>385</v>
      </c>
      <c r="AT242" s="24" t="s">
        <v>253</v>
      </c>
      <c r="AU242" s="24" t="s">
        <v>86</v>
      </c>
      <c r="AY242" s="24" t="s">
        <v>174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24" t="s">
        <v>24</v>
      </c>
      <c r="BK242" s="204">
        <f t="shared" si="19"/>
        <v>0</v>
      </c>
      <c r="BL242" s="24" t="s">
        <v>269</v>
      </c>
      <c r="BM242" s="24" t="s">
        <v>2830</v>
      </c>
    </row>
    <row r="243" spans="2:65" s="1" customFormat="1" ht="31.5" customHeight="1">
      <c r="B243" s="41"/>
      <c r="C243" s="193" t="s">
        <v>666</v>
      </c>
      <c r="D243" s="193" t="s">
        <v>176</v>
      </c>
      <c r="E243" s="194" t="s">
        <v>2831</v>
      </c>
      <c r="F243" s="195" t="s">
        <v>2832</v>
      </c>
      <c r="G243" s="196" t="s">
        <v>179</v>
      </c>
      <c r="H243" s="197">
        <v>1</v>
      </c>
      <c r="I243" s="198"/>
      <c r="J243" s="199">
        <f t="shared" si="10"/>
        <v>0</v>
      </c>
      <c r="K243" s="195" t="s">
        <v>180</v>
      </c>
      <c r="L243" s="61"/>
      <c r="M243" s="200" t="s">
        <v>22</v>
      </c>
      <c r="N243" s="201" t="s">
        <v>48</v>
      </c>
      <c r="O243" s="42"/>
      <c r="P243" s="202">
        <f t="shared" si="11"/>
        <v>0</v>
      </c>
      <c r="Q243" s="202">
        <v>0</v>
      </c>
      <c r="R243" s="202">
        <f t="shared" si="12"/>
        <v>0</v>
      </c>
      <c r="S243" s="202">
        <v>0</v>
      </c>
      <c r="T243" s="203">
        <f t="shared" si="13"/>
        <v>0</v>
      </c>
      <c r="AR243" s="24" t="s">
        <v>269</v>
      </c>
      <c r="AT243" s="24" t="s">
        <v>176</v>
      </c>
      <c r="AU243" s="24" t="s">
        <v>86</v>
      </c>
      <c r="AY243" s="24" t="s">
        <v>174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24" t="s">
        <v>24</v>
      </c>
      <c r="BK243" s="204">
        <f t="shared" si="19"/>
        <v>0</v>
      </c>
      <c r="BL243" s="24" t="s">
        <v>269</v>
      </c>
      <c r="BM243" s="24" t="s">
        <v>2833</v>
      </c>
    </row>
    <row r="244" spans="2:65" s="1" customFormat="1" ht="22.5" customHeight="1">
      <c r="B244" s="41"/>
      <c r="C244" s="245" t="s">
        <v>672</v>
      </c>
      <c r="D244" s="245" t="s">
        <v>253</v>
      </c>
      <c r="E244" s="246" t="s">
        <v>2834</v>
      </c>
      <c r="F244" s="247" t="s">
        <v>2835</v>
      </c>
      <c r="G244" s="248" t="s">
        <v>2583</v>
      </c>
      <c r="H244" s="249">
        <v>1</v>
      </c>
      <c r="I244" s="250"/>
      <c r="J244" s="251">
        <f t="shared" si="10"/>
        <v>0</v>
      </c>
      <c r="K244" s="247" t="s">
        <v>22</v>
      </c>
      <c r="L244" s="252"/>
      <c r="M244" s="253" t="s">
        <v>22</v>
      </c>
      <c r="N244" s="254" t="s">
        <v>48</v>
      </c>
      <c r="O244" s="42"/>
      <c r="P244" s="202">
        <f t="shared" si="11"/>
        <v>0</v>
      </c>
      <c r="Q244" s="202">
        <v>0</v>
      </c>
      <c r="R244" s="202">
        <f t="shared" si="12"/>
        <v>0</v>
      </c>
      <c r="S244" s="202">
        <v>0</v>
      </c>
      <c r="T244" s="203">
        <f t="shared" si="13"/>
        <v>0</v>
      </c>
      <c r="AR244" s="24" t="s">
        <v>385</v>
      </c>
      <c r="AT244" s="24" t="s">
        <v>253</v>
      </c>
      <c r="AU244" s="24" t="s">
        <v>86</v>
      </c>
      <c r="AY244" s="24" t="s">
        <v>174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24" t="s">
        <v>24</v>
      </c>
      <c r="BK244" s="204">
        <f t="shared" si="19"/>
        <v>0</v>
      </c>
      <c r="BL244" s="24" t="s">
        <v>269</v>
      </c>
      <c r="BM244" s="24" t="s">
        <v>2836</v>
      </c>
    </row>
    <row r="245" spans="2:65" s="1" customFormat="1" ht="31.5" customHeight="1">
      <c r="B245" s="41"/>
      <c r="C245" s="193" t="s">
        <v>676</v>
      </c>
      <c r="D245" s="193" t="s">
        <v>176</v>
      </c>
      <c r="E245" s="194" t="s">
        <v>2837</v>
      </c>
      <c r="F245" s="195" t="s">
        <v>2838</v>
      </c>
      <c r="G245" s="196" t="s">
        <v>179</v>
      </c>
      <c r="H245" s="197">
        <v>1</v>
      </c>
      <c r="I245" s="198"/>
      <c r="J245" s="199">
        <f t="shared" si="10"/>
        <v>0</v>
      </c>
      <c r="K245" s="195" t="s">
        <v>180</v>
      </c>
      <c r="L245" s="61"/>
      <c r="M245" s="200" t="s">
        <v>22</v>
      </c>
      <c r="N245" s="201" t="s">
        <v>48</v>
      </c>
      <c r="O245" s="42"/>
      <c r="P245" s="202">
        <f t="shared" si="11"/>
        <v>0</v>
      </c>
      <c r="Q245" s="202">
        <v>0</v>
      </c>
      <c r="R245" s="202">
        <f t="shared" si="12"/>
        <v>0</v>
      </c>
      <c r="S245" s="202">
        <v>0</v>
      </c>
      <c r="T245" s="203">
        <f t="shared" si="13"/>
        <v>0</v>
      </c>
      <c r="AR245" s="24" t="s">
        <v>269</v>
      </c>
      <c r="AT245" s="24" t="s">
        <v>176</v>
      </c>
      <c r="AU245" s="24" t="s">
        <v>86</v>
      </c>
      <c r="AY245" s="24" t="s">
        <v>174</v>
      </c>
      <c r="BE245" s="204">
        <f t="shared" si="14"/>
        <v>0</v>
      </c>
      <c r="BF245" s="204">
        <f t="shared" si="15"/>
        <v>0</v>
      </c>
      <c r="BG245" s="204">
        <f t="shared" si="16"/>
        <v>0</v>
      </c>
      <c r="BH245" s="204">
        <f t="shared" si="17"/>
        <v>0</v>
      </c>
      <c r="BI245" s="204">
        <f t="shared" si="18"/>
        <v>0</v>
      </c>
      <c r="BJ245" s="24" t="s">
        <v>24</v>
      </c>
      <c r="BK245" s="204">
        <f t="shared" si="19"/>
        <v>0</v>
      </c>
      <c r="BL245" s="24" t="s">
        <v>269</v>
      </c>
      <c r="BM245" s="24" t="s">
        <v>2839</v>
      </c>
    </row>
    <row r="246" spans="2:65" s="1" customFormat="1" ht="22.5" customHeight="1">
      <c r="B246" s="41"/>
      <c r="C246" s="245" t="s">
        <v>681</v>
      </c>
      <c r="D246" s="245" t="s">
        <v>253</v>
      </c>
      <c r="E246" s="246" t="s">
        <v>2840</v>
      </c>
      <c r="F246" s="247" t="s">
        <v>2841</v>
      </c>
      <c r="G246" s="248" t="s">
        <v>2583</v>
      </c>
      <c r="H246" s="249">
        <v>1</v>
      </c>
      <c r="I246" s="250"/>
      <c r="J246" s="251">
        <f t="shared" si="10"/>
        <v>0</v>
      </c>
      <c r="K246" s="247" t="s">
        <v>22</v>
      </c>
      <c r="L246" s="252"/>
      <c r="M246" s="253" t="s">
        <v>22</v>
      </c>
      <c r="N246" s="254" t="s">
        <v>48</v>
      </c>
      <c r="O246" s="42"/>
      <c r="P246" s="202">
        <f t="shared" si="11"/>
        <v>0</v>
      </c>
      <c r="Q246" s="202">
        <v>0</v>
      </c>
      <c r="R246" s="202">
        <f t="shared" si="12"/>
        <v>0</v>
      </c>
      <c r="S246" s="202">
        <v>0</v>
      </c>
      <c r="T246" s="203">
        <f t="shared" si="13"/>
        <v>0</v>
      </c>
      <c r="AR246" s="24" t="s">
        <v>385</v>
      </c>
      <c r="AT246" s="24" t="s">
        <v>253</v>
      </c>
      <c r="AU246" s="24" t="s">
        <v>86</v>
      </c>
      <c r="AY246" s="24" t="s">
        <v>174</v>
      </c>
      <c r="BE246" s="204">
        <f t="shared" si="14"/>
        <v>0</v>
      </c>
      <c r="BF246" s="204">
        <f t="shared" si="15"/>
        <v>0</v>
      </c>
      <c r="BG246" s="204">
        <f t="shared" si="16"/>
        <v>0</v>
      </c>
      <c r="BH246" s="204">
        <f t="shared" si="17"/>
        <v>0</v>
      </c>
      <c r="BI246" s="204">
        <f t="shared" si="18"/>
        <v>0</v>
      </c>
      <c r="BJ246" s="24" t="s">
        <v>24</v>
      </c>
      <c r="BK246" s="204">
        <f t="shared" si="19"/>
        <v>0</v>
      </c>
      <c r="BL246" s="24" t="s">
        <v>269</v>
      </c>
      <c r="BM246" s="24" t="s">
        <v>2842</v>
      </c>
    </row>
    <row r="247" spans="2:65" s="1" customFormat="1" ht="31.5" customHeight="1">
      <c r="B247" s="41"/>
      <c r="C247" s="193" t="s">
        <v>686</v>
      </c>
      <c r="D247" s="193" t="s">
        <v>176</v>
      </c>
      <c r="E247" s="194" t="s">
        <v>2843</v>
      </c>
      <c r="F247" s="195" t="s">
        <v>2844</v>
      </c>
      <c r="G247" s="196" t="s">
        <v>179</v>
      </c>
      <c r="H247" s="197">
        <v>3</v>
      </c>
      <c r="I247" s="198"/>
      <c r="J247" s="199">
        <f t="shared" si="10"/>
        <v>0</v>
      </c>
      <c r="K247" s="195" t="s">
        <v>180</v>
      </c>
      <c r="L247" s="61"/>
      <c r="M247" s="200" t="s">
        <v>22</v>
      </c>
      <c r="N247" s="201" t="s">
        <v>48</v>
      </c>
      <c r="O247" s="42"/>
      <c r="P247" s="202">
        <f t="shared" si="11"/>
        <v>0</v>
      </c>
      <c r="Q247" s="202">
        <v>0</v>
      </c>
      <c r="R247" s="202">
        <f t="shared" si="12"/>
        <v>0</v>
      </c>
      <c r="S247" s="202">
        <v>0</v>
      </c>
      <c r="T247" s="203">
        <f t="shared" si="13"/>
        <v>0</v>
      </c>
      <c r="AR247" s="24" t="s">
        <v>269</v>
      </c>
      <c r="AT247" s="24" t="s">
        <v>176</v>
      </c>
      <c r="AU247" s="24" t="s">
        <v>86</v>
      </c>
      <c r="AY247" s="24" t="s">
        <v>174</v>
      </c>
      <c r="BE247" s="204">
        <f t="shared" si="14"/>
        <v>0</v>
      </c>
      <c r="BF247" s="204">
        <f t="shared" si="15"/>
        <v>0</v>
      </c>
      <c r="BG247" s="204">
        <f t="shared" si="16"/>
        <v>0</v>
      </c>
      <c r="BH247" s="204">
        <f t="shared" si="17"/>
        <v>0</v>
      </c>
      <c r="BI247" s="204">
        <f t="shared" si="18"/>
        <v>0</v>
      </c>
      <c r="BJ247" s="24" t="s">
        <v>24</v>
      </c>
      <c r="BK247" s="204">
        <f t="shared" si="19"/>
        <v>0</v>
      </c>
      <c r="BL247" s="24" t="s">
        <v>269</v>
      </c>
      <c r="BM247" s="24" t="s">
        <v>2845</v>
      </c>
    </row>
    <row r="248" spans="2:65" s="1" customFormat="1" ht="22.5" customHeight="1">
      <c r="B248" s="41"/>
      <c r="C248" s="245" t="s">
        <v>693</v>
      </c>
      <c r="D248" s="245" t="s">
        <v>253</v>
      </c>
      <c r="E248" s="246" t="s">
        <v>2846</v>
      </c>
      <c r="F248" s="247" t="s">
        <v>2847</v>
      </c>
      <c r="G248" s="248" t="s">
        <v>2583</v>
      </c>
      <c r="H248" s="249">
        <v>1</v>
      </c>
      <c r="I248" s="250"/>
      <c r="J248" s="251">
        <f t="shared" si="10"/>
        <v>0</v>
      </c>
      <c r="K248" s="247" t="s">
        <v>22</v>
      </c>
      <c r="L248" s="252"/>
      <c r="M248" s="253" t="s">
        <v>22</v>
      </c>
      <c r="N248" s="254" t="s">
        <v>48</v>
      </c>
      <c r="O248" s="42"/>
      <c r="P248" s="202">
        <f t="shared" si="11"/>
        <v>0</v>
      </c>
      <c r="Q248" s="202">
        <v>0</v>
      </c>
      <c r="R248" s="202">
        <f t="shared" si="12"/>
        <v>0</v>
      </c>
      <c r="S248" s="202">
        <v>0</v>
      </c>
      <c r="T248" s="203">
        <f t="shared" si="13"/>
        <v>0</v>
      </c>
      <c r="AR248" s="24" t="s">
        <v>385</v>
      </c>
      <c r="AT248" s="24" t="s">
        <v>253</v>
      </c>
      <c r="AU248" s="24" t="s">
        <v>86</v>
      </c>
      <c r="AY248" s="24" t="s">
        <v>174</v>
      </c>
      <c r="BE248" s="204">
        <f t="shared" si="14"/>
        <v>0</v>
      </c>
      <c r="BF248" s="204">
        <f t="shared" si="15"/>
        <v>0</v>
      </c>
      <c r="BG248" s="204">
        <f t="shared" si="16"/>
        <v>0</v>
      </c>
      <c r="BH248" s="204">
        <f t="shared" si="17"/>
        <v>0</v>
      </c>
      <c r="BI248" s="204">
        <f t="shared" si="18"/>
        <v>0</v>
      </c>
      <c r="BJ248" s="24" t="s">
        <v>24</v>
      </c>
      <c r="BK248" s="204">
        <f t="shared" si="19"/>
        <v>0</v>
      </c>
      <c r="BL248" s="24" t="s">
        <v>269</v>
      </c>
      <c r="BM248" s="24" t="s">
        <v>2848</v>
      </c>
    </row>
    <row r="249" spans="2:65" s="1" customFormat="1" ht="22.5" customHeight="1">
      <c r="B249" s="41"/>
      <c r="C249" s="245" t="s">
        <v>700</v>
      </c>
      <c r="D249" s="245" t="s">
        <v>253</v>
      </c>
      <c r="E249" s="246" t="s">
        <v>2849</v>
      </c>
      <c r="F249" s="247" t="s">
        <v>2850</v>
      </c>
      <c r="G249" s="248" t="s">
        <v>2583</v>
      </c>
      <c r="H249" s="249">
        <v>2</v>
      </c>
      <c r="I249" s="250"/>
      <c r="J249" s="251">
        <f t="shared" si="10"/>
        <v>0</v>
      </c>
      <c r="K249" s="247" t="s">
        <v>22</v>
      </c>
      <c r="L249" s="252"/>
      <c r="M249" s="253" t="s">
        <v>22</v>
      </c>
      <c r="N249" s="254" t="s">
        <v>48</v>
      </c>
      <c r="O249" s="42"/>
      <c r="P249" s="202">
        <f t="shared" si="11"/>
        <v>0</v>
      </c>
      <c r="Q249" s="202">
        <v>0</v>
      </c>
      <c r="R249" s="202">
        <f t="shared" si="12"/>
        <v>0</v>
      </c>
      <c r="S249" s="202">
        <v>0</v>
      </c>
      <c r="T249" s="203">
        <f t="shared" si="13"/>
        <v>0</v>
      </c>
      <c r="AR249" s="24" t="s">
        <v>385</v>
      </c>
      <c r="AT249" s="24" t="s">
        <v>253</v>
      </c>
      <c r="AU249" s="24" t="s">
        <v>86</v>
      </c>
      <c r="AY249" s="24" t="s">
        <v>174</v>
      </c>
      <c r="BE249" s="204">
        <f t="shared" si="14"/>
        <v>0</v>
      </c>
      <c r="BF249" s="204">
        <f t="shared" si="15"/>
        <v>0</v>
      </c>
      <c r="BG249" s="204">
        <f t="shared" si="16"/>
        <v>0</v>
      </c>
      <c r="BH249" s="204">
        <f t="shared" si="17"/>
        <v>0</v>
      </c>
      <c r="BI249" s="204">
        <f t="shared" si="18"/>
        <v>0</v>
      </c>
      <c r="BJ249" s="24" t="s">
        <v>24</v>
      </c>
      <c r="BK249" s="204">
        <f t="shared" si="19"/>
        <v>0</v>
      </c>
      <c r="BL249" s="24" t="s">
        <v>269</v>
      </c>
      <c r="BM249" s="24" t="s">
        <v>2851</v>
      </c>
    </row>
    <row r="250" spans="2:65" s="1" customFormat="1" ht="31.5" customHeight="1">
      <c r="B250" s="41"/>
      <c r="C250" s="193" t="s">
        <v>706</v>
      </c>
      <c r="D250" s="193" t="s">
        <v>176</v>
      </c>
      <c r="E250" s="194" t="s">
        <v>2852</v>
      </c>
      <c r="F250" s="195" t="s">
        <v>2853</v>
      </c>
      <c r="G250" s="196" t="s">
        <v>179</v>
      </c>
      <c r="H250" s="197">
        <v>4</v>
      </c>
      <c r="I250" s="198"/>
      <c r="J250" s="199">
        <f t="shared" si="10"/>
        <v>0</v>
      </c>
      <c r="K250" s="195" t="s">
        <v>180</v>
      </c>
      <c r="L250" s="61"/>
      <c r="M250" s="200" t="s">
        <v>22</v>
      </c>
      <c r="N250" s="201" t="s">
        <v>48</v>
      </c>
      <c r="O250" s="42"/>
      <c r="P250" s="202">
        <f t="shared" si="11"/>
        <v>0</v>
      </c>
      <c r="Q250" s="202">
        <v>0</v>
      </c>
      <c r="R250" s="202">
        <f t="shared" si="12"/>
        <v>0</v>
      </c>
      <c r="S250" s="202">
        <v>0</v>
      </c>
      <c r="T250" s="203">
        <f t="shared" si="13"/>
        <v>0</v>
      </c>
      <c r="AR250" s="24" t="s">
        <v>269</v>
      </c>
      <c r="AT250" s="24" t="s">
        <v>176</v>
      </c>
      <c r="AU250" s="24" t="s">
        <v>86</v>
      </c>
      <c r="AY250" s="24" t="s">
        <v>174</v>
      </c>
      <c r="BE250" s="204">
        <f t="shared" si="14"/>
        <v>0</v>
      </c>
      <c r="BF250" s="204">
        <f t="shared" si="15"/>
        <v>0</v>
      </c>
      <c r="BG250" s="204">
        <f t="shared" si="16"/>
        <v>0</v>
      </c>
      <c r="BH250" s="204">
        <f t="shared" si="17"/>
        <v>0</v>
      </c>
      <c r="BI250" s="204">
        <f t="shared" si="18"/>
        <v>0</v>
      </c>
      <c r="BJ250" s="24" t="s">
        <v>24</v>
      </c>
      <c r="BK250" s="204">
        <f t="shared" si="19"/>
        <v>0</v>
      </c>
      <c r="BL250" s="24" t="s">
        <v>269</v>
      </c>
      <c r="BM250" s="24" t="s">
        <v>2854</v>
      </c>
    </row>
    <row r="251" spans="2:65" s="1" customFormat="1" ht="22.5" customHeight="1">
      <c r="B251" s="41"/>
      <c r="C251" s="245" t="s">
        <v>710</v>
      </c>
      <c r="D251" s="245" t="s">
        <v>253</v>
      </c>
      <c r="E251" s="246" t="s">
        <v>2855</v>
      </c>
      <c r="F251" s="247" t="s">
        <v>2856</v>
      </c>
      <c r="G251" s="248" t="s">
        <v>2583</v>
      </c>
      <c r="H251" s="249">
        <v>3</v>
      </c>
      <c r="I251" s="250"/>
      <c r="J251" s="251">
        <f t="shared" si="10"/>
        <v>0</v>
      </c>
      <c r="K251" s="247" t="s">
        <v>22</v>
      </c>
      <c r="L251" s="252"/>
      <c r="M251" s="253" t="s">
        <v>22</v>
      </c>
      <c r="N251" s="254" t="s">
        <v>48</v>
      </c>
      <c r="O251" s="42"/>
      <c r="P251" s="202">
        <f t="shared" si="11"/>
        <v>0</v>
      </c>
      <c r="Q251" s="202">
        <v>0</v>
      </c>
      <c r="R251" s="202">
        <f t="shared" si="12"/>
        <v>0</v>
      </c>
      <c r="S251" s="202">
        <v>0</v>
      </c>
      <c r="T251" s="203">
        <f t="shared" si="13"/>
        <v>0</v>
      </c>
      <c r="AR251" s="24" t="s">
        <v>385</v>
      </c>
      <c r="AT251" s="24" t="s">
        <v>253</v>
      </c>
      <c r="AU251" s="24" t="s">
        <v>86</v>
      </c>
      <c r="AY251" s="24" t="s">
        <v>174</v>
      </c>
      <c r="BE251" s="204">
        <f t="shared" si="14"/>
        <v>0</v>
      </c>
      <c r="BF251" s="204">
        <f t="shared" si="15"/>
        <v>0</v>
      </c>
      <c r="BG251" s="204">
        <f t="shared" si="16"/>
        <v>0</v>
      </c>
      <c r="BH251" s="204">
        <f t="shared" si="17"/>
        <v>0</v>
      </c>
      <c r="BI251" s="204">
        <f t="shared" si="18"/>
        <v>0</v>
      </c>
      <c r="BJ251" s="24" t="s">
        <v>24</v>
      </c>
      <c r="BK251" s="204">
        <f t="shared" si="19"/>
        <v>0</v>
      </c>
      <c r="BL251" s="24" t="s">
        <v>269</v>
      </c>
      <c r="BM251" s="24" t="s">
        <v>2857</v>
      </c>
    </row>
    <row r="252" spans="2:65" s="1" customFormat="1" ht="22.5" customHeight="1">
      <c r="B252" s="41"/>
      <c r="C252" s="245" t="s">
        <v>714</v>
      </c>
      <c r="D252" s="245" t="s">
        <v>253</v>
      </c>
      <c r="E252" s="246" t="s">
        <v>2858</v>
      </c>
      <c r="F252" s="247" t="s">
        <v>2859</v>
      </c>
      <c r="G252" s="248" t="s">
        <v>2583</v>
      </c>
      <c r="H252" s="249">
        <v>1</v>
      </c>
      <c r="I252" s="250"/>
      <c r="J252" s="251">
        <f t="shared" si="10"/>
        <v>0</v>
      </c>
      <c r="K252" s="247" t="s">
        <v>22</v>
      </c>
      <c r="L252" s="252"/>
      <c r="M252" s="253" t="s">
        <v>22</v>
      </c>
      <c r="N252" s="254" t="s">
        <v>48</v>
      </c>
      <c r="O252" s="42"/>
      <c r="P252" s="202">
        <f t="shared" si="11"/>
        <v>0</v>
      </c>
      <c r="Q252" s="202">
        <v>0</v>
      </c>
      <c r="R252" s="202">
        <f t="shared" si="12"/>
        <v>0</v>
      </c>
      <c r="S252" s="202">
        <v>0</v>
      </c>
      <c r="T252" s="203">
        <f t="shared" si="13"/>
        <v>0</v>
      </c>
      <c r="AR252" s="24" t="s">
        <v>385</v>
      </c>
      <c r="AT252" s="24" t="s">
        <v>253</v>
      </c>
      <c r="AU252" s="24" t="s">
        <v>86</v>
      </c>
      <c r="AY252" s="24" t="s">
        <v>174</v>
      </c>
      <c r="BE252" s="204">
        <f t="shared" si="14"/>
        <v>0</v>
      </c>
      <c r="BF252" s="204">
        <f t="shared" si="15"/>
        <v>0</v>
      </c>
      <c r="BG252" s="204">
        <f t="shared" si="16"/>
        <v>0</v>
      </c>
      <c r="BH252" s="204">
        <f t="shared" si="17"/>
        <v>0</v>
      </c>
      <c r="BI252" s="204">
        <f t="shared" si="18"/>
        <v>0</v>
      </c>
      <c r="BJ252" s="24" t="s">
        <v>24</v>
      </c>
      <c r="BK252" s="204">
        <f t="shared" si="19"/>
        <v>0</v>
      </c>
      <c r="BL252" s="24" t="s">
        <v>269</v>
      </c>
      <c r="BM252" s="24" t="s">
        <v>2860</v>
      </c>
    </row>
    <row r="253" spans="2:65" s="1" customFormat="1" ht="31.5" customHeight="1">
      <c r="B253" s="41"/>
      <c r="C253" s="193" t="s">
        <v>718</v>
      </c>
      <c r="D253" s="193" t="s">
        <v>176</v>
      </c>
      <c r="E253" s="194" t="s">
        <v>2861</v>
      </c>
      <c r="F253" s="195" t="s">
        <v>2862</v>
      </c>
      <c r="G253" s="196" t="s">
        <v>179</v>
      </c>
      <c r="H253" s="197">
        <v>1</v>
      </c>
      <c r="I253" s="198"/>
      <c r="J253" s="199">
        <f t="shared" si="10"/>
        <v>0</v>
      </c>
      <c r="K253" s="195" t="s">
        <v>180</v>
      </c>
      <c r="L253" s="61"/>
      <c r="M253" s="200" t="s">
        <v>22</v>
      </c>
      <c r="N253" s="201" t="s">
        <v>48</v>
      </c>
      <c r="O253" s="42"/>
      <c r="P253" s="202">
        <f t="shared" si="11"/>
        <v>0</v>
      </c>
      <c r="Q253" s="202">
        <v>0</v>
      </c>
      <c r="R253" s="202">
        <f t="shared" si="12"/>
        <v>0</v>
      </c>
      <c r="S253" s="202">
        <v>0</v>
      </c>
      <c r="T253" s="203">
        <f t="shared" si="13"/>
        <v>0</v>
      </c>
      <c r="AR253" s="24" t="s">
        <v>269</v>
      </c>
      <c r="AT253" s="24" t="s">
        <v>176</v>
      </c>
      <c r="AU253" s="24" t="s">
        <v>86</v>
      </c>
      <c r="AY253" s="24" t="s">
        <v>174</v>
      </c>
      <c r="BE253" s="204">
        <f t="shared" si="14"/>
        <v>0</v>
      </c>
      <c r="BF253" s="204">
        <f t="shared" si="15"/>
        <v>0</v>
      </c>
      <c r="BG253" s="204">
        <f t="shared" si="16"/>
        <v>0</v>
      </c>
      <c r="BH253" s="204">
        <f t="shared" si="17"/>
        <v>0</v>
      </c>
      <c r="BI253" s="204">
        <f t="shared" si="18"/>
        <v>0</v>
      </c>
      <c r="BJ253" s="24" t="s">
        <v>24</v>
      </c>
      <c r="BK253" s="204">
        <f t="shared" si="19"/>
        <v>0</v>
      </c>
      <c r="BL253" s="24" t="s">
        <v>269</v>
      </c>
      <c r="BM253" s="24" t="s">
        <v>2863</v>
      </c>
    </row>
    <row r="254" spans="2:65" s="1" customFormat="1" ht="22.5" customHeight="1">
      <c r="B254" s="41"/>
      <c r="C254" s="245" t="s">
        <v>724</v>
      </c>
      <c r="D254" s="245" t="s">
        <v>253</v>
      </c>
      <c r="E254" s="246" t="s">
        <v>2864</v>
      </c>
      <c r="F254" s="247" t="s">
        <v>2865</v>
      </c>
      <c r="G254" s="248" t="s">
        <v>2583</v>
      </c>
      <c r="H254" s="249">
        <v>1</v>
      </c>
      <c r="I254" s="250"/>
      <c r="J254" s="251">
        <f t="shared" si="10"/>
        <v>0</v>
      </c>
      <c r="K254" s="247" t="s">
        <v>22</v>
      </c>
      <c r="L254" s="252"/>
      <c r="M254" s="253" t="s">
        <v>22</v>
      </c>
      <c r="N254" s="254" t="s">
        <v>48</v>
      </c>
      <c r="O254" s="42"/>
      <c r="P254" s="202">
        <f t="shared" si="11"/>
        <v>0</v>
      </c>
      <c r="Q254" s="202">
        <v>0</v>
      </c>
      <c r="R254" s="202">
        <f t="shared" si="12"/>
        <v>0</v>
      </c>
      <c r="S254" s="202">
        <v>0</v>
      </c>
      <c r="T254" s="203">
        <f t="shared" si="13"/>
        <v>0</v>
      </c>
      <c r="AR254" s="24" t="s">
        <v>385</v>
      </c>
      <c r="AT254" s="24" t="s">
        <v>253</v>
      </c>
      <c r="AU254" s="24" t="s">
        <v>86</v>
      </c>
      <c r="AY254" s="24" t="s">
        <v>174</v>
      </c>
      <c r="BE254" s="204">
        <f t="shared" si="14"/>
        <v>0</v>
      </c>
      <c r="BF254" s="204">
        <f t="shared" si="15"/>
        <v>0</v>
      </c>
      <c r="BG254" s="204">
        <f t="shared" si="16"/>
        <v>0</v>
      </c>
      <c r="BH254" s="204">
        <f t="shared" si="17"/>
        <v>0</v>
      </c>
      <c r="BI254" s="204">
        <f t="shared" si="18"/>
        <v>0</v>
      </c>
      <c r="BJ254" s="24" t="s">
        <v>24</v>
      </c>
      <c r="BK254" s="204">
        <f t="shared" si="19"/>
        <v>0</v>
      </c>
      <c r="BL254" s="24" t="s">
        <v>269</v>
      </c>
      <c r="BM254" s="24" t="s">
        <v>2866</v>
      </c>
    </row>
    <row r="255" spans="2:65" s="1" customFormat="1" ht="31.5" customHeight="1">
      <c r="B255" s="41"/>
      <c r="C255" s="193" t="s">
        <v>729</v>
      </c>
      <c r="D255" s="193" t="s">
        <v>176</v>
      </c>
      <c r="E255" s="194" t="s">
        <v>2867</v>
      </c>
      <c r="F255" s="195" t="s">
        <v>2868</v>
      </c>
      <c r="G255" s="196" t="s">
        <v>179</v>
      </c>
      <c r="H255" s="197">
        <v>1</v>
      </c>
      <c r="I255" s="198"/>
      <c r="J255" s="199">
        <f t="shared" si="10"/>
        <v>0</v>
      </c>
      <c r="K255" s="195" t="s">
        <v>180</v>
      </c>
      <c r="L255" s="61"/>
      <c r="M255" s="200" t="s">
        <v>22</v>
      </c>
      <c r="N255" s="201" t="s">
        <v>48</v>
      </c>
      <c r="O255" s="42"/>
      <c r="P255" s="202">
        <f t="shared" si="11"/>
        <v>0</v>
      </c>
      <c r="Q255" s="202">
        <v>0</v>
      </c>
      <c r="R255" s="202">
        <f t="shared" si="12"/>
        <v>0</v>
      </c>
      <c r="S255" s="202">
        <v>0</v>
      </c>
      <c r="T255" s="203">
        <f t="shared" si="13"/>
        <v>0</v>
      </c>
      <c r="AR255" s="24" t="s">
        <v>269</v>
      </c>
      <c r="AT255" s="24" t="s">
        <v>176</v>
      </c>
      <c r="AU255" s="24" t="s">
        <v>86</v>
      </c>
      <c r="AY255" s="24" t="s">
        <v>174</v>
      </c>
      <c r="BE255" s="204">
        <f t="shared" si="14"/>
        <v>0</v>
      </c>
      <c r="BF255" s="204">
        <f t="shared" si="15"/>
        <v>0</v>
      </c>
      <c r="BG255" s="204">
        <f t="shared" si="16"/>
        <v>0</v>
      </c>
      <c r="BH255" s="204">
        <f t="shared" si="17"/>
        <v>0</v>
      </c>
      <c r="BI255" s="204">
        <f t="shared" si="18"/>
        <v>0</v>
      </c>
      <c r="BJ255" s="24" t="s">
        <v>24</v>
      </c>
      <c r="BK255" s="204">
        <f t="shared" si="19"/>
        <v>0</v>
      </c>
      <c r="BL255" s="24" t="s">
        <v>269</v>
      </c>
      <c r="BM255" s="24" t="s">
        <v>2869</v>
      </c>
    </row>
    <row r="256" spans="2:65" s="1" customFormat="1" ht="31.5" customHeight="1">
      <c r="B256" s="41"/>
      <c r="C256" s="245" t="s">
        <v>734</v>
      </c>
      <c r="D256" s="245" t="s">
        <v>253</v>
      </c>
      <c r="E256" s="246" t="s">
        <v>2870</v>
      </c>
      <c r="F256" s="247" t="s">
        <v>2871</v>
      </c>
      <c r="G256" s="248" t="s">
        <v>179</v>
      </c>
      <c r="H256" s="249">
        <v>1</v>
      </c>
      <c r="I256" s="250"/>
      <c r="J256" s="251">
        <f t="shared" si="10"/>
        <v>0</v>
      </c>
      <c r="K256" s="247" t="s">
        <v>22</v>
      </c>
      <c r="L256" s="252"/>
      <c r="M256" s="253" t="s">
        <v>22</v>
      </c>
      <c r="N256" s="254" t="s">
        <v>48</v>
      </c>
      <c r="O256" s="42"/>
      <c r="P256" s="202">
        <f t="shared" si="11"/>
        <v>0</v>
      </c>
      <c r="Q256" s="202">
        <v>1.2E-2</v>
      </c>
      <c r="R256" s="202">
        <f t="shared" si="12"/>
        <v>1.2E-2</v>
      </c>
      <c r="S256" s="202">
        <v>0</v>
      </c>
      <c r="T256" s="203">
        <f t="shared" si="13"/>
        <v>0</v>
      </c>
      <c r="AR256" s="24" t="s">
        <v>385</v>
      </c>
      <c r="AT256" s="24" t="s">
        <v>253</v>
      </c>
      <c r="AU256" s="24" t="s">
        <v>86</v>
      </c>
      <c r="AY256" s="24" t="s">
        <v>174</v>
      </c>
      <c r="BE256" s="204">
        <f t="shared" si="14"/>
        <v>0</v>
      </c>
      <c r="BF256" s="204">
        <f t="shared" si="15"/>
        <v>0</v>
      </c>
      <c r="BG256" s="204">
        <f t="shared" si="16"/>
        <v>0</v>
      </c>
      <c r="BH256" s="204">
        <f t="shared" si="17"/>
        <v>0</v>
      </c>
      <c r="BI256" s="204">
        <f t="shared" si="18"/>
        <v>0</v>
      </c>
      <c r="BJ256" s="24" t="s">
        <v>24</v>
      </c>
      <c r="BK256" s="204">
        <f t="shared" si="19"/>
        <v>0</v>
      </c>
      <c r="BL256" s="24" t="s">
        <v>269</v>
      </c>
      <c r="BM256" s="24" t="s">
        <v>2872</v>
      </c>
    </row>
    <row r="257" spans="2:65" s="1" customFormat="1" ht="27">
      <c r="B257" s="41"/>
      <c r="C257" s="63"/>
      <c r="D257" s="230" t="s">
        <v>237</v>
      </c>
      <c r="E257" s="63"/>
      <c r="F257" s="243" t="s">
        <v>2873</v>
      </c>
      <c r="G257" s="63"/>
      <c r="H257" s="63"/>
      <c r="I257" s="163"/>
      <c r="J257" s="63"/>
      <c r="K257" s="63"/>
      <c r="L257" s="61"/>
      <c r="M257" s="244"/>
      <c r="N257" s="42"/>
      <c r="O257" s="42"/>
      <c r="P257" s="42"/>
      <c r="Q257" s="42"/>
      <c r="R257" s="42"/>
      <c r="S257" s="42"/>
      <c r="T257" s="78"/>
      <c r="AT257" s="24" t="s">
        <v>237</v>
      </c>
      <c r="AU257" s="24" t="s">
        <v>86</v>
      </c>
    </row>
    <row r="258" spans="2:65" s="1" customFormat="1" ht="31.5" customHeight="1">
      <c r="B258" s="41"/>
      <c r="C258" s="193" t="s">
        <v>738</v>
      </c>
      <c r="D258" s="193" t="s">
        <v>176</v>
      </c>
      <c r="E258" s="194" t="s">
        <v>2874</v>
      </c>
      <c r="F258" s="195" t="s">
        <v>2875</v>
      </c>
      <c r="G258" s="196" t="s">
        <v>179</v>
      </c>
      <c r="H258" s="197">
        <v>1</v>
      </c>
      <c r="I258" s="198"/>
      <c r="J258" s="199">
        <f>ROUND(I258*H258,2)</f>
        <v>0</v>
      </c>
      <c r="K258" s="195" t="s">
        <v>180</v>
      </c>
      <c r="L258" s="61"/>
      <c r="M258" s="200" t="s">
        <v>22</v>
      </c>
      <c r="N258" s="201" t="s">
        <v>48</v>
      </c>
      <c r="O258" s="4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AR258" s="24" t="s">
        <v>269</v>
      </c>
      <c r="AT258" s="24" t="s">
        <v>176</v>
      </c>
      <c r="AU258" s="24" t="s">
        <v>86</v>
      </c>
      <c r="AY258" s="24" t="s">
        <v>174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269</v>
      </c>
      <c r="BM258" s="24" t="s">
        <v>2876</v>
      </c>
    </row>
    <row r="259" spans="2:65" s="1" customFormat="1" ht="31.5" customHeight="1">
      <c r="B259" s="41"/>
      <c r="C259" s="245" t="s">
        <v>743</v>
      </c>
      <c r="D259" s="245" t="s">
        <v>253</v>
      </c>
      <c r="E259" s="246" t="s">
        <v>2877</v>
      </c>
      <c r="F259" s="247" t="s">
        <v>2878</v>
      </c>
      <c r="G259" s="248" t="s">
        <v>179</v>
      </c>
      <c r="H259" s="249">
        <v>1</v>
      </c>
      <c r="I259" s="250"/>
      <c r="J259" s="251">
        <f>ROUND(I259*H259,2)</f>
        <v>0</v>
      </c>
      <c r="K259" s="247" t="s">
        <v>22</v>
      </c>
      <c r="L259" s="252"/>
      <c r="M259" s="253" t="s">
        <v>22</v>
      </c>
      <c r="N259" s="254" t="s">
        <v>48</v>
      </c>
      <c r="O259" s="42"/>
      <c r="P259" s="202">
        <f>O259*H259</f>
        <v>0</v>
      </c>
      <c r="Q259" s="202">
        <v>1.4999999999999999E-2</v>
      </c>
      <c r="R259" s="202">
        <f>Q259*H259</f>
        <v>1.4999999999999999E-2</v>
      </c>
      <c r="S259" s="202">
        <v>0</v>
      </c>
      <c r="T259" s="203">
        <f>S259*H259</f>
        <v>0</v>
      </c>
      <c r="AR259" s="24" t="s">
        <v>385</v>
      </c>
      <c r="AT259" s="24" t="s">
        <v>253</v>
      </c>
      <c r="AU259" s="24" t="s">
        <v>86</v>
      </c>
      <c r="AY259" s="24" t="s">
        <v>174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24</v>
      </c>
      <c r="BK259" s="204">
        <f>ROUND(I259*H259,2)</f>
        <v>0</v>
      </c>
      <c r="BL259" s="24" t="s">
        <v>269</v>
      </c>
      <c r="BM259" s="24" t="s">
        <v>2879</v>
      </c>
    </row>
    <row r="260" spans="2:65" s="1" customFormat="1" ht="27">
      <c r="B260" s="41"/>
      <c r="C260" s="63"/>
      <c r="D260" s="230" t="s">
        <v>237</v>
      </c>
      <c r="E260" s="63"/>
      <c r="F260" s="243" t="s">
        <v>2880</v>
      </c>
      <c r="G260" s="63"/>
      <c r="H260" s="63"/>
      <c r="I260" s="163"/>
      <c r="J260" s="63"/>
      <c r="K260" s="63"/>
      <c r="L260" s="61"/>
      <c r="M260" s="244"/>
      <c r="N260" s="42"/>
      <c r="O260" s="42"/>
      <c r="P260" s="42"/>
      <c r="Q260" s="42"/>
      <c r="R260" s="42"/>
      <c r="S260" s="42"/>
      <c r="T260" s="78"/>
      <c r="AT260" s="24" t="s">
        <v>237</v>
      </c>
      <c r="AU260" s="24" t="s">
        <v>86</v>
      </c>
    </row>
    <row r="261" spans="2:65" s="1" customFormat="1" ht="31.5" customHeight="1">
      <c r="B261" s="41"/>
      <c r="C261" s="193" t="s">
        <v>748</v>
      </c>
      <c r="D261" s="193" t="s">
        <v>176</v>
      </c>
      <c r="E261" s="194" t="s">
        <v>2881</v>
      </c>
      <c r="F261" s="195" t="s">
        <v>2882</v>
      </c>
      <c r="G261" s="196" t="s">
        <v>179</v>
      </c>
      <c r="H261" s="197">
        <v>6</v>
      </c>
      <c r="I261" s="198"/>
      <c r="J261" s="199">
        <f t="shared" ref="J261:J269" si="20">ROUND(I261*H261,2)</f>
        <v>0</v>
      </c>
      <c r="K261" s="195" t="s">
        <v>180</v>
      </c>
      <c r="L261" s="61"/>
      <c r="M261" s="200" t="s">
        <v>22</v>
      </c>
      <c r="N261" s="201" t="s">
        <v>48</v>
      </c>
      <c r="O261" s="42"/>
      <c r="P261" s="202">
        <f t="shared" ref="P261:P269" si="21">O261*H261</f>
        <v>0</v>
      </c>
      <c r="Q261" s="202">
        <v>0</v>
      </c>
      <c r="R261" s="202">
        <f t="shared" ref="R261:R269" si="22">Q261*H261</f>
        <v>0</v>
      </c>
      <c r="S261" s="202">
        <v>0</v>
      </c>
      <c r="T261" s="203">
        <f t="shared" ref="T261:T269" si="23">S261*H261</f>
        <v>0</v>
      </c>
      <c r="AR261" s="24" t="s">
        <v>269</v>
      </c>
      <c r="AT261" s="24" t="s">
        <v>176</v>
      </c>
      <c r="AU261" s="24" t="s">
        <v>86</v>
      </c>
      <c r="AY261" s="24" t="s">
        <v>174</v>
      </c>
      <c r="BE261" s="204">
        <f t="shared" ref="BE261:BE269" si="24">IF(N261="základní",J261,0)</f>
        <v>0</v>
      </c>
      <c r="BF261" s="204">
        <f t="shared" ref="BF261:BF269" si="25">IF(N261="snížená",J261,0)</f>
        <v>0</v>
      </c>
      <c r="BG261" s="204">
        <f t="shared" ref="BG261:BG269" si="26">IF(N261="zákl. přenesená",J261,0)</f>
        <v>0</v>
      </c>
      <c r="BH261" s="204">
        <f t="shared" ref="BH261:BH269" si="27">IF(N261="sníž. přenesená",J261,0)</f>
        <v>0</v>
      </c>
      <c r="BI261" s="204">
        <f t="shared" ref="BI261:BI269" si="28">IF(N261="nulová",J261,0)</f>
        <v>0</v>
      </c>
      <c r="BJ261" s="24" t="s">
        <v>24</v>
      </c>
      <c r="BK261" s="204">
        <f t="shared" ref="BK261:BK269" si="29">ROUND(I261*H261,2)</f>
        <v>0</v>
      </c>
      <c r="BL261" s="24" t="s">
        <v>269</v>
      </c>
      <c r="BM261" s="24" t="s">
        <v>2883</v>
      </c>
    </row>
    <row r="262" spans="2:65" s="1" customFormat="1" ht="22.5" customHeight="1">
      <c r="B262" s="41"/>
      <c r="C262" s="245" t="s">
        <v>752</v>
      </c>
      <c r="D262" s="245" t="s">
        <v>253</v>
      </c>
      <c r="E262" s="246" t="s">
        <v>2884</v>
      </c>
      <c r="F262" s="247" t="s">
        <v>2885</v>
      </c>
      <c r="G262" s="248" t="s">
        <v>179</v>
      </c>
      <c r="H262" s="249">
        <v>2</v>
      </c>
      <c r="I262" s="250"/>
      <c r="J262" s="251">
        <f t="shared" si="20"/>
        <v>0</v>
      </c>
      <c r="K262" s="247" t="s">
        <v>22</v>
      </c>
      <c r="L262" s="252"/>
      <c r="M262" s="253" t="s">
        <v>22</v>
      </c>
      <c r="N262" s="254" t="s">
        <v>48</v>
      </c>
      <c r="O262" s="42"/>
      <c r="P262" s="202">
        <f t="shared" si="21"/>
        <v>0</v>
      </c>
      <c r="Q262" s="202">
        <v>4.0000000000000002E-4</v>
      </c>
      <c r="R262" s="202">
        <f t="shared" si="22"/>
        <v>8.0000000000000004E-4</v>
      </c>
      <c r="S262" s="202">
        <v>0</v>
      </c>
      <c r="T262" s="203">
        <f t="shared" si="23"/>
        <v>0</v>
      </c>
      <c r="AR262" s="24" t="s">
        <v>385</v>
      </c>
      <c r="AT262" s="24" t="s">
        <v>253</v>
      </c>
      <c r="AU262" s="24" t="s">
        <v>86</v>
      </c>
      <c r="AY262" s="24" t="s">
        <v>174</v>
      </c>
      <c r="BE262" s="204">
        <f t="shared" si="24"/>
        <v>0</v>
      </c>
      <c r="BF262" s="204">
        <f t="shared" si="25"/>
        <v>0</v>
      </c>
      <c r="BG262" s="204">
        <f t="shared" si="26"/>
        <v>0</v>
      </c>
      <c r="BH262" s="204">
        <f t="shared" si="27"/>
        <v>0</v>
      </c>
      <c r="BI262" s="204">
        <f t="shared" si="28"/>
        <v>0</v>
      </c>
      <c r="BJ262" s="24" t="s">
        <v>24</v>
      </c>
      <c r="BK262" s="204">
        <f t="shared" si="29"/>
        <v>0</v>
      </c>
      <c r="BL262" s="24" t="s">
        <v>269</v>
      </c>
      <c r="BM262" s="24" t="s">
        <v>2886</v>
      </c>
    </row>
    <row r="263" spans="2:65" s="1" customFormat="1" ht="22.5" customHeight="1">
      <c r="B263" s="41"/>
      <c r="C263" s="245" t="s">
        <v>759</v>
      </c>
      <c r="D263" s="245" t="s">
        <v>253</v>
      </c>
      <c r="E263" s="246" t="s">
        <v>2887</v>
      </c>
      <c r="F263" s="247" t="s">
        <v>2888</v>
      </c>
      <c r="G263" s="248" t="s">
        <v>2583</v>
      </c>
      <c r="H263" s="249">
        <v>1</v>
      </c>
      <c r="I263" s="250"/>
      <c r="J263" s="251">
        <f t="shared" si="20"/>
        <v>0</v>
      </c>
      <c r="K263" s="247" t="s">
        <v>22</v>
      </c>
      <c r="L263" s="252"/>
      <c r="M263" s="253" t="s">
        <v>22</v>
      </c>
      <c r="N263" s="254" t="s">
        <v>48</v>
      </c>
      <c r="O263" s="42"/>
      <c r="P263" s="202">
        <f t="shared" si="21"/>
        <v>0</v>
      </c>
      <c r="Q263" s="202">
        <v>1E-3</v>
      </c>
      <c r="R263" s="202">
        <f t="shared" si="22"/>
        <v>1E-3</v>
      </c>
      <c r="S263" s="202">
        <v>0</v>
      </c>
      <c r="T263" s="203">
        <f t="shared" si="23"/>
        <v>0</v>
      </c>
      <c r="AR263" s="24" t="s">
        <v>385</v>
      </c>
      <c r="AT263" s="24" t="s">
        <v>253</v>
      </c>
      <c r="AU263" s="24" t="s">
        <v>86</v>
      </c>
      <c r="AY263" s="24" t="s">
        <v>174</v>
      </c>
      <c r="BE263" s="204">
        <f t="shared" si="24"/>
        <v>0</v>
      </c>
      <c r="BF263" s="204">
        <f t="shared" si="25"/>
        <v>0</v>
      </c>
      <c r="BG263" s="204">
        <f t="shared" si="26"/>
        <v>0</v>
      </c>
      <c r="BH263" s="204">
        <f t="shared" si="27"/>
        <v>0</v>
      </c>
      <c r="BI263" s="204">
        <f t="shared" si="28"/>
        <v>0</v>
      </c>
      <c r="BJ263" s="24" t="s">
        <v>24</v>
      </c>
      <c r="BK263" s="204">
        <f t="shared" si="29"/>
        <v>0</v>
      </c>
      <c r="BL263" s="24" t="s">
        <v>269</v>
      </c>
      <c r="BM263" s="24" t="s">
        <v>2889</v>
      </c>
    </row>
    <row r="264" spans="2:65" s="1" customFormat="1" ht="22.5" customHeight="1">
      <c r="B264" s="41"/>
      <c r="C264" s="245" t="s">
        <v>780</v>
      </c>
      <c r="D264" s="245" t="s">
        <v>253</v>
      </c>
      <c r="E264" s="246" t="s">
        <v>2890</v>
      </c>
      <c r="F264" s="247" t="s">
        <v>2891</v>
      </c>
      <c r="G264" s="248" t="s">
        <v>2583</v>
      </c>
      <c r="H264" s="249">
        <v>2</v>
      </c>
      <c r="I264" s="250"/>
      <c r="J264" s="251">
        <f t="shared" si="20"/>
        <v>0</v>
      </c>
      <c r="K264" s="247" t="s">
        <v>22</v>
      </c>
      <c r="L264" s="252"/>
      <c r="M264" s="253" t="s">
        <v>22</v>
      </c>
      <c r="N264" s="254" t="s">
        <v>48</v>
      </c>
      <c r="O264" s="42"/>
      <c r="P264" s="202">
        <f t="shared" si="21"/>
        <v>0</v>
      </c>
      <c r="Q264" s="202">
        <v>1E-3</v>
      </c>
      <c r="R264" s="202">
        <f t="shared" si="22"/>
        <v>2E-3</v>
      </c>
      <c r="S264" s="202">
        <v>0</v>
      </c>
      <c r="T264" s="203">
        <f t="shared" si="23"/>
        <v>0</v>
      </c>
      <c r="AR264" s="24" t="s">
        <v>385</v>
      </c>
      <c r="AT264" s="24" t="s">
        <v>253</v>
      </c>
      <c r="AU264" s="24" t="s">
        <v>86</v>
      </c>
      <c r="AY264" s="24" t="s">
        <v>174</v>
      </c>
      <c r="BE264" s="204">
        <f t="shared" si="24"/>
        <v>0</v>
      </c>
      <c r="BF264" s="204">
        <f t="shared" si="25"/>
        <v>0</v>
      </c>
      <c r="BG264" s="204">
        <f t="shared" si="26"/>
        <v>0</v>
      </c>
      <c r="BH264" s="204">
        <f t="shared" si="27"/>
        <v>0</v>
      </c>
      <c r="BI264" s="204">
        <f t="shared" si="28"/>
        <v>0</v>
      </c>
      <c r="BJ264" s="24" t="s">
        <v>24</v>
      </c>
      <c r="BK264" s="204">
        <f t="shared" si="29"/>
        <v>0</v>
      </c>
      <c r="BL264" s="24" t="s">
        <v>269</v>
      </c>
      <c r="BM264" s="24" t="s">
        <v>2892</v>
      </c>
    </row>
    <row r="265" spans="2:65" s="1" customFormat="1" ht="22.5" customHeight="1">
      <c r="B265" s="41"/>
      <c r="C265" s="245" t="s">
        <v>30</v>
      </c>
      <c r="D265" s="245" t="s">
        <v>253</v>
      </c>
      <c r="E265" s="246" t="s">
        <v>2893</v>
      </c>
      <c r="F265" s="247" t="s">
        <v>2894</v>
      </c>
      <c r="G265" s="248" t="s">
        <v>2583</v>
      </c>
      <c r="H265" s="249">
        <v>1</v>
      </c>
      <c r="I265" s="250"/>
      <c r="J265" s="251">
        <f t="shared" si="20"/>
        <v>0</v>
      </c>
      <c r="K265" s="247" t="s">
        <v>22</v>
      </c>
      <c r="L265" s="252"/>
      <c r="M265" s="253" t="s">
        <v>22</v>
      </c>
      <c r="N265" s="254" t="s">
        <v>48</v>
      </c>
      <c r="O265" s="42"/>
      <c r="P265" s="202">
        <f t="shared" si="21"/>
        <v>0</v>
      </c>
      <c r="Q265" s="202">
        <v>1E-3</v>
      </c>
      <c r="R265" s="202">
        <f t="shared" si="22"/>
        <v>1E-3</v>
      </c>
      <c r="S265" s="202">
        <v>0</v>
      </c>
      <c r="T265" s="203">
        <f t="shared" si="23"/>
        <v>0</v>
      </c>
      <c r="AR265" s="24" t="s">
        <v>385</v>
      </c>
      <c r="AT265" s="24" t="s">
        <v>253</v>
      </c>
      <c r="AU265" s="24" t="s">
        <v>86</v>
      </c>
      <c r="AY265" s="24" t="s">
        <v>174</v>
      </c>
      <c r="BE265" s="204">
        <f t="shared" si="24"/>
        <v>0</v>
      </c>
      <c r="BF265" s="204">
        <f t="shared" si="25"/>
        <v>0</v>
      </c>
      <c r="BG265" s="204">
        <f t="shared" si="26"/>
        <v>0</v>
      </c>
      <c r="BH265" s="204">
        <f t="shared" si="27"/>
        <v>0</v>
      </c>
      <c r="BI265" s="204">
        <f t="shared" si="28"/>
        <v>0</v>
      </c>
      <c r="BJ265" s="24" t="s">
        <v>24</v>
      </c>
      <c r="BK265" s="204">
        <f t="shared" si="29"/>
        <v>0</v>
      </c>
      <c r="BL265" s="24" t="s">
        <v>269</v>
      </c>
      <c r="BM265" s="24" t="s">
        <v>2895</v>
      </c>
    </row>
    <row r="266" spans="2:65" s="1" customFormat="1" ht="31.5" customHeight="1">
      <c r="B266" s="41"/>
      <c r="C266" s="193" t="s">
        <v>800</v>
      </c>
      <c r="D266" s="193" t="s">
        <v>176</v>
      </c>
      <c r="E266" s="194" t="s">
        <v>2896</v>
      </c>
      <c r="F266" s="195" t="s">
        <v>2897</v>
      </c>
      <c r="G266" s="196" t="s">
        <v>179</v>
      </c>
      <c r="H266" s="197">
        <v>2</v>
      </c>
      <c r="I266" s="198"/>
      <c r="J266" s="199">
        <f t="shared" si="20"/>
        <v>0</v>
      </c>
      <c r="K266" s="195" t="s">
        <v>180</v>
      </c>
      <c r="L266" s="61"/>
      <c r="M266" s="200" t="s">
        <v>22</v>
      </c>
      <c r="N266" s="201" t="s">
        <v>48</v>
      </c>
      <c r="O266" s="42"/>
      <c r="P266" s="202">
        <f t="shared" si="21"/>
        <v>0</v>
      </c>
      <c r="Q266" s="202">
        <v>0</v>
      </c>
      <c r="R266" s="202">
        <f t="shared" si="22"/>
        <v>0</v>
      </c>
      <c r="S266" s="202">
        <v>0</v>
      </c>
      <c r="T266" s="203">
        <f t="shared" si="23"/>
        <v>0</v>
      </c>
      <c r="AR266" s="24" t="s">
        <v>269</v>
      </c>
      <c r="AT266" s="24" t="s">
        <v>176</v>
      </c>
      <c r="AU266" s="24" t="s">
        <v>86</v>
      </c>
      <c r="AY266" s="24" t="s">
        <v>174</v>
      </c>
      <c r="BE266" s="204">
        <f t="shared" si="24"/>
        <v>0</v>
      </c>
      <c r="BF266" s="204">
        <f t="shared" si="25"/>
        <v>0</v>
      </c>
      <c r="BG266" s="204">
        <f t="shared" si="26"/>
        <v>0</v>
      </c>
      <c r="BH266" s="204">
        <f t="shared" si="27"/>
        <v>0</v>
      </c>
      <c r="BI266" s="204">
        <f t="shared" si="28"/>
        <v>0</v>
      </c>
      <c r="BJ266" s="24" t="s">
        <v>24</v>
      </c>
      <c r="BK266" s="204">
        <f t="shared" si="29"/>
        <v>0</v>
      </c>
      <c r="BL266" s="24" t="s">
        <v>269</v>
      </c>
      <c r="BM266" s="24" t="s">
        <v>2898</v>
      </c>
    </row>
    <row r="267" spans="2:65" s="1" customFormat="1" ht="31.5" customHeight="1">
      <c r="B267" s="41"/>
      <c r="C267" s="245" t="s">
        <v>806</v>
      </c>
      <c r="D267" s="245" t="s">
        <v>253</v>
      </c>
      <c r="E267" s="246" t="s">
        <v>2899</v>
      </c>
      <c r="F267" s="247" t="s">
        <v>2900</v>
      </c>
      <c r="G267" s="248" t="s">
        <v>179</v>
      </c>
      <c r="H267" s="249">
        <v>2</v>
      </c>
      <c r="I267" s="250"/>
      <c r="J267" s="251">
        <f t="shared" si="20"/>
        <v>0</v>
      </c>
      <c r="K267" s="247" t="s">
        <v>22</v>
      </c>
      <c r="L267" s="252"/>
      <c r="M267" s="253" t="s">
        <v>22</v>
      </c>
      <c r="N267" s="254" t="s">
        <v>48</v>
      </c>
      <c r="O267" s="42"/>
      <c r="P267" s="202">
        <f t="shared" si="21"/>
        <v>0</v>
      </c>
      <c r="Q267" s="202">
        <v>5.8999999999999999E-3</v>
      </c>
      <c r="R267" s="202">
        <f t="shared" si="22"/>
        <v>1.18E-2</v>
      </c>
      <c r="S267" s="202">
        <v>0</v>
      </c>
      <c r="T267" s="203">
        <f t="shared" si="23"/>
        <v>0</v>
      </c>
      <c r="AR267" s="24" t="s">
        <v>385</v>
      </c>
      <c r="AT267" s="24" t="s">
        <v>253</v>
      </c>
      <c r="AU267" s="24" t="s">
        <v>86</v>
      </c>
      <c r="AY267" s="24" t="s">
        <v>174</v>
      </c>
      <c r="BE267" s="204">
        <f t="shared" si="24"/>
        <v>0</v>
      </c>
      <c r="BF267" s="204">
        <f t="shared" si="25"/>
        <v>0</v>
      </c>
      <c r="BG267" s="204">
        <f t="shared" si="26"/>
        <v>0</v>
      </c>
      <c r="BH267" s="204">
        <f t="shared" si="27"/>
        <v>0</v>
      </c>
      <c r="BI267" s="204">
        <f t="shared" si="28"/>
        <v>0</v>
      </c>
      <c r="BJ267" s="24" t="s">
        <v>24</v>
      </c>
      <c r="BK267" s="204">
        <f t="shared" si="29"/>
        <v>0</v>
      </c>
      <c r="BL267" s="24" t="s">
        <v>269</v>
      </c>
      <c r="BM267" s="24" t="s">
        <v>2901</v>
      </c>
    </row>
    <row r="268" spans="2:65" s="1" customFormat="1" ht="31.5" customHeight="1">
      <c r="B268" s="41"/>
      <c r="C268" s="193" t="s">
        <v>819</v>
      </c>
      <c r="D268" s="193" t="s">
        <v>176</v>
      </c>
      <c r="E268" s="194" t="s">
        <v>2902</v>
      </c>
      <c r="F268" s="195" t="s">
        <v>2903</v>
      </c>
      <c r="G268" s="196" t="s">
        <v>179</v>
      </c>
      <c r="H268" s="197">
        <v>2</v>
      </c>
      <c r="I268" s="198"/>
      <c r="J268" s="199">
        <f t="shared" si="20"/>
        <v>0</v>
      </c>
      <c r="K268" s="195" t="s">
        <v>180</v>
      </c>
      <c r="L268" s="61"/>
      <c r="M268" s="200" t="s">
        <v>22</v>
      </c>
      <c r="N268" s="201" t="s">
        <v>48</v>
      </c>
      <c r="O268" s="42"/>
      <c r="P268" s="202">
        <f t="shared" si="21"/>
        <v>0</v>
      </c>
      <c r="Q268" s="202">
        <v>0</v>
      </c>
      <c r="R268" s="202">
        <f t="shared" si="22"/>
        <v>0</v>
      </c>
      <c r="S268" s="202">
        <v>0</v>
      </c>
      <c r="T268" s="203">
        <f t="shared" si="23"/>
        <v>0</v>
      </c>
      <c r="AR268" s="24" t="s">
        <v>269</v>
      </c>
      <c r="AT268" s="24" t="s">
        <v>176</v>
      </c>
      <c r="AU268" s="24" t="s">
        <v>86</v>
      </c>
      <c r="AY268" s="24" t="s">
        <v>174</v>
      </c>
      <c r="BE268" s="204">
        <f t="shared" si="24"/>
        <v>0</v>
      </c>
      <c r="BF268" s="204">
        <f t="shared" si="25"/>
        <v>0</v>
      </c>
      <c r="BG268" s="204">
        <f t="shared" si="26"/>
        <v>0</v>
      </c>
      <c r="BH268" s="204">
        <f t="shared" si="27"/>
        <v>0</v>
      </c>
      <c r="BI268" s="204">
        <f t="shared" si="28"/>
        <v>0</v>
      </c>
      <c r="BJ268" s="24" t="s">
        <v>24</v>
      </c>
      <c r="BK268" s="204">
        <f t="shared" si="29"/>
        <v>0</v>
      </c>
      <c r="BL268" s="24" t="s">
        <v>269</v>
      </c>
      <c r="BM268" s="24" t="s">
        <v>2904</v>
      </c>
    </row>
    <row r="269" spans="2:65" s="1" customFormat="1" ht="31.5" customHeight="1">
      <c r="B269" s="41"/>
      <c r="C269" s="245" t="s">
        <v>826</v>
      </c>
      <c r="D269" s="245" t="s">
        <v>253</v>
      </c>
      <c r="E269" s="246" t="s">
        <v>2905</v>
      </c>
      <c r="F269" s="247" t="s">
        <v>2906</v>
      </c>
      <c r="G269" s="248" t="s">
        <v>179</v>
      </c>
      <c r="H269" s="249">
        <v>1</v>
      </c>
      <c r="I269" s="250"/>
      <c r="J269" s="251">
        <f t="shared" si="20"/>
        <v>0</v>
      </c>
      <c r="K269" s="247" t="s">
        <v>22</v>
      </c>
      <c r="L269" s="252"/>
      <c r="M269" s="253" t="s">
        <v>22</v>
      </c>
      <c r="N269" s="254" t="s">
        <v>48</v>
      </c>
      <c r="O269" s="42"/>
      <c r="P269" s="202">
        <f t="shared" si="21"/>
        <v>0</v>
      </c>
      <c r="Q269" s="202">
        <v>8.8000000000000005E-3</v>
      </c>
      <c r="R269" s="202">
        <f t="shared" si="22"/>
        <v>8.8000000000000005E-3</v>
      </c>
      <c r="S269" s="202">
        <v>0</v>
      </c>
      <c r="T269" s="203">
        <f t="shared" si="23"/>
        <v>0</v>
      </c>
      <c r="AR269" s="24" t="s">
        <v>385</v>
      </c>
      <c r="AT269" s="24" t="s">
        <v>253</v>
      </c>
      <c r="AU269" s="24" t="s">
        <v>86</v>
      </c>
      <c r="AY269" s="24" t="s">
        <v>174</v>
      </c>
      <c r="BE269" s="204">
        <f t="shared" si="24"/>
        <v>0</v>
      </c>
      <c r="BF269" s="204">
        <f t="shared" si="25"/>
        <v>0</v>
      </c>
      <c r="BG269" s="204">
        <f t="shared" si="26"/>
        <v>0</v>
      </c>
      <c r="BH269" s="204">
        <f t="shared" si="27"/>
        <v>0</v>
      </c>
      <c r="BI269" s="204">
        <f t="shared" si="28"/>
        <v>0</v>
      </c>
      <c r="BJ269" s="24" t="s">
        <v>24</v>
      </c>
      <c r="BK269" s="204">
        <f t="shared" si="29"/>
        <v>0</v>
      </c>
      <c r="BL269" s="24" t="s">
        <v>269</v>
      </c>
      <c r="BM269" s="24" t="s">
        <v>2907</v>
      </c>
    </row>
    <row r="270" spans="2:65" s="1" customFormat="1" ht="27">
      <c r="B270" s="41"/>
      <c r="C270" s="63"/>
      <c r="D270" s="230" t="s">
        <v>237</v>
      </c>
      <c r="E270" s="63"/>
      <c r="F270" s="243" t="s">
        <v>2873</v>
      </c>
      <c r="G270" s="63"/>
      <c r="H270" s="63"/>
      <c r="I270" s="163"/>
      <c r="J270" s="63"/>
      <c r="K270" s="63"/>
      <c r="L270" s="61"/>
      <c r="M270" s="244"/>
      <c r="N270" s="42"/>
      <c r="O270" s="42"/>
      <c r="P270" s="42"/>
      <c r="Q270" s="42"/>
      <c r="R270" s="42"/>
      <c r="S270" s="42"/>
      <c r="T270" s="78"/>
      <c r="AT270" s="24" t="s">
        <v>237</v>
      </c>
      <c r="AU270" s="24" t="s">
        <v>86</v>
      </c>
    </row>
    <row r="271" spans="2:65" s="1" customFormat="1" ht="22.5" customHeight="1">
      <c r="B271" s="41"/>
      <c r="C271" s="245" t="s">
        <v>838</v>
      </c>
      <c r="D271" s="245" t="s">
        <v>253</v>
      </c>
      <c r="E271" s="246" t="s">
        <v>2908</v>
      </c>
      <c r="F271" s="247" t="s">
        <v>2909</v>
      </c>
      <c r="G271" s="248" t="s">
        <v>179</v>
      </c>
      <c r="H271" s="249">
        <v>1</v>
      </c>
      <c r="I271" s="250"/>
      <c r="J271" s="251">
        <f>ROUND(I271*H271,2)</f>
        <v>0</v>
      </c>
      <c r="K271" s="247" t="s">
        <v>180</v>
      </c>
      <c r="L271" s="252"/>
      <c r="M271" s="253" t="s">
        <v>22</v>
      </c>
      <c r="N271" s="254" t="s">
        <v>48</v>
      </c>
      <c r="O271" s="42"/>
      <c r="P271" s="202">
        <f>O271*H271</f>
        <v>0</v>
      </c>
      <c r="Q271" s="202">
        <v>1.2999999999999999E-2</v>
      </c>
      <c r="R271" s="202">
        <f>Q271*H271</f>
        <v>1.2999999999999999E-2</v>
      </c>
      <c r="S271" s="202">
        <v>0</v>
      </c>
      <c r="T271" s="203">
        <f>S271*H271</f>
        <v>0</v>
      </c>
      <c r="AR271" s="24" t="s">
        <v>385</v>
      </c>
      <c r="AT271" s="24" t="s">
        <v>253</v>
      </c>
      <c r="AU271" s="24" t="s">
        <v>86</v>
      </c>
      <c r="AY271" s="24" t="s">
        <v>174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269</v>
      </c>
      <c r="BM271" s="24" t="s">
        <v>2910</v>
      </c>
    </row>
    <row r="272" spans="2:65" s="1" customFormat="1" ht="27">
      <c r="B272" s="41"/>
      <c r="C272" s="63"/>
      <c r="D272" s="230" t="s">
        <v>237</v>
      </c>
      <c r="E272" s="63"/>
      <c r="F272" s="243" t="s">
        <v>2873</v>
      </c>
      <c r="G272" s="63"/>
      <c r="H272" s="63"/>
      <c r="I272" s="163"/>
      <c r="J272" s="63"/>
      <c r="K272" s="63"/>
      <c r="L272" s="61"/>
      <c r="M272" s="244"/>
      <c r="N272" s="42"/>
      <c r="O272" s="42"/>
      <c r="P272" s="42"/>
      <c r="Q272" s="42"/>
      <c r="R272" s="42"/>
      <c r="S272" s="42"/>
      <c r="T272" s="78"/>
      <c r="AT272" s="24" t="s">
        <v>237</v>
      </c>
      <c r="AU272" s="24" t="s">
        <v>86</v>
      </c>
    </row>
    <row r="273" spans="2:65" s="1" customFormat="1" ht="22.5" customHeight="1">
      <c r="B273" s="41"/>
      <c r="C273" s="193" t="s">
        <v>843</v>
      </c>
      <c r="D273" s="193" t="s">
        <v>176</v>
      </c>
      <c r="E273" s="194" t="s">
        <v>2911</v>
      </c>
      <c r="F273" s="195" t="s">
        <v>2912</v>
      </c>
      <c r="G273" s="196" t="s">
        <v>179</v>
      </c>
      <c r="H273" s="197">
        <v>1</v>
      </c>
      <c r="I273" s="198"/>
      <c r="J273" s="199">
        <f t="shared" ref="J273:J298" si="30">ROUND(I273*H273,2)</f>
        <v>0</v>
      </c>
      <c r="K273" s="195" t="s">
        <v>22</v>
      </c>
      <c r="L273" s="61"/>
      <c r="M273" s="200" t="s">
        <v>22</v>
      </c>
      <c r="N273" s="201" t="s">
        <v>48</v>
      </c>
      <c r="O273" s="42"/>
      <c r="P273" s="202">
        <f t="shared" ref="P273:P298" si="31">O273*H273</f>
        <v>0</v>
      </c>
      <c r="Q273" s="202">
        <v>0.01</v>
      </c>
      <c r="R273" s="202">
        <f t="shared" ref="R273:R298" si="32">Q273*H273</f>
        <v>0.01</v>
      </c>
      <c r="S273" s="202">
        <v>0</v>
      </c>
      <c r="T273" s="203">
        <f t="shared" ref="T273:T298" si="33">S273*H273</f>
        <v>0</v>
      </c>
      <c r="AR273" s="24" t="s">
        <v>269</v>
      </c>
      <c r="AT273" s="24" t="s">
        <v>176</v>
      </c>
      <c r="AU273" s="24" t="s">
        <v>86</v>
      </c>
      <c r="AY273" s="24" t="s">
        <v>174</v>
      </c>
      <c r="BE273" s="204">
        <f t="shared" ref="BE273:BE298" si="34">IF(N273="základní",J273,0)</f>
        <v>0</v>
      </c>
      <c r="BF273" s="204">
        <f t="shared" ref="BF273:BF298" si="35">IF(N273="snížená",J273,0)</f>
        <v>0</v>
      </c>
      <c r="BG273" s="204">
        <f t="shared" ref="BG273:BG298" si="36">IF(N273="zákl. přenesená",J273,0)</f>
        <v>0</v>
      </c>
      <c r="BH273" s="204">
        <f t="shared" ref="BH273:BH298" si="37">IF(N273="sníž. přenesená",J273,0)</f>
        <v>0</v>
      </c>
      <c r="BI273" s="204">
        <f t="shared" ref="BI273:BI298" si="38">IF(N273="nulová",J273,0)</f>
        <v>0</v>
      </c>
      <c r="BJ273" s="24" t="s">
        <v>24</v>
      </c>
      <c r="BK273" s="204">
        <f t="shared" ref="BK273:BK298" si="39">ROUND(I273*H273,2)</f>
        <v>0</v>
      </c>
      <c r="BL273" s="24" t="s">
        <v>269</v>
      </c>
      <c r="BM273" s="24" t="s">
        <v>2913</v>
      </c>
    </row>
    <row r="274" spans="2:65" s="1" customFormat="1" ht="22.5" customHeight="1">
      <c r="B274" s="41"/>
      <c r="C274" s="245" t="s">
        <v>848</v>
      </c>
      <c r="D274" s="245" t="s">
        <v>253</v>
      </c>
      <c r="E274" s="246" t="s">
        <v>2914</v>
      </c>
      <c r="F274" s="247" t="s">
        <v>2915</v>
      </c>
      <c r="G274" s="248" t="s">
        <v>179</v>
      </c>
      <c r="H274" s="249">
        <v>1</v>
      </c>
      <c r="I274" s="250"/>
      <c r="J274" s="251">
        <f t="shared" si="30"/>
        <v>0</v>
      </c>
      <c r="K274" s="247" t="s">
        <v>22</v>
      </c>
      <c r="L274" s="252"/>
      <c r="M274" s="253" t="s">
        <v>22</v>
      </c>
      <c r="N274" s="254" t="s">
        <v>48</v>
      </c>
      <c r="O274" s="42"/>
      <c r="P274" s="202">
        <f t="shared" si="31"/>
        <v>0</v>
      </c>
      <c r="Q274" s="202">
        <v>0</v>
      </c>
      <c r="R274" s="202">
        <f t="shared" si="32"/>
        <v>0</v>
      </c>
      <c r="S274" s="202">
        <v>0</v>
      </c>
      <c r="T274" s="203">
        <f t="shared" si="33"/>
        <v>0</v>
      </c>
      <c r="AR274" s="24" t="s">
        <v>385</v>
      </c>
      <c r="AT274" s="24" t="s">
        <v>253</v>
      </c>
      <c r="AU274" s="24" t="s">
        <v>86</v>
      </c>
      <c r="AY274" s="24" t="s">
        <v>174</v>
      </c>
      <c r="BE274" s="204">
        <f t="shared" si="34"/>
        <v>0</v>
      </c>
      <c r="BF274" s="204">
        <f t="shared" si="35"/>
        <v>0</v>
      </c>
      <c r="BG274" s="204">
        <f t="shared" si="36"/>
        <v>0</v>
      </c>
      <c r="BH274" s="204">
        <f t="shared" si="37"/>
        <v>0</v>
      </c>
      <c r="BI274" s="204">
        <f t="shared" si="38"/>
        <v>0</v>
      </c>
      <c r="BJ274" s="24" t="s">
        <v>24</v>
      </c>
      <c r="BK274" s="204">
        <f t="shared" si="39"/>
        <v>0</v>
      </c>
      <c r="BL274" s="24" t="s">
        <v>269</v>
      </c>
      <c r="BM274" s="24" t="s">
        <v>2916</v>
      </c>
    </row>
    <row r="275" spans="2:65" s="1" customFormat="1" ht="31.5" customHeight="1">
      <c r="B275" s="41"/>
      <c r="C275" s="193" t="s">
        <v>852</v>
      </c>
      <c r="D275" s="193" t="s">
        <v>176</v>
      </c>
      <c r="E275" s="194" t="s">
        <v>2917</v>
      </c>
      <c r="F275" s="195" t="s">
        <v>2918</v>
      </c>
      <c r="G275" s="196" t="s">
        <v>551</v>
      </c>
      <c r="H275" s="197">
        <v>11</v>
      </c>
      <c r="I275" s="198"/>
      <c r="J275" s="199">
        <f t="shared" si="30"/>
        <v>0</v>
      </c>
      <c r="K275" s="195" t="s">
        <v>180</v>
      </c>
      <c r="L275" s="61"/>
      <c r="M275" s="200" t="s">
        <v>22</v>
      </c>
      <c r="N275" s="201" t="s">
        <v>48</v>
      </c>
      <c r="O275" s="42"/>
      <c r="P275" s="202">
        <f t="shared" si="31"/>
        <v>0</v>
      </c>
      <c r="Q275" s="202">
        <v>0</v>
      </c>
      <c r="R275" s="202">
        <f t="shared" si="32"/>
        <v>0</v>
      </c>
      <c r="S275" s="202">
        <v>0</v>
      </c>
      <c r="T275" s="203">
        <f t="shared" si="33"/>
        <v>0</v>
      </c>
      <c r="AR275" s="24" t="s">
        <v>269</v>
      </c>
      <c r="AT275" s="24" t="s">
        <v>176</v>
      </c>
      <c r="AU275" s="24" t="s">
        <v>86</v>
      </c>
      <c r="AY275" s="24" t="s">
        <v>174</v>
      </c>
      <c r="BE275" s="204">
        <f t="shared" si="34"/>
        <v>0</v>
      </c>
      <c r="BF275" s="204">
        <f t="shared" si="35"/>
        <v>0</v>
      </c>
      <c r="BG275" s="204">
        <f t="shared" si="36"/>
        <v>0</v>
      </c>
      <c r="BH275" s="204">
        <f t="shared" si="37"/>
        <v>0</v>
      </c>
      <c r="BI275" s="204">
        <f t="shared" si="38"/>
        <v>0</v>
      </c>
      <c r="BJ275" s="24" t="s">
        <v>24</v>
      </c>
      <c r="BK275" s="204">
        <f t="shared" si="39"/>
        <v>0</v>
      </c>
      <c r="BL275" s="24" t="s">
        <v>269</v>
      </c>
      <c r="BM275" s="24" t="s">
        <v>2919</v>
      </c>
    </row>
    <row r="276" spans="2:65" s="1" customFormat="1" ht="22.5" customHeight="1">
      <c r="B276" s="41"/>
      <c r="C276" s="245" t="s">
        <v>867</v>
      </c>
      <c r="D276" s="245" t="s">
        <v>253</v>
      </c>
      <c r="E276" s="246" t="s">
        <v>2920</v>
      </c>
      <c r="F276" s="247" t="s">
        <v>2921</v>
      </c>
      <c r="G276" s="248" t="s">
        <v>551</v>
      </c>
      <c r="H276" s="249">
        <v>7</v>
      </c>
      <c r="I276" s="250"/>
      <c r="J276" s="251">
        <f t="shared" si="30"/>
        <v>0</v>
      </c>
      <c r="K276" s="247" t="s">
        <v>22</v>
      </c>
      <c r="L276" s="252"/>
      <c r="M276" s="253" t="s">
        <v>22</v>
      </c>
      <c r="N276" s="254" t="s">
        <v>48</v>
      </c>
      <c r="O276" s="42"/>
      <c r="P276" s="202">
        <f t="shared" si="31"/>
        <v>0</v>
      </c>
      <c r="Q276" s="202">
        <v>0</v>
      </c>
      <c r="R276" s="202">
        <f t="shared" si="32"/>
        <v>0</v>
      </c>
      <c r="S276" s="202">
        <v>0</v>
      </c>
      <c r="T276" s="203">
        <f t="shared" si="33"/>
        <v>0</v>
      </c>
      <c r="AR276" s="24" t="s">
        <v>385</v>
      </c>
      <c r="AT276" s="24" t="s">
        <v>253</v>
      </c>
      <c r="AU276" s="24" t="s">
        <v>86</v>
      </c>
      <c r="AY276" s="24" t="s">
        <v>174</v>
      </c>
      <c r="BE276" s="204">
        <f t="shared" si="34"/>
        <v>0</v>
      </c>
      <c r="BF276" s="204">
        <f t="shared" si="35"/>
        <v>0</v>
      </c>
      <c r="BG276" s="204">
        <f t="shared" si="36"/>
        <v>0</v>
      </c>
      <c r="BH276" s="204">
        <f t="shared" si="37"/>
        <v>0</v>
      </c>
      <c r="BI276" s="204">
        <f t="shared" si="38"/>
        <v>0</v>
      </c>
      <c r="BJ276" s="24" t="s">
        <v>24</v>
      </c>
      <c r="BK276" s="204">
        <f t="shared" si="39"/>
        <v>0</v>
      </c>
      <c r="BL276" s="24" t="s">
        <v>269</v>
      </c>
      <c r="BM276" s="24" t="s">
        <v>2922</v>
      </c>
    </row>
    <row r="277" spans="2:65" s="1" customFormat="1" ht="22.5" customHeight="1">
      <c r="B277" s="41"/>
      <c r="C277" s="245" t="s">
        <v>880</v>
      </c>
      <c r="D277" s="245" t="s">
        <v>253</v>
      </c>
      <c r="E277" s="246" t="s">
        <v>2923</v>
      </c>
      <c r="F277" s="247" t="s">
        <v>2924</v>
      </c>
      <c r="G277" s="248" t="s">
        <v>551</v>
      </c>
      <c r="H277" s="249">
        <v>4</v>
      </c>
      <c r="I277" s="250"/>
      <c r="J277" s="251">
        <f t="shared" si="30"/>
        <v>0</v>
      </c>
      <c r="K277" s="247" t="s">
        <v>22</v>
      </c>
      <c r="L277" s="252"/>
      <c r="M277" s="253" t="s">
        <v>22</v>
      </c>
      <c r="N277" s="254" t="s">
        <v>48</v>
      </c>
      <c r="O277" s="42"/>
      <c r="P277" s="202">
        <f t="shared" si="31"/>
        <v>0</v>
      </c>
      <c r="Q277" s="202">
        <v>0</v>
      </c>
      <c r="R277" s="202">
        <f t="shared" si="32"/>
        <v>0</v>
      </c>
      <c r="S277" s="202">
        <v>0</v>
      </c>
      <c r="T277" s="203">
        <f t="shared" si="33"/>
        <v>0</v>
      </c>
      <c r="AR277" s="24" t="s">
        <v>385</v>
      </c>
      <c r="AT277" s="24" t="s">
        <v>253</v>
      </c>
      <c r="AU277" s="24" t="s">
        <v>86</v>
      </c>
      <c r="AY277" s="24" t="s">
        <v>174</v>
      </c>
      <c r="BE277" s="204">
        <f t="shared" si="34"/>
        <v>0</v>
      </c>
      <c r="BF277" s="204">
        <f t="shared" si="35"/>
        <v>0</v>
      </c>
      <c r="BG277" s="204">
        <f t="shared" si="36"/>
        <v>0</v>
      </c>
      <c r="BH277" s="204">
        <f t="shared" si="37"/>
        <v>0</v>
      </c>
      <c r="BI277" s="204">
        <f t="shared" si="38"/>
        <v>0</v>
      </c>
      <c r="BJ277" s="24" t="s">
        <v>24</v>
      </c>
      <c r="BK277" s="204">
        <f t="shared" si="39"/>
        <v>0</v>
      </c>
      <c r="BL277" s="24" t="s">
        <v>269</v>
      </c>
      <c r="BM277" s="24" t="s">
        <v>2925</v>
      </c>
    </row>
    <row r="278" spans="2:65" s="1" customFormat="1" ht="31.5" customHeight="1">
      <c r="B278" s="41"/>
      <c r="C278" s="193" t="s">
        <v>885</v>
      </c>
      <c r="D278" s="193" t="s">
        <v>176</v>
      </c>
      <c r="E278" s="194" t="s">
        <v>2926</v>
      </c>
      <c r="F278" s="195" t="s">
        <v>2927</v>
      </c>
      <c r="G278" s="196" t="s">
        <v>551</v>
      </c>
      <c r="H278" s="197">
        <v>8</v>
      </c>
      <c r="I278" s="198"/>
      <c r="J278" s="199">
        <f t="shared" si="30"/>
        <v>0</v>
      </c>
      <c r="K278" s="195" t="s">
        <v>180</v>
      </c>
      <c r="L278" s="61"/>
      <c r="M278" s="200" t="s">
        <v>22</v>
      </c>
      <c r="N278" s="201" t="s">
        <v>48</v>
      </c>
      <c r="O278" s="42"/>
      <c r="P278" s="202">
        <f t="shared" si="31"/>
        <v>0</v>
      </c>
      <c r="Q278" s="202">
        <v>0</v>
      </c>
      <c r="R278" s="202">
        <f t="shared" si="32"/>
        <v>0</v>
      </c>
      <c r="S278" s="202">
        <v>0</v>
      </c>
      <c r="T278" s="203">
        <f t="shared" si="33"/>
        <v>0</v>
      </c>
      <c r="AR278" s="24" t="s">
        <v>269</v>
      </c>
      <c r="AT278" s="24" t="s">
        <v>176</v>
      </c>
      <c r="AU278" s="24" t="s">
        <v>86</v>
      </c>
      <c r="AY278" s="24" t="s">
        <v>174</v>
      </c>
      <c r="BE278" s="204">
        <f t="shared" si="34"/>
        <v>0</v>
      </c>
      <c r="BF278" s="204">
        <f t="shared" si="35"/>
        <v>0</v>
      </c>
      <c r="BG278" s="204">
        <f t="shared" si="36"/>
        <v>0</v>
      </c>
      <c r="BH278" s="204">
        <f t="shared" si="37"/>
        <v>0</v>
      </c>
      <c r="BI278" s="204">
        <f t="shared" si="38"/>
        <v>0</v>
      </c>
      <c r="BJ278" s="24" t="s">
        <v>24</v>
      </c>
      <c r="BK278" s="204">
        <f t="shared" si="39"/>
        <v>0</v>
      </c>
      <c r="BL278" s="24" t="s">
        <v>269</v>
      </c>
      <c r="BM278" s="24" t="s">
        <v>2928</v>
      </c>
    </row>
    <row r="279" spans="2:65" s="1" customFormat="1" ht="22.5" customHeight="1">
      <c r="B279" s="41"/>
      <c r="C279" s="245" t="s">
        <v>895</v>
      </c>
      <c r="D279" s="245" t="s">
        <v>253</v>
      </c>
      <c r="E279" s="246" t="s">
        <v>2929</v>
      </c>
      <c r="F279" s="247" t="s">
        <v>2930</v>
      </c>
      <c r="G279" s="248" t="s">
        <v>551</v>
      </c>
      <c r="H279" s="249">
        <v>8</v>
      </c>
      <c r="I279" s="250"/>
      <c r="J279" s="251">
        <f t="shared" si="30"/>
        <v>0</v>
      </c>
      <c r="K279" s="247" t="s">
        <v>22</v>
      </c>
      <c r="L279" s="252"/>
      <c r="M279" s="253" t="s">
        <v>22</v>
      </c>
      <c r="N279" s="254" t="s">
        <v>48</v>
      </c>
      <c r="O279" s="42"/>
      <c r="P279" s="202">
        <f t="shared" si="31"/>
        <v>0</v>
      </c>
      <c r="Q279" s="202">
        <v>0</v>
      </c>
      <c r="R279" s="202">
        <f t="shared" si="32"/>
        <v>0</v>
      </c>
      <c r="S279" s="202">
        <v>0</v>
      </c>
      <c r="T279" s="203">
        <f t="shared" si="33"/>
        <v>0</v>
      </c>
      <c r="AR279" s="24" t="s">
        <v>385</v>
      </c>
      <c r="AT279" s="24" t="s">
        <v>253</v>
      </c>
      <c r="AU279" s="24" t="s">
        <v>86</v>
      </c>
      <c r="AY279" s="24" t="s">
        <v>174</v>
      </c>
      <c r="BE279" s="204">
        <f t="shared" si="34"/>
        <v>0</v>
      </c>
      <c r="BF279" s="204">
        <f t="shared" si="35"/>
        <v>0</v>
      </c>
      <c r="BG279" s="204">
        <f t="shared" si="36"/>
        <v>0</v>
      </c>
      <c r="BH279" s="204">
        <f t="shared" si="37"/>
        <v>0</v>
      </c>
      <c r="BI279" s="204">
        <f t="shared" si="38"/>
        <v>0</v>
      </c>
      <c r="BJ279" s="24" t="s">
        <v>24</v>
      </c>
      <c r="BK279" s="204">
        <f t="shared" si="39"/>
        <v>0</v>
      </c>
      <c r="BL279" s="24" t="s">
        <v>269</v>
      </c>
      <c r="BM279" s="24" t="s">
        <v>2931</v>
      </c>
    </row>
    <row r="280" spans="2:65" s="1" customFormat="1" ht="22.5" customHeight="1">
      <c r="B280" s="41"/>
      <c r="C280" s="193" t="s">
        <v>902</v>
      </c>
      <c r="D280" s="193" t="s">
        <v>176</v>
      </c>
      <c r="E280" s="194" t="s">
        <v>2932</v>
      </c>
      <c r="F280" s="195" t="s">
        <v>2933</v>
      </c>
      <c r="G280" s="196" t="s">
        <v>179</v>
      </c>
      <c r="H280" s="197">
        <v>2</v>
      </c>
      <c r="I280" s="198"/>
      <c r="J280" s="199">
        <f t="shared" si="30"/>
        <v>0</v>
      </c>
      <c r="K280" s="195" t="s">
        <v>22</v>
      </c>
      <c r="L280" s="61"/>
      <c r="M280" s="200" t="s">
        <v>22</v>
      </c>
      <c r="N280" s="201" t="s">
        <v>48</v>
      </c>
      <c r="O280" s="42"/>
      <c r="P280" s="202">
        <f t="shared" si="31"/>
        <v>0</v>
      </c>
      <c r="Q280" s="202">
        <v>0</v>
      </c>
      <c r="R280" s="202">
        <f t="shared" si="32"/>
        <v>0</v>
      </c>
      <c r="S280" s="202">
        <v>0</v>
      </c>
      <c r="T280" s="203">
        <f t="shared" si="33"/>
        <v>0</v>
      </c>
      <c r="AR280" s="24" t="s">
        <v>269</v>
      </c>
      <c r="AT280" s="24" t="s">
        <v>176</v>
      </c>
      <c r="AU280" s="24" t="s">
        <v>86</v>
      </c>
      <c r="AY280" s="24" t="s">
        <v>174</v>
      </c>
      <c r="BE280" s="204">
        <f t="shared" si="34"/>
        <v>0</v>
      </c>
      <c r="BF280" s="204">
        <f t="shared" si="35"/>
        <v>0</v>
      </c>
      <c r="BG280" s="204">
        <f t="shared" si="36"/>
        <v>0</v>
      </c>
      <c r="BH280" s="204">
        <f t="shared" si="37"/>
        <v>0</v>
      </c>
      <c r="BI280" s="204">
        <f t="shared" si="38"/>
        <v>0</v>
      </c>
      <c r="BJ280" s="24" t="s">
        <v>24</v>
      </c>
      <c r="BK280" s="204">
        <f t="shared" si="39"/>
        <v>0</v>
      </c>
      <c r="BL280" s="24" t="s">
        <v>269</v>
      </c>
      <c r="BM280" s="24" t="s">
        <v>2934</v>
      </c>
    </row>
    <row r="281" spans="2:65" s="1" customFormat="1" ht="22.5" customHeight="1">
      <c r="B281" s="41"/>
      <c r="C281" s="245" t="s">
        <v>909</v>
      </c>
      <c r="D281" s="245" t="s">
        <v>253</v>
      </c>
      <c r="E281" s="246" t="s">
        <v>2935</v>
      </c>
      <c r="F281" s="247" t="s">
        <v>2936</v>
      </c>
      <c r="G281" s="248" t="s">
        <v>179</v>
      </c>
      <c r="H281" s="249">
        <v>2</v>
      </c>
      <c r="I281" s="250"/>
      <c r="J281" s="251">
        <f t="shared" si="30"/>
        <v>0</v>
      </c>
      <c r="K281" s="247" t="s">
        <v>22</v>
      </c>
      <c r="L281" s="252"/>
      <c r="M281" s="253" t="s">
        <v>22</v>
      </c>
      <c r="N281" s="254" t="s">
        <v>48</v>
      </c>
      <c r="O281" s="42"/>
      <c r="P281" s="202">
        <f t="shared" si="31"/>
        <v>0</v>
      </c>
      <c r="Q281" s="202">
        <v>0</v>
      </c>
      <c r="R281" s="202">
        <f t="shared" si="32"/>
        <v>0</v>
      </c>
      <c r="S281" s="202">
        <v>0</v>
      </c>
      <c r="T281" s="203">
        <f t="shared" si="33"/>
        <v>0</v>
      </c>
      <c r="AR281" s="24" t="s">
        <v>385</v>
      </c>
      <c r="AT281" s="24" t="s">
        <v>253</v>
      </c>
      <c r="AU281" s="24" t="s">
        <v>86</v>
      </c>
      <c r="AY281" s="24" t="s">
        <v>174</v>
      </c>
      <c r="BE281" s="204">
        <f t="shared" si="34"/>
        <v>0</v>
      </c>
      <c r="BF281" s="204">
        <f t="shared" si="35"/>
        <v>0</v>
      </c>
      <c r="BG281" s="204">
        <f t="shared" si="36"/>
        <v>0</v>
      </c>
      <c r="BH281" s="204">
        <f t="shared" si="37"/>
        <v>0</v>
      </c>
      <c r="BI281" s="204">
        <f t="shared" si="38"/>
        <v>0</v>
      </c>
      <c r="BJ281" s="24" t="s">
        <v>24</v>
      </c>
      <c r="BK281" s="204">
        <f t="shared" si="39"/>
        <v>0</v>
      </c>
      <c r="BL281" s="24" t="s">
        <v>269</v>
      </c>
      <c r="BM281" s="24" t="s">
        <v>2937</v>
      </c>
    </row>
    <row r="282" spans="2:65" s="1" customFormat="1" ht="22.5" customHeight="1">
      <c r="B282" s="41"/>
      <c r="C282" s="193" t="s">
        <v>914</v>
      </c>
      <c r="D282" s="193" t="s">
        <v>176</v>
      </c>
      <c r="E282" s="194" t="s">
        <v>2938</v>
      </c>
      <c r="F282" s="195" t="s">
        <v>2939</v>
      </c>
      <c r="G282" s="196" t="s">
        <v>179</v>
      </c>
      <c r="H282" s="197">
        <v>1</v>
      </c>
      <c r="I282" s="198"/>
      <c r="J282" s="199">
        <f t="shared" si="30"/>
        <v>0</v>
      </c>
      <c r="K282" s="195" t="s">
        <v>22</v>
      </c>
      <c r="L282" s="61"/>
      <c r="M282" s="200" t="s">
        <v>22</v>
      </c>
      <c r="N282" s="201" t="s">
        <v>48</v>
      </c>
      <c r="O282" s="42"/>
      <c r="P282" s="202">
        <f t="shared" si="31"/>
        <v>0</v>
      </c>
      <c r="Q282" s="202">
        <v>1.1000000000000001</v>
      </c>
      <c r="R282" s="202">
        <f t="shared" si="32"/>
        <v>1.1000000000000001</v>
      </c>
      <c r="S282" s="202">
        <v>0</v>
      </c>
      <c r="T282" s="203">
        <f t="shared" si="33"/>
        <v>0</v>
      </c>
      <c r="AR282" s="24" t="s">
        <v>269</v>
      </c>
      <c r="AT282" s="24" t="s">
        <v>176</v>
      </c>
      <c r="AU282" s="24" t="s">
        <v>86</v>
      </c>
      <c r="AY282" s="24" t="s">
        <v>174</v>
      </c>
      <c r="BE282" s="204">
        <f t="shared" si="34"/>
        <v>0</v>
      </c>
      <c r="BF282" s="204">
        <f t="shared" si="35"/>
        <v>0</v>
      </c>
      <c r="BG282" s="204">
        <f t="shared" si="36"/>
        <v>0</v>
      </c>
      <c r="BH282" s="204">
        <f t="shared" si="37"/>
        <v>0</v>
      </c>
      <c r="BI282" s="204">
        <f t="shared" si="38"/>
        <v>0</v>
      </c>
      <c r="BJ282" s="24" t="s">
        <v>24</v>
      </c>
      <c r="BK282" s="204">
        <f t="shared" si="39"/>
        <v>0</v>
      </c>
      <c r="BL282" s="24" t="s">
        <v>269</v>
      </c>
      <c r="BM282" s="24" t="s">
        <v>2940</v>
      </c>
    </row>
    <row r="283" spans="2:65" s="1" customFormat="1" ht="22.5" customHeight="1">
      <c r="B283" s="41"/>
      <c r="C283" s="245" t="s">
        <v>919</v>
      </c>
      <c r="D283" s="245" t="s">
        <v>253</v>
      </c>
      <c r="E283" s="246" t="s">
        <v>2941</v>
      </c>
      <c r="F283" s="247" t="s">
        <v>2939</v>
      </c>
      <c r="G283" s="248" t="s">
        <v>179</v>
      </c>
      <c r="H283" s="249">
        <v>1</v>
      </c>
      <c r="I283" s="250"/>
      <c r="J283" s="251">
        <f t="shared" si="30"/>
        <v>0</v>
      </c>
      <c r="K283" s="247" t="s">
        <v>22</v>
      </c>
      <c r="L283" s="252"/>
      <c r="M283" s="253" t="s">
        <v>22</v>
      </c>
      <c r="N283" s="254" t="s">
        <v>48</v>
      </c>
      <c r="O283" s="42"/>
      <c r="P283" s="202">
        <f t="shared" si="31"/>
        <v>0</v>
      </c>
      <c r="Q283" s="202">
        <v>0</v>
      </c>
      <c r="R283" s="202">
        <f t="shared" si="32"/>
        <v>0</v>
      </c>
      <c r="S283" s="202">
        <v>0</v>
      </c>
      <c r="T283" s="203">
        <f t="shared" si="33"/>
        <v>0</v>
      </c>
      <c r="AR283" s="24" t="s">
        <v>385</v>
      </c>
      <c r="AT283" s="24" t="s">
        <v>253</v>
      </c>
      <c r="AU283" s="24" t="s">
        <v>86</v>
      </c>
      <c r="AY283" s="24" t="s">
        <v>174</v>
      </c>
      <c r="BE283" s="204">
        <f t="shared" si="34"/>
        <v>0</v>
      </c>
      <c r="BF283" s="204">
        <f t="shared" si="35"/>
        <v>0</v>
      </c>
      <c r="BG283" s="204">
        <f t="shared" si="36"/>
        <v>0</v>
      </c>
      <c r="BH283" s="204">
        <f t="shared" si="37"/>
        <v>0</v>
      </c>
      <c r="BI283" s="204">
        <f t="shared" si="38"/>
        <v>0</v>
      </c>
      <c r="BJ283" s="24" t="s">
        <v>24</v>
      </c>
      <c r="BK283" s="204">
        <f t="shared" si="39"/>
        <v>0</v>
      </c>
      <c r="BL283" s="24" t="s">
        <v>269</v>
      </c>
      <c r="BM283" s="24" t="s">
        <v>2942</v>
      </c>
    </row>
    <row r="284" spans="2:65" s="1" customFormat="1" ht="22.5" customHeight="1">
      <c r="B284" s="41"/>
      <c r="C284" s="193" t="s">
        <v>923</v>
      </c>
      <c r="D284" s="193" t="s">
        <v>176</v>
      </c>
      <c r="E284" s="194" t="s">
        <v>2943</v>
      </c>
      <c r="F284" s="195" t="s">
        <v>2944</v>
      </c>
      <c r="G284" s="196" t="s">
        <v>179</v>
      </c>
      <c r="H284" s="197">
        <v>1</v>
      </c>
      <c r="I284" s="198"/>
      <c r="J284" s="199">
        <f t="shared" si="30"/>
        <v>0</v>
      </c>
      <c r="K284" s="195" t="s">
        <v>22</v>
      </c>
      <c r="L284" s="61"/>
      <c r="M284" s="200" t="s">
        <v>22</v>
      </c>
      <c r="N284" s="201" t="s">
        <v>48</v>
      </c>
      <c r="O284" s="42"/>
      <c r="P284" s="202">
        <f t="shared" si="31"/>
        <v>0</v>
      </c>
      <c r="Q284" s="202">
        <v>0.1</v>
      </c>
      <c r="R284" s="202">
        <f t="shared" si="32"/>
        <v>0.1</v>
      </c>
      <c r="S284" s="202">
        <v>0</v>
      </c>
      <c r="T284" s="203">
        <f t="shared" si="33"/>
        <v>0</v>
      </c>
      <c r="AR284" s="24" t="s">
        <v>269</v>
      </c>
      <c r="AT284" s="24" t="s">
        <v>176</v>
      </c>
      <c r="AU284" s="24" t="s">
        <v>86</v>
      </c>
      <c r="AY284" s="24" t="s">
        <v>174</v>
      </c>
      <c r="BE284" s="204">
        <f t="shared" si="34"/>
        <v>0</v>
      </c>
      <c r="BF284" s="204">
        <f t="shared" si="35"/>
        <v>0</v>
      </c>
      <c r="BG284" s="204">
        <f t="shared" si="36"/>
        <v>0</v>
      </c>
      <c r="BH284" s="204">
        <f t="shared" si="37"/>
        <v>0</v>
      </c>
      <c r="BI284" s="204">
        <f t="shared" si="38"/>
        <v>0</v>
      </c>
      <c r="BJ284" s="24" t="s">
        <v>24</v>
      </c>
      <c r="BK284" s="204">
        <f t="shared" si="39"/>
        <v>0</v>
      </c>
      <c r="BL284" s="24" t="s">
        <v>269</v>
      </c>
      <c r="BM284" s="24" t="s">
        <v>2945</v>
      </c>
    </row>
    <row r="285" spans="2:65" s="1" customFormat="1" ht="22.5" customHeight="1">
      <c r="B285" s="41"/>
      <c r="C285" s="245" t="s">
        <v>929</v>
      </c>
      <c r="D285" s="245" t="s">
        <v>253</v>
      </c>
      <c r="E285" s="246" t="s">
        <v>2946</v>
      </c>
      <c r="F285" s="247" t="s">
        <v>2947</v>
      </c>
      <c r="G285" s="248" t="s">
        <v>179</v>
      </c>
      <c r="H285" s="249">
        <v>1</v>
      </c>
      <c r="I285" s="250"/>
      <c r="J285" s="251">
        <f t="shared" si="30"/>
        <v>0</v>
      </c>
      <c r="K285" s="247" t="s">
        <v>22</v>
      </c>
      <c r="L285" s="252"/>
      <c r="M285" s="253" t="s">
        <v>22</v>
      </c>
      <c r="N285" s="254" t="s">
        <v>48</v>
      </c>
      <c r="O285" s="42"/>
      <c r="P285" s="202">
        <f t="shared" si="31"/>
        <v>0</v>
      </c>
      <c r="Q285" s="202">
        <v>0</v>
      </c>
      <c r="R285" s="202">
        <f t="shared" si="32"/>
        <v>0</v>
      </c>
      <c r="S285" s="202">
        <v>0</v>
      </c>
      <c r="T285" s="203">
        <f t="shared" si="33"/>
        <v>0</v>
      </c>
      <c r="AR285" s="24" t="s">
        <v>385</v>
      </c>
      <c r="AT285" s="24" t="s">
        <v>253</v>
      </c>
      <c r="AU285" s="24" t="s">
        <v>86</v>
      </c>
      <c r="AY285" s="24" t="s">
        <v>174</v>
      </c>
      <c r="BE285" s="204">
        <f t="shared" si="34"/>
        <v>0</v>
      </c>
      <c r="BF285" s="204">
        <f t="shared" si="35"/>
        <v>0</v>
      </c>
      <c r="BG285" s="204">
        <f t="shared" si="36"/>
        <v>0</v>
      </c>
      <c r="BH285" s="204">
        <f t="shared" si="37"/>
        <v>0</v>
      </c>
      <c r="BI285" s="204">
        <f t="shared" si="38"/>
        <v>0</v>
      </c>
      <c r="BJ285" s="24" t="s">
        <v>24</v>
      </c>
      <c r="BK285" s="204">
        <f t="shared" si="39"/>
        <v>0</v>
      </c>
      <c r="BL285" s="24" t="s">
        <v>269</v>
      </c>
      <c r="BM285" s="24" t="s">
        <v>2948</v>
      </c>
    </row>
    <row r="286" spans="2:65" s="1" customFormat="1" ht="22.5" customHeight="1">
      <c r="B286" s="41"/>
      <c r="C286" s="193" t="s">
        <v>937</v>
      </c>
      <c r="D286" s="193" t="s">
        <v>176</v>
      </c>
      <c r="E286" s="194" t="s">
        <v>2949</v>
      </c>
      <c r="F286" s="195" t="s">
        <v>2950</v>
      </c>
      <c r="G286" s="196" t="s">
        <v>179</v>
      </c>
      <c r="H286" s="197">
        <v>1</v>
      </c>
      <c r="I286" s="198"/>
      <c r="J286" s="199">
        <f t="shared" si="30"/>
        <v>0</v>
      </c>
      <c r="K286" s="195" t="s">
        <v>22</v>
      </c>
      <c r="L286" s="61"/>
      <c r="M286" s="200" t="s">
        <v>22</v>
      </c>
      <c r="N286" s="201" t="s">
        <v>48</v>
      </c>
      <c r="O286" s="42"/>
      <c r="P286" s="202">
        <f t="shared" si="31"/>
        <v>0</v>
      </c>
      <c r="Q286" s="202">
        <v>0.12</v>
      </c>
      <c r="R286" s="202">
        <f t="shared" si="32"/>
        <v>0.12</v>
      </c>
      <c r="S286" s="202">
        <v>0</v>
      </c>
      <c r="T286" s="203">
        <f t="shared" si="33"/>
        <v>0</v>
      </c>
      <c r="AR286" s="24" t="s">
        <v>269</v>
      </c>
      <c r="AT286" s="24" t="s">
        <v>176</v>
      </c>
      <c r="AU286" s="24" t="s">
        <v>86</v>
      </c>
      <c r="AY286" s="24" t="s">
        <v>174</v>
      </c>
      <c r="BE286" s="204">
        <f t="shared" si="34"/>
        <v>0</v>
      </c>
      <c r="BF286" s="204">
        <f t="shared" si="35"/>
        <v>0</v>
      </c>
      <c r="BG286" s="204">
        <f t="shared" si="36"/>
        <v>0</v>
      </c>
      <c r="BH286" s="204">
        <f t="shared" si="37"/>
        <v>0</v>
      </c>
      <c r="BI286" s="204">
        <f t="shared" si="38"/>
        <v>0</v>
      </c>
      <c r="BJ286" s="24" t="s">
        <v>24</v>
      </c>
      <c r="BK286" s="204">
        <f t="shared" si="39"/>
        <v>0</v>
      </c>
      <c r="BL286" s="24" t="s">
        <v>269</v>
      </c>
      <c r="BM286" s="24" t="s">
        <v>2951</v>
      </c>
    </row>
    <row r="287" spans="2:65" s="1" customFormat="1" ht="22.5" customHeight="1">
      <c r="B287" s="41"/>
      <c r="C287" s="245" t="s">
        <v>942</v>
      </c>
      <c r="D287" s="245" t="s">
        <v>253</v>
      </c>
      <c r="E287" s="246" t="s">
        <v>2952</v>
      </c>
      <c r="F287" s="247" t="s">
        <v>2950</v>
      </c>
      <c r="G287" s="248" t="s">
        <v>179</v>
      </c>
      <c r="H287" s="249">
        <v>1</v>
      </c>
      <c r="I287" s="250"/>
      <c r="J287" s="251">
        <f t="shared" si="30"/>
        <v>0</v>
      </c>
      <c r="K287" s="247" t="s">
        <v>22</v>
      </c>
      <c r="L287" s="252"/>
      <c r="M287" s="253" t="s">
        <v>22</v>
      </c>
      <c r="N287" s="254" t="s">
        <v>48</v>
      </c>
      <c r="O287" s="42"/>
      <c r="P287" s="202">
        <f t="shared" si="31"/>
        <v>0</v>
      </c>
      <c r="Q287" s="202">
        <v>0</v>
      </c>
      <c r="R287" s="202">
        <f t="shared" si="32"/>
        <v>0</v>
      </c>
      <c r="S287" s="202">
        <v>0</v>
      </c>
      <c r="T287" s="203">
        <f t="shared" si="33"/>
        <v>0</v>
      </c>
      <c r="AR287" s="24" t="s">
        <v>385</v>
      </c>
      <c r="AT287" s="24" t="s">
        <v>253</v>
      </c>
      <c r="AU287" s="24" t="s">
        <v>86</v>
      </c>
      <c r="AY287" s="24" t="s">
        <v>174</v>
      </c>
      <c r="BE287" s="204">
        <f t="shared" si="34"/>
        <v>0</v>
      </c>
      <c r="BF287" s="204">
        <f t="shared" si="35"/>
        <v>0</v>
      </c>
      <c r="BG287" s="204">
        <f t="shared" si="36"/>
        <v>0</v>
      </c>
      <c r="BH287" s="204">
        <f t="shared" si="37"/>
        <v>0</v>
      </c>
      <c r="BI287" s="204">
        <f t="shared" si="38"/>
        <v>0</v>
      </c>
      <c r="BJ287" s="24" t="s">
        <v>24</v>
      </c>
      <c r="BK287" s="204">
        <f t="shared" si="39"/>
        <v>0</v>
      </c>
      <c r="BL287" s="24" t="s">
        <v>269</v>
      </c>
      <c r="BM287" s="24" t="s">
        <v>2953</v>
      </c>
    </row>
    <row r="288" spans="2:65" s="1" customFormat="1" ht="22.5" customHeight="1">
      <c r="B288" s="41"/>
      <c r="C288" s="193" t="s">
        <v>947</v>
      </c>
      <c r="D288" s="193" t="s">
        <v>176</v>
      </c>
      <c r="E288" s="194" t="s">
        <v>2954</v>
      </c>
      <c r="F288" s="195" t="s">
        <v>2955</v>
      </c>
      <c r="G288" s="196" t="s">
        <v>179</v>
      </c>
      <c r="H288" s="197">
        <v>2</v>
      </c>
      <c r="I288" s="198"/>
      <c r="J288" s="199">
        <f t="shared" si="30"/>
        <v>0</v>
      </c>
      <c r="K288" s="195" t="s">
        <v>22</v>
      </c>
      <c r="L288" s="61"/>
      <c r="M288" s="200" t="s">
        <v>22</v>
      </c>
      <c r="N288" s="201" t="s">
        <v>48</v>
      </c>
      <c r="O288" s="42"/>
      <c r="P288" s="202">
        <f t="shared" si="31"/>
        <v>0</v>
      </c>
      <c r="Q288" s="202">
        <v>0.08</v>
      </c>
      <c r="R288" s="202">
        <f t="shared" si="32"/>
        <v>0.16</v>
      </c>
      <c r="S288" s="202">
        <v>0</v>
      </c>
      <c r="T288" s="203">
        <f t="shared" si="33"/>
        <v>0</v>
      </c>
      <c r="AR288" s="24" t="s">
        <v>269</v>
      </c>
      <c r="AT288" s="24" t="s">
        <v>176</v>
      </c>
      <c r="AU288" s="24" t="s">
        <v>86</v>
      </c>
      <c r="AY288" s="24" t="s">
        <v>174</v>
      </c>
      <c r="BE288" s="204">
        <f t="shared" si="34"/>
        <v>0</v>
      </c>
      <c r="BF288" s="204">
        <f t="shared" si="35"/>
        <v>0</v>
      </c>
      <c r="BG288" s="204">
        <f t="shared" si="36"/>
        <v>0</v>
      </c>
      <c r="BH288" s="204">
        <f t="shared" si="37"/>
        <v>0</v>
      </c>
      <c r="BI288" s="204">
        <f t="shared" si="38"/>
        <v>0</v>
      </c>
      <c r="BJ288" s="24" t="s">
        <v>24</v>
      </c>
      <c r="BK288" s="204">
        <f t="shared" si="39"/>
        <v>0</v>
      </c>
      <c r="BL288" s="24" t="s">
        <v>269</v>
      </c>
      <c r="BM288" s="24" t="s">
        <v>2956</v>
      </c>
    </row>
    <row r="289" spans="2:65" s="1" customFormat="1" ht="22.5" customHeight="1">
      <c r="B289" s="41"/>
      <c r="C289" s="245" t="s">
        <v>951</v>
      </c>
      <c r="D289" s="245" t="s">
        <v>253</v>
      </c>
      <c r="E289" s="246" t="s">
        <v>2957</v>
      </c>
      <c r="F289" s="247" t="s">
        <v>2958</v>
      </c>
      <c r="G289" s="248" t="s">
        <v>179</v>
      </c>
      <c r="H289" s="249">
        <v>2</v>
      </c>
      <c r="I289" s="250"/>
      <c r="J289" s="251">
        <f t="shared" si="30"/>
        <v>0</v>
      </c>
      <c r="K289" s="247" t="s">
        <v>22</v>
      </c>
      <c r="L289" s="252"/>
      <c r="M289" s="253" t="s">
        <v>22</v>
      </c>
      <c r="N289" s="254" t="s">
        <v>48</v>
      </c>
      <c r="O289" s="42"/>
      <c r="P289" s="202">
        <f t="shared" si="31"/>
        <v>0</v>
      </c>
      <c r="Q289" s="202">
        <v>0</v>
      </c>
      <c r="R289" s="202">
        <f t="shared" si="32"/>
        <v>0</v>
      </c>
      <c r="S289" s="202">
        <v>0</v>
      </c>
      <c r="T289" s="203">
        <f t="shared" si="33"/>
        <v>0</v>
      </c>
      <c r="AR289" s="24" t="s">
        <v>385</v>
      </c>
      <c r="AT289" s="24" t="s">
        <v>253</v>
      </c>
      <c r="AU289" s="24" t="s">
        <v>86</v>
      </c>
      <c r="AY289" s="24" t="s">
        <v>174</v>
      </c>
      <c r="BE289" s="204">
        <f t="shared" si="34"/>
        <v>0</v>
      </c>
      <c r="BF289" s="204">
        <f t="shared" si="35"/>
        <v>0</v>
      </c>
      <c r="BG289" s="204">
        <f t="shared" si="36"/>
        <v>0</v>
      </c>
      <c r="BH289" s="204">
        <f t="shared" si="37"/>
        <v>0</v>
      </c>
      <c r="BI289" s="204">
        <f t="shared" si="38"/>
        <v>0</v>
      </c>
      <c r="BJ289" s="24" t="s">
        <v>24</v>
      </c>
      <c r="BK289" s="204">
        <f t="shared" si="39"/>
        <v>0</v>
      </c>
      <c r="BL289" s="24" t="s">
        <v>269</v>
      </c>
      <c r="BM289" s="24" t="s">
        <v>2959</v>
      </c>
    </row>
    <row r="290" spans="2:65" s="1" customFormat="1" ht="22.5" customHeight="1">
      <c r="B290" s="41"/>
      <c r="C290" s="193" t="s">
        <v>954</v>
      </c>
      <c r="D290" s="193" t="s">
        <v>176</v>
      </c>
      <c r="E290" s="194" t="s">
        <v>2960</v>
      </c>
      <c r="F290" s="195" t="s">
        <v>2961</v>
      </c>
      <c r="G290" s="196" t="s">
        <v>179</v>
      </c>
      <c r="H290" s="197">
        <v>5</v>
      </c>
      <c r="I290" s="198"/>
      <c r="J290" s="199">
        <f t="shared" si="30"/>
        <v>0</v>
      </c>
      <c r="K290" s="195" t="s">
        <v>22</v>
      </c>
      <c r="L290" s="61"/>
      <c r="M290" s="200" t="s">
        <v>22</v>
      </c>
      <c r="N290" s="201" t="s">
        <v>48</v>
      </c>
      <c r="O290" s="42"/>
      <c r="P290" s="202">
        <f t="shared" si="31"/>
        <v>0</v>
      </c>
      <c r="Q290" s="202">
        <v>0.01</v>
      </c>
      <c r="R290" s="202">
        <f t="shared" si="32"/>
        <v>0.05</v>
      </c>
      <c r="S290" s="202">
        <v>0</v>
      </c>
      <c r="T290" s="203">
        <f t="shared" si="33"/>
        <v>0</v>
      </c>
      <c r="AR290" s="24" t="s">
        <v>269</v>
      </c>
      <c r="AT290" s="24" t="s">
        <v>176</v>
      </c>
      <c r="AU290" s="24" t="s">
        <v>86</v>
      </c>
      <c r="AY290" s="24" t="s">
        <v>174</v>
      </c>
      <c r="BE290" s="204">
        <f t="shared" si="34"/>
        <v>0</v>
      </c>
      <c r="BF290" s="204">
        <f t="shared" si="35"/>
        <v>0</v>
      </c>
      <c r="BG290" s="204">
        <f t="shared" si="36"/>
        <v>0</v>
      </c>
      <c r="BH290" s="204">
        <f t="shared" si="37"/>
        <v>0</v>
      </c>
      <c r="BI290" s="204">
        <f t="shared" si="38"/>
        <v>0</v>
      </c>
      <c r="BJ290" s="24" t="s">
        <v>24</v>
      </c>
      <c r="BK290" s="204">
        <f t="shared" si="39"/>
        <v>0</v>
      </c>
      <c r="BL290" s="24" t="s">
        <v>269</v>
      </c>
      <c r="BM290" s="24" t="s">
        <v>2962</v>
      </c>
    </row>
    <row r="291" spans="2:65" s="1" customFormat="1" ht="22.5" customHeight="1">
      <c r="B291" s="41"/>
      <c r="C291" s="245" t="s">
        <v>958</v>
      </c>
      <c r="D291" s="245" t="s">
        <v>253</v>
      </c>
      <c r="E291" s="246" t="s">
        <v>2963</v>
      </c>
      <c r="F291" s="247" t="s">
        <v>2964</v>
      </c>
      <c r="G291" s="248" t="s">
        <v>179</v>
      </c>
      <c r="H291" s="249">
        <v>2</v>
      </c>
      <c r="I291" s="250"/>
      <c r="J291" s="251">
        <f t="shared" si="30"/>
        <v>0</v>
      </c>
      <c r="K291" s="247" t="s">
        <v>22</v>
      </c>
      <c r="L291" s="252"/>
      <c r="M291" s="253" t="s">
        <v>22</v>
      </c>
      <c r="N291" s="254" t="s">
        <v>48</v>
      </c>
      <c r="O291" s="42"/>
      <c r="P291" s="202">
        <f t="shared" si="31"/>
        <v>0</v>
      </c>
      <c r="Q291" s="202">
        <v>0</v>
      </c>
      <c r="R291" s="202">
        <f t="shared" si="32"/>
        <v>0</v>
      </c>
      <c r="S291" s="202">
        <v>0</v>
      </c>
      <c r="T291" s="203">
        <f t="shared" si="33"/>
        <v>0</v>
      </c>
      <c r="AR291" s="24" t="s">
        <v>385</v>
      </c>
      <c r="AT291" s="24" t="s">
        <v>253</v>
      </c>
      <c r="AU291" s="24" t="s">
        <v>86</v>
      </c>
      <c r="AY291" s="24" t="s">
        <v>174</v>
      </c>
      <c r="BE291" s="204">
        <f t="shared" si="34"/>
        <v>0</v>
      </c>
      <c r="BF291" s="204">
        <f t="shared" si="35"/>
        <v>0</v>
      </c>
      <c r="BG291" s="204">
        <f t="shared" si="36"/>
        <v>0</v>
      </c>
      <c r="BH291" s="204">
        <f t="shared" si="37"/>
        <v>0</v>
      </c>
      <c r="BI291" s="204">
        <f t="shared" si="38"/>
        <v>0</v>
      </c>
      <c r="BJ291" s="24" t="s">
        <v>24</v>
      </c>
      <c r="BK291" s="204">
        <f t="shared" si="39"/>
        <v>0</v>
      </c>
      <c r="BL291" s="24" t="s">
        <v>269</v>
      </c>
      <c r="BM291" s="24" t="s">
        <v>2965</v>
      </c>
    </row>
    <row r="292" spans="2:65" s="1" customFormat="1" ht="22.5" customHeight="1">
      <c r="B292" s="41"/>
      <c r="C292" s="245" t="s">
        <v>962</v>
      </c>
      <c r="D292" s="245" t="s">
        <v>253</v>
      </c>
      <c r="E292" s="246" t="s">
        <v>2966</v>
      </c>
      <c r="F292" s="247" t="s">
        <v>2967</v>
      </c>
      <c r="G292" s="248" t="s">
        <v>179</v>
      </c>
      <c r="H292" s="249">
        <v>3</v>
      </c>
      <c r="I292" s="250"/>
      <c r="J292" s="251">
        <f t="shared" si="30"/>
        <v>0</v>
      </c>
      <c r="K292" s="247" t="s">
        <v>22</v>
      </c>
      <c r="L292" s="252"/>
      <c r="M292" s="253" t="s">
        <v>22</v>
      </c>
      <c r="N292" s="254" t="s">
        <v>48</v>
      </c>
      <c r="O292" s="42"/>
      <c r="P292" s="202">
        <f t="shared" si="31"/>
        <v>0</v>
      </c>
      <c r="Q292" s="202">
        <v>0</v>
      </c>
      <c r="R292" s="202">
        <f t="shared" si="32"/>
        <v>0</v>
      </c>
      <c r="S292" s="202">
        <v>0</v>
      </c>
      <c r="T292" s="203">
        <f t="shared" si="33"/>
        <v>0</v>
      </c>
      <c r="AR292" s="24" t="s">
        <v>385</v>
      </c>
      <c r="AT292" s="24" t="s">
        <v>253</v>
      </c>
      <c r="AU292" s="24" t="s">
        <v>86</v>
      </c>
      <c r="AY292" s="24" t="s">
        <v>174</v>
      </c>
      <c r="BE292" s="204">
        <f t="shared" si="34"/>
        <v>0</v>
      </c>
      <c r="BF292" s="204">
        <f t="shared" si="35"/>
        <v>0</v>
      </c>
      <c r="BG292" s="204">
        <f t="shared" si="36"/>
        <v>0</v>
      </c>
      <c r="BH292" s="204">
        <f t="shared" si="37"/>
        <v>0</v>
      </c>
      <c r="BI292" s="204">
        <f t="shared" si="38"/>
        <v>0</v>
      </c>
      <c r="BJ292" s="24" t="s">
        <v>24</v>
      </c>
      <c r="BK292" s="204">
        <f t="shared" si="39"/>
        <v>0</v>
      </c>
      <c r="BL292" s="24" t="s">
        <v>269</v>
      </c>
      <c r="BM292" s="24" t="s">
        <v>2968</v>
      </c>
    </row>
    <row r="293" spans="2:65" s="1" customFormat="1" ht="22.5" customHeight="1">
      <c r="B293" s="41"/>
      <c r="C293" s="193" t="s">
        <v>966</v>
      </c>
      <c r="D293" s="193" t="s">
        <v>176</v>
      </c>
      <c r="E293" s="194" t="s">
        <v>2969</v>
      </c>
      <c r="F293" s="195" t="s">
        <v>2970</v>
      </c>
      <c r="G293" s="196" t="s">
        <v>179</v>
      </c>
      <c r="H293" s="197">
        <v>10</v>
      </c>
      <c r="I293" s="198"/>
      <c r="J293" s="199">
        <f t="shared" si="30"/>
        <v>0</v>
      </c>
      <c r="K293" s="195" t="s">
        <v>22</v>
      </c>
      <c r="L293" s="61"/>
      <c r="M293" s="200" t="s">
        <v>22</v>
      </c>
      <c r="N293" s="201" t="s">
        <v>48</v>
      </c>
      <c r="O293" s="42"/>
      <c r="P293" s="202">
        <f t="shared" si="31"/>
        <v>0</v>
      </c>
      <c r="Q293" s="202">
        <v>0.01</v>
      </c>
      <c r="R293" s="202">
        <f t="shared" si="32"/>
        <v>0.1</v>
      </c>
      <c r="S293" s="202">
        <v>0</v>
      </c>
      <c r="T293" s="203">
        <f t="shared" si="33"/>
        <v>0</v>
      </c>
      <c r="AR293" s="24" t="s">
        <v>269</v>
      </c>
      <c r="AT293" s="24" t="s">
        <v>176</v>
      </c>
      <c r="AU293" s="24" t="s">
        <v>86</v>
      </c>
      <c r="AY293" s="24" t="s">
        <v>174</v>
      </c>
      <c r="BE293" s="204">
        <f t="shared" si="34"/>
        <v>0</v>
      </c>
      <c r="BF293" s="204">
        <f t="shared" si="35"/>
        <v>0</v>
      </c>
      <c r="BG293" s="204">
        <f t="shared" si="36"/>
        <v>0</v>
      </c>
      <c r="BH293" s="204">
        <f t="shared" si="37"/>
        <v>0</v>
      </c>
      <c r="BI293" s="204">
        <f t="shared" si="38"/>
        <v>0</v>
      </c>
      <c r="BJ293" s="24" t="s">
        <v>24</v>
      </c>
      <c r="BK293" s="204">
        <f t="shared" si="39"/>
        <v>0</v>
      </c>
      <c r="BL293" s="24" t="s">
        <v>269</v>
      </c>
      <c r="BM293" s="24" t="s">
        <v>2971</v>
      </c>
    </row>
    <row r="294" spans="2:65" s="1" customFormat="1" ht="22.5" customHeight="1">
      <c r="B294" s="41"/>
      <c r="C294" s="245" t="s">
        <v>970</v>
      </c>
      <c r="D294" s="245" t="s">
        <v>253</v>
      </c>
      <c r="E294" s="246" t="s">
        <v>2972</v>
      </c>
      <c r="F294" s="247" t="s">
        <v>2973</v>
      </c>
      <c r="G294" s="248" t="s">
        <v>179</v>
      </c>
      <c r="H294" s="249">
        <v>10</v>
      </c>
      <c r="I294" s="250"/>
      <c r="J294" s="251">
        <f t="shared" si="30"/>
        <v>0</v>
      </c>
      <c r="K294" s="247" t="s">
        <v>22</v>
      </c>
      <c r="L294" s="252"/>
      <c r="M294" s="253" t="s">
        <v>22</v>
      </c>
      <c r="N294" s="254" t="s">
        <v>48</v>
      </c>
      <c r="O294" s="42"/>
      <c r="P294" s="202">
        <f t="shared" si="31"/>
        <v>0</v>
      </c>
      <c r="Q294" s="202">
        <v>0</v>
      </c>
      <c r="R294" s="202">
        <f t="shared" si="32"/>
        <v>0</v>
      </c>
      <c r="S294" s="202">
        <v>0</v>
      </c>
      <c r="T294" s="203">
        <f t="shared" si="33"/>
        <v>0</v>
      </c>
      <c r="AR294" s="24" t="s">
        <v>385</v>
      </c>
      <c r="AT294" s="24" t="s">
        <v>253</v>
      </c>
      <c r="AU294" s="24" t="s">
        <v>86</v>
      </c>
      <c r="AY294" s="24" t="s">
        <v>174</v>
      </c>
      <c r="BE294" s="204">
        <f t="shared" si="34"/>
        <v>0</v>
      </c>
      <c r="BF294" s="204">
        <f t="shared" si="35"/>
        <v>0</v>
      </c>
      <c r="BG294" s="204">
        <f t="shared" si="36"/>
        <v>0</v>
      </c>
      <c r="BH294" s="204">
        <f t="shared" si="37"/>
        <v>0</v>
      </c>
      <c r="BI294" s="204">
        <f t="shared" si="38"/>
        <v>0</v>
      </c>
      <c r="BJ294" s="24" t="s">
        <v>24</v>
      </c>
      <c r="BK294" s="204">
        <f t="shared" si="39"/>
        <v>0</v>
      </c>
      <c r="BL294" s="24" t="s">
        <v>269</v>
      </c>
      <c r="BM294" s="24" t="s">
        <v>2974</v>
      </c>
    </row>
    <row r="295" spans="2:65" s="1" customFormat="1" ht="22.5" customHeight="1">
      <c r="B295" s="41"/>
      <c r="C295" s="193" t="s">
        <v>974</v>
      </c>
      <c r="D295" s="193" t="s">
        <v>176</v>
      </c>
      <c r="E295" s="194" t="s">
        <v>2975</v>
      </c>
      <c r="F295" s="195" t="s">
        <v>2976</v>
      </c>
      <c r="G295" s="196" t="s">
        <v>179</v>
      </c>
      <c r="H295" s="197">
        <v>10</v>
      </c>
      <c r="I295" s="198"/>
      <c r="J295" s="199">
        <f t="shared" si="30"/>
        <v>0</v>
      </c>
      <c r="K295" s="195" t="s">
        <v>22</v>
      </c>
      <c r="L295" s="61"/>
      <c r="M295" s="200" t="s">
        <v>22</v>
      </c>
      <c r="N295" s="201" t="s">
        <v>48</v>
      </c>
      <c r="O295" s="42"/>
      <c r="P295" s="202">
        <f t="shared" si="31"/>
        <v>0</v>
      </c>
      <c r="Q295" s="202">
        <v>5.0000000000000001E-3</v>
      </c>
      <c r="R295" s="202">
        <f t="shared" si="32"/>
        <v>0.05</v>
      </c>
      <c r="S295" s="202">
        <v>0</v>
      </c>
      <c r="T295" s="203">
        <f t="shared" si="33"/>
        <v>0</v>
      </c>
      <c r="AR295" s="24" t="s">
        <v>269</v>
      </c>
      <c r="AT295" s="24" t="s">
        <v>176</v>
      </c>
      <c r="AU295" s="24" t="s">
        <v>86</v>
      </c>
      <c r="AY295" s="24" t="s">
        <v>174</v>
      </c>
      <c r="BE295" s="204">
        <f t="shared" si="34"/>
        <v>0</v>
      </c>
      <c r="BF295" s="204">
        <f t="shared" si="35"/>
        <v>0</v>
      </c>
      <c r="BG295" s="204">
        <f t="shared" si="36"/>
        <v>0</v>
      </c>
      <c r="BH295" s="204">
        <f t="shared" si="37"/>
        <v>0</v>
      </c>
      <c r="BI295" s="204">
        <f t="shared" si="38"/>
        <v>0</v>
      </c>
      <c r="BJ295" s="24" t="s">
        <v>24</v>
      </c>
      <c r="BK295" s="204">
        <f t="shared" si="39"/>
        <v>0</v>
      </c>
      <c r="BL295" s="24" t="s">
        <v>269</v>
      </c>
      <c r="BM295" s="24" t="s">
        <v>2977</v>
      </c>
    </row>
    <row r="296" spans="2:65" s="1" customFormat="1" ht="22.5" customHeight="1">
      <c r="B296" s="41"/>
      <c r="C296" s="245" t="s">
        <v>978</v>
      </c>
      <c r="D296" s="245" t="s">
        <v>253</v>
      </c>
      <c r="E296" s="246" t="s">
        <v>2978</v>
      </c>
      <c r="F296" s="247" t="s">
        <v>2979</v>
      </c>
      <c r="G296" s="248" t="s">
        <v>179</v>
      </c>
      <c r="H296" s="249">
        <v>10</v>
      </c>
      <c r="I296" s="250"/>
      <c r="J296" s="251">
        <f t="shared" si="30"/>
        <v>0</v>
      </c>
      <c r="K296" s="247" t="s">
        <v>22</v>
      </c>
      <c r="L296" s="252"/>
      <c r="M296" s="253" t="s">
        <v>22</v>
      </c>
      <c r="N296" s="254" t="s">
        <v>48</v>
      </c>
      <c r="O296" s="42"/>
      <c r="P296" s="202">
        <f t="shared" si="31"/>
        <v>0</v>
      </c>
      <c r="Q296" s="202">
        <v>0</v>
      </c>
      <c r="R296" s="202">
        <f t="shared" si="32"/>
        <v>0</v>
      </c>
      <c r="S296" s="202">
        <v>0</v>
      </c>
      <c r="T296" s="203">
        <f t="shared" si="33"/>
        <v>0</v>
      </c>
      <c r="AR296" s="24" t="s">
        <v>385</v>
      </c>
      <c r="AT296" s="24" t="s">
        <v>253</v>
      </c>
      <c r="AU296" s="24" t="s">
        <v>86</v>
      </c>
      <c r="AY296" s="24" t="s">
        <v>174</v>
      </c>
      <c r="BE296" s="204">
        <f t="shared" si="34"/>
        <v>0</v>
      </c>
      <c r="BF296" s="204">
        <f t="shared" si="35"/>
        <v>0</v>
      </c>
      <c r="BG296" s="204">
        <f t="shared" si="36"/>
        <v>0</v>
      </c>
      <c r="BH296" s="204">
        <f t="shared" si="37"/>
        <v>0</v>
      </c>
      <c r="BI296" s="204">
        <f t="shared" si="38"/>
        <v>0</v>
      </c>
      <c r="BJ296" s="24" t="s">
        <v>24</v>
      </c>
      <c r="BK296" s="204">
        <f t="shared" si="39"/>
        <v>0</v>
      </c>
      <c r="BL296" s="24" t="s">
        <v>269</v>
      </c>
      <c r="BM296" s="24" t="s">
        <v>2980</v>
      </c>
    </row>
    <row r="297" spans="2:65" s="1" customFormat="1" ht="31.5" customHeight="1">
      <c r="B297" s="41"/>
      <c r="C297" s="193" t="s">
        <v>742</v>
      </c>
      <c r="D297" s="193" t="s">
        <v>176</v>
      </c>
      <c r="E297" s="194" t="s">
        <v>2981</v>
      </c>
      <c r="F297" s="195" t="s">
        <v>2982</v>
      </c>
      <c r="G297" s="196" t="s">
        <v>242</v>
      </c>
      <c r="H297" s="197">
        <v>4.7039999999999997</v>
      </c>
      <c r="I297" s="198"/>
      <c r="J297" s="199">
        <f t="shared" si="30"/>
        <v>0</v>
      </c>
      <c r="K297" s="195" t="s">
        <v>180</v>
      </c>
      <c r="L297" s="61"/>
      <c r="M297" s="200" t="s">
        <v>22</v>
      </c>
      <c r="N297" s="201" t="s">
        <v>48</v>
      </c>
      <c r="O297" s="42"/>
      <c r="P297" s="202">
        <f t="shared" si="31"/>
        <v>0</v>
      </c>
      <c r="Q297" s="202">
        <v>0</v>
      </c>
      <c r="R297" s="202">
        <f t="shared" si="32"/>
        <v>0</v>
      </c>
      <c r="S297" s="202">
        <v>0</v>
      </c>
      <c r="T297" s="203">
        <f t="shared" si="33"/>
        <v>0</v>
      </c>
      <c r="AR297" s="24" t="s">
        <v>2983</v>
      </c>
      <c r="AT297" s="24" t="s">
        <v>176</v>
      </c>
      <c r="AU297" s="24" t="s">
        <v>86</v>
      </c>
      <c r="AY297" s="24" t="s">
        <v>174</v>
      </c>
      <c r="BE297" s="204">
        <f t="shared" si="34"/>
        <v>0</v>
      </c>
      <c r="BF297" s="204">
        <f t="shared" si="35"/>
        <v>0</v>
      </c>
      <c r="BG297" s="204">
        <f t="shared" si="36"/>
        <v>0</v>
      </c>
      <c r="BH297" s="204">
        <f t="shared" si="37"/>
        <v>0</v>
      </c>
      <c r="BI297" s="204">
        <f t="shared" si="38"/>
        <v>0</v>
      </c>
      <c r="BJ297" s="24" t="s">
        <v>24</v>
      </c>
      <c r="BK297" s="204">
        <f t="shared" si="39"/>
        <v>0</v>
      </c>
      <c r="BL297" s="24" t="s">
        <v>2983</v>
      </c>
      <c r="BM297" s="24" t="s">
        <v>2984</v>
      </c>
    </row>
    <row r="298" spans="2:65" s="1" customFormat="1" ht="44.25" customHeight="1">
      <c r="B298" s="41"/>
      <c r="C298" s="193" t="s">
        <v>987</v>
      </c>
      <c r="D298" s="193" t="s">
        <v>176</v>
      </c>
      <c r="E298" s="194" t="s">
        <v>2985</v>
      </c>
      <c r="F298" s="195" t="s">
        <v>2986</v>
      </c>
      <c r="G298" s="196" t="s">
        <v>242</v>
      </c>
      <c r="H298" s="197">
        <v>4.7039999999999997</v>
      </c>
      <c r="I298" s="198"/>
      <c r="J298" s="199">
        <f t="shared" si="30"/>
        <v>0</v>
      </c>
      <c r="K298" s="195" t="s">
        <v>180</v>
      </c>
      <c r="L298" s="61"/>
      <c r="M298" s="200" t="s">
        <v>22</v>
      </c>
      <c r="N298" s="201" t="s">
        <v>48</v>
      </c>
      <c r="O298" s="42"/>
      <c r="P298" s="202">
        <f t="shared" si="31"/>
        <v>0</v>
      </c>
      <c r="Q298" s="202">
        <v>0</v>
      </c>
      <c r="R298" s="202">
        <f t="shared" si="32"/>
        <v>0</v>
      </c>
      <c r="S298" s="202">
        <v>0</v>
      </c>
      <c r="T298" s="203">
        <f t="shared" si="33"/>
        <v>0</v>
      </c>
      <c r="AR298" s="24" t="s">
        <v>269</v>
      </c>
      <c r="AT298" s="24" t="s">
        <v>176</v>
      </c>
      <c r="AU298" s="24" t="s">
        <v>86</v>
      </c>
      <c r="AY298" s="24" t="s">
        <v>174</v>
      </c>
      <c r="BE298" s="204">
        <f t="shared" si="34"/>
        <v>0</v>
      </c>
      <c r="BF298" s="204">
        <f t="shared" si="35"/>
        <v>0</v>
      </c>
      <c r="BG298" s="204">
        <f t="shared" si="36"/>
        <v>0</v>
      </c>
      <c r="BH298" s="204">
        <f t="shared" si="37"/>
        <v>0</v>
      </c>
      <c r="BI298" s="204">
        <f t="shared" si="38"/>
        <v>0</v>
      </c>
      <c r="BJ298" s="24" t="s">
        <v>24</v>
      </c>
      <c r="BK298" s="204">
        <f t="shared" si="39"/>
        <v>0</v>
      </c>
      <c r="BL298" s="24" t="s">
        <v>269</v>
      </c>
      <c r="BM298" s="24" t="s">
        <v>2987</v>
      </c>
    </row>
    <row r="299" spans="2:65" s="10" customFormat="1" ht="37.35" customHeight="1">
      <c r="B299" s="176"/>
      <c r="C299" s="177"/>
      <c r="D299" s="190" t="s">
        <v>76</v>
      </c>
      <c r="E299" s="278" t="s">
        <v>2988</v>
      </c>
      <c r="F299" s="278" t="s">
        <v>2989</v>
      </c>
      <c r="G299" s="177"/>
      <c r="H299" s="177"/>
      <c r="I299" s="180"/>
      <c r="J299" s="279">
        <f>BK299</f>
        <v>0</v>
      </c>
      <c r="K299" s="177"/>
      <c r="L299" s="182"/>
      <c r="M299" s="183"/>
      <c r="N299" s="184"/>
      <c r="O299" s="184"/>
      <c r="P299" s="185">
        <f>SUM(P300:P301)</f>
        <v>0</v>
      </c>
      <c r="Q299" s="184"/>
      <c r="R299" s="185">
        <f>SUM(R300:R301)</f>
        <v>0</v>
      </c>
      <c r="S299" s="184"/>
      <c r="T299" s="186">
        <f>SUM(T300:T301)</f>
        <v>0</v>
      </c>
      <c r="AR299" s="187" t="s">
        <v>181</v>
      </c>
      <c r="AT299" s="188" t="s">
        <v>76</v>
      </c>
      <c r="AU299" s="188" t="s">
        <v>77</v>
      </c>
      <c r="AY299" s="187" t="s">
        <v>174</v>
      </c>
      <c r="BK299" s="189">
        <f>SUM(BK300:BK301)</f>
        <v>0</v>
      </c>
    </row>
    <row r="300" spans="2:65" s="1" customFormat="1" ht="31.5" customHeight="1">
      <c r="B300" s="41"/>
      <c r="C300" s="193" t="s">
        <v>995</v>
      </c>
      <c r="D300" s="193" t="s">
        <v>176</v>
      </c>
      <c r="E300" s="194" t="s">
        <v>2990</v>
      </c>
      <c r="F300" s="195" t="s">
        <v>2991</v>
      </c>
      <c r="G300" s="196" t="s">
        <v>2414</v>
      </c>
      <c r="H300" s="197">
        <v>40</v>
      </c>
      <c r="I300" s="198"/>
      <c r="J300" s="199">
        <f>ROUND(I300*H300,2)</f>
        <v>0</v>
      </c>
      <c r="K300" s="195" t="s">
        <v>180</v>
      </c>
      <c r="L300" s="61"/>
      <c r="M300" s="200" t="s">
        <v>22</v>
      </c>
      <c r="N300" s="201" t="s">
        <v>48</v>
      </c>
      <c r="O300" s="42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AR300" s="24" t="s">
        <v>2983</v>
      </c>
      <c r="AT300" s="24" t="s">
        <v>176</v>
      </c>
      <c r="AU300" s="24" t="s">
        <v>24</v>
      </c>
      <c r="AY300" s="24" t="s">
        <v>174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2983</v>
      </c>
      <c r="BM300" s="24" t="s">
        <v>2992</v>
      </c>
    </row>
    <row r="301" spans="2:65" s="1" customFormat="1" ht="31.5" customHeight="1">
      <c r="B301" s="41"/>
      <c r="C301" s="193" t="s">
        <v>999</v>
      </c>
      <c r="D301" s="193" t="s">
        <v>176</v>
      </c>
      <c r="E301" s="194" t="s">
        <v>2993</v>
      </c>
      <c r="F301" s="195" t="s">
        <v>2994</v>
      </c>
      <c r="G301" s="196" t="s">
        <v>2414</v>
      </c>
      <c r="H301" s="197">
        <v>40</v>
      </c>
      <c r="I301" s="198"/>
      <c r="J301" s="199">
        <f>ROUND(I301*H301,2)</f>
        <v>0</v>
      </c>
      <c r="K301" s="195" t="s">
        <v>180</v>
      </c>
      <c r="L301" s="61"/>
      <c r="M301" s="200" t="s">
        <v>22</v>
      </c>
      <c r="N301" s="274" t="s">
        <v>48</v>
      </c>
      <c r="O301" s="275"/>
      <c r="P301" s="276">
        <f>O301*H301</f>
        <v>0</v>
      </c>
      <c r="Q301" s="276">
        <v>0</v>
      </c>
      <c r="R301" s="276">
        <f>Q301*H301</f>
        <v>0</v>
      </c>
      <c r="S301" s="276">
        <v>0</v>
      </c>
      <c r="T301" s="277">
        <f>S301*H301</f>
        <v>0</v>
      </c>
      <c r="AR301" s="24" t="s">
        <v>2983</v>
      </c>
      <c r="AT301" s="24" t="s">
        <v>176</v>
      </c>
      <c r="AU301" s="24" t="s">
        <v>24</v>
      </c>
      <c r="AY301" s="24" t="s">
        <v>174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2983</v>
      </c>
      <c r="BM301" s="24" t="s">
        <v>2995</v>
      </c>
    </row>
    <row r="302" spans="2:65" s="1" customFormat="1" ht="6.95" customHeight="1">
      <c r="B302" s="56"/>
      <c r="C302" s="57"/>
      <c r="D302" s="57"/>
      <c r="E302" s="57"/>
      <c r="F302" s="57"/>
      <c r="G302" s="57"/>
      <c r="H302" s="57"/>
      <c r="I302" s="139"/>
      <c r="J302" s="57"/>
      <c r="K302" s="57"/>
      <c r="L302" s="61"/>
    </row>
  </sheetData>
  <sheetProtection algorithmName="SHA-512" hashValue="VzDWl/k4I97LNAiwgtvtnHN4Kf0pvzdOns6sjmuJBGhlhczR7Pq26/sKbJS84QQhgJh7Ft+1BHrWmAUtKYcUIg==" saltValue="/i0+aDdN4rEM0k/YOQanWA==" spinCount="100000" sheet="1" objects="1" scenarios="1" formatCells="0" formatColumns="0" formatRows="0" sort="0" autoFilter="0"/>
  <autoFilter ref="C79:K30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2996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2327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>00257745</v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Obec Dýšina</v>
      </c>
      <c r="F15" s="42"/>
      <c r="G15" s="42"/>
      <c r="H15" s="42"/>
      <c r="I15" s="119" t="s">
        <v>35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>63505410</v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BRM s.r.o.</v>
      </c>
      <c r="F21" s="42"/>
      <c r="G21" s="42"/>
      <c r="H21" s="42"/>
      <c r="I21" s="119" t="s">
        <v>35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ROUND(J91,2)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ROUND(SUM(BE91:BE213), 2)</f>
        <v>0</v>
      </c>
      <c r="G30" s="42"/>
      <c r="H30" s="42"/>
      <c r="I30" s="131">
        <v>0.21</v>
      </c>
      <c r="J30" s="130">
        <f>ROUND(ROUND((SUM(BE91:BE213)),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ROUND(SUM(BF91:BF213), 2)</f>
        <v>0</v>
      </c>
      <c r="G31" s="42"/>
      <c r="H31" s="42"/>
      <c r="I31" s="131">
        <v>0.15</v>
      </c>
      <c r="J31" s="130">
        <f>ROUND(ROUND((SUM(BF91:BF213)),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ROUND(SUM(BG91:BG213),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ROUND(SUM(BH91:BH213),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ROUND(SUM(BI91:BI213),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SO.4 - Novostavba ŠJ-VYT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J91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124</v>
      </c>
      <c r="E57" s="152"/>
      <c r="F57" s="152"/>
      <c r="G57" s="152"/>
      <c r="H57" s="152"/>
      <c r="I57" s="153"/>
      <c r="J57" s="154">
        <f>J92</f>
        <v>0</v>
      </c>
      <c r="K57" s="155"/>
    </row>
    <row r="58" spans="2:47" s="8" customFormat="1" ht="19.899999999999999" customHeight="1">
      <c r="B58" s="156"/>
      <c r="C58" s="157"/>
      <c r="D58" s="158" t="s">
        <v>125</v>
      </c>
      <c r="E58" s="159"/>
      <c r="F58" s="159"/>
      <c r="G58" s="159"/>
      <c r="H58" s="159"/>
      <c r="I58" s="160"/>
      <c r="J58" s="161">
        <f>J93</f>
        <v>0</v>
      </c>
      <c r="K58" s="162"/>
    </row>
    <row r="59" spans="2:47" s="8" customFormat="1" ht="19.899999999999999" customHeight="1">
      <c r="B59" s="156"/>
      <c r="C59" s="157"/>
      <c r="D59" s="158" t="s">
        <v>128</v>
      </c>
      <c r="E59" s="159"/>
      <c r="F59" s="159"/>
      <c r="G59" s="159"/>
      <c r="H59" s="159"/>
      <c r="I59" s="160"/>
      <c r="J59" s="161">
        <f>J109</f>
        <v>0</v>
      </c>
      <c r="K59" s="162"/>
    </row>
    <row r="60" spans="2:47" s="8" customFormat="1" ht="19.899999999999999" customHeight="1">
      <c r="B60" s="156"/>
      <c r="C60" s="157"/>
      <c r="D60" s="158" t="s">
        <v>136</v>
      </c>
      <c r="E60" s="159"/>
      <c r="F60" s="159"/>
      <c r="G60" s="159"/>
      <c r="H60" s="159"/>
      <c r="I60" s="160"/>
      <c r="J60" s="161">
        <f>J112</f>
        <v>0</v>
      </c>
      <c r="K60" s="162"/>
    </row>
    <row r="61" spans="2:47" s="7" customFormat="1" ht="24.95" customHeight="1">
      <c r="B61" s="149"/>
      <c r="C61" s="150"/>
      <c r="D61" s="151" t="s">
        <v>140</v>
      </c>
      <c r="E61" s="152"/>
      <c r="F61" s="152"/>
      <c r="G61" s="152"/>
      <c r="H61" s="152"/>
      <c r="I61" s="153"/>
      <c r="J61" s="154">
        <f>J121</f>
        <v>0</v>
      </c>
      <c r="K61" s="155"/>
    </row>
    <row r="62" spans="2:47" s="8" customFormat="1" ht="19.899999999999999" customHeight="1">
      <c r="B62" s="156"/>
      <c r="C62" s="157"/>
      <c r="D62" s="158" t="s">
        <v>142</v>
      </c>
      <c r="E62" s="159"/>
      <c r="F62" s="159"/>
      <c r="G62" s="159"/>
      <c r="H62" s="159"/>
      <c r="I62" s="160"/>
      <c r="J62" s="161">
        <f>J122</f>
        <v>0</v>
      </c>
      <c r="K62" s="162"/>
    </row>
    <row r="63" spans="2:47" s="8" customFormat="1" ht="19.899999999999999" customHeight="1">
      <c r="B63" s="156"/>
      <c r="C63" s="157"/>
      <c r="D63" s="158" t="s">
        <v>2997</v>
      </c>
      <c r="E63" s="159"/>
      <c r="F63" s="159"/>
      <c r="G63" s="159"/>
      <c r="H63" s="159"/>
      <c r="I63" s="160"/>
      <c r="J63" s="161">
        <f>J133</f>
        <v>0</v>
      </c>
      <c r="K63" s="162"/>
    </row>
    <row r="64" spans="2:47" s="8" customFormat="1" ht="19.899999999999999" customHeight="1">
      <c r="B64" s="156"/>
      <c r="C64" s="157"/>
      <c r="D64" s="158" t="s">
        <v>2998</v>
      </c>
      <c r="E64" s="159"/>
      <c r="F64" s="159"/>
      <c r="G64" s="159"/>
      <c r="H64" s="159"/>
      <c r="I64" s="160"/>
      <c r="J64" s="161">
        <f>J144</f>
        <v>0</v>
      </c>
      <c r="K64" s="162"/>
    </row>
    <row r="65" spans="2:12" s="8" customFormat="1" ht="19.899999999999999" customHeight="1">
      <c r="B65" s="156"/>
      <c r="C65" s="157"/>
      <c r="D65" s="158" t="s">
        <v>2999</v>
      </c>
      <c r="E65" s="159"/>
      <c r="F65" s="159"/>
      <c r="G65" s="159"/>
      <c r="H65" s="159"/>
      <c r="I65" s="160"/>
      <c r="J65" s="161">
        <f>J157</f>
        <v>0</v>
      </c>
      <c r="K65" s="162"/>
    </row>
    <row r="66" spans="2:12" s="8" customFormat="1" ht="19.899999999999999" customHeight="1">
      <c r="B66" s="156"/>
      <c r="C66" s="157"/>
      <c r="D66" s="158" t="s">
        <v>3000</v>
      </c>
      <c r="E66" s="159"/>
      <c r="F66" s="159"/>
      <c r="G66" s="159"/>
      <c r="H66" s="159"/>
      <c r="I66" s="160"/>
      <c r="J66" s="161">
        <f>J184</f>
        <v>0</v>
      </c>
      <c r="K66" s="162"/>
    </row>
    <row r="67" spans="2:12" s="8" customFormat="1" ht="19.899999999999999" customHeight="1">
      <c r="B67" s="156"/>
      <c r="C67" s="157"/>
      <c r="D67" s="158" t="s">
        <v>3001</v>
      </c>
      <c r="E67" s="159"/>
      <c r="F67" s="159"/>
      <c r="G67" s="159"/>
      <c r="H67" s="159"/>
      <c r="I67" s="160"/>
      <c r="J67" s="161">
        <f>J205</f>
        <v>0</v>
      </c>
      <c r="K67" s="162"/>
    </row>
    <row r="68" spans="2:12" s="7" customFormat="1" ht="24.95" customHeight="1">
      <c r="B68" s="149"/>
      <c r="C68" s="150"/>
      <c r="D68" s="151" t="s">
        <v>3002</v>
      </c>
      <c r="E68" s="152"/>
      <c r="F68" s="152"/>
      <c r="G68" s="152"/>
      <c r="H68" s="152"/>
      <c r="I68" s="153"/>
      <c r="J68" s="154">
        <f>J207</f>
        <v>0</v>
      </c>
      <c r="K68" s="155"/>
    </row>
    <row r="69" spans="2:12" s="8" customFormat="1" ht="19.899999999999999" customHeight="1">
      <c r="B69" s="156"/>
      <c r="C69" s="157"/>
      <c r="D69" s="158" t="s">
        <v>3003</v>
      </c>
      <c r="E69" s="159"/>
      <c r="F69" s="159"/>
      <c r="G69" s="159"/>
      <c r="H69" s="159"/>
      <c r="I69" s="160"/>
      <c r="J69" s="161">
        <f>J208</f>
        <v>0</v>
      </c>
      <c r="K69" s="162"/>
    </row>
    <row r="70" spans="2:12" s="7" customFormat="1" ht="24.95" customHeight="1">
      <c r="B70" s="149"/>
      <c r="C70" s="150"/>
      <c r="D70" s="151" t="s">
        <v>155</v>
      </c>
      <c r="E70" s="152"/>
      <c r="F70" s="152"/>
      <c r="G70" s="152"/>
      <c r="H70" s="152"/>
      <c r="I70" s="153"/>
      <c r="J70" s="154">
        <f>J211</f>
        <v>0</v>
      </c>
      <c r="K70" s="155"/>
    </row>
    <row r="71" spans="2:12" s="8" customFormat="1" ht="19.899999999999999" customHeight="1">
      <c r="B71" s="156"/>
      <c r="C71" s="157"/>
      <c r="D71" s="158" t="s">
        <v>3004</v>
      </c>
      <c r="E71" s="159"/>
      <c r="F71" s="159"/>
      <c r="G71" s="159"/>
      <c r="H71" s="159"/>
      <c r="I71" s="160"/>
      <c r="J71" s="161">
        <f>J212</f>
        <v>0</v>
      </c>
      <c r="K71" s="162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8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2"/>
      <c r="J77" s="60"/>
      <c r="K77" s="60"/>
      <c r="L77" s="61"/>
    </row>
    <row r="78" spans="2:12" s="1" customFormat="1" ht="36.950000000000003" customHeight="1">
      <c r="B78" s="41"/>
      <c r="C78" s="62" t="s">
        <v>158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22.5" customHeight="1">
      <c r="B81" s="41"/>
      <c r="C81" s="63"/>
      <c r="D81" s="63"/>
      <c r="E81" s="405" t="str">
        <f>E7</f>
        <v>Dýšina-novostavba ŠJ</v>
      </c>
      <c r="F81" s="406"/>
      <c r="G81" s="406"/>
      <c r="H81" s="406"/>
      <c r="I81" s="163"/>
      <c r="J81" s="63"/>
      <c r="K81" s="63"/>
      <c r="L81" s="61"/>
    </row>
    <row r="82" spans="2:65" s="1" customFormat="1" ht="14.45" customHeight="1">
      <c r="B82" s="41"/>
      <c r="C82" s="65" t="s">
        <v>117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23.25" customHeight="1">
      <c r="B83" s="41"/>
      <c r="C83" s="63"/>
      <c r="D83" s="63"/>
      <c r="E83" s="381" t="str">
        <f>E9</f>
        <v>SO.4 - Novostavba ŠJ-VYT</v>
      </c>
      <c r="F83" s="407"/>
      <c r="G83" s="407"/>
      <c r="H83" s="407"/>
      <c r="I83" s="163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8" customHeight="1">
      <c r="B85" s="41"/>
      <c r="C85" s="65" t="s">
        <v>25</v>
      </c>
      <c r="D85" s="63"/>
      <c r="E85" s="63"/>
      <c r="F85" s="164" t="str">
        <f>F12</f>
        <v xml:space="preserve"> </v>
      </c>
      <c r="G85" s="63"/>
      <c r="H85" s="63"/>
      <c r="I85" s="165" t="s">
        <v>27</v>
      </c>
      <c r="J85" s="73" t="str">
        <f>IF(J12="","",J12)</f>
        <v>31. 12. 2016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>
      <c r="B87" s="41"/>
      <c r="C87" s="65" t="s">
        <v>31</v>
      </c>
      <c r="D87" s="63"/>
      <c r="E87" s="63"/>
      <c r="F87" s="164" t="str">
        <f>E15</f>
        <v>Obec Dýšina</v>
      </c>
      <c r="G87" s="63"/>
      <c r="H87" s="63"/>
      <c r="I87" s="165" t="s">
        <v>38</v>
      </c>
      <c r="J87" s="164" t="str">
        <f>E21</f>
        <v>BRM s.r.o.</v>
      </c>
      <c r="K87" s="63"/>
      <c r="L87" s="61"/>
    </row>
    <row r="88" spans="2:65" s="1" customFormat="1" ht="14.45" customHeight="1">
      <c r="B88" s="41"/>
      <c r="C88" s="65" t="s">
        <v>36</v>
      </c>
      <c r="D88" s="63"/>
      <c r="E88" s="63"/>
      <c r="F88" s="164" t="str">
        <f>IF(E18="","",E18)</f>
        <v/>
      </c>
      <c r="G88" s="63"/>
      <c r="H88" s="63"/>
      <c r="I88" s="16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5" s="9" customFormat="1" ht="29.25" customHeight="1">
      <c r="B90" s="166"/>
      <c r="C90" s="167" t="s">
        <v>159</v>
      </c>
      <c r="D90" s="168" t="s">
        <v>62</v>
      </c>
      <c r="E90" s="168" t="s">
        <v>58</v>
      </c>
      <c r="F90" s="168" t="s">
        <v>160</v>
      </c>
      <c r="G90" s="168" t="s">
        <v>161</v>
      </c>
      <c r="H90" s="168" t="s">
        <v>162</v>
      </c>
      <c r="I90" s="169" t="s">
        <v>163</v>
      </c>
      <c r="J90" s="168" t="s">
        <v>121</v>
      </c>
      <c r="K90" s="170" t="s">
        <v>164</v>
      </c>
      <c r="L90" s="171"/>
      <c r="M90" s="81" t="s">
        <v>165</v>
      </c>
      <c r="N90" s="82" t="s">
        <v>47</v>
      </c>
      <c r="O90" s="82" t="s">
        <v>166</v>
      </c>
      <c r="P90" s="82" t="s">
        <v>167</v>
      </c>
      <c r="Q90" s="82" t="s">
        <v>168</v>
      </c>
      <c r="R90" s="82" t="s">
        <v>169</v>
      </c>
      <c r="S90" s="82" t="s">
        <v>170</v>
      </c>
      <c r="T90" s="83" t="s">
        <v>171</v>
      </c>
    </row>
    <row r="91" spans="2:65" s="1" customFormat="1" ht="29.25" customHeight="1">
      <c r="B91" s="41"/>
      <c r="C91" s="87" t="s">
        <v>122</v>
      </c>
      <c r="D91" s="63"/>
      <c r="E91" s="63"/>
      <c r="F91" s="63"/>
      <c r="G91" s="63"/>
      <c r="H91" s="63"/>
      <c r="I91" s="163"/>
      <c r="J91" s="172">
        <f>BK91</f>
        <v>0</v>
      </c>
      <c r="K91" s="63"/>
      <c r="L91" s="61"/>
      <c r="M91" s="84"/>
      <c r="N91" s="85"/>
      <c r="O91" s="85"/>
      <c r="P91" s="173">
        <f>P92+P121+P207+P211</f>
        <v>0</v>
      </c>
      <c r="Q91" s="85"/>
      <c r="R91" s="173">
        <f>R92+R121+R207+R211</f>
        <v>14.570944000000003</v>
      </c>
      <c r="S91" s="85"/>
      <c r="T91" s="174">
        <f>T92+T121+T207+T211</f>
        <v>0</v>
      </c>
      <c r="AT91" s="24" t="s">
        <v>76</v>
      </c>
      <c r="AU91" s="24" t="s">
        <v>123</v>
      </c>
      <c r="BK91" s="175">
        <f>BK92+BK121+BK207+BK211</f>
        <v>0</v>
      </c>
    </row>
    <row r="92" spans="2:65" s="10" customFormat="1" ht="37.35" customHeight="1">
      <c r="B92" s="176"/>
      <c r="C92" s="177"/>
      <c r="D92" s="178" t="s">
        <v>76</v>
      </c>
      <c r="E92" s="179" t="s">
        <v>172</v>
      </c>
      <c r="F92" s="179" t="s">
        <v>173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P93+P109+P112</f>
        <v>0</v>
      </c>
      <c r="Q92" s="184"/>
      <c r="R92" s="185">
        <f>R93+R109+R112</f>
        <v>13.236780000000001</v>
      </c>
      <c r="S92" s="184"/>
      <c r="T92" s="186">
        <f>T93+T109+T112</f>
        <v>0</v>
      </c>
      <c r="AR92" s="187" t="s">
        <v>24</v>
      </c>
      <c r="AT92" s="188" t="s">
        <v>76</v>
      </c>
      <c r="AU92" s="188" t="s">
        <v>77</v>
      </c>
      <c r="AY92" s="187" t="s">
        <v>174</v>
      </c>
      <c r="BK92" s="189">
        <f>BK93+BK109+BK112</f>
        <v>0</v>
      </c>
    </row>
    <row r="93" spans="2:65" s="10" customFormat="1" ht="19.899999999999999" customHeight="1">
      <c r="B93" s="176"/>
      <c r="C93" s="177"/>
      <c r="D93" s="190" t="s">
        <v>76</v>
      </c>
      <c r="E93" s="191" t="s">
        <v>24</v>
      </c>
      <c r="F93" s="191" t="s">
        <v>175</v>
      </c>
      <c r="G93" s="177"/>
      <c r="H93" s="177"/>
      <c r="I93" s="180"/>
      <c r="J93" s="192">
        <f>BK93</f>
        <v>0</v>
      </c>
      <c r="K93" s="177"/>
      <c r="L93" s="182"/>
      <c r="M93" s="183"/>
      <c r="N93" s="184"/>
      <c r="O93" s="184"/>
      <c r="P93" s="185">
        <f>SUM(P94:P108)</f>
        <v>0</v>
      </c>
      <c r="Q93" s="184"/>
      <c r="R93" s="185">
        <f>SUM(R94:R108)</f>
        <v>12.771000000000001</v>
      </c>
      <c r="S93" s="184"/>
      <c r="T93" s="186">
        <f>SUM(T94:T108)</f>
        <v>0</v>
      </c>
      <c r="AR93" s="187" t="s">
        <v>24</v>
      </c>
      <c r="AT93" s="188" t="s">
        <v>76</v>
      </c>
      <c r="AU93" s="188" t="s">
        <v>24</v>
      </c>
      <c r="AY93" s="187" t="s">
        <v>174</v>
      </c>
      <c r="BK93" s="189">
        <f>SUM(BK94:BK108)</f>
        <v>0</v>
      </c>
    </row>
    <row r="94" spans="2:65" s="1" customFormat="1" ht="31.5" customHeight="1">
      <c r="B94" s="41"/>
      <c r="C94" s="193" t="s">
        <v>24</v>
      </c>
      <c r="D94" s="193" t="s">
        <v>176</v>
      </c>
      <c r="E94" s="194" t="s">
        <v>3005</v>
      </c>
      <c r="F94" s="195" t="s">
        <v>3006</v>
      </c>
      <c r="G94" s="196" t="s">
        <v>189</v>
      </c>
      <c r="H94" s="197">
        <v>29.25</v>
      </c>
      <c r="I94" s="198"/>
      <c r="J94" s="199">
        <f>ROUND(I94*H94,2)</f>
        <v>0</v>
      </c>
      <c r="K94" s="195" t="s">
        <v>180</v>
      </c>
      <c r="L94" s="61"/>
      <c r="M94" s="200" t="s">
        <v>22</v>
      </c>
      <c r="N94" s="201" t="s">
        <v>48</v>
      </c>
      <c r="O94" s="42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181</v>
      </c>
      <c r="AT94" s="24" t="s">
        <v>176</v>
      </c>
      <c r="AU94" s="24" t="s">
        <v>86</v>
      </c>
      <c r="AY94" s="24" t="s">
        <v>174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24</v>
      </c>
      <c r="BK94" s="204">
        <f>ROUND(I94*H94,2)</f>
        <v>0</v>
      </c>
      <c r="BL94" s="24" t="s">
        <v>181</v>
      </c>
      <c r="BM94" s="24" t="s">
        <v>3007</v>
      </c>
    </row>
    <row r="95" spans="2:65" s="12" customFormat="1" ht="13.5">
      <c r="B95" s="217"/>
      <c r="C95" s="218"/>
      <c r="D95" s="230" t="s">
        <v>191</v>
      </c>
      <c r="E95" s="240" t="s">
        <v>22</v>
      </c>
      <c r="F95" s="241" t="s">
        <v>3008</v>
      </c>
      <c r="G95" s="218"/>
      <c r="H95" s="242">
        <v>29.25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191</v>
      </c>
      <c r="AU95" s="227" t="s">
        <v>86</v>
      </c>
      <c r="AV95" s="12" t="s">
        <v>86</v>
      </c>
      <c r="AW95" s="12" t="s">
        <v>41</v>
      </c>
      <c r="AX95" s="12" t="s">
        <v>24</v>
      </c>
      <c r="AY95" s="227" t="s">
        <v>174</v>
      </c>
    </row>
    <row r="96" spans="2:65" s="1" customFormat="1" ht="44.25" customHeight="1">
      <c r="B96" s="41"/>
      <c r="C96" s="193" t="s">
        <v>86</v>
      </c>
      <c r="D96" s="193" t="s">
        <v>176</v>
      </c>
      <c r="E96" s="194" t="s">
        <v>3009</v>
      </c>
      <c r="F96" s="195" t="s">
        <v>3010</v>
      </c>
      <c r="G96" s="196" t="s">
        <v>189</v>
      </c>
      <c r="H96" s="197">
        <v>29.25</v>
      </c>
      <c r="I96" s="198"/>
      <c r="J96" s="199">
        <f>ROUND(I96*H96,2)</f>
        <v>0</v>
      </c>
      <c r="K96" s="195" t="s">
        <v>180</v>
      </c>
      <c r="L96" s="61"/>
      <c r="M96" s="200" t="s">
        <v>22</v>
      </c>
      <c r="N96" s="201" t="s">
        <v>48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181</v>
      </c>
      <c r="AT96" s="24" t="s">
        <v>176</v>
      </c>
      <c r="AU96" s="24" t="s">
        <v>86</v>
      </c>
      <c r="AY96" s="24" t="s">
        <v>174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181</v>
      </c>
      <c r="BM96" s="24" t="s">
        <v>3011</v>
      </c>
    </row>
    <row r="97" spans="2:65" s="1" customFormat="1" ht="44.25" customHeight="1">
      <c r="B97" s="41"/>
      <c r="C97" s="193" t="s">
        <v>186</v>
      </c>
      <c r="D97" s="193" t="s">
        <v>176</v>
      </c>
      <c r="E97" s="194" t="s">
        <v>3012</v>
      </c>
      <c r="F97" s="195" t="s">
        <v>3013</v>
      </c>
      <c r="G97" s="196" t="s">
        <v>189</v>
      </c>
      <c r="H97" s="197">
        <v>29.25</v>
      </c>
      <c r="I97" s="198"/>
      <c r="J97" s="199">
        <f>ROUND(I97*H97,2)</f>
        <v>0</v>
      </c>
      <c r="K97" s="195" t="s">
        <v>180</v>
      </c>
      <c r="L97" s="61"/>
      <c r="M97" s="200" t="s">
        <v>22</v>
      </c>
      <c r="N97" s="201" t="s">
        <v>48</v>
      </c>
      <c r="O97" s="42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181</v>
      </c>
      <c r="AT97" s="24" t="s">
        <v>176</v>
      </c>
      <c r="AU97" s="24" t="s">
        <v>86</v>
      </c>
      <c r="AY97" s="24" t="s">
        <v>174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24</v>
      </c>
      <c r="BK97" s="204">
        <f>ROUND(I97*H97,2)</f>
        <v>0</v>
      </c>
      <c r="BL97" s="24" t="s">
        <v>181</v>
      </c>
      <c r="BM97" s="24" t="s">
        <v>3014</v>
      </c>
    </row>
    <row r="98" spans="2:65" s="1" customFormat="1" ht="44.25" customHeight="1">
      <c r="B98" s="41"/>
      <c r="C98" s="193" t="s">
        <v>181</v>
      </c>
      <c r="D98" s="193" t="s">
        <v>176</v>
      </c>
      <c r="E98" s="194" t="s">
        <v>3015</v>
      </c>
      <c r="F98" s="195" t="s">
        <v>3016</v>
      </c>
      <c r="G98" s="196" t="s">
        <v>189</v>
      </c>
      <c r="H98" s="197">
        <v>292.5</v>
      </c>
      <c r="I98" s="198"/>
      <c r="J98" s="199">
        <f>ROUND(I98*H98,2)</f>
        <v>0</v>
      </c>
      <c r="K98" s="195" t="s">
        <v>180</v>
      </c>
      <c r="L98" s="61"/>
      <c r="M98" s="200" t="s">
        <v>22</v>
      </c>
      <c r="N98" s="201" t="s">
        <v>48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181</v>
      </c>
      <c r="AT98" s="24" t="s">
        <v>176</v>
      </c>
      <c r="AU98" s="24" t="s">
        <v>86</v>
      </c>
      <c r="AY98" s="24" t="s">
        <v>174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24</v>
      </c>
      <c r="BK98" s="204">
        <f>ROUND(I98*H98,2)</f>
        <v>0</v>
      </c>
      <c r="BL98" s="24" t="s">
        <v>181</v>
      </c>
      <c r="BM98" s="24" t="s">
        <v>3017</v>
      </c>
    </row>
    <row r="99" spans="2:65" s="12" customFormat="1" ht="13.5">
      <c r="B99" s="217"/>
      <c r="C99" s="218"/>
      <c r="D99" s="230" t="s">
        <v>191</v>
      </c>
      <c r="E99" s="240" t="s">
        <v>22</v>
      </c>
      <c r="F99" s="241" t="s">
        <v>3018</v>
      </c>
      <c r="G99" s="218"/>
      <c r="H99" s="242">
        <v>292.5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191</v>
      </c>
      <c r="AU99" s="227" t="s">
        <v>86</v>
      </c>
      <c r="AV99" s="12" t="s">
        <v>86</v>
      </c>
      <c r="AW99" s="12" t="s">
        <v>41</v>
      </c>
      <c r="AX99" s="12" t="s">
        <v>24</v>
      </c>
      <c r="AY99" s="227" t="s">
        <v>174</v>
      </c>
    </row>
    <row r="100" spans="2:65" s="1" customFormat="1" ht="31.5" customHeight="1">
      <c r="B100" s="41"/>
      <c r="C100" s="193" t="s">
        <v>210</v>
      </c>
      <c r="D100" s="193" t="s">
        <v>176</v>
      </c>
      <c r="E100" s="194" t="s">
        <v>3019</v>
      </c>
      <c r="F100" s="195" t="s">
        <v>3020</v>
      </c>
      <c r="G100" s="196" t="s">
        <v>189</v>
      </c>
      <c r="H100" s="197">
        <v>29.25</v>
      </c>
      <c r="I100" s="198"/>
      <c r="J100" s="199">
        <f>ROUND(I100*H100,2)</f>
        <v>0</v>
      </c>
      <c r="K100" s="195" t="s">
        <v>180</v>
      </c>
      <c r="L100" s="61"/>
      <c r="M100" s="200" t="s">
        <v>22</v>
      </c>
      <c r="N100" s="201" t="s">
        <v>48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181</v>
      </c>
      <c r="AT100" s="24" t="s">
        <v>176</v>
      </c>
      <c r="AU100" s="24" t="s">
        <v>86</v>
      </c>
      <c r="AY100" s="24" t="s">
        <v>174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24</v>
      </c>
      <c r="BK100" s="204">
        <f>ROUND(I100*H100,2)</f>
        <v>0</v>
      </c>
      <c r="BL100" s="24" t="s">
        <v>181</v>
      </c>
      <c r="BM100" s="24" t="s">
        <v>3021</v>
      </c>
    </row>
    <row r="101" spans="2:65" s="1" customFormat="1" ht="22.5" customHeight="1">
      <c r="B101" s="41"/>
      <c r="C101" s="193" t="s">
        <v>216</v>
      </c>
      <c r="D101" s="193" t="s">
        <v>176</v>
      </c>
      <c r="E101" s="194" t="s">
        <v>234</v>
      </c>
      <c r="F101" s="195" t="s">
        <v>235</v>
      </c>
      <c r="G101" s="196" t="s">
        <v>189</v>
      </c>
      <c r="H101" s="197">
        <v>0</v>
      </c>
      <c r="I101" s="198"/>
      <c r="J101" s="199">
        <f>ROUND(I101*H101,2)</f>
        <v>0</v>
      </c>
      <c r="K101" s="195" t="s">
        <v>945</v>
      </c>
      <c r="L101" s="61"/>
      <c r="M101" s="200" t="s">
        <v>22</v>
      </c>
      <c r="N101" s="201" t="s">
        <v>48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181</v>
      </c>
      <c r="AT101" s="24" t="s">
        <v>176</v>
      </c>
      <c r="AU101" s="24" t="s">
        <v>86</v>
      </c>
      <c r="AY101" s="24" t="s">
        <v>174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24</v>
      </c>
      <c r="BK101" s="204">
        <f>ROUND(I101*H101,2)</f>
        <v>0</v>
      </c>
      <c r="BL101" s="24" t="s">
        <v>181</v>
      </c>
      <c r="BM101" s="24" t="s">
        <v>3022</v>
      </c>
    </row>
    <row r="102" spans="2:65" s="1" customFormat="1" ht="22.5" customHeight="1">
      <c r="B102" s="41"/>
      <c r="C102" s="193" t="s">
        <v>220</v>
      </c>
      <c r="D102" s="193" t="s">
        <v>176</v>
      </c>
      <c r="E102" s="194" t="s">
        <v>240</v>
      </c>
      <c r="F102" s="195" t="s">
        <v>241</v>
      </c>
      <c r="G102" s="196" t="s">
        <v>242</v>
      </c>
      <c r="H102" s="197">
        <v>29.25</v>
      </c>
      <c r="I102" s="198"/>
      <c r="J102" s="199">
        <f>ROUND(I102*H102,2)</f>
        <v>0</v>
      </c>
      <c r="K102" s="195" t="s">
        <v>180</v>
      </c>
      <c r="L102" s="61"/>
      <c r="M102" s="200" t="s">
        <v>22</v>
      </c>
      <c r="N102" s="201" t="s">
        <v>48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181</v>
      </c>
      <c r="AT102" s="24" t="s">
        <v>176</v>
      </c>
      <c r="AU102" s="24" t="s">
        <v>86</v>
      </c>
      <c r="AY102" s="24" t="s">
        <v>174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24</v>
      </c>
      <c r="BK102" s="204">
        <f>ROUND(I102*H102,2)</f>
        <v>0</v>
      </c>
      <c r="BL102" s="24" t="s">
        <v>181</v>
      </c>
      <c r="BM102" s="24" t="s">
        <v>3023</v>
      </c>
    </row>
    <row r="103" spans="2:65" s="1" customFormat="1" ht="31.5" customHeight="1">
      <c r="B103" s="41"/>
      <c r="C103" s="193" t="s">
        <v>226</v>
      </c>
      <c r="D103" s="193" t="s">
        <v>176</v>
      </c>
      <c r="E103" s="194" t="s">
        <v>2190</v>
      </c>
      <c r="F103" s="195" t="s">
        <v>2191</v>
      </c>
      <c r="G103" s="196" t="s">
        <v>189</v>
      </c>
      <c r="H103" s="197">
        <v>11.25</v>
      </c>
      <c r="I103" s="198"/>
      <c r="J103" s="199">
        <f>ROUND(I103*H103,2)</f>
        <v>0</v>
      </c>
      <c r="K103" s="195" t="s">
        <v>180</v>
      </c>
      <c r="L103" s="61"/>
      <c r="M103" s="200" t="s">
        <v>22</v>
      </c>
      <c r="N103" s="201" t="s">
        <v>48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181</v>
      </c>
      <c r="AT103" s="24" t="s">
        <v>176</v>
      </c>
      <c r="AU103" s="24" t="s">
        <v>86</v>
      </c>
      <c r="AY103" s="24" t="s">
        <v>174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24</v>
      </c>
      <c r="BK103" s="204">
        <f>ROUND(I103*H103,2)</f>
        <v>0</v>
      </c>
      <c r="BL103" s="24" t="s">
        <v>181</v>
      </c>
      <c r="BM103" s="24" t="s">
        <v>3024</v>
      </c>
    </row>
    <row r="104" spans="2:65" s="12" customFormat="1" ht="13.5">
      <c r="B104" s="217"/>
      <c r="C104" s="218"/>
      <c r="D104" s="230" t="s">
        <v>191</v>
      </c>
      <c r="E104" s="240" t="s">
        <v>22</v>
      </c>
      <c r="F104" s="241" t="s">
        <v>3025</v>
      </c>
      <c r="G104" s="218"/>
      <c r="H104" s="242">
        <v>11.25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191</v>
      </c>
      <c r="AU104" s="227" t="s">
        <v>86</v>
      </c>
      <c r="AV104" s="12" t="s">
        <v>86</v>
      </c>
      <c r="AW104" s="12" t="s">
        <v>41</v>
      </c>
      <c r="AX104" s="12" t="s">
        <v>24</v>
      </c>
      <c r="AY104" s="227" t="s">
        <v>174</v>
      </c>
    </row>
    <row r="105" spans="2:65" s="1" customFormat="1" ht="44.25" customHeight="1">
      <c r="B105" s="41"/>
      <c r="C105" s="193" t="s">
        <v>230</v>
      </c>
      <c r="D105" s="193" t="s">
        <v>176</v>
      </c>
      <c r="E105" s="194" t="s">
        <v>3026</v>
      </c>
      <c r="F105" s="195" t="s">
        <v>3027</v>
      </c>
      <c r="G105" s="196" t="s">
        <v>189</v>
      </c>
      <c r="H105" s="197">
        <v>7.0949999999999998</v>
      </c>
      <c r="I105" s="198"/>
      <c r="J105" s="199">
        <f>ROUND(I105*H105,2)</f>
        <v>0</v>
      </c>
      <c r="K105" s="195" t="s">
        <v>180</v>
      </c>
      <c r="L105" s="61"/>
      <c r="M105" s="200" t="s">
        <v>22</v>
      </c>
      <c r="N105" s="201" t="s">
        <v>48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181</v>
      </c>
      <c r="AT105" s="24" t="s">
        <v>176</v>
      </c>
      <c r="AU105" s="24" t="s">
        <v>86</v>
      </c>
      <c r="AY105" s="24" t="s">
        <v>174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181</v>
      </c>
      <c r="BM105" s="24" t="s">
        <v>3028</v>
      </c>
    </row>
    <row r="106" spans="2:65" s="12" customFormat="1" ht="13.5">
      <c r="B106" s="217"/>
      <c r="C106" s="218"/>
      <c r="D106" s="230" t="s">
        <v>191</v>
      </c>
      <c r="E106" s="240" t="s">
        <v>22</v>
      </c>
      <c r="F106" s="241" t="s">
        <v>3029</v>
      </c>
      <c r="G106" s="218"/>
      <c r="H106" s="242">
        <v>7.0949999999999998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191</v>
      </c>
      <c r="AU106" s="227" t="s">
        <v>86</v>
      </c>
      <c r="AV106" s="12" t="s">
        <v>86</v>
      </c>
      <c r="AW106" s="12" t="s">
        <v>41</v>
      </c>
      <c r="AX106" s="12" t="s">
        <v>24</v>
      </c>
      <c r="AY106" s="227" t="s">
        <v>174</v>
      </c>
    </row>
    <row r="107" spans="2:65" s="1" customFormat="1" ht="44.25" customHeight="1">
      <c r="B107" s="41"/>
      <c r="C107" s="245" t="s">
        <v>29</v>
      </c>
      <c r="D107" s="245" t="s">
        <v>253</v>
      </c>
      <c r="E107" s="246" t="s">
        <v>3030</v>
      </c>
      <c r="F107" s="247" t="s">
        <v>3031</v>
      </c>
      <c r="G107" s="248" t="s">
        <v>242</v>
      </c>
      <c r="H107" s="249">
        <v>12.771000000000001</v>
      </c>
      <c r="I107" s="250"/>
      <c r="J107" s="251">
        <f>ROUND(I107*H107,2)</f>
        <v>0</v>
      </c>
      <c r="K107" s="247" t="s">
        <v>180</v>
      </c>
      <c r="L107" s="252"/>
      <c r="M107" s="253" t="s">
        <v>22</v>
      </c>
      <c r="N107" s="254" t="s">
        <v>48</v>
      </c>
      <c r="O107" s="42"/>
      <c r="P107" s="202">
        <f>O107*H107</f>
        <v>0</v>
      </c>
      <c r="Q107" s="202">
        <v>1</v>
      </c>
      <c r="R107" s="202">
        <f>Q107*H107</f>
        <v>12.771000000000001</v>
      </c>
      <c r="S107" s="202">
        <v>0</v>
      </c>
      <c r="T107" s="203">
        <f>S107*H107</f>
        <v>0</v>
      </c>
      <c r="AR107" s="24" t="s">
        <v>226</v>
      </c>
      <c r="AT107" s="24" t="s">
        <v>253</v>
      </c>
      <c r="AU107" s="24" t="s">
        <v>86</v>
      </c>
      <c r="AY107" s="24" t="s">
        <v>174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181</v>
      </c>
      <c r="BM107" s="24" t="s">
        <v>3032</v>
      </c>
    </row>
    <row r="108" spans="2:65" s="12" customFormat="1" ht="13.5">
      <c r="B108" s="217"/>
      <c r="C108" s="218"/>
      <c r="D108" s="207" t="s">
        <v>191</v>
      </c>
      <c r="E108" s="219" t="s">
        <v>22</v>
      </c>
      <c r="F108" s="220" t="s">
        <v>3033</v>
      </c>
      <c r="G108" s="218"/>
      <c r="H108" s="221">
        <v>12.771000000000001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191</v>
      </c>
      <c r="AU108" s="227" t="s">
        <v>86</v>
      </c>
      <c r="AV108" s="12" t="s">
        <v>86</v>
      </c>
      <c r="AW108" s="12" t="s">
        <v>41</v>
      </c>
      <c r="AX108" s="12" t="s">
        <v>24</v>
      </c>
      <c r="AY108" s="227" t="s">
        <v>174</v>
      </c>
    </row>
    <row r="109" spans="2:65" s="10" customFormat="1" ht="29.85" customHeight="1">
      <c r="B109" s="176"/>
      <c r="C109" s="177"/>
      <c r="D109" s="190" t="s">
        <v>76</v>
      </c>
      <c r="E109" s="191" t="s">
        <v>181</v>
      </c>
      <c r="F109" s="191" t="s">
        <v>580</v>
      </c>
      <c r="G109" s="177"/>
      <c r="H109" s="177"/>
      <c r="I109" s="180"/>
      <c r="J109" s="192">
        <f>BK109</f>
        <v>0</v>
      </c>
      <c r="K109" s="177"/>
      <c r="L109" s="182"/>
      <c r="M109" s="183"/>
      <c r="N109" s="184"/>
      <c r="O109" s="184"/>
      <c r="P109" s="185">
        <f>SUM(P110:P111)</f>
        <v>0</v>
      </c>
      <c r="Q109" s="184"/>
      <c r="R109" s="185">
        <f>SUM(R110:R111)</f>
        <v>0</v>
      </c>
      <c r="S109" s="184"/>
      <c r="T109" s="186">
        <f>SUM(T110:T111)</f>
        <v>0</v>
      </c>
      <c r="AR109" s="187" t="s">
        <v>24</v>
      </c>
      <c r="AT109" s="188" t="s">
        <v>76</v>
      </c>
      <c r="AU109" s="188" t="s">
        <v>24</v>
      </c>
      <c r="AY109" s="187" t="s">
        <v>174</v>
      </c>
      <c r="BK109" s="189">
        <f>SUM(BK110:BK111)</f>
        <v>0</v>
      </c>
    </row>
    <row r="110" spans="2:65" s="1" customFormat="1" ht="31.5" customHeight="1">
      <c r="B110" s="41"/>
      <c r="C110" s="193" t="s">
        <v>239</v>
      </c>
      <c r="D110" s="193" t="s">
        <v>176</v>
      </c>
      <c r="E110" s="194" t="s">
        <v>3034</v>
      </c>
      <c r="F110" s="195" t="s">
        <v>3035</v>
      </c>
      <c r="G110" s="196" t="s">
        <v>189</v>
      </c>
      <c r="H110" s="197">
        <v>4.5</v>
      </c>
      <c r="I110" s="198"/>
      <c r="J110" s="199">
        <f>ROUND(I110*H110,2)</f>
        <v>0</v>
      </c>
      <c r="K110" s="195" t="s">
        <v>180</v>
      </c>
      <c r="L110" s="61"/>
      <c r="M110" s="200" t="s">
        <v>22</v>
      </c>
      <c r="N110" s="201" t="s">
        <v>48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181</v>
      </c>
      <c r="AT110" s="24" t="s">
        <v>176</v>
      </c>
      <c r="AU110" s="24" t="s">
        <v>86</v>
      </c>
      <c r="AY110" s="24" t="s">
        <v>174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181</v>
      </c>
      <c r="BM110" s="24" t="s">
        <v>3036</v>
      </c>
    </row>
    <row r="111" spans="2:65" s="12" customFormat="1" ht="13.5">
      <c r="B111" s="217"/>
      <c r="C111" s="218"/>
      <c r="D111" s="207" t="s">
        <v>191</v>
      </c>
      <c r="E111" s="219" t="s">
        <v>22</v>
      </c>
      <c r="F111" s="220" t="s">
        <v>3037</v>
      </c>
      <c r="G111" s="218"/>
      <c r="H111" s="221">
        <v>4.5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191</v>
      </c>
      <c r="AU111" s="227" t="s">
        <v>86</v>
      </c>
      <c r="AV111" s="12" t="s">
        <v>86</v>
      </c>
      <c r="AW111" s="12" t="s">
        <v>41</v>
      </c>
      <c r="AX111" s="12" t="s">
        <v>24</v>
      </c>
      <c r="AY111" s="227" t="s">
        <v>174</v>
      </c>
    </row>
    <row r="112" spans="2:65" s="10" customFormat="1" ht="29.85" customHeight="1">
      <c r="B112" s="176"/>
      <c r="C112" s="177"/>
      <c r="D112" s="190" t="s">
        <v>76</v>
      </c>
      <c r="E112" s="191" t="s">
        <v>226</v>
      </c>
      <c r="F112" s="191" t="s">
        <v>982</v>
      </c>
      <c r="G112" s="177"/>
      <c r="H112" s="177"/>
      <c r="I112" s="180"/>
      <c r="J112" s="192">
        <f>BK112</f>
        <v>0</v>
      </c>
      <c r="K112" s="177"/>
      <c r="L112" s="182"/>
      <c r="M112" s="183"/>
      <c r="N112" s="184"/>
      <c r="O112" s="184"/>
      <c r="P112" s="185">
        <f>SUM(P113:P120)</f>
        <v>0</v>
      </c>
      <c r="Q112" s="184"/>
      <c r="R112" s="185">
        <f>SUM(R113:R120)</f>
        <v>0.46577999999999992</v>
      </c>
      <c r="S112" s="184"/>
      <c r="T112" s="186">
        <f>SUM(T113:T120)</f>
        <v>0</v>
      </c>
      <c r="AR112" s="187" t="s">
        <v>24</v>
      </c>
      <c r="AT112" s="188" t="s">
        <v>76</v>
      </c>
      <c r="AU112" s="188" t="s">
        <v>24</v>
      </c>
      <c r="AY112" s="187" t="s">
        <v>174</v>
      </c>
      <c r="BK112" s="189">
        <f>SUM(BK113:BK120)</f>
        <v>0</v>
      </c>
    </row>
    <row r="113" spans="2:65" s="1" customFormat="1" ht="22.5" customHeight="1">
      <c r="B113" s="41"/>
      <c r="C113" s="193" t="s">
        <v>244</v>
      </c>
      <c r="D113" s="193" t="s">
        <v>176</v>
      </c>
      <c r="E113" s="194" t="s">
        <v>3038</v>
      </c>
      <c r="F113" s="195" t="s">
        <v>3039</v>
      </c>
      <c r="G113" s="196" t="s">
        <v>551</v>
      </c>
      <c r="H113" s="197">
        <v>50</v>
      </c>
      <c r="I113" s="198"/>
      <c r="J113" s="199">
        <f t="shared" ref="J113:J120" si="0">ROUND(I113*H113,2)</f>
        <v>0</v>
      </c>
      <c r="K113" s="195" t="s">
        <v>180</v>
      </c>
      <c r="L113" s="61"/>
      <c r="M113" s="200" t="s">
        <v>22</v>
      </c>
      <c r="N113" s="201" t="s">
        <v>48</v>
      </c>
      <c r="O113" s="42"/>
      <c r="P113" s="202">
        <f t="shared" ref="P113:P120" si="1">O113*H113</f>
        <v>0</v>
      </c>
      <c r="Q113" s="202">
        <v>7.2000000000000005E-4</v>
      </c>
      <c r="R113" s="202">
        <f t="shared" ref="R113:R120" si="2">Q113*H113</f>
        <v>3.6000000000000004E-2</v>
      </c>
      <c r="S113" s="202">
        <v>0</v>
      </c>
      <c r="T113" s="203">
        <f t="shared" ref="T113:T120" si="3">S113*H113</f>
        <v>0</v>
      </c>
      <c r="AR113" s="24" t="s">
        <v>181</v>
      </c>
      <c r="AT113" s="24" t="s">
        <v>176</v>
      </c>
      <c r="AU113" s="24" t="s">
        <v>86</v>
      </c>
      <c r="AY113" s="24" t="s">
        <v>174</v>
      </c>
      <c r="BE113" s="204">
        <f t="shared" ref="BE113:BE120" si="4">IF(N113="základní",J113,0)</f>
        <v>0</v>
      </c>
      <c r="BF113" s="204">
        <f t="shared" ref="BF113:BF120" si="5">IF(N113="snížená",J113,0)</f>
        <v>0</v>
      </c>
      <c r="BG113" s="204">
        <f t="shared" ref="BG113:BG120" si="6">IF(N113="zákl. přenesená",J113,0)</f>
        <v>0</v>
      </c>
      <c r="BH113" s="204">
        <f t="shared" ref="BH113:BH120" si="7">IF(N113="sníž. přenesená",J113,0)</f>
        <v>0</v>
      </c>
      <c r="BI113" s="204">
        <f t="shared" ref="BI113:BI120" si="8">IF(N113="nulová",J113,0)</f>
        <v>0</v>
      </c>
      <c r="BJ113" s="24" t="s">
        <v>24</v>
      </c>
      <c r="BK113" s="204">
        <f t="shared" ref="BK113:BK120" si="9">ROUND(I113*H113,2)</f>
        <v>0</v>
      </c>
      <c r="BL113" s="24" t="s">
        <v>181</v>
      </c>
      <c r="BM113" s="24" t="s">
        <v>3040</v>
      </c>
    </row>
    <row r="114" spans="2:65" s="1" customFormat="1" ht="44.25" customHeight="1">
      <c r="B114" s="41"/>
      <c r="C114" s="245" t="s">
        <v>248</v>
      </c>
      <c r="D114" s="245" t="s">
        <v>253</v>
      </c>
      <c r="E114" s="246" t="s">
        <v>3041</v>
      </c>
      <c r="F114" s="247" t="s">
        <v>3042</v>
      </c>
      <c r="G114" s="248" t="s">
        <v>551</v>
      </c>
      <c r="H114" s="249">
        <v>50</v>
      </c>
      <c r="I114" s="250"/>
      <c r="J114" s="251">
        <f t="shared" si="0"/>
        <v>0</v>
      </c>
      <c r="K114" s="247" t="s">
        <v>180</v>
      </c>
      <c r="L114" s="252"/>
      <c r="M114" s="253" t="s">
        <v>22</v>
      </c>
      <c r="N114" s="254" t="s">
        <v>48</v>
      </c>
      <c r="O114" s="42"/>
      <c r="P114" s="202">
        <f t="shared" si="1"/>
        <v>0</v>
      </c>
      <c r="Q114" s="202">
        <v>8.2199999999999999E-3</v>
      </c>
      <c r="R114" s="202">
        <f t="shared" si="2"/>
        <v>0.41099999999999998</v>
      </c>
      <c r="S114" s="202">
        <v>0</v>
      </c>
      <c r="T114" s="203">
        <f t="shared" si="3"/>
        <v>0</v>
      </c>
      <c r="AR114" s="24" t="s">
        <v>226</v>
      </c>
      <c r="AT114" s="24" t="s">
        <v>253</v>
      </c>
      <c r="AU114" s="24" t="s">
        <v>86</v>
      </c>
      <c r="AY114" s="24" t="s">
        <v>174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4" t="s">
        <v>24</v>
      </c>
      <c r="BK114" s="204">
        <f t="shared" si="9"/>
        <v>0</v>
      </c>
      <c r="BL114" s="24" t="s">
        <v>181</v>
      </c>
      <c r="BM114" s="24" t="s">
        <v>3043</v>
      </c>
    </row>
    <row r="115" spans="2:65" s="1" customFormat="1" ht="22.5" customHeight="1">
      <c r="B115" s="41"/>
      <c r="C115" s="193" t="s">
        <v>252</v>
      </c>
      <c r="D115" s="193" t="s">
        <v>176</v>
      </c>
      <c r="E115" s="194" t="s">
        <v>3044</v>
      </c>
      <c r="F115" s="195" t="s">
        <v>3045</v>
      </c>
      <c r="G115" s="196" t="s">
        <v>1427</v>
      </c>
      <c r="H115" s="197">
        <v>4</v>
      </c>
      <c r="I115" s="198"/>
      <c r="J115" s="199">
        <f t="shared" si="0"/>
        <v>0</v>
      </c>
      <c r="K115" s="195" t="s">
        <v>22</v>
      </c>
      <c r="L115" s="61"/>
      <c r="M115" s="200" t="s">
        <v>22</v>
      </c>
      <c r="N115" s="201" t="s">
        <v>48</v>
      </c>
      <c r="O115" s="42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AR115" s="24" t="s">
        <v>181</v>
      </c>
      <c r="AT115" s="24" t="s">
        <v>176</v>
      </c>
      <c r="AU115" s="24" t="s">
        <v>86</v>
      </c>
      <c r="AY115" s="24" t="s">
        <v>174</v>
      </c>
      <c r="BE115" s="204">
        <f t="shared" si="4"/>
        <v>0</v>
      </c>
      <c r="BF115" s="204">
        <f t="shared" si="5"/>
        <v>0</v>
      </c>
      <c r="BG115" s="204">
        <f t="shared" si="6"/>
        <v>0</v>
      </c>
      <c r="BH115" s="204">
        <f t="shared" si="7"/>
        <v>0</v>
      </c>
      <c r="BI115" s="204">
        <f t="shared" si="8"/>
        <v>0</v>
      </c>
      <c r="BJ115" s="24" t="s">
        <v>24</v>
      </c>
      <c r="BK115" s="204">
        <f t="shared" si="9"/>
        <v>0</v>
      </c>
      <c r="BL115" s="24" t="s">
        <v>181</v>
      </c>
      <c r="BM115" s="24" t="s">
        <v>3046</v>
      </c>
    </row>
    <row r="116" spans="2:65" s="1" customFormat="1" ht="22.5" customHeight="1">
      <c r="B116" s="41"/>
      <c r="C116" s="245" t="s">
        <v>10</v>
      </c>
      <c r="D116" s="245" t="s">
        <v>253</v>
      </c>
      <c r="E116" s="246" t="s">
        <v>3047</v>
      </c>
      <c r="F116" s="247" t="s">
        <v>3048</v>
      </c>
      <c r="G116" s="248" t="s">
        <v>22</v>
      </c>
      <c r="H116" s="249">
        <v>4</v>
      </c>
      <c r="I116" s="250"/>
      <c r="J116" s="251">
        <f t="shared" si="0"/>
        <v>0</v>
      </c>
      <c r="K116" s="247" t="s">
        <v>22</v>
      </c>
      <c r="L116" s="252"/>
      <c r="M116" s="253" t="s">
        <v>22</v>
      </c>
      <c r="N116" s="254" t="s">
        <v>48</v>
      </c>
      <c r="O116" s="42"/>
      <c r="P116" s="202">
        <f t="shared" si="1"/>
        <v>0</v>
      </c>
      <c r="Q116" s="202">
        <v>0</v>
      </c>
      <c r="R116" s="202">
        <f t="shared" si="2"/>
        <v>0</v>
      </c>
      <c r="S116" s="202">
        <v>0</v>
      </c>
      <c r="T116" s="203">
        <f t="shared" si="3"/>
        <v>0</v>
      </c>
      <c r="AR116" s="24" t="s">
        <v>226</v>
      </c>
      <c r="AT116" s="24" t="s">
        <v>253</v>
      </c>
      <c r="AU116" s="24" t="s">
        <v>86</v>
      </c>
      <c r="AY116" s="24" t="s">
        <v>174</v>
      </c>
      <c r="BE116" s="204">
        <f t="shared" si="4"/>
        <v>0</v>
      </c>
      <c r="BF116" s="204">
        <f t="shared" si="5"/>
        <v>0</v>
      </c>
      <c r="BG116" s="204">
        <f t="shared" si="6"/>
        <v>0</v>
      </c>
      <c r="BH116" s="204">
        <f t="shared" si="7"/>
        <v>0</v>
      </c>
      <c r="BI116" s="204">
        <f t="shared" si="8"/>
        <v>0</v>
      </c>
      <c r="BJ116" s="24" t="s">
        <v>24</v>
      </c>
      <c r="BK116" s="204">
        <f t="shared" si="9"/>
        <v>0</v>
      </c>
      <c r="BL116" s="24" t="s">
        <v>181</v>
      </c>
      <c r="BM116" s="24" t="s">
        <v>3049</v>
      </c>
    </row>
    <row r="117" spans="2:65" s="1" customFormat="1" ht="22.5" customHeight="1">
      <c r="B117" s="41"/>
      <c r="C117" s="193" t="s">
        <v>269</v>
      </c>
      <c r="D117" s="193" t="s">
        <v>176</v>
      </c>
      <c r="E117" s="194" t="s">
        <v>3050</v>
      </c>
      <c r="F117" s="195" t="s">
        <v>3051</v>
      </c>
      <c r="G117" s="196" t="s">
        <v>179</v>
      </c>
      <c r="H117" s="197">
        <v>2</v>
      </c>
      <c r="I117" s="198"/>
      <c r="J117" s="199">
        <f t="shared" si="0"/>
        <v>0</v>
      </c>
      <c r="K117" s="195" t="s">
        <v>180</v>
      </c>
      <c r="L117" s="61"/>
      <c r="M117" s="200" t="s">
        <v>22</v>
      </c>
      <c r="N117" s="201" t="s">
        <v>48</v>
      </c>
      <c r="O117" s="42"/>
      <c r="P117" s="202">
        <f t="shared" si="1"/>
        <v>0</v>
      </c>
      <c r="Q117" s="202">
        <v>4.2900000000000004E-3</v>
      </c>
      <c r="R117" s="202">
        <f t="shared" si="2"/>
        <v>8.5800000000000008E-3</v>
      </c>
      <c r="S117" s="202">
        <v>0</v>
      </c>
      <c r="T117" s="203">
        <f t="shared" si="3"/>
        <v>0</v>
      </c>
      <c r="AR117" s="24" t="s">
        <v>181</v>
      </c>
      <c r="AT117" s="24" t="s">
        <v>176</v>
      </c>
      <c r="AU117" s="24" t="s">
        <v>86</v>
      </c>
      <c r="AY117" s="24" t="s">
        <v>174</v>
      </c>
      <c r="BE117" s="204">
        <f t="shared" si="4"/>
        <v>0</v>
      </c>
      <c r="BF117" s="204">
        <f t="shared" si="5"/>
        <v>0</v>
      </c>
      <c r="BG117" s="204">
        <f t="shared" si="6"/>
        <v>0</v>
      </c>
      <c r="BH117" s="204">
        <f t="shared" si="7"/>
        <v>0</v>
      </c>
      <c r="BI117" s="204">
        <f t="shared" si="8"/>
        <v>0</v>
      </c>
      <c r="BJ117" s="24" t="s">
        <v>24</v>
      </c>
      <c r="BK117" s="204">
        <f t="shared" si="9"/>
        <v>0</v>
      </c>
      <c r="BL117" s="24" t="s">
        <v>181</v>
      </c>
      <c r="BM117" s="24" t="s">
        <v>3052</v>
      </c>
    </row>
    <row r="118" spans="2:65" s="1" customFormat="1" ht="22.5" customHeight="1">
      <c r="B118" s="41"/>
      <c r="C118" s="245" t="s">
        <v>275</v>
      </c>
      <c r="D118" s="245" t="s">
        <v>253</v>
      </c>
      <c r="E118" s="246" t="s">
        <v>3053</v>
      </c>
      <c r="F118" s="247" t="s">
        <v>3054</v>
      </c>
      <c r="G118" s="248" t="s">
        <v>179</v>
      </c>
      <c r="H118" s="249">
        <v>2</v>
      </c>
      <c r="I118" s="250"/>
      <c r="J118" s="251">
        <f t="shared" si="0"/>
        <v>0</v>
      </c>
      <c r="K118" s="247" t="s">
        <v>180</v>
      </c>
      <c r="L118" s="252"/>
      <c r="M118" s="253" t="s">
        <v>22</v>
      </c>
      <c r="N118" s="254" t="s">
        <v>48</v>
      </c>
      <c r="O118" s="42"/>
      <c r="P118" s="202">
        <f t="shared" si="1"/>
        <v>0</v>
      </c>
      <c r="Q118" s="202">
        <v>3.5999999999999999E-3</v>
      </c>
      <c r="R118" s="202">
        <f t="shared" si="2"/>
        <v>7.1999999999999998E-3</v>
      </c>
      <c r="S118" s="202">
        <v>0</v>
      </c>
      <c r="T118" s="203">
        <f t="shared" si="3"/>
        <v>0</v>
      </c>
      <c r="AR118" s="24" t="s">
        <v>226</v>
      </c>
      <c r="AT118" s="24" t="s">
        <v>253</v>
      </c>
      <c r="AU118" s="24" t="s">
        <v>86</v>
      </c>
      <c r="AY118" s="24" t="s">
        <v>174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24" t="s">
        <v>24</v>
      </c>
      <c r="BK118" s="204">
        <f t="shared" si="9"/>
        <v>0</v>
      </c>
      <c r="BL118" s="24" t="s">
        <v>181</v>
      </c>
      <c r="BM118" s="24" t="s">
        <v>3055</v>
      </c>
    </row>
    <row r="119" spans="2:65" s="1" customFormat="1" ht="22.5" customHeight="1">
      <c r="B119" s="41"/>
      <c r="C119" s="193" t="s">
        <v>282</v>
      </c>
      <c r="D119" s="193" t="s">
        <v>176</v>
      </c>
      <c r="E119" s="194" t="s">
        <v>3056</v>
      </c>
      <c r="F119" s="195" t="s">
        <v>3057</v>
      </c>
      <c r="G119" s="196" t="s">
        <v>551</v>
      </c>
      <c r="H119" s="197">
        <v>50</v>
      </c>
      <c r="I119" s="198"/>
      <c r="J119" s="199">
        <f t="shared" si="0"/>
        <v>0</v>
      </c>
      <c r="K119" s="195" t="s">
        <v>180</v>
      </c>
      <c r="L119" s="61"/>
      <c r="M119" s="200" t="s">
        <v>22</v>
      </c>
      <c r="N119" s="201" t="s">
        <v>48</v>
      </c>
      <c r="O119" s="42"/>
      <c r="P119" s="202">
        <f t="shared" si="1"/>
        <v>0</v>
      </c>
      <c r="Q119" s="202">
        <v>0</v>
      </c>
      <c r="R119" s="202">
        <f t="shared" si="2"/>
        <v>0</v>
      </c>
      <c r="S119" s="202">
        <v>0</v>
      </c>
      <c r="T119" s="203">
        <f t="shared" si="3"/>
        <v>0</v>
      </c>
      <c r="AR119" s="24" t="s">
        <v>181</v>
      </c>
      <c r="AT119" s="24" t="s">
        <v>176</v>
      </c>
      <c r="AU119" s="24" t="s">
        <v>86</v>
      </c>
      <c r="AY119" s="24" t="s">
        <v>174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24" t="s">
        <v>24</v>
      </c>
      <c r="BK119" s="204">
        <f t="shared" si="9"/>
        <v>0</v>
      </c>
      <c r="BL119" s="24" t="s">
        <v>181</v>
      </c>
      <c r="BM119" s="24" t="s">
        <v>3058</v>
      </c>
    </row>
    <row r="120" spans="2:65" s="1" customFormat="1" ht="22.5" customHeight="1">
      <c r="B120" s="41"/>
      <c r="C120" s="193" t="s">
        <v>291</v>
      </c>
      <c r="D120" s="193" t="s">
        <v>176</v>
      </c>
      <c r="E120" s="194" t="s">
        <v>3059</v>
      </c>
      <c r="F120" s="195" t="s">
        <v>3060</v>
      </c>
      <c r="G120" s="196" t="s">
        <v>551</v>
      </c>
      <c r="H120" s="197">
        <v>50</v>
      </c>
      <c r="I120" s="198"/>
      <c r="J120" s="199">
        <f t="shared" si="0"/>
        <v>0</v>
      </c>
      <c r="K120" s="195" t="s">
        <v>180</v>
      </c>
      <c r="L120" s="61"/>
      <c r="M120" s="200" t="s">
        <v>22</v>
      </c>
      <c r="N120" s="201" t="s">
        <v>48</v>
      </c>
      <c r="O120" s="42"/>
      <c r="P120" s="202">
        <f t="shared" si="1"/>
        <v>0</v>
      </c>
      <c r="Q120" s="202">
        <v>6.0000000000000002E-5</v>
      </c>
      <c r="R120" s="202">
        <f t="shared" si="2"/>
        <v>3.0000000000000001E-3</v>
      </c>
      <c r="S120" s="202">
        <v>0</v>
      </c>
      <c r="T120" s="203">
        <f t="shared" si="3"/>
        <v>0</v>
      </c>
      <c r="AR120" s="24" t="s">
        <v>181</v>
      </c>
      <c r="AT120" s="24" t="s">
        <v>176</v>
      </c>
      <c r="AU120" s="24" t="s">
        <v>86</v>
      </c>
      <c r="AY120" s="24" t="s">
        <v>174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24" t="s">
        <v>24</v>
      </c>
      <c r="BK120" s="204">
        <f t="shared" si="9"/>
        <v>0</v>
      </c>
      <c r="BL120" s="24" t="s">
        <v>181</v>
      </c>
      <c r="BM120" s="24" t="s">
        <v>3061</v>
      </c>
    </row>
    <row r="121" spans="2:65" s="10" customFormat="1" ht="37.35" customHeight="1">
      <c r="B121" s="176"/>
      <c r="C121" s="177"/>
      <c r="D121" s="178" t="s">
        <v>76</v>
      </c>
      <c r="E121" s="179" t="s">
        <v>1098</v>
      </c>
      <c r="F121" s="179" t="s">
        <v>1099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P122+P133+P144+P157+P184+P205</f>
        <v>0</v>
      </c>
      <c r="Q121" s="184"/>
      <c r="R121" s="185">
        <f>R122+R133+R144+R157+R184+R205</f>
        <v>1.333664</v>
      </c>
      <c r="S121" s="184"/>
      <c r="T121" s="186">
        <f>T122+T133+T144+T157+T184+T205</f>
        <v>0</v>
      </c>
      <c r="AR121" s="187" t="s">
        <v>86</v>
      </c>
      <c r="AT121" s="188" t="s">
        <v>76</v>
      </c>
      <c r="AU121" s="188" t="s">
        <v>77</v>
      </c>
      <c r="AY121" s="187" t="s">
        <v>174</v>
      </c>
      <c r="BK121" s="189">
        <f>BK122+BK133+BK144+BK157+BK184+BK205</f>
        <v>0</v>
      </c>
    </row>
    <row r="122" spans="2:65" s="10" customFormat="1" ht="19.899999999999999" customHeight="1">
      <c r="B122" s="176"/>
      <c r="C122" s="177"/>
      <c r="D122" s="190" t="s">
        <v>76</v>
      </c>
      <c r="E122" s="191" t="s">
        <v>1193</v>
      </c>
      <c r="F122" s="191" t="s">
        <v>1194</v>
      </c>
      <c r="G122" s="177"/>
      <c r="H122" s="177"/>
      <c r="I122" s="180"/>
      <c r="J122" s="192">
        <f>BK122</f>
        <v>0</v>
      </c>
      <c r="K122" s="177"/>
      <c r="L122" s="182"/>
      <c r="M122" s="183"/>
      <c r="N122" s="184"/>
      <c r="O122" s="184"/>
      <c r="P122" s="185">
        <f>SUM(P123:P132)</f>
        <v>0</v>
      </c>
      <c r="Q122" s="184"/>
      <c r="R122" s="185">
        <f>SUM(R123:R132)</f>
        <v>3.4093999999999999E-2</v>
      </c>
      <c r="S122" s="184"/>
      <c r="T122" s="186">
        <f>SUM(T123:T132)</f>
        <v>0</v>
      </c>
      <c r="AR122" s="187" t="s">
        <v>86</v>
      </c>
      <c r="AT122" s="188" t="s">
        <v>76</v>
      </c>
      <c r="AU122" s="188" t="s">
        <v>24</v>
      </c>
      <c r="AY122" s="187" t="s">
        <v>174</v>
      </c>
      <c r="BK122" s="189">
        <f>SUM(BK123:BK132)</f>
        <v>0</v>
      </c>
    </row>
    <row r="123" spans="2:65" s="1" customFormat="1" ht="31.5" customHeight="1">
      <c r="B123" s="41"/>
      <c r="C123" s="193" t="s">
        <v>296</v>
      </c>
      <c r="D123" s="193" t="s">
        <v>176</v>
      </c>
      <c r="E123" s="194" t="s">
        <v>3062</v>
      </c>
      <c r="F123" s="195" t="s">
        <v>3063</v>
      </c>
      <c r="G123" s="196" t="s">
        <v>223</v>
      </c>
      <c r="H123" s="197">
        <v>2</v>
      </c>
      <c r="I123" s="198"/>
      <c r="J123" s="199">
        <f>ROUND(I123*H123,2)</f>
        <v>0</v>
      </c>
      <c r="K123" s="195" t="s">
        <v>180</v>
      </c>
      <c r="L123" s="61"/>
      <c r="M123" s="200" t="s">
        <v>22</v>
      </c>
      <c r="N123" s="201" t="s">
        <v>48</v>
      </c>
      <c r="O123" s="42"/>
      <c r="P123" s="202">
        <f>O123*H123</f>
        <v>0</v>
      </c>
      <c r="Q123" s="202">
        <v>3.8000000000000002E-4</v>
      </c>
      <c r="R123" s="202">
        <f>Q123*H123</f>
        <v>7.6000000000000004E-4</v>
      </c>
      <c r="S123" s="202">
        <v>0</v>
      </c>
      <c r="T123" s="203">
        <f>S123*H123</f>
        <v>0</v>
      </c>
      <c r="AR123" s="24" t="s">
        <v>269</v>
      </c>
      <c r="AT123" s="24" t="s">
        <v>176</v>
      </c>
      <c r="AU123" s="24" t="s">
        <v>86</v>
      </c>
      <c r="AY123" s="24" t="s">
        <v>174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24</v>
      </c>
      <c r="BK123" s="204">
        <f>ROUND(I123*H123,2)</f>
        <v>0</v>
      </c>
      <c r="BL123" s="24" t="s">
        <v>269</v>
      </c>
      <c r="BM123" s="24" t="s">
        <v>3064</v>
      </c>
    </row>
    <row r="124" spans="2:65" s="1" customFormat="1" ht="57" customHeight="1">
      <c r="B124" s="41"/>
      <c r="C124" s="245" t="s">
        <v>9</v>
      </c>
      <c r="D124" s="245" t="s">
        <v>253</v>
      </c>
      <c r="E124" s="246" t="s">
        <v>2561</v>
      </c>
      <c r="F124" s="247" t="s">
        <v>2562</v>
      </c>
      <c r="G124" s="248" t="s">
        <v>223</v>
      </c>
      <c r="H124" s="249">
        <v>2</v>
      </c>
      <c r="I124" s="250"/>
      <c r="J124" s="251">
        <f>ROUND(I124*H124,2)</f>
        <v>0</v>
      </c>
      <c r="K124" s="247" t="s">
        <v>180</v>
      </c>
      <c r="L124" s="252"/>
      <c r="M124" s="253" t="s">
        <v>22</v>
      </c>
      <c r="N124" s="254" t="s">
        <v>48</v>
      </c>
      <c r="O124" s="42"/>
      <c r="P124" s="202">
        <f>O124*H124</f>
        <v>0</v>
      </c>
      <c r="Q124" s="202">
        <v>3.2000000000000002E-3</v>
      </c>
      <c r="R124" s="202">
        <f>Q124*H124</f>
        <v>6.4000000000000003E-3</v>
      </c>
      <c r="S124" s="202">
        <v>0</v>
      </c>
      <c r="T124" s="203">
        <f>S124*H124</f>
        <v>0</v>
      </c>
      <c r="AR124" s="24" t="s">
        <v>385</v>
      </c>
      <c r="AT124" s="24" t="s">
        <v>253</v>
      </c>
      <c r="AU124" s="24" t="s">
        <v>86</v>
      </c>
      <c r="AY124" s="24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24</v>
      </c>
      <c r="BK124" s="204">
        <f>ROUND(I124*H124,2)</f>
        <v>0</v>
      </c>
      <c r="BL124" s="24" t="s">
        <v>269</v>
      </c>
      <c r="BM124" s="24" t="s">
        <v>3065</v>
      </c>
    </row>
    <row r="125" spans="2:65" s="1" customFormat="1" ht="44.25" customHeight="1">
      <c r="B125" s="41"/>
      <c r="C125" s="193" t="s">
        <v>327</v>
      </c>
      <c r="D125" s="193" t="s">
        <v>176</v>
      </c>
      <c r="E125" s="194" t="s">
        <v>3066</v>
      </c>
      <c r="F125" s="195" t="s">
        <v>3067</v>
      </c>
      <c r="G125" s="196" t="s">
        <v>551</v>
      </c>
      <c r="H125" s="197">
        <v>255</v>
      </c>
      <c r="I125" s="198"/>
      <c r="J125" s="199">
        <f>ROUND(I125*H125,2)</f>
        <v>0</v>
      </c>
      <c r="K125" s="195" t="s">
        <v>180</v>
      </c>
      <c r="L125" s="61"/>
      <c r="M125" s="200" t="s">
        <v>22</v>
      </c>
      <c r="N125" s="201" t="s">
        <v>48</v>
      </c>
      <c r="O125" s="4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4" t="s">
        <v>269</v>
      </c>
      <c r="AT125" s="24" t="s">
        <v>176</v>
      </c>
      <c r="AU125" s="24" t="s">
        <v>86</v>
      </c>
      <c r="AY125" s="24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269</v>
      </c>
      <c r="BM125" s="24" t="s">
        <v>3068</v>
      </c>
    </row>
    <row r="126" spans="2:65" s="12" customFormat="1" ht="13.5">
      <c r="B126" s="217"/>
      <c r="C126" s="218"/>
      <c r="D126" s="230" t="s">
        <v>191</v>
      </c>
      <c r="E126" s="240" t="s">
        <v>22</v>
      </c>
      <c r="F126" s="241" t="s">
        <v>3069</v>
      </c>
      <c r="G126" s="218"/>
      <c r="H126" s="242">
        <v>255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191</v>
      </c>
      <c r="AU126" s="227" t="s">
        <v>86</v>
      </c>
      <c r="AV126" s="12" t="s">
        <v>86</v>
      </c>
      <c r="AW126" s="12" t="s">
        <v>41</v>
      </c>
      <c r="AX126" s="12" t="s">
        <v>24</v>
      </c>
      <c r="AY126" s="227" t="s">
        <v>174</v>
      </c>
    </row>
    <row r="127" spans="2:65" s="1" customFormat="1" ht="31.5" customHeight="1">
      <c r="B127" s="41"/>
      <c r="C127" s="245" t="s">
        <v>331</v>
      </c>
      <c r="D127" s="245" t="s">
        <v>253</v>
      </c>
      <c r="E127" s="246" t="s">
        <v>3070</v>
      </c>
      <c r="F127" s="247" t="s">
        <v>3071</v>
      </c>
      <c r="G127" s="248" t="s">
        <v>551</v>
      </c>
      <c r="H127" s="249">
        <v>80</v>
      </c>
      <c r="I127" s="250"/>
      <c r="J127" s="251">
        <f t="shared" ref="J127:J132" si="10">ROUND(I127*H127,2)</f>
        <v>0</v>
      </c>
      <c r="K127" s="247" t="s">
        <v>180</v>
      </c>
      <c r="L127" s="252"/>
      <c r="M127" s="253" t="s">
        <v>22</v>
      </c>
      <c r="N127" s="254" t="s">
        <v>48</v>
      </c>
      <c r="O127" s="42"/>
      <c r="P127" s="202">
        <f t="shared" ref="P127:P132" si="11">O127*H127</f>
        <v>0</v>
      </c>
      <c r="Q127" s="202">
        <v>1.4799999999999999E-4</v>
      </c>
      <c r="R127" s="202">
        <f t="shared" ref="R127:R132" si="12">Q127*H127</f>
        <v>1.184E-2</v>
      </c>
      <c r="S127" s="202">
        <v>0</v>
      </c>
      <c r="T127" s="203">
        <f t="shared" ref="T127:T132" si="13">S127*H127</f>
        <v>0</v>
      </c>
      <c r="AR127" s="24" t="s">
        <v>385</v>
      </c>
      <c r="AT127" s="24" t="s">
        <v>253</v>
      </c>
      <c r="AU127" s="24" t="s">
        <v>86</v>
      </c>
      <c r="AY127" s="24" t="s">
        <v>174</v>
      </c>
      <c r="BE127" s="204">
        <f t="shared" ref="BE127:BE132" si="14">IF(N127="základní",J127,0)</f>
        <v>0</v>
      </c>
      <c r="BF127" s="204">
        <f t="shared" ref="BF127:BF132" si="15">IF(N127="snížená",J127,0)</f>
        <v>0</v>
      </c>
      <c r="BG127" s="204">
        <f t="shared" ref="BG127:BG132" si="16">IF(N127="zákl. přenesená",J127,0)</f>
        <v>0</v>
      </c>
      <c r="BH127" s="204">
        <f t="shared" ref="BH127:BH132" si="17">IF(N127="sníž. přenesená",J127,0)</f>
        <v>0</v>
      </c>
      <c r="BI127" s="204">
        <f t="shared" ref="BI127:BI132" si="18">IF(N127="nulová",J127,0)</f>
        <v>0</v>
      </c>
      <c r="BJ127" s="24" t="s">
        <v>24</v>
      </c>
      <c r="BK127" s="204">
        <f t="shared" ref="BK127:BK132" si="19">ROUND(I127*H127,2)</f>
        <v>0</v>
      </c>
      <c r="BL127" s="24" t="s">
        <v>269</v>
      </c>
      <c r="BM127" s="24" t="s">
        <v>3072</v>
      </c>
    </row>
    <row r="128" spans="2:65" s="1" customFormat="1" ht="31.5" customHeight="1">
      <c r="B128" s="41"/>
      <c r="C128" s="245" t="s">
        <v>335</v>
      </c>
      <c r="D128" s="245" t="s">
        <v>253</v>
      </c>
      <c r="E128" s="246" t="s">
        <v>3073</v>
      </c>
      <c r="F128" s="247" t="s">
        <v>3074</v>
      </c>
      <c r="G128" s="248" t="s">
        <v>551</v>
      </c>
      <c r="H128" s="249">
        <v>16</v>
      </c>
      <c r="I128" s="250"/>
      <c r="J128" s="251">
        <f t="shared" si="10"/>
        <v>0</v>
      </c>
      <c r="K128" s="247" t="s">
        <v>180</v>
      </c>
      <c r="L128" s="252"/>
      <c r="M128" s="253" t="s">
        <v>22</v>
      </c>
      <c r="N128" s="254" t="s">
        <v>48</v>
      </c>
      <c r="O128" s="42"/>
      <c r="P128" s="202">
        <f t="shared" si="11"/>
        <v>0</v>
      </c>
      <c r="Q128" s="202">
        <v>1.4100000000000001E-4</v>
      </c>
      <c r="R128" s="202">
        <f t="shared" si="12"/>
        <v>2.2560000000000002E-3</v>
      </c>
      <c r="S128" s="202">
        <v>0</v>
      </c>
      <c r="T128" s="203">
        <f t="shared" si="13"/>
        <v>0</v>
      </c>
      <c r="AR128" s="24" t="s">
        <v>385</v>
      </c>
      <c r="AT128" s="24" t="s">
        <v>253</v>
      </c>
      <c r="AU128" s="24" t="s">
        <v>86</v>
      </c>
      <c r="AY128" s="24" t="s">
        <v>174</v>
      </c>
      <c r="BE128" s="204">
        <f t="shared" si="14"/>
        <v>0</v>
      </c>
      <c r="BF128" s="204">
        <f t="shared" si="15"/>
        <v>0</v>
      </c>
      <c r="BG128" s="204">
        <f t="shared" si="16"/>
        <v>0</v>
      </c>
      <c r="BH128" s="204">
        <f t="shared" si="17"/>
        <v>0</v>
      </c>
      <c r="BI128" s="204">
        <f t="shared" si="18"/>
        <v>0</v>
      </c>
      <c r="BJ128" s="24" t="s">
        <v>24</v>
      </c>
      <c r="BK128" s="204">
        <f t="shared" si="19"/>
        <v>0</v>
      </c>
      <c r="BL128" s="24" t="s">
        <v>269</v>
      </c>
      <c r="BM128" s="24" t="s">
        <v>3075</v>
      </c>
    </row>
    <row r="129" spans="2:65" s="1" customFormat="1" ht="31.5" customHeight="1">
      <c r="B129" s="41"/>
      <c r="C129" s="245" t="s">
        <v>339</v>
      </c>
      <c r="D129" s="245" t="s">
        <v>253</v>
      </c>
      <c r="E129" s="246" t="s">
        <v>3076</v>
      </c>
      <c r="F129" s="247" t="s">
        <v>3077</v>
      </c>
      <c r="G129" s="248" t="s">
        <v>551</v>
      </c>
      <c r="H129" s="249">
        <v>22</v>
      </c>
      <c r="I129" s="250"/>
      <c r="J129" s="251">
        <f t="shared" si="10"/>
        <v>0</v>
      </c>
      <c r="K129" s="247" t="s">
        <v>180</v>
      </c>
      <c r="L129" s="252"/>
      <c r="M129" s="253" t="s">
        <v>22</v>
      </c>
      <c r="N129" s="254" t="s">
        <v>48</v>
      </c>
      <c r="O129" s="42"/>
      <c r="P129" s="202">
        <f t="shared" si="11"/>
        <v>0</v>
      </c>
      <c r="Q129" s="202">
        <v>9.0000000000000006E-5</v>
      </c>
      <c r="R129" s="202">
        <f t="shared" si="12"/>
        <v>1.98E-3</v>
      </c>
      <c r="S129" s="202">
        <v>0</v>
      </c>
      <c r="T129" s="203">
        <f t="shared" si="13"/>
        <v>0</v>
      </c>
      <c r="AR129" s="24" t="s">
        <v>385</v>
      </c>
      <c r="AT129" s="24" t="s">
        <v>253</v>
      </c>
      <c r="AU129" s="24" t="s">
        <v>86</v>
      </c>
      <c r="AY129" s="24" t="s">
        <v>174</v>
      </c>
      <c r="BE129" s="204">
        <f t="shared" si="14"/>
        <v>0</v>
      </c>
      <c r="BF129" s="204">
        <f t="shared" si="15"/>
        <v>0</v>
      </c>
      <c r="BG129" s="204">
        <f t="shared" si="16"/>
        <v>0</v>
      </c>
      <c r="BH129" s="204">
        <f t="shared" si="17"/>
        <v>0</v>
      </c>
      <c r="BI129" s="204">
        <f t="shared" si="18"/>
        <v>0</v>
      </c>
      <c r="BJ129" s="24" t="s">
        <v>24</v>
      </c>
      <c r="BK129" s="204">
        <f t="shared" si="19"/>
        <v>0</v>
      </c>
      <c r="BL129" s="24" t="s">
        <v>269</v>
      </c>
      <c r="BM129" s="24" t="s">
        <v>3078</v>
      </c>
    </row>
    <row r="130" spans="2:65" s="1" customFormat="1" ht="31.5" customHeight="1">
      <c r="B130" s="41"/>
      <c r="C130" s="245" t="s">
        <v>343</v>
      </c>
      <c r="D130" s="245" t="s">
        <v>253</v>
      </c>
      <c r="E130" s="246" t="s">
        <v>3079</v>
      </c>
      <c r="F130" s="247" t="s">
        <v>3080</v>
      </c>
      <c r="G130" s="248" t="s">
        <v>551</v>
      </c>
      <c r="H130" s="249">
        <v>52</v>
      </c>
      <c r="I130" s="250"/>
      <c r="J130" s="251">
        <f t="shared" si="10"/>
        <v>0</v>
      </c>
      <c r="K130" s="247" t="s">
        <v>180</v>
      </c>
      <c r="L130" s="252"/>
      <c r="M130" s="253" t="s">
        <v>22</v>
      </c>
      <c r="N130" s="254" t="s">
        <v>48</v>
      </c>
      <c r="O130" s="42"/>
      <c r="P130" s="202">
        <f t="shared" si="11"/>
        <v>0</v>
      </c>
      <c r="Q130" s="202">
        <v>7.8999999999999996E-5</v>
      </c>
      <c r="R130" s="202">
        <f t="shared" si="12"/>
        <v>4.1079999999999997E-3</v>
      </c>
      <c r="S130" s="202">
        <v>0</v>
      </c>
      <c r="T130" s="203">
        <f t="shared" si="13"/>
        <v>0</v>
      </c>
      <c r="AR130" s="24" t="s">
        <v>385</v>
      </c>
      <c r="AT130" s="24" t="s">
        <v>253</v>
      </c>
      <c r="AU130" s="24" t="s">
        <v>86</v>
      </c>
      <c r="AY130" s="24" t="s">
        <v>174</v>
      </c>
      <c r="BE130" s="204">
        <f t="shared" si="14"/>
        <v>0</v>
      </c>
      <c r="BF130" s="204">
        <f t="shared" si="15"/>
        <v>0</v>
      </c>
      <c r="BG130" s="204">
        <f t="shared" si="16"/>
        <v>0</v>
      </c>
      <c r="BH130" s="204">
        <f t="shared" si="17"/>
        <v>0</v>
      </c>
      <c r="BI130" s="204">
        <f t="shared" si="18"/>
        <v>0</v>
      </c>
      <c r="BJ130" s="24" t="s">
        <v>24</v>
      </c>
      <c r="BK130" s="204">
        <f t="shared" si="19"/>
        <v>0</v>
      </c>
      <c r="BL130" s="24" t="s">
        <v>269</v>
      </c>
      <c r="BM130" s="24" t="s">
        <v>3081</v>
      </c>
    </row>
    <row r="131" spans="2:65" s="1" customFormat="1" ht="31.5" customHeight="1">
      <c r="B131" s="41"/>
      <c r="C131" s="245" t="s">
        <v>349</v>
      </c>
      <c r="D131" s="245" t="s">
        <v>253</v>
      </c>
      <c r="E131" s="246" t="s">
        <v>3082</v>
      </c>
      <c r="F131" s="247" t="s">
        <v>3083</v>
      </c>
      <c r="G131" s="248" t="s">
        <v>551</v>
      </c>
      <c r="H131" s="249">
        <v>30</v>
      </c>
      <c r="I131" s="250"/>
      <c r="J131" s="251">
        <f t="shared" si="10"/>
        <v>0</v>
      </c>
      <c r="K131" s="247" t="s">
        <v>180</v>
      </c>
      <c r="L131" s="252"/>
      <c r="M131" s="253" t="s">
        <v>22</v>
      </c>
      <c r="N131" s="254" t="s">
        <v>48</v>
      </c>
      <c r="O131" s="42"/>
      <c r="P131" s="202">
        <f t="shared" si="11"/>
        <v>0</v>
      </c>
      <c r="Q131" s="202">
        <v>7.2000000000000002E-5</v>
      </c>
      <c r="R131" s="202">
        <f t="shared" si="12"/>
        <v>2.16E-3</v>
      </c>
      <c r="S131" s="202">
        <v>0</v>
      </c>
      <c r="T131" s="203">
        <f t="shared" si="13"/>
        <v>0</v>
      </c>
      <c r="AR131" s="24" t="s">
        <v>385</v>
      </c>
      <c r="AT131" s="24" t="s">
        <v>253</v>
      </c>
      <c r="AU131" s="24" t="s">
        <v>86</v>
      </c>
      <c r="AY131" s="24" t="s">
        <v>174</v>
      </c>
      <c r="BE131" s="204">
        <f t="shared" si="14"/>
        <v>0</v>
      </c>
      <c r="BF131" s="204">
        <f t="shared" si="15"/>
        <v>0</v>
      </c>
      <c r="BG131" s="204">
        <f t="shared" si="16"/>
        <v>0</v>
      </c>
      <c r="BH131" s="204">
        <f t="shared" si="17"/>
        <v>0</v>
      </c>
      <c r="BI131" s="204">
        <f t="shared" si="18"/>
        <v>0</v>
      </c>
      <c r="BJ131" s="24" t="s">
        <v>24</v>
      </c>
      <c r="BK131" s="204">
        <f t="shared" si="19"/>
        <v>0</v>
      </c>
      <c r="BL131" s="24" t="s">
        <v>269</v>
      </c>
      <c r="BM131" s="24" t="s">
        <v>3084</v>
      </c>
    </row>
    <row r="132" spans="2:65" s="1" customFormat="1" ht="31.5" customHeight="1">
      <c r="B132" s="41"/>
      <c r="C132" s="245" t="s">
        <v>358</v>
      </c>
      <c r="D132" s="245" t="s">
        <v>253</v>
      </c>
      <c r="E132" s="246" t="s">
        <v>3085</v>
      </c>
      <c r="F132" s="247" t="s">
        <v>3086</v>
      </c>
      <c r="G132" s="248" t="s">
        <v>551</v>
      </c>
      <c r="H132" s="249">
        <v>135</v>
      </c>
      <c r="I132" s="250"/>
      <c r="J132" s="251">
        <f t="shared" si="10"/>
        <v>0</v>
      </c>
      <c r="K132" s="247" t="s">
        <v>180</v>
      </c>
      <c r="L132" s="252"/>
      <c r="M132" s="253" t="s">
        <v>22</v>
      </c>
      <c r="N132" s="254" t="s">
        <v>48</v>
      </c>
      <c r="O132" s="42"/>
      <c r="P132" s="202">
        <f t="shared" si="11"/>
        <v>0</v>
      </c>
      <c r="Q132" s="202">
        <v>3.4E-5</v>
      </c>
      <c r="R132" s="202">
        <f t="shared" si="12"/>
        <v>4.5900000000000003E-3</v>
      </c>
      <c r="S132" s="202">
        <v>0</v>
      </c>
      <c r="T132" s="203">
        <f t="shared" si="13"/>
        <v>0</v>
      </c>
      <c r="AR132" s="24" t="s">
        <v>385</v>
      </c>
      <c r="AT132" s="24" t="s">
        <v>253</v>
      </c>
      <c r="AU132" s="24" t="s">
        <v>86</v>
      </c>
      <c r="AY132" s="24" t="s">
        <v>174</v>
      </c>
      <c r="BE132" s="204">
        <f t="shared" si="14"/>
        <v>0</v>
      </c>
      <c r="BF132" s="204">
        <f t="shared" si="15"/>
        <v>0</v>
      </c>
      <c r="BG132" s="204">
        <f t="shared" si="16"/>
        <v>0</v>
      </c>
      <c r="BH132" s="204">
        <f t="shared" si="17"/>
        <v>0</v>
      </c>
      <c r="BI132" s="204">
        <f t="shared" si="18"/>
        <v>0</v>
      </c>
      <c r="BJ132" s="24" t="s">
        <v>24</v>
      </c>
      <c r="BK132" s="204">
        <f t="shared" si="19"/>
        <v>0</v>
      </c>
      <c r="BL132" s="24" t="s">
        <v>269</v>
      </c>
      <c r="BM132" s="24" t="s">
        <v>3087</v>
      </c>
    </row>
    <row r="133" spans="2:65" s="10" customFormat="1" ht="29.85" customHeight="1">
      <c r="B133" s="176"/>
      <c r="C133" s="177"/>
      <c r="D133" s="190" t="s">
        <v>76</v>
      </c>
      <c r="E133" s="191" t="s">
        <v>3088</v>
      </c>
      <c r="F133" s="191" t="s">
        <v>3089</v>
      </c>
      <c r="G133" s="177"/>
      <c r="H133" s="177"/>
      <c r="I133" s="180"/>
      <c r="J133" s="192">
        <f>BK133</f>
        <v>0</v>
      </c>
      <c r="K133" s="177"/>
      <c r="L133" s="182"/>
      <c r="M133" s="183"/>
      <c r="N133" s="184"/>
      <c r="O133" s="184"/>
      <c r="P133" s="185">
        <f>SUM(P134:P143)</f>
        <v>0</v>
      </c>
      <c r="Q133" s="184"/>
      <c r="R133" s="185">
        <f>SUM(R134:R143)</f>
        <v>9.3430000000000013E-2</v>
      </c>
      <c r="S133" s="184"/>
      <c r="T133" s="186">
        <f>SUM(T134:T143)</f>
        <v>0</v>
      </c>
      <c r="AR133" s="187" t="s">
        <v>86</v>
      </c>
      <c r="AT133" s="188" t="s">
        <v>76</v>
      </c>
      <c r="AU133" s="188" t="s">
        <v>24</v>
      </c>
      <c r="AY133" s="187" t="s">
        <v>174</v>
      </c>
      <c r="BK133" s="189">
        <f>SUM(BK134:BK143)</f>
        <v>0</v>
      </c>
    </row>
    <row r="134" spans="2:65" s="1" customFormat="1" ht="22.5" customHeight="1">
      <c r="B134" s="41"/>
      <c r="C134" s="193" t="s">
        <v>364</v>
      </c>
      <c r="D134" s="193" t="s">
        <v>176</v>
      </c>
      <c r="E134" s="194" t="s">
        <v>3090</v>
      </c>
      <c r="F134" s="195" t="s">
        <v>3091</v>
      </c>
      <c r="G134" s="196" t="s">
        <v>179</v>
      </c>
      <c r="H134" s="197">
        <v>2</v>
      </c>
      <c r="I134" s="198"/>
      <c r="J134" s="199">
        <f t="shared" ref="J134:J143" si="20">ROUND(I134*H134,2)</f>
        <v>0</v>
      </c>
      <c r="K134" s="195" t="s">
        <v>180</v>
      </c>
      <c r="L134" s="61"/>
      <c r="M134" s="200" t="s">
        <v>22</v>
      </c>
      <c r="N134" s="201" t="s">
        <v>48</v>
      </c>
      <c r="O134" s="42"/>
      <c r="P134" s="202">
        <f t="shared" ref="P134:P143" si="21">O134*H134</f>
        <v>0</v>
      </c>
      <c r="Q134" s="202">
        <v>2.7650000000000001E-2</v>
      </c>
      <c r="R134" s="202">
        <f t="shared" ref="R134:R143" si="22">Q134*H134</f>
        <v>5.5300000000000002E-2</v>
      </c>
      <c r="S134" s="202">
        <v>0</v>
      </c>
      <c r="T134" s="203">
        <f t="shared" ref="T134:T143" si="23">S134*H134</f>
        <v>0</v>
      </c>
      <c r="AR134" s="24" t="s">
        <v>269</v>
      </c>
      <c r="AT134" s="24" t="s">
        <v>176</v>
      </c>
      <c r="AU134" s="24" t="s">
        <v>86</v>
      </c>
      <c r="AY134" s="24" t="s">
        <v>174</v>
      </c>
      <c r="BE134" s="204">
        <f t="shared" ref="BE134:BE143" si="24">IF(N134="základní",J134,0)</f>
        <v>0</v>
      </c>
      <c r="BF134" s="204">
        <f t="shared" ref="BF134:BF143" si="25">IF(N134="snížená",J134,0)</f>
        <v>0</v>
      </c>
      <c r="BG134" s="204">
        <f t="shared" ref="BG134:BG143" si="26">IF(N134="zákl. přenesená",J134,0)</f>
        <v>0</v>
      </c>
      <c r="BH134" s="204">
        <f t="shared" ref="BH134:BH143" si="27">IF(N134="sníž. přenesená",J134,0)</f>
        <v>0</v>
      </c>
      <c r="BI134" s="204">
        <f t="shared" ref="BI134:BI143" si="28">IF(N134="nulová",J134,0)</f>
        <v>0</v>
      </c>
      <c r="BJ134" s="24" t="s">
        <v>24</v>
      </c>
      <c r="BK134" s="204">
        <f t="shared" ref="BK134:BK143" si="29">ROUND(I134*H134,2)</f>
        <v>0</v>
      </c>
      <c r="BL134" s="24" t="s">
        <v>269</v>
      </c>
      <c r="BM134" s="24" t="s">
        <v>3092</v>
      </c>
    </row>
    <row r="135" spans="2:65" s="1" customFormat="1" ht="22.5" customHeight="1">
      <c r="B135" s="41"/>
      <c r="C135" s="193" t="s">
        <v>369</v>
      </c>
      <c r="D135" s="193" t="s">
        <v>176</v>
      </c>
      <c r="E135" s="194" t="s">
        <v>3093</v>
      </c>
      <c r="F135" s="195" t="s">
        <v>3094</v>
      </c>
      <c r="G135" s="196" t="s">
        <v>179</v>
      </c>
      <c r="H135" s="197">
        <v>2</v>
      </c>
      <c r="I135" s="198"/>
      <c r="J135" s="199">
        <f t="shared" si="20"/>
        <v>0</v>
      </c>
      <c r="K135" s="195" t="s">
        <v>180</v>
      </c>
      <c r="L135" s="61"/>
      <c r="M135" s="200" t="s">
        <v>22</v>
      </c>
      <c r="N135" s="201" t="s">
        <v>48</v>
      </c>
      <c r="O135" s="42"/>
      <c r="P135" s="202">
        <f t="shared" si="21"/>
        <v>0</v>
      </c>
      <c r="Q135" s="202">
        <v>5.9000000000000003E-4</v>
      </c>
      <c r="R135" s="202">
        <f t="shared" si="22"/>
        <v>1.1800000000000001E-3</v>
      </c>
      <c r="S135" s="202">
        <v>0</v>
      </c>
      <c r="T135" s="203">
        <f t="shared" si="23"/>
        <v>0</v>
      </c>
      <c r="AR135" s="24" t="s">
        <v>269</v>
      </c>
      <c r="AT135" s="24" t="s">
        <v>176</v>
      </c>
      <c r="AU135" s="24" t="s">
        <v>86</v>
      </c>
      <c r="AY135" s="24" t="s">
        <v>174</v>
      </c>
      <c r="BE135" s="204">
        <f t="shared" si="24"/>
        <v>0</v>
      </c>
      <c r="BF135" s="204">
        <f t="shared" si="25"/>
        <v>0</v>
      </c>
      <c r="BG135" s="204">
        <f t="shared" si="26"/>
        <v>0</v>
      </c>
      <c r="BH135" s="204">
        <f t="shared" si="27"/>
        <v>0</v>
      </c>
      <c r="BI135" s="204">
        <f t="shared" si="28"/>
        <v>0</v>
      </c>
      <c r="BJ135" s="24" t="s">
        <v>24</v>
      </c>
      <c r="BK135" s="204">
        <f t="shared" si="29"/>
        <v>0</v>
      </c>
      <c r="BL135" s="24" t="s">
        <v>269</v>
      </c>
      <c r="BM135" s="24" t="s">
        <v>3095</v>
      </c>
    </row>
    <row r="136" spans="2:65" s="1" customFormat="1" ht="22.5" customHeight="1">
      <c r="B136" s="41"/>
      <c r="C136" s="193" t="s">
        <v>379</v>
      </c>
      <c r="D136" s="193" t="s">
        <v>176</v>
      </c>
      <c r="E136" s="194" t="s">
        <v>3096</v>
      </c>
      <c r="F136" s="195" t="s">
        <v>3097</v>
      </c>
      <c r="G136" s="196" t="s">
        <v>179</v>
      </c>
      <c r="H136" s="197">
        <v>4</v>
      </c>
      <c r="I136" s="198"/>
      <c r="J136" s="199">
        <f t="shared" si="20"/>
        <v>0</v>
      </c>
      <c r="K136" s="195" t="s">
        <v>180</v>
      </c>
      <c r="L136" s="61"/>
      <c r="M136" s="200" t="s">
        <v>22</v>
      </c>
      <c r="N136" s="201" t="s">
        <v>48</v>
      </c>
      <c r="O136" s="42"/>
      <c r="P136" s="202">
        <f t="shared" si="21"/>
        <v>0</v>
      </c>
      <c r="Q136" s="202">
        <v>6.7000000000000002E-4</v>
      </c>
      <c r="R136" s="202">
        <f t="shared" si="22"/>
        <v>2.6800000000000001E-3</v>
      </c>
      <c r="S136" s="202">
        <v>0</v>
      </c>
      <c r="T136" s="203">
        <f t="shared" si="23"/>
        <v>0</v>
      </c>
      <c r="AR136" s="24" t="s">
        <v>269</v>
      </c>
      <c r="AT136" s="24" t="s">
        <v>176</v>
      </c>
      <c r="AU136" s="24" t="s">
        <v>86</v>
      </c>
      <c r="AY136" s="24" t="s">
        <v>174</v>
      </c>
      <c r="BE136" s="204">
        <f t="shared" si="24"/>
        <v>0</v>
      </c>
      <c r="BF136" s="204">
        <f t="shared" si="25"/>
        <v>0</v>
      </c>
      <c r="BG136" s="204">
        <f t="shared" si="26"/>
        <v>0</v>
      </c>
      <c r="BH136" s="204">
        <f t="shared" si="27"/>
        <v>0</v>
      </c>
      <c r="BI136" s="204">
        <f t="shared" si="28"/>
        <v>0</v>
      </c>
      <c r="BJ136" s="24" t="s">
        <v>24</v>
      </c>
      <c r="BK136" s="204">
        <f t="shared" si="29"/>
        <v>0</v>
      </c>
      <c r="BL136" s="24" t="s">
        <v>269</v>
      </c>
      <c r="BM136" s="24" t="s">
        <v>3098</v>
      </c>
    </row>
    <row r="137" spans="2:65" s="1" customFormat="1" ht="22.5" customHeight="1">
      <c r="B137" s="41"/>
      <c r="C137" s="193" t="s">
        <v>385</v>
      </c>
      <c r="D137" s="193" t="s">
        <v>176</v>
      </c>
      <c r="E137" s="194" t="s">
        <v>3099</v>
      </c>
      <c r="F137" s="195" t="s">
        <v>3100</v>
      </c>
      <c r="G137" s="196" t="s">
        <v>179</v>
      </c>
      <c r="H137" s="197">
        <v>2</v>
      </c>
      <c r="I137" s="198"/>
      <c r="J137" s="199">
        <f t="shared" si="20"/>
        <v>0</v>
      </c>
      <c r="K137" s="195" t="s">
        <v>180</v>
      </c>
      <c r="L137" s="61"/>
      <c r="M137" s="200" t="s">
        <v>22</v>
      </c>
      <c r="N137" s="201" t="s">
        <v>48</v>
      </c>
      <c r="O137" s="42"/>
      <c r="P137" s="202">
        <f t="shared" si="21"/>
        <v>0</v>
      </c>
      <c r="Q137" s="202">
        <v>7.7999999999999999E-4</v>
      </c>
      <c r="R137" s="202">
        <f t="shared" si="22"/>
        <v>1.56E-3</v>
      </c>
      <c r="S137" s="202">
        <v>0</v>
      </c>
      <c r="T137" s="203">
        <f t="shared" si="23"/>
        <v>0</v>
      </c>
      <c r="AR137" s="24" t="s">
        <v>269</v>
      </c>
      <c r="AT137" s="24" t="s">
        <v>176</v>
      </c>
      <c r="AU137" s="24" t="s">
        <v>86</v>
      </c>
      <c r="AY137" s="24" t="s">
        <v>174</v>
      </c>
      <c r="BE137" s="204">
        <f t="shared" si="24"/>
        <v>0</v>
      </c>
      <c r="BF137" s="204">
        <f t="shared" si="25"/>
        <v>0</v>
      </c>
      <c r="BG137" s="204">
        <f t="shared" si="26"/>
        <v>0</v>
      </c>
      <c r="BH137" s="204">
        <f t="shared" si="27"/>
        <v>0</v>
      </c>
      <c r="BI137" s="204">
        <f t="shared" si="28"/>
        <v>0</v>
      </c>
      <c r="BJ137" s="24" t="s">
        <v>24</v>
      </c>
      <c r="BK137" s="204">
        <f t="shared" si="29"/>
        <v>0</v>
      </c>
      <c r="BL137" s="24" t="s">
        <v>269</v>
      </c>
      <c r="BM137" s="24" t="s">
        <v>3101</v>
      </c>
    </row>
    <row r="138" spans="2:65" s="1" customFormat="1" ht="22.5" customHeight="1">
      <c r="B138" s="41"/>
      <c r="C138" s="193" t="s">
        <v>389</v>
      </c>
      <c r="D138" s="193" t="s">
        <v>176</v>
      </c>
      <c r="E138" s="194" t="s">
        <v>3102</v>
      </c>
      <c r="F138" s="195" t="s">
        <v>3103</v>
      </c>
      <c r="G138" s="196" t="s">
        <v>179</v>
      </c>
      <c r="H138" s="197">
        <v>2</v>
      </c>
      <c r="I138" s="198"/>
      <c r="J138" s="199">
        <f t="shared" si="20"/>
        <v>0</v>
      </c>
      <c r="K138" s="195" t="s">
        <v>180</v>
      </c>
      <c r="L138" s="61"/>
      <c r="M138" s="200" t="s">
        <v>22</v>
      </c>
      <c r="N138" s="201" t="s">
        <v>48</v>
      </c>
      <c r="O138" s="42"/>
      <c r="P138" s="202">
        <f t="shared" si="21"/>
        <v>0</v>
      </c>
      <c r="Q138" s="202">
        <v>1.3799999999999999E-3</v>
      </c>
      <c r="R138" s="202">
        <f t="shared" si="22"/>
        <v>2.7599999999999999E-3</v>
      </c>
      <c r="S138" s="202">
        <v>0</v>
      </c>
      <c r="T138" s="203">
        <f t="shared" si="23"/>
        <v>0</v>
      </c>
      <c r="AR138" s="24" t="s">
        <v>269</v>
      </c>
      <c r="AT138" s="24" t="s">
        <v>176</v>
      </c>
      <c r="AU138" s="24" t="s">
        <v>86</v>
      </c>
      <c r="AY138" s="24" t="s">
        <v>174</v>
      </c>
      <c r="BE138" s="204">
        <f t="shared" si="24"/>
        <v>0</v>
      </c>
      <c r="BF138" s="204">
        <f t="shared" si="25"/>
        <v>0</v>
      </c>
      <c r="BG138" s="204">
        <f t="shared" si="26"/>
        <v>0</v>
      </c>
      <c r="BH138" s="204">
        <f t="shared" si="27"/>
        <v>0</v>
      </c>
      <c r="BI138" s="204">
        <f t="shared" si="28"/>
        <v>0</v>
      </c>
      <c r="BJ138" s="24" t="s">
        <v>24</v>
      </c>
      <c r="BK138" s="204">
        <f t="shared" si="29"/>
        <v>0</v>
      </c>
      <c r="BL138" s="24" t="s">
        <v>269</v>
      </c>
      <c r="BM138" s="24" t="s">
        <v>3104</v>
      </c>
    </row>
    <row r="139" spans="2:65" s="1" customFormat="1" ht="22.5" customHeight="1">
      <c r="B139" s="41"/>
      <c r="C139" s="193" t="s">
        <v>399</v>
      </c>
      <c r="D139" s="193" t="s">
        <v>176</v>
      </c>
      <c r="E139" s="194" t="s">
        <v>3105</v>
      </c>
      <c r="F139" s="195" t="s">
        <v>3106</v>
      </c>
      <c r="G139" s="196" t="s">
        <v>179</v>
      </c>
      <c r="H139" s="197">
        <v>9</v>
      </c>
      <c r="I139" s="198"/>
      <c r="J139" s="199">
        <f t="shared" si="20"/>
        <v>0</v>
      </c>
      <c r="K139" s="195" t="s">
        <v>180</v>
      </c>
      <c r="L139" s="61"/>
      <c r="M139" s="200" t="s">
        <v>22</v>
      </c>
      <c r="N139" s="201" t="s">
        <v>48</v>
      </c>
      <c r="O139" s="42"/>
      <c r="P139" s="202">
        <f t="shared" si="21"/>
        <v>0</v>
      </c>
      <c r="Q139" s="202">
        <v>1.1299999999999999E-3</v>
      </c>
      <c r="R139" s="202">
        <f t="shared" si="22"/>
        <v>1.0169999999999998E-2</v>
      </c>
      <c r="S139" s="202">
        <v>0</v>
      </c>
      <c r="T139" s="203">
        <f t="shared" si="23"/>
        <v>0</v>
      </c>
      <c r="AR139" s="24" t="s">
        <v>269</v>
      </c>
      <c r="AT139" s="24" t="s">
        <v>176</v>
      </c>
      <c r="AU139" s="24" t="s">
        <v>86</v>
      </c>
      <c r="AY139" s="24" t="s">
        <v>174</v>
      </c>
      <c r="BE139" s="204">
        <f t="shared" si="24"/>
        <v>0</v>
      </c>
      <c r="BF139" s="204">
        <f t="shared" si="25"/>
        <v>0</v>
      </c>
      <c r="BG139" s="204">
        <f t="shared" si="26"/>
        <v>0</v>
      </c>
      <c r="BH139" s="204">
        <f t="shared" si="27"/>
        <v>0</v>
      </c>
      <c r="BI139" s="204">
        <f t="shared" si="28"/>
        <v>0</v>
      </c>
      <c r="BJ139" s="24" t="s">
        <v>24</v>
      </c>
      <c r="BK139" s="204">
        <f t="shared" si="29"/>
        <v>0</v>
      </c>
      <c r="BL139" s="24" t="s">
        <v>269</v>
      </c>
      <c r="BM139" s="24" t="s">
        <v>3107</v>
      </c>
    </row>
    <row r="140" spans="2:65" s="1" customFormat="1" ht="44.25" customHeight="1">
      <c r="B140" s="41"/>
      <c r="C140" s="193" t="s">
        <v>403</v>
      </c>
      <c r="D140" s="193" t="s">
        <v>176</v>
      </c>
      <c r="E140" s="194" t="s">
        <v>3108</v>
      </c>
      <c r="F140" s="195" t="s">
        <v>3109</v>
      </c>
      <c r="G140" s="196" t="s">
        <v>2391</v>
      </c>
      <c r="H140" s="197">
        <v>2</v>
      </c>
      <c r="I140" s="198"/>
      <c r="J140" s="199">
        <f t="shared" si="20"/>
        <v>0</v>
      </c>
      <c r="K140" s="195" t="s">
        <v>180</v>
      </c>
      <c r="L140" s="61"/>
      <c r="M140" s="200" t="s">
        <v>22</v>
      </c>
      <c r="N140" s="201" t="s">
        <v>48</v>
      </c>
      <c r="O140" s="42"/>
      <c r="P140" s="202">
        <f t="shared" si="21"/>
        <v>0</v>
      </c>
      <c r="Q140" s="202">
        <v>3.29E-3</v>
      </c>
      <c r="R140" s="202">
        <f t="shared" si="22"/>
        <v>6.5799999999999999E-3</v>
      </c>
      <c r="S140" s="202">
        <v>0</v>
      </c>
      <c r="T140" s="203">
        <f t="shared" si="23"/>
        <v>0</v>
      </c>
      <c r="AR140" s="24" t="s">
        <v>269</v>
      </c>
      <c r="AT140" s="24" t="s">
        <v>176</v>
      </c>
      <c r="AU140" s="24" t="s">
        <v>86</v>
      </c>
      <c r="AY140" s="24" t="s">
        <v>174</v>
      </c>
      <c r="BE140" s="204">
        <f t="shared" si="24"/>
        <v>0</v>
      </c>
      <c r="BF140" s="204">
        <f t="shared" si="25"/>
        <v>0</v>
      </c>
      <c r="BG140" s="204">
        <f t="shared" si="26"/>
        <v>0</v>
      </c>
      <c r="BH140" s="204">
        <f t="shared" si="27"/>
        <v>0</v>
      </c>
      <c r="BI140" s="204">
        <f t="shared" si="28"/>
        <v>0</v>
      </c>
      <c r="BJ140" s="24" t="s">
        <v>24</v>
      </c>
      <c r="BK140" s="204">
        <f t="shared" si="29"/>
        <v>0</v>
      </c>
      <c r="BL140" s="24" t="s">
        <v>269</v>
      </c>
      <c r="BM140" s="24" t="s">
        <v>3110</v>
      </c>
    </row>
    <row r="141" spans="2:65" s="1" customFormat="1" ht="44.25" customHeight="1">
      <c r="B141" s="41"/>
      <c r="C141" s="193" t="s">
        <v>410</v>
      </c>
      <c r="D141" s="193" t="s">
        <v>176</v>
      </c>
      <c r="E141" s="194" t="s">
        <v>3111</v>
      </c>
      <c r="F141" s="195" t="s">
        <v>3112</v>
      </c>
      <c r="G141" s="196" t="s">
        <v>2391</v>
      </c>
      <c r="H141" s="197">
        <v>2</v>
      </c>
      <c r="I141" s="198"/>
      <c r="J141" s="199">
        <f t="shared" si="20"/>
        <v>0</v>
      </c>
      <c r="K141" s="195" t="s">
        <v>180</v>
      </c>
      <c r="L141" s="61"/>
      <c r="M141" s="200" t="s">
        <v>22</v>
      </c>
      <c r="N141" s="201" t="s">
        <v>48</v>
      </c>
      <c r="O141" s="42"/>
      <c r="P141" s="202">
        <f t="shared" si="21"/>
        <v>0</v>
      </c>
      <c r="Q141" s="202">
        <v>6.6E-3</v>
      </c>
      <c r="R141" s="202">
        <f t="shared" si="22"/>
        <v>1.32E-2</v>
      </c>
      <c r="S141" s="202">
        <v>0</v>
      </c>
      <c r="T141" s="203">
        <f t="shared" si="23"/>
        <v>0</v>
      </c>
      <c r="AR141" s="24" t="s">
        <v>269</v>
      </c>
      <c r="AT141" s="24" t="s">
        <v>176</v>
      </c>
      <c r="AU141" s="24" t="s">
        <v>86</v>
      </c>
      <c r="AY141" s="24" t="s">
        <v>174</v>
      </c>
      <c r="BE141" s="204">
        <f t="shared" si="24"/>
        <v>0</v>
      </c>
      <c r="BF141" s="204">
        <f t="shared" si="25"/>
        <v>0</v>
      </c>
      <c r="BG141" s="204">
        <f t="shared" si="26"/>
        <v>0</v>
      </c>
      <c r="BH141" s="204">
        <f t="shared" si="27"/>
        <v>0</v>
      </c>
      <c r="BI141" s="204">
        <f t="shared" si="28"/>
        <v>0</v>
      </c>
      <c r="BJ141" s="24" t="s">
        <v>24</v>
      </c>
      <c r="BK141" s="204">
        <f t="shared" si="29"/>
        <v>0</v>
      </c>
      <c r="BL141" s="24" t="s">
        <v>269</v>
      </c>
      <c r="BM141" s="24" t="s">
        <v>3113</v>
      </c>
    </row>
    <row r="142" spans="2:65" s="1" customFormat="1" ht="31.5" customHeight="1">
      <c r="B142" s="41"/>
      <c r="C142" s="193" t="s">
        <v>417</v>
      </c>
      <c r="D142" s="193" t="s">
        <v>176</v>
      </c>
      <c r="E142" s="194" t="s">
        <v>3114</v>
      </c>
      <c r="F142" s="195" t="s">
        <v>3115</v>
      </c>
      <c r="G142" s="196" t="s">
        <v>242</v>
      </c>
      <c r="H142" s="197">
        <v>9.2999999999999999E-2</v>
      </c>
      <c r="I142" s="198"/>
      <c r="J142" s="199">
        <f t="shared" si="20"/>
        <v>0</v>
      </c>
      <c r="K142" s="195" t="s">
        <v>180</v>
      </c>
      <c r="L142" s="61"/>
      <c r="M142" s="200" t="s">
        <v>22</v>
      </c>
      <c r="N142" s="201" t="s">
        <v>48</v>
      </c>
      <c r="O142" s="42"/>
      <c r="P142" s="202">
        <f t="shared" si="21"/>
        <v>0</v>
      </c>
      <c r="Q142" s="202">
        <v>0</v>
      </c>
      <c r="R142" s="202">
        <f t="shared" si="22"/>
        <v>0</v>
      </c>
      <c r="S142" s="202">
        <v>0</v>
      </c>
      <c r="T142" s="203">
        <f t="shared" si="23"/>
        <v>0</v>
      </c>
      <c r="AR142" s="24" t="s">
        <v>269</v>
      </c>
      <c r="AT142" s="24" t="s">
        <v>176</v>
      </c>
      <c r="AU142" s="24" t="s">
        <v>86</v>
      </c>
      <c r="AY142" s="24" t="s">
        <v>174</v>
      </c>
      <c r="BE142" s="204">
        <f t="shared" si="24"/>
        <v>0</v>
      </c>
      <c r="BF142" s="204">
        <f t="shared" si="25"/>
        <v>0</v>
      </c>
      <c r="BG142" s="204">
        <f t="shared" si="26"/>
        <v>0</v>
      </c>
      <c r="BH142" s="204">
        <f t="shared" si="27"/>
        <v>0</v>
      </c>
      <c r="BI142" s="204">
        <f t="shared" si="28"/>
        <v>0</v>
      </c>
      <c r="BJ142" s="24" t="s">
        <v>24</v>
      </c>
      <c r="BK142" s="204">
        <f t="shared" si="29"/>
        <v>0</v>
      </c>
      <c r="BL142" s="24" t="s">
        <v>269</v>
      </c>
      <c r="BM142" s="24" t="s">
        <v>3116</v>
      </c>
    </row>
    <row r="143" spans="2:65" s="1" customFormat="1" ht="31.5" customHeight="1">
      <c r="B143" s="41"/>
      <c r="C143" s="193" t="s">
        <v>424</v>
      </c>
      <c r="D143" s="193" t="s">
        <v>176</v>
      </c>
      <c r="E143" s="194" t="s">
        <v>3117</v>
      </c>
      <c r="F143" s="195" t="s">
        <v>3118</v>
      </c>
      <c r="G143" s="196" t="s">
        <v>242</v>
      </c>
      <c r="H143" s="197">
        <v>9.2999999999999999E-2</v>
      </c>
      <c r="I143" s="198"/>
      <c r="J143" s="199">
        <f t="shared" si="20"/>
        <v>0</v>
      </c>
      <c r="K143" s="195" t="s">
        <v>180</v>
      </c>
      <c r="L143" s="61"/>
      <c r="M143" s="200" t="s">
        <v>22</v>
      </c>
      <c r="N143" s="201" t="s">
        <v>48</v>
      </c>
      <c r="O143" s="42"/>
      <c r="P143" s="202">
        <f t="shared" si="21"/>
        <v>0</v>
      </c>
      <c r="Q143" s="202">
        <v>0</v>
      </c>
      <c r="R143" s="202">
        <f t="shared" si="22"/>
        <v>0</v>
      </c>
      <c r="S143" s="202">
        <v>0</v>
      </c>
      <c r="T143" s="203">
        <f t="shared" si="23"/>
        <v>0</v>
      </c>
      <c r="AR143" s="24" t="s">
        <v>269</v>
      </c>
      <c r="AT143" s="24" t="s">
        <v>176</v>
      </c>
      <c r="AU143" s="24" t="s">
        <v>86</v>
      </c>
      <c r="AY143" s="24" t="s">
        <v>174</v>
      </c>
      <c r="BE143" s="204">
        <f t="shared" si="24"/>
        <v>0</v>
      </c>
      <c r="BF143" s="204">
        <f t="shared" si="25"/>
        <v>0</v>
      </c>
      <c r="BG143" s="204">
        <f t="shared" si="26"/>
        <v>0</v>
      </c>
      <c r="BH143" s="204">
        <f t="shared" si="27"/>
        <v>0</v>
      </c>
      <c r="BI143" s="204">
        <f t="shared" si="28"/>
        <v>0</v>
      </c>
      <c r="BJ143" s="24" t="s">
        <v>24</v>
      </c>
      <c r="BK143" s="204">
        <f t="shared" si="29"/>
        <v>0</v>
      </c>
      <c r="BL143" s="24" t="s">
        <v>269</v>
      </c>
      <c r="BM143" s="24" t="s">
        <v>3119</v>
      </c>
    </row>
    <row r="144" spans="2:65" s="10" customFormat="1" ht="29.85" customHeight="1">
      <c r="B144" s="176"/>
      <c r="C144" s="177"/>
      <c r="D144" s="190" t="s">
        <v>76</v>
      </c>
      <c r="E144" s="191" t="s">
        <v>3120</v>
      </c>
      <c r="F144" s="191" t="s">
        <v>3121</v>
      </c>
      <c r="G144" s="177"/>
      <c r="H144" s="177"/>
      <c r="I144" s="180"/>
      <c r="J144" s="192">
        <f>BK144</f>
        <v>0</v>
      </c>
      <c r="K144" s="177"/>
      <c r="L144" s="182"/>
      <c r="M144" s="183"/>
      <c r="N144" s="184"/>
      <c r="O144" s="184"/>
      <c r="P144" s="185">
        <f>SUM(P145:P156)</f>
        <v>0</v>
      </c>
      <c r="Q144" s="184"/>
      <c r="R144" s="185">
        <f>SUM(R145:R156)</f>
        <v>0.32599</v>
      </c>
      <c r="S144" s="184"/>
      <c r="T144" s="186">
        <f>SUM(T145:T156)</f>
        <v>0</v>
      </c>
      <c r="AR144" s="187" t="s">
        <v>86</v>
      </c>
      <c r="AT144" s="188" t="s">
        <v>76</v>
      </c>
      <c r="AU144" s="188" t="s">
        <v>24</v>
      </c>
      <c r="AY144" s="187" t="s">
        <v>174</v>
      </c>
      <c r="BK144" s="189">
        <f>SUM(BK145:BK156)</f>
        <v>0</v>
      </c>
    </row>
    <row r="145" spans="2:65" s="1" customFormat="1" ht="22.5" customHeight="1">
      <c r="B145" s="41"/>
      <c r="C145" s="193" t="s">
        <v>430</v>
      </c>
      <c r="D145" s="193" t="s">
        <v>176</v>
      </c>
      <c r="E145" s="194" t="s">
        <v>3122</v>
      </c>
      <c r="F145" s="195" t="s">
        <v>3123</v>
      </c>
      <c r="G145" s="196" t="s">
        <v>551</v>
      </c>
      <c r="H145" s="197">
        <v>135</v>
      </c>
      <c r="I145" s="198"/>
      <c r="J145" s="199">
        <f t="shared" ref="J145:J151" si="30">ROUND(I145*H145,2)</f>
        <v>0</v>
      </c>
      <c r="K145" s="195" t="s">
        <v>180</v>
      </c>
      <c r="L145" s="61"/>
      <c r="M145" s="200" t="s">
        <v>22</v>
      </c>
      <c r="N145" s="201" t="s">
        <v>48</v>
      </c>
      <c r="O145" s="42"/>
      <c r="P145" s="202">
        <f t="shared" ref="P145:P151" si="31">O145*H145</f>
        <v>0</v>
      </c>
      <c r="Q145" s="202">
        <v>4.4999999999999999E-4</v>
      </c>
      <c r="R145" s="202">
        <f t="shared" ref="R145:R151" si="32">Q145*H145</f>
        <v>6.0749999999999998E-2</v>
      </c>
      <c r="S145" s="202">
        <v>0</v>
      </c>
      <c r="T145" s="203">
        <f t="shared" ref="T145:T151" si="33">S145*H145</f>
        <v>0</v>
      </c>
      <c r="AR145" s="24" t="s">
        <v>269</v>
      </c>
      <c r="AT145" s="24" t="s">
        <v>176</v>
      </c>
      <c r="AU145" s="24" t="s">
        <v>86</v>
      </c>
      <c r="AY145" s="24" t="s">
        <v>174</v>
      </c>
      <c r="BE145" s="204">
        <f t="shared" ref="BE145:BE151" si="34">IF(N145="základní",J145,0)</f>
        <v>0</v>
      </c>
      <c r="BF145" s="204">
        <f t="shared" ref="BF145:BF151" si="35">IF(N145="snížená",J145,0)</f>
        <v>0</v>
      </c>
      <c r="BG145" s="204">
        <f t="shared" ref="BG145:BG151" si="36">IF(N145="zákl. přenesená",J145,0)</f>
        <v>0</v>
      </c>
      <c r="BH145" s="204">
        <f t="shared" ref="BH145:BH151" si="37">IF(N145="sníž. přenesená",J145,0)</f>
        <v>0</v>
      </c>
      <c r="BI145" s="204">
        <f t="shared" ref="BI145:BI151" si="38">IF(N145="nulová",J145,0)</f>
        <v>0</v>
      </c>
      <c r="BJ145" s="24" t="s">
        <v>24</v>
      </c>
      <c r="BK145" s="204">
        <f t="shared" ref="BK145:BK151" si="39">ROUND(I145*H145,2)</f>
        <v>0</v>
      </c>
      <c r="BL145" s="24" t="s">
        <v>269</v>
      </c>
      <c r="BM145" s="24" t="s">
        <v>3124</v>
      </c>
    </row>
    <row r="146" spans="2:65" s="1" customFormat="1" ht="22.5" customHeight="1">
      <c r="B146" s="41"/>
      <c r="C146" s="193" t="s">
        <v>434</v>
      </c>
      <c r="D146" s="193" t="s">
        <v>176</v>
      </c>
      <c r="E146" s="194" t="s">
        <v>3125</v>
      </c>
      <c r="F146" s="195" t="s">
        <v>3126</v>
      </c>
      <c r="G146" s="196" t="s">
        <v>551</v>
      </c>
      <c r="H146" s="197">
        <v>30</v>
      </c>
      <c r="I146" s="198"/>
      <c r="J146" s="199">
        <f t="shared" si="30"/>
        <v>0</v>
      </c>
      <c r="K146" s="195" t="s">
        <v>180</v>
      </c>
      <c r="L146" s="61"/>
      <c r="M146" s="200" t="s">
        <v>22</v>
      </c>
      <c r="N146" s="201" t="s">
        <v>48</v>
      </c>
      <c r="O146" s="42"/>
      <c r="P146" s="202">
        <f t="shared" si="31"/>
        <v>0</v>
      </c>
      <c r="Q146" s="202">
        <v>6.9999999999999999E-4</v>
      </c>
      <c r="R146" s="202">
        <f t="shared" si="32"/>
        <v>2.1000000000000001E-2</v>
      </c>
      <c r="S146" s="202">
        <v>0</v>
      </c>
      <c r="T146" s="203">
        <f t="shared" si="33"/>
        <v>0</v>
      </c>
      <c r="AR146" s="24" t="s">
        <v>269</v>
      </c>
      <c r="AT146" s="24" t="s">
        <v>176</v>
      </c>
      <c r="AU146" s="24" t="s">
        <v>86</v>
      </c>
      <c r="AY146" s="24" t="s">
        <v>174</v>
      </c>
      <c r="BE146" s="204">
        <f t="shared" si="34"/>
        <v>0</v>
      </c>
      <c r="BF146" s="204">
        <f t="shared" si="35"/>
        <v>0</v>
      </c>
      <c r="BG146" s="204">
        <f t="shared" si="36"/>
        <v>0</v>
      </c>
      <c r="BH146" s="204">
        <f t="shared" si="37"/>
        <v>0</v>
      </c>
      <c r="BI146" s="204">
        <f t="shared" si="38"/>
        <v>0</v>
      </c>
      <c r="BJ146" s="24" t="s">
        <v>24</v>
      </c>
      <c r="BK146" s="204">
        <f t="shared" si="39"/>
        <v>0</v>
      </c>
      <c r="BL146" s="24" t="s">
        <v>269</v>
      </c>
      <c r="BM146" s="24" t="s">
        <v>3127</v>
      </c>
    </row>
    <row r="147" spans="2:65" s="1" customFormat="1" ht="22.5" customHeight="1">
      <c r="B147" s="41"/>
      <c r="C147" s="193" t="s">
        <v>438</v>
      </c>
      <c r="D147" s="193" t="s">
        <v>176</v>
      </c>
      <c r="E147" s="194" t="s">
        <v>3128</v>
      </c>
      <c r="F147" s="195" t="s">
        <v>3129</v>
      </c>
      <c r="G147" s="196" t="s">
        <v>551</v>
      </c>
      <c r="H147" s="197">
        <v>52</v>
      </c>
      <c r="I147" s="198"/>
      <c r="J147" s="199">
        <f t="shared" si="30"/>
        <v>0</v>
      </c>
      <c r="K147" s="195" t="s">
        <v>180</v>
      </c>
      <c r="L147" s="61"/>
      <c r="M147" s="200" t="s">
        <v>22</v>
      </c>
      <c r="N147" s="201" t="s">
        <v>48</v>
      </c>
      <c r="O147" s="42"/>
      <c r="P147" s="202">
        <f t="shared" si="31"/>
        <v>0</v>
      </c>
      <c r="Q147" s="202">
        <v>6.8999999999999997E-4</v>
      </c>
      <c r="R147" s="202">
        <f t="shared" si="32"/>
        <v>3.5879999999999995E-2</v>
      </c>
      <c r="S147" s="202">
        <v>0</v>
      </c>
      <c r="T147" s="203">
        <f t="shared" si="33"/>
        <v>0</v>
      </c>
      <c r="AR147" s="24" t="s">
        <v>269</v>
      </c>
      <c r="AT147" s="24" t="s">
        <v>176</v>
      </c>
      <c r="AU147" s="24" t="s">
        <v>86</v>
      </c>
      <c r="AY147" s="24" t="s">
        <v>174</v>
      </c>
      <c r="BE147" s="204">
        <f t="shared" si="34"/>
        <v>0</v>
      </c>
      <c r="BF147" s="204">
        <f t="shared" si="35"/>
        <v>0</v>
      </c>
      <c r="BG147" s="204">
        <f t="shared" si="36"/>
        <v>0</v>
      </c>
      <c r="BH147" s="204">
        <f t="shared" si="37"/>
        <v>0</v>
      </c>
      <c r="BI147" s="204">
        <f t="shared" si="38"/>
        <v>0</v>
      </c>
      <c r="BJ147" s="24" t="s">
        <v>24</v>
      </c>
      <c r="BK147" s="204">
        <f t="shared" si="39"/>
        <v>0</v>
      </c>
      <c r="BL147" s="24" t="s">
        <v>269</v>
      </c>
      <c r="BM147" s="24" t="s">
        <v>3130</v>
      </c>
    </row>
    <row r="148" spans="2:65" s="1" customFormat="1" ht="22.5" customHeight="1">
      <c r="B148" s="41"/>
      <c r="C148" s="193" t="s">
        <v>444</v>
      </c>
      <c r="D148" s="193" t="s">
        <v>176</v>
      </c>
      <c r="E148" s="194" t="s">
        <v>3131</v>
      </c>
      <c r="F148" s="195" t="s">
        <v>3132</v>
      </c>
      <c r="G148" s="196" t="s">
        <v>551</v>
      </c>
      <c r="H148" s="197">
        <v>22</v>
      </c>
      <c r="I148" s="198"/>
      <c r="J148" s="199">
        <f t="shared" si="30"/>
        <v>0</v>
      </c>
      <c r="K148" s="195" t="s">
        <v>180</v>
      </c>
      <c r="L148" s="61"/>
      <c r="M148" s="200" t="s">
        <v>22</v>
      </c>
      <c r="N148" s="201" t="s">
        <v>48</v>
      </c>
      <c r="O148" s="42"/>
      <c r="P148" s="202">
        <f t="shared" si="31"/>
        <v>0</v>
      </c>
      <c r="Q148" s="202">
        <v>1.2600000000000001E-3</v>
      </c>
      <c r="R148" s="202">
        <f t="shared" si="32"/>
        <v>2.7720000000000002E-2</v>
      </c>
      <c r="S148" s="202">
        <v>0</v>
      </c>
      <c r="T148" s="203">
        <f t="shared" si="33"/>
        <v>0</v>
      </c>
      <c r="AR148" s="24" t="s">
        <v>269</v>
      </c>
      <c r="AT148" s="24" t="s">
        <v>176</v>
      </c>
      <c r="AU148" s="24" t="s">
        <v>86</v>
      </c>
      <c r="AY148" s="24" t="s">
        <v>174</v>
      </c>
      <c r="BE148" s="204">
        <f t="shared" si="34"/>
        <v>0</v>
      </c>
      <c r="BF148" s="204">
        <f t="shared" si="35"/>
        <v>0</v>
      </c>
      <c r="BG148" s="204">
        <f t="shared" si="36"/>
        <v>0</v>
      </c>
      <c r="BH148" s="204">
        <f t="shared" si="37"/>
        <v>0</v>
      </c>
      <c r="BI148" s="204">
        <f t="shared" si="38"/>
        <v>0</v>
      </c>
      <c r="BJ148" s="24" t="s">
        <v>24</v>
      </c>
      <c r="BK148" s="204">
        <f t="shared" si="39"/>
        <v>0</v>
      </c>
      <c r="BL148" s="24" t="s">
        <v>269</v>
      </c>
      <c r="BM148" s="24" t="s">
        <v>3133</v>
      </c>
    </row>
    <row r="149" spans="2:65" s="1" customFormat="1" ht="22.5" customHeight="1">
      <c r="B149" s="41"/>
      <c r="C149" s="193" t="s">
        <v>449</v>
      </c>
      <c r="D149" s="193" t="s">
        <v>176</v>
      </c>
      <c r="E149" s="194" t="s">
        <v>3134</v>
      </c>
      <c r="F149" s="195" t="s">
        <v>3135</v>
      </c>
      <c r="G149" s="196" t="s">
        <v>551</v>
      </c>
      <c r="H149" s="197">
        <v>16</v>
      </c>
      <c r="I149" s="198"/>
      <c r="J149" s="199">
        <f t="shared" si="30"/>
        <v>0</v>
      </c>
      <c r="K149" s="195" t="s">
        <v>180</v>
      </c>
      <c r="L149" s="61"/>
      <c r="M149" s="200" t="s">
        <v>22</v>
      </c>
      <c r="N149" s="201" t="s">
        <v>48</v>
      </c>
      <c r="O149" s="42"/>
      <c r="P149" s="202">
        <f t="shared" si="31"/>
        <v>0</v>
      </c>
      <c r="Q149" s="202">
        <v>1.5900000000000001E-3</v>
      </c>
      <c r="R149" s="202">
        <f t="shared" si="32"/>
        <v>2.5440000000000001E-2</v>
      </c>
      <c r="S149" s="202">
        <v>0</v>
      </c>
      <c r="T149" s="203">
        <f t="shared" si="33"/>
        <v>0</v>
      </c>
      <c r="AR149" s="24" t="s">
        <v>269</v>
      </c>
      <c r="AT149" s="24" t="s">
        <v>176</v>
      </c>
      <c r="AU149" s="24" t="s">
        <v>86</v>
      </c>
      <c r="AY149" s="24" t="s">
        <v>174</v>
      </c>
      <c r="BE149" s="204">
        <f t="shared" si="34"/>
        <v>0</v>
      </c>
      <c r="BF149" s="204">
        <f t="shared" si="35"/>
        <v>0</v>
      </c>
      <c r="BG149" s="204">
        <f t="shared" si="36"/>
        <v>0</v>
      </c>
      <c r="BH149" s="204">
        <f t="shared" si="37"/>
        <v>0</v>
      </c>
      <c r="BI149" s="204">
        <f t="shared" si="38"/>
        <v>0</v>
      </c>
      <c r="BJ149" s="24" t="s">
        <v>24</v>
      </c>
      <c r="BK149" s="204">
        <f t="shared" si="39"/>
        <v>0</v>
      </c>
      <c r="BL149" s="24" t="s">
        <v>269</v>
      </c>
      <c r="BM149" s="24" t="s">
        <v>3136</v>
      </c>
    </row>
    <row r="150" spans="2:65" s="1" customFormat="1" ht="22.5" customHeight="1">
      <c r="B150" s="41"/>
      <c r="C150" s="193" t="s">
        <v>453</v>
      </c>
      <c r="D150" s="193" t="s">
        <v>176</v>
      </c>
      <c r="E150" s="194" t="s">
        <v>3137</v>
      </c>
      <c r="F150" s="195" t="s">
        <v>3138</v>
      </c>
      <c r="G150" s="196" t="s">
        <v>551</v>
      </c>
      <c r="H150" s="197">
        <v>80</v>
      </c>
      <c r="I150" s="198"/>
      <c r="J150" s="199">
        <f t="shared" si="30"/>
        <v>0</v>
      </c>
      <c r="K150" s="195" t="s">
        <v>180</v>
      </c>
      <c r="L150" s="61"/>
      <c r="M150" s="200" t="s">
        <v>22</v>
      </c>
      <c r="N150" s="201" t="s">
        <v>48</v>
      </c>
      <c r="O150" s="42"/>
      <c r="P150" s="202">
        <f t="shared" si="31"/>
        <v>0</v>
      </c>
      <c r="Q150" s="202">
        <v>1.9400000000000001E-3</v>
      </c>
      <c r="R150" s="202">
        <f t="shared" si="32"/>
        <v>0.1552</v>
      </c>
      <c r="S150" s="202">
        <v>0</v>
      </c>
      <c r="T150" s="203">
        <f t="shared" si="33"/>
        <v>0</v>
      </c>
      <c r="AR150" s="24" t="s">
        <v>269</v>
      </c>
      <c r="AT150" s="24" t="s">
        <v>176</v>
      </c>
      <c r="AU150" s="24" t="s">
        <v>86</v>
      </c>
      <c r="AY150" s="24" t="s">
        <v>174</v>
      </c>
      <c r="BE150" s="204">
        <f t="shared" si="34"/>
        <v>0</v>
      </c>
      <c r="BF150" s="204">
        <f t="shared" si="35"/>
        <v>0</v>
      </c>
      <c r="BG150" s="204">
        <f t="shared" si="36"/>
        <v>0</v>
      </c>
      <c r="BH150" s="204">
        <f t="shared" si="37"/>
        <v>0</v>
      </c>
      <c r="BI150" s="204">
        <f t="shared" si="38"/>
        <v>0</v>
      </c>
      <c r="BJ150" s="24" t="s">
        <v>24</v>
      </c>
      <c r="BK150" s="204">
        <f t="shared" si="39"/>
        <v>0</v>
      </c>
      <c r="BL150" s="24" t="s">
        <v>269</v>
      </c>
      <c r="BM150" s="24" t="s">
        <v>3139</v>
      </c>
    </row>
    <row r="151" spans="2:65" s="1" customFormat="1" ht="22.5" customHeight="1">
      <c r="B151" s="41"/>
      <c r="C151" s="193" t="s">
        <v>457</v>
      </c>
      <c r="D151" s="193" t="s">
        <v>176</v>
      </c>
      <c r="E151" s="194" t="s">
        <v>3140</v>
      </c>
      <c r="F151" s="195" t="s">
        <v>3141</v>
      </c>
      <c r="G151" s="196" t="s">
        <v>551</v>
      </c>
      <c r="H151" s="197">
        <v>255</v>
      </c>
      <c r="I151" s="198"/>
      <c r="J151" s="199">
        <f t="shared" si="30"/>
        <v>0</v>
      </c>
      <c r="K151" s="195" t="s">
        <v>180</v>
      </c>
      <c r="L151" s="61"/>
      <c r="M151" s="200" t="s">
        <v>22</v>
      </c>
      <c r="N151" s="201" t="s">
        <v>48</v>
      </c>
      <c r="O151" s="42"/>
      <c r="P151" s="202">
        <f t="shared" si="31"/>
        <v>0</v>
      </c>
      <c r="Q151" s="202">
        <v>0</v>
      </c>
      <c r="R151" s="202">
        <f t="shared" si="32"/>
        <v>0</v>
      </c>
      <c r="S151" s="202">
        <v>0</v>
      </c>
      <c r="T151" s="203">
        <f t="shared" si="33"/>
        <v>0</v>
      </c>
      <c r="AR151" s="24" t="s">
        <v>269</v>
      </c>
      <c r="AT151" s="24" t="s">
        <v>176</v>
      </c>
      <c r="AU151" s="24" t="s">
        <v>86</v>
      </c>
      <c r="AY151" s="24" t="s">
        <v>174</v>
      </c>
      <c r="BE151" s="204">
        <f t="shared" si="34"/>
        <v>0</v>
      </c>
      <c r="BF151" s="204">
        <f t="shared" si="35"/>
        <v>0</v>
      </c>
      <c r="BG151" s="204">
        <f t="shared" si="36"/>
        <v>0</v>
      </c>
      <c r="BH151" s="204">
        <f t="shared" si="37"/>
        <v>0</v>
      </c>
      <c r="BI151" s="204">
        <f t="shared" si="38"/>
        <v>0</v>
      </c>
      <c r="BJ151" s="24" t="s">
        <v>24</v>
      </c>
      <c r="BK151" s="204">
        <f t="shared" si="39"/>
        <v>0</v>
      </c>
      <c r="BL151" s="24" t="s">
        <v>269</v>
      </c>
      <c r="BM151" s="24" t="s">
        <v>3142</v>
      </c>
    </row>
    <row r="152" spans="2:65" s="12" customFormat="1" ht="13.5">
      <c r="B152" s="217"/>
      <c r="C152" s="218"/>
      <c r="D152" s="230" t="s">
        <v>191</v>
      </c>
      <c r="E152" s="240" t="s">
        <v>22</v>
      </c>
      <c r="F152" s="241" t="s">
        <v>3069</v>
      </c>
      <c r="G152" s="218"/>
      <c r="H152" s="242">
        <v>255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191</v>
      </c>
      <c r="AU152" s="227" t="s">
        <v>86</v>
      </c>
      <c r="AV152" s="12" t="s">
        <v>86</v>
      </c>
      <c r="AW152" s="12" t="s">
        <v>41</v>
      </c>
      <c r="AX152" s="12" t="s">
        <v>24</v>
      </c>
      <c r="AY152" s="227" t="s">
        <v>174</v>
      </c>
    </row>
    <row r="153" spans="2:65" s="1" customFormat="1" ht="22.5" customHeight="1">
      <c r="B153" s="41"/>
      <c r="C153" s="193" t="s">
        <v>461</v>
      </c>
      <c r="D153" s="193" t="s">
        <v>176</v>
      </c>
      <c r="E153" s="194" t="s">
        <v>3143</v>
      </c>
      <c r="F153" s="195" t="s">
        <v>3144</v>
      </c>
      <c r="G153" s="196" t="s">
        <v>551</v>
      </c>
      <c r="H153" s="197">
        <v>80</v>
      </c>
      <c r="I153" s="198"/>
      <c r="J153" s="199">
        <f>ROUND(I153*H153,2)</f>
        <v>0</v>
      </c>
      <c r="K153" s="195" t="s">
        <v>180</v>
      </c>
      <c r="L153" s="61"/>
      <c r="M153" s="200" t="s">
        <v>22</v>
      </c>
      <c r="N153" s="201" t="s">
        <v>48</v>
      </c>
      <c r="O153" s="4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4" t="s">
        <v>269</v>
      </c>
      <c r="AT153" s="24" t="s">
        <v>176</v>
      </c>
      <c r="AU153" s="24" t="s">
        <v>86</v>
      </c>
      <c r="AY153" s="24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269</v>
      </c>
      <c r="BM153" s="24" t="s">
        <v>3145</v>
      </c>
    </row>
    <row r="154" spans="2:65" s="1" customFormat="1" ht="22.5" customHeight="1">
      <c r="B154" s="41"/>
      <c r="C154" s="193" t="s">
        <v>465</v>
      </c>
      <c r="D154" s="193" t="s">
        <v>176</v>
      </c>
      <c r="E154" s="194" t="s">
        <v>3146</v>
      </c>
      <c r="F154" s="195" t="s">
        <v>3147</v>
      </c>
      <c r="G154" s="196" t="s">
        <v>551</v>
      </c>
      <c r="H154" s="197">
        <v>1100</v>
      </c>
      <c r="I154" s="198"/>
      <c r="J154" s="199">
        <f>ROUND(I154*H154,2)</f>
        <v>0</v>
      </c>
      <c r="K154" s="195" t="s">
        <v>180</v>
      </c>
      <c r="L154" s="61"/>
      <c r="M154" s="200" t="s">
        <v>22</v>
      </c>
      <c r="N154" s="201" t="s">
        <v>48</v>
      </c>
      <c r="O154" s="4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269</v>
      </c>
      <c r="AT154" s="24" t="s">
        <v>176</v>
      </c>
      <c r="AU154" s="24" t="s">
        <v>86</v>
      </c>
      <c r="AY154" s="24" t="s">
        <v>174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24</v>
      </c>
      <c r="BK154" s="204">
        <f>ROUND(I154*H154,2)</f>
        <v>0</v>
      </c>
      <c r="BL154" s="24" t="s">
        <v>269</v>
      </c>
      <c r="BM154" s="24" t="s">
        <v>3148</v>
      </c>
    </row>
    <row r="155" spans="2:65" s="1" customFormat="1" ht="31.5" customHeight="1">
      <c r="B155" s="41"/>
      <c r="C155" s="193" t="s">
        <v>469</v>
      </c>
      <c r="D155" s="193" t="s">
        <v>176</v>
      </c>
      <c r="E155" s="194" t="s">
        <v>3149</v>
      </c>
      <c r="F155" s="195" t="s">
        <v>3150</v>
      </c>
      <c r="G155" s="196" t="s">
        <v>242</v>
      </c>
      <c r="H155" s="197">
        <v>0.32600000000000001</v>
      </c>
      <c r="I155" s="198"/>
      <c r="J155" s="199">
        <f>ROUND(I155*H155,2)</f>
        <v>0</v>
      </c>
      <c r="K155" s="195" t="s">
        <v>180</v>
      </c>
      <c r="L155" s="61"/>
      <c r="M155" s="200" t="s">
        <v>22</v>
      </c>
      <c r="N155" s="201" t="s">
        <v>48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269</v>
      </c>
      <c r="AT155" s="24" t="s">
        <v>176</v>
      </c>
      <c r="AU155" s="24" t="s">
        <v>86</v>
      </c>
      <c r="AY155" s="24" t="s">
        <v>174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269</v>
      </c>
      <c r="BM155" s="24" t="s">
        <v>3151</v>
      </c>
    </row>
    <row r="156" spans="2:65" s="1" customFormat="1" ht="44.25" customHeight="1">
      <c r="B156" s="41"/>
      <c r="C156" s="193" t="s">
        <v>474</v>
      </c>
      <c r="D156" s="193" t="s">
        <v>176</v>
      </c>
      <c r="E156" s="194" t="s">
        <v>3152</v>
      </c>
      <c r="F156" s="195" t="s">
        <v>3153</v>
      </c>
      <c r="G156" s="196" t="s">
        <v>242</v>
      </c>
      <c r="H156" s="197">
        <v>0.32600000000000001</v>
      </c>
      <c r="I156" s="198"/>
      <c r="J156" s="199">
        <f>ROUND(I156*H156,2)</f>
        <v>0</v>
      </c>
      <c r="K156" s="195" t="s">
        <v>180</v>
      </c>
      <c r="L156" s="61"/>
      <c r="M156" s="200" t="s">
        <v>22</v>
      </c>
      <c r="N156" s="201" t="s">
        <v>48</v>
      </c>
      <c r="O156" s="4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269</v>
      </c>
      <c r="AT156" s="24" t="s">
        <v>176</v>
      </c>
      <c r="AU156" s="24" t="s">
        <v>86</v>
      </c>
      <c r="AY156" s="24" t="s">
        <v>174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24</v>
      </c>
      <c r="BK156" s="204">
        <f>ROUND(I156*H156,2)</f>
        <v>0</v>
      </c>
      <c r="BL156" s="24" t="s">
        <v>269</v>
      </c>
      <c r="BM156" s="24" t="s">
        <v>3154</v>
      </c>
    </row>
    <row r="157" spans="2:65" s="10" customFormat="1" ht="29.85" customHeight="1">
      <c r="B157" s="176"/>
      <c r="C157" s="177"/>
      <c r="D157" s="190" t="s">
        <v>76</v>
      </c>
      <c r="E157" s="191" t="s">
        <v>3155</v>
      </c>
      <c r="F157" s="191" t="s">
        <v>3156</v>
      </c>
      <c r="G157" s="177"/>
      <c r="H157" s="177"/>
      <c r="I157" s="180"/>
      <c r="J157" s="192">
        <f>BK157</f>
        <v>0</v>
      </c>
      <c r="K157" s="177"/>
      <c r="L157" s="182"/>
      <c r="M157" s="183"/>
      <c r="N157" s="184"/>
      <c r="O157" s="184"/>
      <c r="P157" s="185">
        <f>SUM(P158:P183)</f>
        <v>0</v>
      </c>
      <c r="Q157" s="184"/>
      <c r="R157" s="185">
        <f>SUM(R158:R183)</f>
        <v>7.0729999999999987E-2</v>
      </c>
      <c r="S157" s="184"/>
      <c r="T157" s="186">
        <f>SUM(T158:T183)</f>
        <v>0</v>
      </c>
      <c r="AR157" s="187" t="s">
        <v>86</v>
      </c>
      <c r="AT157" s="188" t="s">
        <v>76</v>
      </c>
      <c r="AU157" s="188" t="s">
        <v>24</v>
      </c>
      <c r="AY157" s="187" t="s">
        <v>174</v>
      </c>
      <c r="BK157" s="189">
        <f>SUM(BK158:BK183)</f>
        <v>0</v>
      </c>
    </row>
    <row r="158" spans="2:65" s="1" customFormat="1" ht="22.5" customHeight="1">
      <c r="B158" s="41"/>
      <c r="C158" s="193" t="s">
        <v>479</v>
      </c>
      <c r="D158" s="193" t="s">
        <v>176</v>
      </c>
      <c r="E158" s="194" t="s">
        <v>3157</v>
      </c>
      <c r="F158" s="195" t="s">
        <v>3158</v>
      </c>
      <c r="G158" s="196" t="s">
        <v>2391</v>
      </c>
      <c r="H158" s="197">
        <v>1</v>
      </c>
      <c r="I158" s="198"/>
      <c r="J158" s="199">
        <f t="shared" ref="J158:J163" si="40">ROUND(I158*H158,2)</f>
        <v>0</v>
      </c>
      <c r="K158" s="195" t="s">
        <v>180</v>
      </c>
      <c r="L158" s="61"/>
      <c r="M158" s="200" t="s">
        <v>22</v>
      </c>
      <c r="N158" s="201" t="s">
        <v>48</v>
      </c>
      <c r="O158" s="42"/>
      <c r="P158" s="202">
        <f t="shared" ref="P158:P163" si="41">O158*H158</f>
        <v>0</v>
      </c>
      <c r="Q158" s="202">
        <v>5.7299999999999999E-3</v>
      </c>
      <c r="R158" s="202">
        <f t="shared" ref="R158:R163" si="42">Q158*H158</f>
        <v>5.7299999999999999E-3</v>
      </c>
      <c r="S158" s="202">
        <v>0</v>
      </c>
      <c r="T158" s="203">
        <f t="shared" ref="T158:T163" si="43">S158*H158</f>
        <v>0</v>
      </c>
      <c r="AR158" s="24" t="s">
        <v>269</v>
      </c>
      <c r="AT158" s="24" t="s">
        <v>176</v>
      </c>
      <c r="AU158" s="24" t="s">
        <v>86</v>
      </c>
      <c r="AY158" s="24" t="s">
        <v>174</v>
      </c>
      <c r="BE158" s="204">
        <f t="shared" ref="BE158:BE163" si="44">IF(N158="základní",J158,0)</f>
        <v>0</v>
      </c>
      <c r="BF158" s="204">
        <f t="shared" ref="BF158:BF163" si="45">IF(N158="snížená",J158,0)</f>
        <v>0</v>
      </c>
      <c r="BG158" s="204">
        <f t="shared" ref="BG158:BG163" si="46">IF(N158="zákl. přenesená",J158,0)</f>
        <v>0</v>
      </c>
      <c r="BH158" s="204">
        <f t="shared" ref="BH158:BH163" si="47">IF(N158="sníž. přenesená",J158,0)</f>
        <v>0</v>
      </c>
      <c r="BI158" s="204">
        <f t="shared" ref="BI158:BI163" si="48">IF(N158="nulová",J158,0)</f>
        <v>0</v>
      </c>
      <c r="BJ158" s="24" t="s">
        <v>24</v>
      </c>
      <c r="BK158" s="204">
        <f t="shared" ref="BK158:BK163" si="49">ROUND(I158*H158,2)</f>
        <v>0</v>
      </c>
      <c r="BL158" s="24" t="s">
        <v>269</v>
      </c>
      <c r="BM158" s="24" t="s">
        <v>3159</v>
      </c>
    </row>
    <row r="159" spans="2:65" s="1" customFormat="1" ht="22.5" customHeight="1">
      <c r="B159" s="41"/>
      <c r="C159" s="193" t="s">
        <v>483</v>
      </c>
      <c r="D159" s="193" t="s">
        <v>176</v>
      </c>
      <c r="E159" s="194" t="s">
        <v>3160</v>
      </c>
      <c r="F159" s="195" t="s">
        <v>3161</v>
      </c>
      <c r="G159" s="196" t="s">
        <v>2391</v>
      </c>
      <c r="H159" s="197">
        <v>1</v>
      </c>
      <c r="I159" s="198"/>
      <c r="J159" s="199">
        <f t="shared" si="40"/>
        <v>0</v>
      </c>
      <c r="K159" s="195" t="s">
        <v>180</v>
      </c>
      <c r="L159" s="61"/>
      <c r="M159" s="200" t="s">
        <v>22</v>
      </c>
      <c r="N159" s="201" t="s">
        <v>48</v>
      </c>
      <c r="O159" s="42"/>
      <c r="P159" s="202">
        <f t="shared" si="41"/>
        <v>0</v>
      </c>
      <c r="Q159" s="202">
        <v>7.7299999999999999E-3</v>
      </c>
      <c r="R159" s="202">
        <f t="shared" si="42"/>
        <v>7.7299999999999999E-3</v>
      </c>
      <c r="S159" s="202">
        <v>0</v>
      </c>
      <c r="T159" s="203">
        <f t="shared" si="43"/>
        <v>0</v>
      </c>
      <c r="AR159" s="24" t="s">
        <v>269</v>
      </c>
      <c r="AT159" s="24" t="s">
        <v>176</v>
      </c>
      <c r="AU159" s="24" t="s">
        <v>86</v>
      </c>
      <c r="AY159" s="24" t="s">
        <v>174</v>
      </c>
      <c r="BE159" s="204">
        <f t="shared" si="44"/>
        <v>0</v>
      </c>
      <c r="BF159" s="204">
        <f t="shared" si="45"/>
        <v>0</v>
      </c>
      <c r="BG159" s="204">
        <f t="shared" si="46"/>
        <v>0</v>
      </c>
      <c r="BH159" s="204">
        <f t="shared" si="47"/>
        <v>0</v>
      </c>
      <c r="BI159" s="204">
        <f t="shared" si="48"/>
        <v>0</v>
      </c>
      <c r="BJ159" s="24" t="s">
        <v>24</v>
      </c>
      <c r="BK159" s="204">
        <f t="shared" si="49"/>
        <v>0</v>
      </c>
      <c r="BL159" s="24" t="s">
        <v>269</v>
      </c>
      <c r="BM159" s="24" t="s">
        <v>3162</v>
      </c>
    </row>
    <row r="160" spans="2:65" s="1" customFormat="1" ht="22.5" customHeight="1">
      <c r="B160" s="41"/>
      <c r="C160" s="193" t="s">
        <v>488</v>
      </c>
      <c r="D160" s="193" t="s">
        <v>176</v>
      </c>
      <c r="E160" s="194" t="s">
        <v>3163</v>
      </c>
      <c r="F160" s="195" t="s">
        <v>3164</v>
      </c>
      <c r="G160" s="196" t="s">
        <v>2391</v>
      </c>
      <c r="H160" s="197">
        <v>1</v>
      </c>
      <c r="I160" s="198"/>
      <c r="J160" s="199">
        <f t="shared" si="40"/>
        <v>0</v>
      </c>
      <c r="K160" s="195" t="s">
        <v>180</v>
      </c>
      <c r="L160" s="61"/>
      <c r="M160" s="200" t="s">
        <v>22</v>
      </c>
      <c r="N160" s="201" t="s">
        <v>48</v>
      </c>
      <c r="O160" s="42"/>
      <c r="P160" s="202">
        <f t="shared" si="41"/>
        <v>0</v>
      </c>
      <c r="Q160" s="202">
        <v>1.094E-2</v>
      </c>
      <c r="R160" s="202">
        <f t="shared" si="42"/>
        <v>1.094E-2</v>
      </c>
      <c r="S160" s="202">
        <v>0</v>
      </c>
      <c r="T160" s="203">
        <f t="shared" si="43"/>
        <v>0</v>
      </c>
      <c r="AR160" s="24" t="s">
        <v>269</v>
      </c>
      <c r="AT160" s="24" t="s">
        <v>176</v>
      </c>
      <c r="AU160" s="24" t="s">
        <v>86</v>
      </c>
      <c r="AY160" s="24" t="s">
        <v>174</v>
      </c>
      <c r="BE160" s="204">
        <f t="shared" si="44"/>
        <v>0</v>
      </c>
      <c r="BF160" s="204">
        <f t="shared" si="45"/>
        <v>0</v>
      </c>
      <c r="BG160" s="204">
        <f t="shared" si="46"/>
        <v>0</v>
      </c>
      <c r="BH160" s="204">
        <f t="shared" si="47"/>
        <v>0</v>
      </c>
      <c r="BI160" s="204">
        <f t="shared" si="48"/>
        <v>0</v>
      </c>
      <c r="BJ160" s="24" t="s">
        <v>24</v>
      </c>
      <c r="BK160" s="204">
        <f t="shared" si="49"/>
        <v>0</v>
      </c>
      <c r="BL160" s="24" t="s">
        <v>269</v>
      </c>
      <c r="BM160" s="24" t="s">
        <v>2656</v>
      </c>
    </row>
    <row r="161" spans="2:65" s="1" customFormat="1" ht="22.5" customHeight="1">
      <c r="B161" s="41"/>
      <c r="C161" s="193" t="s">
        <v>501</v>
      </c>
      <c r="D161" s="193" t="s">
        <v>176</v>
      </c>
      <c r="E161" s="194" t="s">
        <v>3165</v>
      </c>
      <c r="F161" s="195" t="s">
        <v>3166</v>
      </c>
      <c r="G161" s="196" t="s">
        <v>2391</v>
      </c>
      <c r="H161" s="197">
        <v>1</v>
      </c>
      <c r="I161" s="198"/>
      <c r="J161" s="199">
        <f t="shared" si="40"/>
        <v>0</v>
      </c>
      <c r="K161" s="195" t="s">
        <v>180</v>
      </c>
      <c r="L161" s="61"/>
      <c r="M161" s="200" t="s">
        <v>22</v>
      </c>
      <c r="N161" s="201" t="s">
        <v>48</v>
      </c>
      <c r="O161" s="42"/>
      <c r="P161" s="202">
        <f t="shared" si="41"/>
        <v>0</v>
      </c>
      <c r="Q161" s="202">
        <v>1.3089999999999999E-2</v>
      </c>
      <c r="R161" s="202">
        <f t="shared" si="42"/>
        <v>1.3089999999999999E-2</v>
      </c>
      <c r="S161" s="202">
        <v>0</v>
      </c>
      <c r="T161" s="203">
        <f t="shared" si="43"/>
        <v>0</v>
      </c>
      <c r="AR161" s="24" t="s">
        <v>269</v>
      </c>
      <c r="AT161" s="24" t="s">
        <v>176</v>
      </c>
      <c r="AU161" s="24" t="s">
        <v>86</v>
      </c>
      <c r="AY161" s="24" t="s">
        <v>174</v>
      </c>
      <c r="BE161" s="204">
        <f t="shared" si="44"/>
        <v>0</v>
      </c>
      <c r="BF161" s="204">
        <f t="shared" si="45"/>
        <v>0</v>
      </c>
      <c r="BG161" s="204">
        <f t="shared" si="46"/>
        <v>0</v>
      </c>
      <c r="BH161" s="204">
        <f t="shared" si="47"/>
        <v>0</v>
      </c>
      <c r="BI161" s="204">
        <f t="shared" si="48"/>
        <v>0</v>
      </c>
      <c r="BJ161" s="24" t="s">
        <v>24</v>
      </c>
      <c r="BK161" s="204">
        <f t="shared" si="49"/>
        <v>0</v>
      </c>
      <c r="BL161" s="24" t="s">
        <v>269</v>
      </c>
      <c r="BM161" s="24" t="s">
        <v>3167</v>
      </c>
    </row>
    <row r="162" spans="2:65" s="1" customFormat="1" ht="31.5" customHeight="1">
      <c r="B162" s="41"/>
      <c r="C162" s="193" t="s">
        <v>507</v>
      </c>
      <c r="D162" s="193" t="s">
        <v>176</v>
      </c>
      <c r="E162" s="194" t="s">
        <v>3168</v>
      </c>
      <c r="F162" s="195" t="s">
        <v>3169</v>
      </c>
      <c r="G162" s="196" t="s">
        <v>179</v>
      </c>
      <c r="H162" s="197">
        <v>6</v>
      </c>
      <c r="I162" s="198"/>
      <c r="J162" s="199">
        <f t="shared" si="40"/>
        <v>0</v>
      </c>
      <c r="K162" s="195" t="s">
        <v>180</v>
      </c>
      <c r="L162" s="61"/>
      <c r="M162" s="200" t="s">
        <v>22</v>
      </c>
      <c r="N162" s="201" t="s">
        <v>48</v>
      </c>
      <c r="O162" s="42"/>
      <c r="P162" s="202">
        <f t="shared" si="41"/>
        <v>0</v>
      </c>
      <c r="Q162" s="202">
        <v>2.7E-4</v>
      </c>
      <c r="R162" s="202">
        <f t="shared" si="42"/>
        <v>1.6199999999999999E-3</v>
      </c>
      <c r="S162" s="202">
        <v>0</v>
      </c>
      <c r="T162" s="203">
        <f t="shared" si="43"/>
        <v>0</v>
      </c>
      <c r="AR162" s="24" t="s">
        <v>269</v>
      </c>
      <c r="AT162" s="24" t="s">
        <v>176</v>
      </c>
      <c r="AU162" s="24" t="s">
        <v>86</v>
      </c>
      <c r="AY162" s="24" t="s">
        <v>174</v>
      </c>
      <c r="BE162" s="204">
        <f t="shared" si="44"/>
        <v>0</v>
      </c>
      <c r="BF162" s="204">
        <f t="shared" si="45"/>
        <v>0</v>
      </c>
      <c r="BG162" s="204">
        <f t="shared" si="46"/>
        <v>0</v>
      </c>
      <c r="BH162" s="204">
        <f t="shared" si="47"/>
        <v>0</v>
      </c>
      <c r="BI162" s="204">
        <f t="shared" si="48"/>
        <v>0</v>
      </c>
      <c r="BJ162" s="24" t="s">
        <v>24</v>
      </c>
      <c r="BK162" s="204">
        <f t="shared" si="49"/>
        <v>0</v>
      </c>
      <c r="BL162" s="24" t="s">
        <v>269</v>
      </c>
      <c r="BM162" s="24" t="s">
        <v>3170</v>
      </c>
    </row>
    <row r="163" spans="2:65" s="1" customFormat="1" ht="22.5" customHeight="1">
      <c r="B163" s="41"/>
      <c r="C163" s="193" t="s">
        <v>512</v>
      </c>
      <c r="D163" s="193" t="s">
        <v>176</v>
      </c>
      <c r="E163" s="194" t="s">
        <v>3171</v>
      </c>
      <c r="F163" s="195" t="s">
        <v>3172</v>
      </c>
      <c r="G163" s="196" t="s">
        <v>179</v>
      </c>
      <c r="H163" s="197">
        <v>1</v>
      </c>
      <c r="I163" s="198"/>
      <c r="J163" s="199">
        <f t="shared" si="40"/>
        <v>0</v>
      </c>
      <c r="K163" s="195" t="s">
        <v>180</v>
      </c>
      <c r="L163" s="61"/>
      <c r="M163" s="200" t="s">
        <v>22</v>
      </c>
      <c r="N163" s="201" t="s">
        <v>48</v>
      </c>
      <c r="O163" s="42"/>
      <c r="P163" s="202">
        <f t="shared" si="41"/>
        <v>0</v>
      </c>
      <c r="Q163" s="202">
        <v>1.8000000000000001E-4</v>
      </c>
      <c r="R163" s="202">
        <f t="shared" si="42"/>
        <v>1.8000000000000001E-4</v>
      </c>
      <c r="S163" s="202">
        <v>0</v>
      </c>
      <c r="T163" s="203">
        <f t="shared" si="43"/>
        <v>0</v>
      </c>
      <c r="AR163" s="24" t="s">
        <v>269</v>
      </c>
      <c r="AT163" s="24" t="s">
        <v>176</v>
      </c>
      <c r="AU163" s="24" t="s">
        <v>86</v>
      </c>
      <c r="AY163" s="24" t="s">
        <v>174</v>
      </c>
      <c r="BE163" s="204">
        <f t="shared" si="44"/>
        <v>0</v>
      </c>
      <c r="BF163" s="204">
        <f t="shared" si="45"/>
        <v>0</v>
      </c>
      <c r="BG163" s="204">
        <f t="shared" si="46"/>
        <v>0</v>
      </c>
      <c r="BH163" s="204">
        <f t="shared" si="47"/>
        <v>0</v>
      </c>
      <c r="BI163" s="204">
        <f t="shared" si="48"/>
        <v>0</v>
      </c>
      <c r="BJ163" s="24" t="s">
        <v>24</v>
      </c>
      <c r="BK163" s="204">
        <f t="shared" si="49"/>
        <v>0</v>
      </c>
      <c r="BL163" s="24" t="s">
        <v>269</v>
      </c>
      <c r="BM163" s="24" t="s">
        <v>3173</v>
      </c>
    </row>
    <row r="164" spans="2:65" s="1" customFormat="1" ht="27">
      <c r="B164" s="41"/>
      <c r="C164" s="63"/>
      <c r="D164" s="230" t="s">
        <v>237</v>
      </c>
      <c r="E164" s="63"/>
      <c r="F164" s="243" t="s">
        <v>3174</v>
      </c>
      <c r="G164" s="63"/>
      <c r="H164" s="63"/>
      <c r="I164" s="163"/>
      <c r="J164" s="63"/>
      <c r="K164" s="63"/>
      <c r="L164" s="61"/>
      <c r="M164" s="244"/>
      <c r="N164" s="42"/>
      <c r="O164" s="42"/>
      <c r="P164" s="42"/>
      <c r="Q164" s="42"/>
      <c r="R164" s="42"/>
      <c r="S164" s="42"/>
      <c r="T164" s="78"/>
      <c r="AT164" s="24" t="s">
        <v>237</v>
      </c>
      <c r="AU164" s="24" t="s">
        <v>86</v>
      </c>
    </row>
    <row r="165" spans="2:65" s="1" customFormat="1" ht="31.5" customHeight="1">
      <c r="B165" s="41"/>
      <c r="C165" s="193" t="s">
        <v>516</v>
      </c>
      <c r="D165" s="193" t="s">
        <v>176</v>
      </c>
      <c r="E165" s="194" t="s">
        <v>3175</v>
      </c>
      <c r="F165" s="195" t="s">
        <v>3176</v>
      </c>
      <c r="G165" s="196" t="s">
        <v>179</v>
      </c>
      <c r="H165" s="197">
        <v>13</v>
      </c>
      <c r="I165" s="198"/>
      <c r="J165" s="199">
        <f t="shared" ref="J165:J183" si="50">ROUND(I165*H165,2)</f>
        <v>0</v>
      </c>
      <c r="K165" s="195" t="s">
        <v>180</v>
      </c>
      <c r="L165" s="61"/>
      <c r="M165" s="200" t="s">
        <v>22</v>
      </c>
      <c r="N165" s="201" t="s">
        <v>48</v>
      </c>
      <c r="O165" s="42"/>
      <c r="P165" s="202">
        <f t="shared" ref="P165:P183" si="51">O165*H165</f>
        <v>0</v>
      </c>
      <c r="Q165" s="202">
        <v>2.5999999999999998E-4</v>
      </c>
      <c r="R165" s="202">
        <f t="shared" ref="R165:R183" si="52">Q165*H165</f>
        <v>3.3799999999999998E-3</v>
      </c>
      <c r="S165" s="202">
        <v>0</v>
      </c>
      <c r="T165" s="203">
        <f t="shared" ref="T165:T183" si="53">S165*H165</f>
        <v>0</v>
      </c>
      <c r="AR165" s="24" t="s">
        <v>269</v>
      </c>
      <c r="AT165" s="24" t="s">
        <v>176</v>
      </c>
      <c r="AU165" s="24" t="s">
        <v>86</v>
      </c>
      <c r="AY165" s="24" t="s">
        <v>174</v>
      </c>
      <c r="BE165" s="204">
        <f t="shared" ref="BE165:BE183" si="54">IF(N165="základní",J165,0)</f>
        <v>0</v>
      </c>
      <c r="BF165" s="204">
        <f t="shared" ref="BF165:BF183" si="55">IF(N165="snížená",J165,0)</f>
        <v>0</v>
      </c>
      <c r="BG165" s="204">
        <f t="shared" ref="BG165:BG183" si="56">IF(N165="zákl. přenesená",J165,0)</f>
        <v>0</v>
      </c>
      <c r="BH165" s="204">
        <f t="shared" ref="BH165:BH183" si="57">IF(N165="sníž. přenesená",J165,0)</f>
        <v>0</v>
      </c>
      <c r="BI165" s="204">
        <f t="shared" ref="BI165:BI183" si="58">IF(N165="nulová",J165,0)</f>
        <v>0</v>
      </c>
      <c r="BJ165" s="24" t="s">
        <v>24</v>
      </c>
      <c r="BK165" s="204">
        <f t="shared" ref="BK165:BK183" si="59">ROUND(I165*H165,2)</f>
        <v>0</v>
      </c>
      <c r="BL165" s="24" t="s">
        <v>269</v>
      </c>
      <c r="BM165" s="24" t="s">
        <v>3177</v>
      </c>
    </row>
    <row r="166" spans="2:65" s="1" customFormat="1" ht="31.5" customHeight="1">
      <c r="B166" s="41"/>
      <c r="C166" s="193" t="s">
        <v>521</v>
      </c>
      <c r="D166" s="193" t="s">
        <v>176</v>
      </c>
      <c r="E166" s="194" t="s">
        <v>3178</v>
      </c>
      <c r="F166" s="195" t="s">
        <v>3179</v>
      </c>
      <c r="G166" s="196" t="s">
        <v>179</v>
      </c>
      <c r="H166" s="197">
        <v>13</v>
      </c>
      <c r="I166" s="198"/>
      <c r="J166" s="199">
        <f t="shared" si="50"/>
        <v>0</v>
      </c>
      <c r="K166" s="195" t="s">
        <v>180</v>
      </c>
      <c r="L166" s="61"/>
      <c r="M166" s="200" t="s">
        <v>22</v>
      </c>
      <c r="N166" s="201" t="s">
        <v>48</v>
      </c>
      <c r="O166" s="42"/>
      <c r="P166" s="202">
        <f t="shared" si="51"/>
        <v>0</v>
      </c>
      <c r="Q166" s="202">
        <v>1.3999999999999999E-4</v>
      </c>
      <c r="R166" s="202">
        <f t="shared" si="52"/>
        <v>1.8199999999999998E-3</v>
      </c>
      <c r="S166" s="202">
        <v>0</v>
      </c>
      <c r="T166" s="203">
        <f t="shared" si="53"/>
        <v>0</v>
      </c>
      <c r="AR166" s="24" t="s">
        <v>269</v>
      </c>
      <c r="AT166" s="24" t="s">
        <v>176</v>
      </c>
      <c r="AU166" s="24" t="s">
        <v>86</v>
      </c>
      <c r="AY166" s="24" t="s">
        <v>174</v>
      </c>
      <c r="BE166" s="204">
        <f t="shared" si="54"/>
        <v>0</v>
      </c>
      <c r="BF166" s="204">
        <f t="shared" si="55"/>
        <v>0</v>
      </c>
      <c r="BG166" s="204">
        <f t="shared" si="56"/>
        <v>0</v>
      </c>
      <c r="BH166" s="204">
        <f t="shared" si="57"/>
        <v>0</v>
      </c>
      <c r="BI166" s="204">
        <f t="shared" si="58"/>
        <v>0</v>
      </c>
      <c r="BJ166" s="24" t="s">
        <v>24</v>
      </c>
      <c r="BK166" s="204">
        <f t="shared" si="59"/>
        <v>0</v>
      </c>
      <c r="BL166" s="24" t="s">
        <v>269</v>
      </c>
      <c r="BM166" s="24" t="s">
        <v>3180</v>
      </c>
    </row>
    <row r="167" spans="2:65" s="1" customFormat="1" ht="22.5" customHeight="1">
      <c r="B167" s="41"/>
      <c r="C167" s="193" t="s">
        <v>525</v>
      </c>
      <c r="D167" s="193" t="s">
        <v>176</v>
      </c>
      <c r="E167" s="194" t="s">
        <v>3181</v>
      </c>
      <c r="F167" s="195" t="s">
        <v>3182</v>
      </c>
      <c r="G167" s="196" t="s">
        <v>179</v>
      </c>
      <c r="H167" s="197">
        <v>1</v>
      </c>
      <c r="I167" s="198"/>
      <c r="J167" s="199">
        <f t="shared" si="50"/>
        <v>0</v>
      </c>
      <c r="K167" s="195" t="s">
        <v>180</v>
      </c>
      <c r="L167" s="61"/>
      <c r="M167" s="200" t="s">
        <v>22</v>
      </c>
      <c r="N167" s="201" t="s">
        <v>48</v>
      </c>
      <c r="O167" s="42"/>
      <c r="P167" s="202">
        <f t="shared" si="51"/>
        <v>0</v>
      </c>
      <c r="Q167" s="202">
        <v>1.8000000000000001E-4</v>
      </c>
      <c r="R167" s="202">
        <f t="shared" si="52"/>
        <v>1.8000000000000001E-4</v>
      </c>
      <c r="S167" s="202">
        <v>0</v>
      </c>
      <c r="T167" s="203">
        <f t="shared" si="53"/>
        <v>0</v>
      </c>
      <c r="AR167" s="24" t="s">
        <v>269</v>
      </c>
      <c r="AT167" s="24" t="s">
        <v>176</v>
      </c>
      <c r="AU167" s="24" t="s">
        <v>86</v>
      </c>
      <c r="AY167" s="24" t="s">
        <v>174</v>
      </c>
      <c r="BE167" s="204">
        <f t="shared" si="54"/>
        <v>0</v>
      </c>
      <c r="BF167" s="204">
        <f t="shared" si="55"/>
        <v>0</v>
      </c>
      <c r="BG167" s="204">
        <f t="shared" si="56"/>
        <v>0</v>
      </c>
      <c r="BH167" s="204">
        <f t="shared" si="57"/>
        <v>0</v>
      </c>
      <c r="BI167" s="204">
        <f t="shared" si="58"/>
        <v>0</v>
      </c>
      <c r="BJ167" s="24" t="s">
        <v>24</v>
      </c>
      <c r="BK167" s="204">
        <f t="shared" si="59"/>
        <v>0</v>
      </c>
      <c r="BL167" s="24" t="s">
        <v>269</v>
      </c>
      <c r="BM167" s="24" t="s">
        <v>3183</v>
      </c>
    </row>
    <row r="168" spans="2:65" s="1" customFormat="1" ht="22.5" customHeight="1">
      <c r="B168" s="41"/>
      <c r="C168" s="193" t="s">
        <v>529</v>
      </c>
      <c r="D168" s="193" t="s">
        <v>176</v>
      </c>
      <c r="E168" s="194" t="s">
        <v>3184</v>
      </c>
      <c r="F168" s="195" t="s">
        <v>3185</v>
      </c>
      <c r="G168" s="196" t="s">
        <v>179</v>
      </c>
      <c r="H168" s="197">
        <v>1</v>
      </c>
      <c r="I168" s="198"/>
      <c r="J168" s="199">
        <f t="shared" si="50"/>
        <v>0</v>
      </c>
      <c r="K168" s="195" t="s">
        <v>180</v>
      </c>
      <c r="L168" s="61"/>
      <c r="M168" s="200" t="s">
        <v>22</v>
      </c>
      <c r="N168" s="201" t="s">
        <v>48</v>
      </c>
      <c r="O168" s="42"/>
      <c r="P168" s="202">
        <f t="shared" si="51"/>
        <v>0</v>
      </c>
      <c r="Q168" s="202">
        <v>2.5000000000000001E-4</v>
      </c>
      <c r="R168" s="202">
        <f t="shared" si="52"/>
        <v>2.5000000000000001E-4</v>
      </c>
      <c r="S168" s="202">
        <v>0</v>
      </c>
      <c r="T168" s="203">
        <f t="shared" si="53"/>
        <v>0</v>
      </c>
      <c r="AR168" s="24" t="s">
        <v>269</v>
      </c>
      <c r="AT168" s="24" t="s">
        <v>176</v>
      </c>
      <c r="AU168" s="24" t="s">
        <v>86</v>
      </c>
      <c r="AY168" s="24" t="s">
        <v>174</v>
      </c>
      <c r="BE168" s="204">
        <f t="shared" si="54"/>
        <v>0</v>
      </c>
      <c r="BF168" s="204">
        <f t="shared" si="55"/>
        <v>0</v>
      </c>
      <c r="BG168" s="204">
        <f t="shared" si="56"/>
        <v>0</v>
      </c>
      <c r="BH168" s="204">
        <f t="shared" si="57"/>
        <v>0</v>
      </c>
      <c r="BI168" s="204">
        <f t="shared" si="58"/>
        <v>0</v>
      </c>
      <c r="BJ168" s="24" t="s">
        <v>24</v>
      </c>
      <c r="BK168" s="204">
        <f t="shared" si="59"/>
        <v>0</v>
      </c>
      <c r="BL168" s="24" t="s">
        <v>269</v>
      </c>
      <c r="BM168" s="24" t="s">
        <v>3186</v>
      </c>
    </row>
    <row r="169" spans="2:65" s="1" customFormat="1" ht="22.5" customHeight="1">
      <c r="B169" s="41"/>
      <c r="C169" s="193" t="s">
        <v>539</v>
      </c>
      <c r="D169" s="193" t="s">
        <v>176</v>
      </c>
      <c r="E169" s="194" t="s">
        <v>3187</v>
      </c>
      <c r="F169" s="195" t="s">
        <v>3188</v>
      </c>
      <c r="G169" s="196" t="s">
        <v>179</v>
      </c>
      <c r="H169" s="197">
        <v>1</v>
      </c>
      <c r="I169" s="198"/>
      <c r="J169" s="199">
        <f t="shared" si="50"/>
        <v>0</v>
      </c>
      <c r="K169" s="195" t="s">
        <v>180</v>
      </c>
      <c r="L169" s="61"/>
      <c r="M169" s="200" t="s">
        <v>22</v>
      </c>
      <c r="N169" s="201" t="s">
        <v>48</v>
      </c>
      <c r="O169" s="42"/>
      <c r="P169" s="202">
        <f t="shared" si="51"/>
        <v>0</v>
      </c>
      <c r="Q169" s="202">
        <v>3.8000000000000002E-4</v>
      </c>
      <c r="R169" s="202">
        <f t="shared" si="52"/>
        <v>3.8000000000000002E-4</v>
      </c>
      <c r="S169" s="202">
        <v>0</v>
      </c>
      <c r="T169" s="203">
        <f t="shared" si="53"/>
        <v>0</v>
      </c>
      <c r="AR169" s="24" t="s">
        <v>269</v>
      </c>
      <c r="AT169" s="24" t="s">
        <v>176</v>
      </c>
      <c r="AU169" s="24" t="s">
        <v>86</v>
      </c>
      <c r="AY169" s="24" t="s">
        <v>174</v>
      </c>
      <c r="BE169" s="204">
        <f t="shared" si="54"/>
        <v>0</v>
      </c>
      <c r="BF169" s="204">
        <f t="shared" si="55"/>
        <v>0</v>
      </c>
      <c r="BG169" s="204">
        <f t="shared" si="56"/>
        <v>0</v>
      </c>
      <c r="BH169" s="204">
        <f t="shared" si="57"/>
        <v>0</v>
      </c>
      <c r="BI169" s="204">
        <f t="shared" si="58"/>
        <v>0</v>
      </c>
      <c r="BJ169" s="24" t="s">
        <v>24</v>
      </c>
      <c r="BK169" s="204">
        <f t="shared" si="59"/>
        <v>0</v>
      </c>
      <c r="BL169" s="24" t="s">
        <v>269</v>
      </c>
      <c r="BM169" s="24" t="s">
        <v>3189</v>
      </c>
    </row>
    <row r="170" spans="2:65" s="1" customFormat="1" ht="22.5" customHeight="1">
      <c r="B170" s="41"/>
      <c r="C170" s="193" t="s">
        <v>548</v>
      </c>
      <c r="D170" s="193" t="s">
        <v>176</v>
      </c>
      <c r="E170" s="194" t="s">
        <v>3190</v>
      </c>
      <c r="F170" s="195" t="s">
        <v>3191</v>
      </c>
      <c r="G170" s="196" t="s">
        <v>179</v>
      </c>
      <c r="H170" s="197">
        <v>1</v>
      </c>
      <c r="I170" s="198"/>
      <c r="J170" s="199">
        <f t="shared" si="50"/>
        <v>0</v>
      </c>
      <c r="K170" s="195" t="s">
        <v>180</v>
      </c>
      <c r="L170" s="61"/>
      <c r="M170" s="200" t="s">
        <v>22</v>
      </c>
      <c r="N170" s="201" t="s">
        <v>48</v>
      </c>
      <c r="O170" s="42"/>
      <c r="P170" s="202">
        <f t="shared" si="51"/>
        <v>0</v>
      </c>
      <c r="Q170" s="202">
        <v>5.1999999999999995E-4</v>
      </c>
      <c r="R170" s="202">
        <f t="shared" si="52"/>
        <v>5.1999999999999995E-4</v>
      </c>
      <c r="S170" s="202">
        <v>0</v>
      </c>
      <c r="T170" s="203">
        <f t="shared" si="53"/>
        <v>0</v>
      </c>
      <c r="AR170" s="24" t="s">
        <v>269</v>
      </c>
      <c r="AT170" s="24" t="s">
        <v>176</v>
      </c>
      <c r="AU170" s="24" t="s">
        <v>86</v>
      </c>
      <c r="AY170" s="24" t="s">
        <v>174</v>
      </c>
      <c r="BE170" s="204">
        <f t="shared" si="54"/>
        <v>0</v>
      </c>
      <c r="BF170" s="204">
        <f t="shared" si="55"/>
        <v>0</v>
      </c>
      <c r="BG170" s="204">
        <f t="shared" si="56"/>
        <v>0</v>
      </c>
      <c r="BH170" s="204">
        <f t="shared" si="57"/>
        <v>0</v>
      </c>
      <c r="BI170" s="204">
        <f t="shared" si="58"/>
        <v>0</v>
      </c>
      <c r="BJ170" s="24" t="s">
        <v>24</v>
      </c>
      <c r="BK170" s="204">
        <f t="shared" si="59"/>
        <v>0</v>
      </c>
      <c r="BL170" s="24" t="s">
        <v>269</v>
      </c>
      <c r="BM170" s="24" t="s">
        <v>3192</v>
      </c>
    </row>
    <row r="171" spans="2:65" s="1" customFormat="1" ht="22.5" customHeight="1">
      <c r="B171" s="41"/>
      <c r="C171" s="193" t="s">
        <v>562</v>
      </c>
      <c r="D171" s="193" t="s">
        <v>176</v>
      </c>
      <c r="E171" s="194" t="s">
        <v>3193</v>
      </c>
      <c r="F171" s="195" t="s">
        <v>3194</v>
      </c>
      <c r="G171" s="196" t="s">
        <v>179</v>
      </c>
      <c r="H171" s="197">
        <v>5</v>
      </c>
      <c r="I171" s="198"/>
      <c r="J171" s="199">
        <f t="shared" si="50"/>
        <v>0</v>
      </c>
      <c r="K171" s="195" t="s">
        <v>180</v>
      </c>
      <c r="L171" s="61"/>
      <c r="M171" s="200" t="s">
        <v>22</v>
      </c>
      <c r="N171" s="201" t="s">
        <v>48</v>
      </c>
      <c r="O171" s="42"/>
      <c r="P171" s="202">
        <f t="shared" si="51"/>
        <v>0</v>
      </c>
      <c r="Q171" s="202">
        <v>2.2000000000000001E-4</v>
      </c>
      <c r="R171" s="202">
        <f t="shared" si="52"/>
        <v>1.1000000000000001E-3</v>
      </c>
      <c r="S171" s="202">
        <v>0</v>
      </c>
      <c r="T171" s="203">
        <f t="shared" si="53"/>
        <v>0</v>
      </c>
      <c r="AR171" s="24" t="s">
        <v>269</v>
      </c>
      <c r="AT171" s="24" t="s">
        <v>176</v>
      </c>
      <c r="AU171" s="24" t="s">
        <v>86</v>
      </c>
      <c r="AY171" s="24" t="s">
        <v>174</v>
      </c>
      <c r="BE171" s="204">
        <f t="shared" si="54"/>
        <v>0</v>
      </c>
      <c r="BF171" s="204">
        <f t="shared" si="55"/>
        <v>0</v>
      </c>
      <c r="BG171" s="204">
        <f t="shared" si="56"/>
        <v>0</v>
      </c>
      <c r="BH171" s="204">
        <f t="shared" si="57"/>
        <v>0</v>
      </c>
      <c r="BI171" s="204">
        <f t="shared" si="58"/>
        <v>0</v>
      </c>
      <c r="BJ171" s="24" t="s">
        <v>24</v>
      </c>
      <c r="BK171" s="204">
        <f t="shared" si="59"/>
        <v>0</v>
      </c>
      <c r="BL171" s="24" t="s">
        <v>269</v>
      </c>
      <c r="BM171" s="24" t="s">
        <v>3195</v>
      </c>
    </row>
    <row r="172" spans="2:65" s="1" customFormat="1" ht="31.5" customHeight="1">
      <c r="B172" s="41"/>
      <c r="C172" s="193" t="s">
        <v>569</v>
      </c>
      <c r="D172" s="193" t="s">
        <v>176</v>
      </c>
      <c r="E172" s="194" t="s">
        <v>3196</v>
      </c>
      <c r="F172" s="195" t="s">
        <v>3197</v>
      </c>
      <c r="G172" s="196" t="s">
        <v>179</v>
      </c>
      <c r="H172" s="197">
        <v>5</v>
      </c>
      <c r="I172" s="198"/>
      <c r="J172" s="199">
        <f t="shared" si="50"/>
        <v>0</v>
      </c>
      <c r="K172" s="195" t="s">
        <v>180</v>
      </c>
      <c r="L172" s="61"/>
      <c r="M172" s="200" t="s">
        <v>22</v>
      </c>
      <c r="N172" s="201" t="s">
        <v>48</v>
      </c>
      <c r="O172" s="42"/>
      <c r="P172" s="202">
        <f t="shared" si="51"/>
        <v>0</v>
      </c>
      <c r="Q172" s="202">
        <v>2.1000000000000001E-4</v>
      </c>
      <c r="R172" s="202">
        <f t="shared" si="52"/>
        <v>1.0500000000000002E-3</v>
      </c>
      <c r="S172" s="202">
        <v>0</v>
      </c>
      <c r="T172" s="203">
        <f t="shared" si="53"/>
        <v>0</v>
      </c>
      <c r="AR172" s="24" t="s">
        <v>269</v>
      </c>
      <c r="AT172" s="24" t="s">
        <v>176</v>
      </c>
      <c r="AU172" s="24" t="s">
        <v>86</v>
      </c>
      <c r="AY172" s="24" t="s">
        <v>174</v>
      </c>
      <c r="BE172" s="204">
        <f t="shared" si="54"/>
        <v>0</v>
      </c>
      <c r="BF172" s="204">
        <f t="shared" si="55"/>
        <v>0</v>
      </c>
      <c r="BG172" s="204">
        <f t="shared" si="56"/>
        <v>0</v>
      </c>
      <c r="BH172" s="204">
        <f t="shared" si="57"/>
        <v>0</v>
      </c>
      <c r="BI172" s="204">
        <f t="shared" si="58"/>
        <v>0</v>
      </c>
      <c r="BJ172" s="24" t="s">
        <v>24</v>
      </c>
      <c r="BK172" s="204">
        <f t="shared" si="59"/>
        <v>0</v>
      </c>
      <c r="BL172" s="24" t="s">
        <v>269</v>
      </c>
      <c r="BM172" s="24" t="s">
        <v>3198</v>
      </c>
    </row>
    <row r="173" spans="2:65" s="1" customFormat="1" ht="31.5" customHeight="1">
      <c r="B173" s="41"/>
      <c r="C173" s="193" t="s">
        <v>575</v>
      </c>
      <c r="D173" s="193" t="s">
        <v>176</v>
      </c>
      <c r="E173" s="194" t="s">
        <v>3199</v>
      </c>
      <c r="F173" s="195" t="s">
        <v>3200</v>
      </c>
      <c r="G173" s="196" t="s">
        <v>179</v>
      </c>
      <c r="H173" s="197">
        <v>4</v>
      </c>
      <c r="I173" s="198"/>
      <c r="J173" s="199">
        <f t="shared" si="50"/>
        <v>0</v>
      </c>
      <c r="K173" s="195" t="s">
        <v>180</v>
      </c>
      <c r="L173" s="61"/>
      <c r="M173" s="200" t="s">
        <v>22</v>
      </c>
      <c r="N173" s="201" t="s">
        <v>48</v>
      </c>
      <c r="O173" s="42"/>
      <c r="P173" s="202">
        <f t="shared" si="51"/>
        <v>0</v>
      </c>
      <c r="Q173" s="202">
        <v>3.4000000000000002E-4</v>
      </c>
      <c r="R173" s="202">
        <f t="shared" si="52"/>
        <v>1.3600000000000001E-3</v>
      </c>
      <c r="S173" s="202">
        <v>0</v>
      </c>
      <c r="T173" s="203">
        <f t="shared" si="53"/>
        <v>0</v>
      </c>
      <c r="AR173" s="24" t="s">
        <v>269</v>
      </c>
      <c r="AT173" s="24" t="s">
        <v>176</v>
      </c>
      <c r="AU173" s="24" t="s">
        <v>86</v>
      </c>
      <c r="AY173" s="24" t="s">
        <v>174</v>
      </c>
      <c r="BE173" s="204">
        <f t="shared" si="54"/>
        <v>0</v>
      </c>
      <c r="BF173" s="204">
        <f t="shared" si="55"/>
        <v>0</v>
      </c>
      <c r="BG173" s="204">
        <f t="shared" si="56"/>
        <v>0</v>
      </c>
      <c r="BH173" s="204">
        <f t="shared" si="57"/>
        <v>0</v>
      </c>
      <c r="BI173" s="204">
        <f t="shared" si="58"/>
        <v>0</v>
      </c>
      <c r="BJ173" s="24" t="s">
        <v>24</v>
      </c>
      <c r="BK173" s="204">
        <f t="shared" si="59"/>
        <v>0</v>
      </c>
      <c r="BL173" s="24" t="s">
        <v>269</v>
      </c>
      <c r="BM173" s="24" t="s">
        <v>3201</v>
      </c>
    </row>
    <row r="174" spans="2:65" s="1" customFormat="1" ht="31.5" customHeight="1">
      <c r="B174" s="41"/>
      <c r="C174" s="193" t="s">
        <v>582</v>
      </c>
      <c r="D174" s="193" t="s">
        <v>176</v>
      </c>
      <c r="E174" s="194" t="s">
        <v>3202</v>
      </c>
      <c r="F174" s="195" t="s">
        <v>3203</v>
      </c>
      <c r="G174" s="196" t="s">
        <v>179</v>
      </c>
      <c r="H174" s="197">
        <v>5</v>
      </c>
      <c r="I174" s="198"/>
      <c r="J174" s="199">
        <f t="shared" si="50"/>
        <v>0</v>
      </c>
      <c r="K174" s="195" t="s">
        <v>180</v>
      </c>
      <c r="L174" s="61"/>
      <c r="M174" s="200" t="s">
        <v>22</v>
      </c>
      <c r="N174" s="201" t="s">
        <v>48</v>
      </c>
      <c r="O174" s="42"/>
      <c r="P174" s="202">
        <f t="shared" si="51"/>
        <v>0</v>
      </c>
      <c r="Q174" s="202">
        <v>5.0000000000000001E-4</v>
      </c>
      <c r="R174" s="202">
        <f t="shared" si="52"/>
        <v>2.5000000000000001E-3</v>
      </c>
      <c r="S174" s="202">
        <v>0</v>
      </c>
      <c r="T174" s="203">
        <f t="shared" si="53"/>
        <v>0</v>
      </c>
      <c r="AR174" s="24" t="s">
        <v>269</v>
      </c>
      <c r="AT174" s="24" t="s">
        <v>176</v>
      </c>
      <c r="AU174" s="24" t="s">
        <v>86</v>
      </c>
      <c r="AY174" s="24" t="s">
        <v>174</v>
      </c>
      <c r="BE174" s="204">
        <f t="shared" si="54"/>
        <v>0</v>
      </c>
      <c r="BF174" s="204">
        <f t="shared" si="55"/>
        <v>0</v>
      </c>
      <c r="BG174" s="204">
        <f t="shared" si="56"/>
        <v>0</v>
      </c>
      <c r="BH174" s="204">
        <f t="shared" si="57"/>
        <v>0</v>
      </c>
      <c r="BI174" s="204">
        <f t="shared" si="58"/>
        <v>0</v>
      </c>
      <c r="BJ174" s="24" t="s">
        <v>24</v>
      </c>
      <c r="BK174" s="204">
        <f t="shared" si="59"/>
        <v>0</v>
      </c>
      <c r="BL174" s="24" t="s">
        <v>269</v>
      </c>
      <c r="BM174" s="24" t="s">
        <v>3204</v>
      </c>
    </row>
    <row r="175" spans="2:65" s="1" customFormat="1" ht="31.5" customHeight="1">
      <c r="B175" s="41"/>
      <c r="C175" s="193" t="s">
        <v>590</v>
      </c>
      <c r="D175" s="193" t="s">
        <v>176</v>
      </c>
      <c r="E175" s="194" t="s">
        <v>3205</v>
      </c>
      <c r="F175" s="195" t="s">
        <v>3206</v>
      </c>
      <c r="G175" s="196" t="s">
        <v>179</v>
      </c>
      <c r="H175" s="197">
        <v>4</v>
      </c>
      <c r="I175" s="198"/>
      <c r="J175" s="199">
        <f t="shared" si="50"/>
        <v>0</v>
      </c>
      <c r="K175" s="195" t="s">
        <v>180</v>
      </c>
      <c r="L175" s="61"/>
      <c r="M175" s="200" t="s">
        <v>22</v>
      </c>
      <c r="N175" s="201" t="s">
        <v>48</v>
      </c>
      <c r="O175" s="42"/>
      <c r="P175" s="202">
        <f t="shared" si="51"/>
        <v>0</v>
      </c>
      <c r="Q175" s="202">
        <v>6.9999999999999999E-4</v>
      </c>
      <c r="R175" s="202">
        <f t="shared" si="52"/>
        <v>2.8E-3</v>
      </c>
      <c r="S175" s="202">
        <v>0</v>
      </c>
      <c r="T175" s="203">
        <f t="shared" si="53"/>
        <v>0</v>
      </c>
      <c r="AR175" s="24" t="s">
        <v>269</v>
      </c>
      <c r="AT175" s="24" t="s">
        <v>176</v>
      </c>
      <c r="AU175" s="24" t="s">
        <v>86</v>
      </c>
      <c r="AY175" s="24" t="s">
        <v>174</v>
      </c>
      <c r="BE175" s="204">
        <f t="shared" si="54"/>
        <v>0</v>
      </c>
      <c r="BF175" s="204">
        <f t="shared" si="55"/>
        <v>0</v>
      </c>
      <c r="BG175" s="204">
        <f t="shared" si="56"/>
        <v>0</v>
      </c>
      <c r="BH175" s="204">
        <f t="shared" si="57"/>
        <v>0</v>
      </c>
      <c r="BI175" s="204">
        <f t="shared" si="58"/>
        <v>0</v>
      </c>
      <c r="BJ175" s="24" t="s">
        <v>24</v>
      </c>
      <c r="BK175" s="204">
        <f t="shared" si="59"/>
        <v>0</v>
      </c>
      <c r="BL175" s="24" t="s">
        <v>269</v>
      </c>
      <c r="BM175" s="24" t="s">
        <v>3207</v>
      </c>
    </row>
    <row r="176" spans="2:65" s="1" customFormat="1" ht="31.5" customHeight="1">
      <c r="B176" s="41"/>
      <c r="C176" s="193" t="s">
        <v>598</v>
      </c>
      <c r="D176" s="193" t="s">
        <v>176</v>
      </c>
      <c r="E176" s="194" t="s">
        <v>3208</v>
      </c>
      <c r="F176" s="195" t="s">
        <v>3209</v>
      </c>
      <c r="G176" s="196" t="s">
        <v>179</v>
      </c>
      <c r="H176" s="197">
        <v>5</v>
      </c>
      <c r="I176" s="198"/>
      <c r="J176" s="199">
        <f t="shared" si="50"/>
        <v>0</v>
      </c>
      <c r="K176" s="195" t="s">
        <v>180</v>
      </c>
      <c r="L176" s="61"/>
      <c r="M176" s="200" t="s">
        <v>22</v>
      </c>
      <c r="N176" s="201" t="s">
        <v>48</v>
      </c>
      <c r="O176" s="42"/>
      <c r="P176" s="202">
        <f t="shared" si="51"/>
        <v>0</v>
      </c>
      <c r="Q176" s="202">
        <v>1.07E-3</v>
      </c>
      <c r="R176" s="202">
        <f t="shared" si="52"/>
        <v>5.3499999999999997E-3</v>
      </c>
      <c r="S176" s="202">
        <v>0</v>
      </c>
      <c r="T176" s="203">
        <f t="shared" si="53"/>
        <v>0</v>
      </c>
      <c r="AR176" s="24" t="s">
        <v>269</v>
      </c>
      <c r="AT176" s="24" t="s">
        <v>176</v>
      </c>
      <c r="AU176" s="24" t="s">
        <v>86</v>
      </c>
      <c r="AY176" s="24" t="s">
        <v>174</v>
      </c>
      <c r="BE176" s="204">
        <f t="shared" si="54"/>
        <v>0</v>
      </c>
      <c r="BF176" s="204">
        <f t="shared" si="55"/>
        <v>0</v>
      </c>
      <c r="BG176" s="204">
        <f t="shared" si="56"/>
        <v>0</v>
      </c>
      <c r="BH176" s="204">
        <f t="shared" si="57"/>
        <v>0</v>
      </c>
      <c r="BI176" s="204">
        <f t="shared" si="58"/>
        <v>0</v>
      </c>
      <c r="BJ176" s="24" t="s">
        <v>24</v>
      </c>
      <c r="BK176" s="204">
        <f t="shared" si="59"/>
        <v>0</v>
      </c>
      <c r="BL176" s="24" t="s">
        <v>269</v>
      </c>
      <c r="BM176" s="24" t="s">
        <v>3210</v>
      </c>
    </row>
    <row r="177" spans="2:65" s="1" customFormat="1" ht="31.5" customHeight="1">
      <c r="B177" s="41"/>
      <c r="C177" s="193" t="s">
        <v>602</v>
      </c>
      <c r="D177" s="193" t="s">
        <v>176</v>
      </c>
      <c r="E177" s="194" t="s">
        <v>3211</v>
      </c>
      <c r="F177" s="195" t="s">
        <v>3212</v>
      </c>
      <c r="G177" s="196" t="s">
        <v>179</v>
      </c>
      <c r="H177" s="197">
        <v>1</v>
      </c>
      <c r="I177" s="198"/>
      <c r="J177" s="199">
        <f t="shared" si="50"/>
        <v>0</v>
      </c>
      <c r="K177" s="195" t="s">
        <v>180</v>
      </c>
      <c r="L177" s="61"/>
      <c r="M177" s="200" t="s">
        <v>22</v>
      </c>
      <c r="N177" s="201" t="s">
        <v>48</v>
      </c>
      <c r="O177" s="42"/>
      <c r="P177" s="202">
        <f t="shared" si="51"/>
        <v>0</v>
      </c>
      <c r="Q177" s="202">
        <v>1.5499999999999999E-3</v>
      </c>
      <c r="R177" s="202">
        <f t="shared" si="52"/>
        <v>1.5499999999999999E-3</v>
      </c>
      <c r="S177" s="202">
        <v>0</v>
      </c>
      <c r="T177" s="203">
        <f t="shared" si="53"/>
        <v>0</v>
      </c>
      <c r="AR177" s="24" t="s">
        <v>269</v>
      </c>
      <c r="AT177" s="24" t="s">
        <v>176</v>
      </c>
      <c r="AU177" s="24" t="s">
        <v>86</v>
      </c>
      <c r="AY177" s="24" t="s">
        <v>174</v>
      </c>
      <c r="BE177" s="204">
        <f t="shared" si="54"/>
        <v>0</v>
      </c>
      <c r="BF177" s="204">
        <f t="shared" si="55"/>
        <v>0</v>
      </c>
      <c r="BG177" s="204">
        <f t="shared" si="56"/>
        <v>0</v>
      </c>
      <c r="BH177" s="204">
        <f t="shared" si="57"/>
        <v>0</v>
      </c>
      <c r="BI177" s="204">
        <f t="shared" si="58"/>
        <v>0</v>
      </c>
      <c r="BJ177" s="24" t="s">
        <v>24</v>
      </c>
      <c r="BK177" s="204">
        <f t="shared" si="59"/>
        <v>0</v>
      </c>
      <c r="BL177" s="24" t="s">
        <v>269</v>
      </c>
      <c r="BM177" s="24" t="s">
        <v>3213</v>
      </c>
    </row>
    <row r="178" spans="2:65" s="1" customFormat="1" ht="22.5" customHeight="1">
      <c r="B178" s="41"/>
      <c r="C178" s="193" t="s">
        <v>606</v>
      </c>
      <c r="D178" s="193" t="s">
        <v>176</v>
      </c>
      <c r="E178" s="194" t="s">
        <v>3214</v>
      </c>
      <c r="F178" s="195" t="s">
        <v>3215</v>
      </c>
      <c r="G178" s="196" t="s">
        <v>179</v>
      </c>
      <c r="H178" s="197">
        <v>1</v>
      </c>
      <c r="I178" s="198"/>
      <c r="J178" s="199">
        <f t="shared" si="50"/>
        <v>0</v>
      </c>
      <c r="K178" s="195" t="s">
        <v>180</v>
      </c>
      <c r="L178" s="61"/>
      <c r="M178" s="200" t="s">
        <v>22</v>
      </c>
      <c r="N178" s="201" t="s">
        <v>48</v>
      </c>
      <c r="O178" s="42"/>
      <c r="P178" s="202">
        <f t="shared" si="51"/>
        <v>0</v>
      </c>
      <c r="Q178" s="202">
        <v>1.74E-3</v>
      </c>
      <c r="R178" s="202">
        <f t="shared" si="52"/>
        <v>1.74E-3</v>
      </c>
      <c r="S178" s="202">
        <v>0</v>
      </c>
      <c r="T178" s="203">
        <f t="shared" si="53"/>
        <v>0</v>
      </c>
      <c r="AR178" s="24" t="s">
        <v>269</v>
      </c>
      <c r="AT178" s="24" t="s">
        <v>176</v>
      </c>
      <c r="AU178" s="24" t="s">
        <v>86</v>
      </c>
      <c r="AY178" s="24" t="s">
        <v>174</v>
      </c>
      <c r="BE178" s="204">
        <f t="shared" si="54"/>
        <v>0</v>
      </c>
      <c r="BF178" s="204">
        <f t="shared" si="55"/>
        <v>0</v>
      </c>
      <c r="BG178" s="204">
        <f t="shared" si="56"/>
        <v>0</v>
      </c>
      <c r="BH178" s="204">
        <f t="shared" si="57"/>
        <v>0</v>
      </c>
      <c r="BI178" s="204">
        <f t="shared" si="58"/>
        <v>0</v>
      </c>
      <c r="BJ178" s="24" t="s">
        <v>24</v>
      </c>
      <c r="BK178" s="204">
        <f t="shared" si="59"/>
        <v>0</v>
      </c>
      <c r="BL178" s="24" t="s">
        <v>269</v>
      </c>
      <c r="BM178" s="24" t="s">
        <v>3216</v>
      </c>
    </row>
    <row r="179" spans="2:65" s="1" customFormat="1" ht="22.5" customHeight="1">
      <c r="B179" s="41"/>
      <c r="C179" s="193" t="s">
        <v>610</v>
      </c>
      <c r="D179" s="193" t="s">
        <v>176</v>
      </c>
      <c r="E179" s="194" t="s">
        <v>3217</v>
      </c>
      <c r="F179" s="195" t="s">
        <v>3218</v>
      </c>
      <c r="G179" s="196" t="s">
        <v>179</v>
      </c>
      <c r="H179" s="197">
        <v>1</v>
      </c>
      <c r="I179" s="198"/>
      <c r="J179" s="199">
        <f t="shared" si="50"/>
        <v>0</v>
      </c>
      <c r="K179" s="195" t="s">
        <v>180</v>
      </c>
      <c r="L179" s="61"/>
      <c r="M179" s="200" t="s">
        <v>22</v>
      </c>
      <c r="N179" s="201" t="s">
        <v>48</v>
      </c>
      <c r="O179" s="42"/>
      <c r="P179" s="202">
        <f t="shared" si="51"/>
        <v>0</v>
      </c>
      <c r="Q179" s="202">
        <v>3.8E-3</v>
      </c>
      <c r="R179" s="202">
        <f t="shared" si="52"/>
        <v>3.8E-3</v>
      </c>
      <c r="S179" s="202">
        <v>0</v>
      </c>
      <c r="T179" s="203">
        <f t="shared" si="53"/>
        <v>0</v>
      </c>
      <c r="AR179" s="24" t="s">
        <v>269</v>
      </c>
      <c r="AT179" s="24" t="s">
        <v>176</v>
      </c>
      <c r="AU179" s="24" t="s">
        <v>86</v>
      </c>
      <c r="AY179" s="24" t="s">
        <v>174</v>
      </c>
      <c r="BE179" s="204">
        <f t="shared" si="54"/>
        <v>0</v>
      </c>
      <c r="BF179" s="204">
        <f t="shared" si="55"/>
        <v>0</v>
      </c>
      <c r="BG179" s="204">
        <f t="shared" si="56"/>
        <v>0</v>
      </c>
      <c r="BH179" s="204">
        <f t="shared" si="57"/>
        <v>0</v>
      </c>
      <c r="BI179" s="204">
        <f t="shared" si="58"/>
        <v>0</v>
      </c>
      <c r="BJ179" s="24" t="s">
        <v>24</v>
      </c>
      <c r="BK179" s="204">
        <f t="shared" si="59"/>
        <v>0</v>
      </c>
      <c r="BL179" s="24" t="s">
        <v>269</v>
      </c>
      <c r="BM179" s="24" t="s">
        <v>3219</v>
      </c>
    </row>
    <row r="180" spans="2:65" s="1" customFormat="1" ht="31.5" customHeight="1">
      <c r="B180" s="41"/>
      <c r="C180" s="193" t="s">
        <v>616</v>
      </c>
      <c r="D180" s="193" t="s">
        <v>176</v>
      </c>
      <c r="E180" s="194" t="s">
        <v>3220</v>
      </c>
      <c r="F180" s="195" t="s">
        <v>3221</v>
      </c>
      <c r="G180" s="196" t="s">
        <v>179</v>
      </c>
      <c r="H180" s="197">
        <v>6</v>
      </c>
      <c r="I180" s="198"/>
      <c r="J180" s="199">
        <f t="shared" si="50"/>
        <v>0</v>
      </c>
      <c r="K180" s="195" t="s">
        <v>180</v>
      </c>
      <c r="L180" s="61"/>
      <c r="M180" s="200" t="s">
        <v>22</v>
      </c>
      <c r="N180" s="201" t="s">
        <v>48</v>
      </c>
      <c r="O180" s="42"/>
      <c r="P180" s="202">
        <f t="shared" si="51"/>
        <v>0</v>
      </c>
      <c r="Q180" s="202">
        <v>2.7E-4</v>
      </c>
      <c r="R180" s="202">
        <f t="shared" si="52"/>
        <v>1.6199999999999999E-3</v>
      </c>
      <c r="S180" s="202">
        <v>0</v>
      </c>
      <c r="T180" s="203">
        <f t="shared" si="53"/>
        <v>0</v>
      </c>
      <c r="AR180" s="24" t="s">
        <v>269</v>
      </c>
      <c r="AT180" s="24" t="s">
        <v>176</v>
      </c>
      <c r="AU180" s="24" t="s">
        <v>86</v>
      </c>
      <c r="AY180" s="24" t="s">
        <v>174</v>
      </c>
      <c r="BE180" s="204">
        <f t="shared" si="54"/>
        <v>0</v>
      </c>
      <c r="BF180" s="204">
        <f t="shared" si="55"/>
        <v>0</v>
      </c>
      <c r="BG180" s="204">
        <f t="shared" si="56"/>
        <v>0</v>
      </c>
      <c r="BH180" s="204">
        <f t="shared" si="57"/>
        <v>0</v>
      </c>
      <c r="BI180" s="204">
        <f t="shared" si="58"/>
        <v>0</v>
      </c>
      <c r="BJ180" s="24" t="s">
        <v>24</v>
      </c>
      <c r="BK180" s="204">
        <f t="shared" si="59"/>
        <v>0</v>
      </c>
      <c r="BL180" s="24" t="s">
        <v>269</v>
      </c>
      <c r="BM180" s="24" t="s">
        <v>3222</v>
      </c>
    </row>
    <row r="181" spans="2:65" s="1" customFormat="1" ht="31.5" customHeight="1">
      <c r="B181" s="41"/>
      <c r="C181" s="245" t="s">
        <v>622</v>
      </c>
      <c r="D181" s="245" t="s">
        <v>253</v>
      </c>
      <c r="E181" s="246" t="s">
        <v>3223</v>
      </c>
      <c r="F181" s="247" t="s">
        <v>3224</v>
      </c>
      <c r="G181" s="248" t="s">
        <v>179</v>
      </c>
      <c r="H181" s="249">
        <v>6</v>
      </c>
      <c r="I181" s="250"/>
      <c r="J181" s="251">
        <f t="shared" si="50"/>
        <v>0</v>
      </c>
      <c r="K181" s="247" t="s">
        <v>180</v>
      </c>
      <c r="L181" s="252"/>
      <c r="M181" s="253" t="s">
        <v>22</v>
      </c>
      <c r="N181" s="254" t="s">
        <v>48</v>
      </c>
      <c r="O181" s="42"/>
      <c r="P181" s="202">
        <f t="shared" si="51"/>
        <v>0</v>
      </c>
      <c r="Q181" s="202">
        <v>3.4000000000000002E-4</v>
      </c>
      <c r="R181" s="202">
        <f t="shared" si="52"/>
        <v>2.0400000000000001E-3</v>
      </c>
      <c r="S181" s="202">
        <v>0</v>
      </c>
      <c r="T181" s="203">
        <f t="shared" si="53"/>
        <v>0</v>
      </c>
      <c r="AR181" s="24" t="s">
        <v>385</v>
      </c>
      <c r="AT181" s="24" t="s">
        <v>253</v>
      </c>
      <c r="AU181" s="24" t="s">
        <v>86</v>
      </c>
      <c r="AY181" s="24" t="s">
        <v>174</v>
      </c>
      <c r="BE181" s="204">
        <f t="shared" si="54"/>
        <v>0</v>
      </c>
      <c r="BF181" s="204">
        <f t="shared" si="55"/>
        <v>0</v>
      </c>
      <c r="BG181" s="204">
        <f t="shared" si="56"/>
        <v>0</v>
      </c>
      <c r="BH181" s="204">
        <f t="shared" si="57"/>
        <v>0</v>
      </c>
      <c r="BI181" s="204">
        <f t="shared" si="58"/>
        <v>0</v>
      </c>
      <c r="BJ181" s="24" t="s">
        <v>24</v>
      </c>
      <c r="BK181" s="204">
        <f t="shared" si="59"/>
        <v>0</v>
      </c>
      <c r="BL181" s="24" t="s">
        <v>269</v>
      </c>
      <c r="BM181" s="24" t="s">
        <v>3225</v>
      </c>
    </row>
    <row r="182" spans="2:65" s="1" customFormat="1" ht="31.5" customHeight="1">
      <c r="B182" s="41"/>
      <c r="C182" s="193" t="s">
        <v>628</v>
      </c>
      <c r="D182" s="193" t="s">
        <v>176</v>
      </c>
      <c r="E182" s="194" t="s">
        <v>3226</v>
      </c>
      <c r="F182" s="195" t="s">
        <v>3227</v>
      </c>
      <c r="G182" s="196" t="s">
        <v>242</v>
      </c>
      <c r="H182" s="197">
        <v>7.0999999999999994E-2</v>
      </c>
      <c r="I182" s="198"/>
      <c r="J182" s="199">
        <f t="shared" si="50"/>
        <v>0</v>
      </c>
      <c r="K182" s="195" t="s">
        <v>180</v>
      </c>
      <c r="L182" s="61"/>
      <c r="M182" s="200" t="s">
        <v>22</v>
      </c>
      <c r="N182" s="201" t="s">
        <v>48</v>
      </c>
      <c r="O182" s="42"/>
      <c r="P182" s="202">
        <f t="shared" si="51"/>
        <v>0</v>
      </c>
      <c r="Q182" s="202">
        <v>0</v>
      </c>
      <c r="R182" s="202">
        <f t="shared" si="52"/>
        <v>0</v>
      </c>
      <c r="S182" s="202">
        <v>0</v>
      </c>
      <c r="T182" s="203">
        <f t="shared" si="53"/>
        <v>0</v>
      </c>
      <c r="AR182" s="24" t="s">
        <v>269</v>
      </c>
      <c r="AT182" s="24" t="s">
        <v>176</v>
      </c>
      <c r="AU182" s="24" t="s">
        <v>86</v>
      </c>
      <c r="AY182" s="24" t="s">
        <v>174</v>
      </c>
      <c r="BE182" s="204">
        <f t="shared" si="54"/>
        <v>0</v>
      </c>
      <c r="BF182" s="204">
        <f t="shared" si="55"/>
        <v>0</v>
      </c>
      <c r="BG182" s="204">
        <f t="shared" si="56"/>
        <v>0</v>
      </c>
      <c r="BH182" s="204">
        <f t="shared" si="57"/>
        <v>0</v>
      </c>
      <c r="BI182" s="204">
        <f t="shared" si="58"/>
        <v>0</v>
      </c>
      <c r="BJ182" s="24" t="s">
        <v>24</v>
      </c>
      <c r="BK182" s="204">
        <f t="shared" si="59"/>
        <v>0</v>
      </c>
      <c r="BL182" s="24" t="s">
        <v>269</v>
      </c>
      <c r="BM182" s="24" t="s">
        <v>3228</v>
      </c>
    </row>
    <row r="183" spans="2:65" s="1" customFormat="1" ht="31.5" customHeight="1">
      <c r="B183" s="41"/>
      <c r="C183" s="193" t="s">
        <v>635</v>
      </c>
      <c r="D183" s="193" t="s">
        <v>176</v>
      </c>
      <c r="E183" s="194" t="s">
        <v>3229</v>
      </c>
      <c r="F183" s="195" t="s">
        <v>3230</v>
      </c>
      <c r="G183" s="196" t="s">
        <v>242</v>
      </c>
      <c r="H183" s="197">
        <v>7.0999999999999994E-2</v>
      </c>
      <c r="I183" s="198"/>
      <c r="J183" s="199">
        <f t="shared" si="50"/>
        <v>0</v>
      </c>
      <c r="K183" s="195" t="s">
        <v>180</v>
      </c>
      <c r="L183" s="61"/>
      <c r="M183" s="200" t="s">
        <v>22</v>
      </c>
      <c r="N183" s="201" t="s">
        <v>48</v>
      </c>
      <c r="O183" s="42"/>
      <c r="P183" s="202">
        <f t="shared" si="51"/>
        <v>0</v>
      </c>
      <c r="Q183" s="202">
        <v>0</v>
      </c>
      <c r="R183" s="202">
        <f t="shared" si="52"/>
        <v>0</v>
      </c>
      <c r="S183" s="202">
        <v>0</v>
      </c>
      <c r="T183" s="203">
        <f t="shared" si="53"/>
        <v>0</v>
      </c>
      <c r="AR183" s="24" t="s">
        <v>269</v>
      </c>
      <c r="AT183" s="24" t="s">
        <v>176</v>
      </c>
      <c r="AU183" s="24" t="s">
        <v>86</v>
      </c>
      <c r="AY183" s="24" t="s">
        <v>174</v>
      </c>
      <c r="BE183" s="204">
        <f t="shared" si="54"/>
        <v>0</v>
      </c>
      <c r="BF183" s="204">
        <f t="shared" si="55"/>
        <v>0</v>
      </c>
      <c r="BG183" s="204">
        <f t="shared" si="56"/>
        <v>0</v>
      </c>
      <c r="BH183" s="204">
        <f t="shared" si="57"/>
        <v>0</v>
      </c>
      <c r="BI183" s="204">
        <f t="shared" si="58"/>
        <v>0</v>
      </c>
      <c r="BJ183" s="24" t="s">
        <v>24</v>
      </c>
      <c r="BK183" s="204">
        <f t="shared" si="59"/>
        <v>0</v>
      </c>
      <c r="BL183" s="24" t="s">
        <v>269</v>
      </c>
      <c r="BM183" s="24" t="s">
        <v>3231</v>
      </c>
    </row>
    <row r="184" spans="2:65" s="10" customFormat="1" ht="29.85" customHeight="1">
      <c r="B184" s="176"/>
      <c r="C184" s="177"/>
      <c r="D184" s="190" t="s">
        <v>76</v>
      </c>
      <c r="E184" s="191" t="s">
        <v>3232</v>
      </c>
      <c r="F184" s="191" t="s">
        <v>3233</v>
      </c>
      <c r="G184" s="177"/>
      <c r="H184" s="177"/>
      <c r="I184" s="180"/>
      <c r="J184" s="192">
        <f>BK184</f>
        <v>0</v>
      </c>
      <c r="K184" s="177"/>
      <c r="L184" s="182"/>
      <c r="M184" s="183"/>
      <c r="N184" s="184"/>
      <c r="O184" s="184"/>
      <c r="P184" s="185">
        <f>SUM(P185:P204)</f>
        <v>0</v>
      </c>
      <c r="Q184" s="184"/>
      <c r="R184" s="185">
        <f>SUM(R185:R204)</f>
        <v>0.80925999999999987</v>
      </c>
      <c r="S184" s="184"/>
      <c r="T184" s="186">
        <f>SUM(T185:T204)</f>
        <v>0</v>
      </c>
      <c r="AR184" s="187" t="s">
        <v>86</v>
      </c>
      <c r="AT184" s="188" t="s">
        <v>76</v>
      </c>
      <c r="AU184" s="188" t="s">
        <v>24</v>
      </c>
      <c r="AY184" s="187" t="s">
        <v>174</v>
      </c>
      <c r="BK184" s="189">
        <f>SUM(BK185:BK204)</f>
        <v>0</v>
      </c>
    </row>
    <row r="185" spans="2:65" s="1" customFormat="1" ht="31.5" customHeight="1">
      <c r="B185" s="41"/>
      <c r="C185" s="193" t="s">
        <v>643</v>
      </c>
      <c r="D185" s="193" t="s">
        <v>176</v>
      </c>
      <c r="E185" s="194" t="s">
        <v>3234</v>
      </c>
      <c r="F185" s="195" t="s">
        <v>3235</v>
      </c>
      <c r="G185" s="196" t="s">
        <v>179</v>
      </c>
      <c r="H185" s="197">
        <v>4</v>
      </c>
      <c r="I185" s="198"/>
      <c r="J185" s="199">
        <f t="shared" ref="J185:J204" si="60">ROUND(I185*H185,2)</f>
        <v>0</v>
      </c>
      <c r="K185" s="195" t="s">
        <v>180</v>
      </c>
      <c r="L185" s="61"/>
      <c r="M185" s="200" t="s">
        <v>22</v>
      </c>
      <c r="N185" s="201" t="s">
        <v>48</v>
      </c>
      <c r="O185" s="42"/>
      <c r="P185" s="202">
        <f t="shared" ref="P185:P204" si="61">O185*H185</f>
        <v>0</v>
      </c>
      <c r="Q185" s="202">
        <v>1.34E-2</v>
      </c>
      <c r="R185" s="202">
        <f t="shared" ref="R185:R204" si="62">Q185*H185</f>
        <v>5.3600000000000002E-2</v>
      </c>
      <c r="S185" s="202">
        <v>0</v>
      </c>
      <c r="T185" s="203">
        <f t="shared" ref="T185:T204" si="63">S185*H185</f>
        <v>0</v>
      </c>
      <c r="AR185" s="24" t="s">
        <v>269</v>
      </c>
      <c r="AT185" s="24" t="s">
        <v>176</v>
      </c>
      <c r="AU185" s="24" t="s">
        <v>86</v>
      </c>
      <c r="AY185" s="24" t="s">
        <v>174</v>
      </c>
      <c r="BE185" s="204">
        <f t="shared" ref="BE185:BE204" si="64">IF(N185="základní",J185,0)</f>
        <v>0</v>
      </c>
      <c r="BF185" s="204">
        <f t="shared" ref="BF185:BF204" si="65">IF(N185="snížená",J185,0)</f>
        <v>0</v>
      </c>
      <c r="BG185" s="204">
        <f t="shared" ref="BG185:BG204" si="66">IF(N185="zákl. přenesená",J185,0)</f>
        <v>0</v>
      </c>
      <c r="BH185" s="204">
        <f t="shared" ref="BH185:BH204" si="67">IF(N185="sníž. přenesená",J185,0)</f>
        <v>0</v>
      </c>
      <c r="BI185" s="204">
        <f t="shared" ref="BI185:BI204" si="68">IF(N185="nulová",J185,0)</f>
        <v>0</v>
      </c>
      <c r="BJ185" s="24" t="s">
        <v>24</v>
      </c>
      <c r="BK185" s="204">
        <f t="shared" ref="BK185:BK204" si="69">ROUND(I185*H185,2)</f>
        <v>0</v>
      </c>
      <c r="BL185" s="24" t="s">
        <v>269</v>
      </c>
      <c r="BM185" s="24" t="s">
        <v>3236</v>
      </c>
    </row>
    <row r="186" spans="2:65" s="1" customFormat="1" ht="31.5" customHeight="1">
      <c r="B186" s="41"/>
      <c r="C186" s="193" t="s">
        <v>649</v>
      </c>
      <c r="D186" s="193" t="s">
        <v>176</v>
      </c>
      <c r="E186" s="194" t="s">
        <v>3237</v>
      </c>
      <c r="F186" s="195" t="s">
        <v>3238</v>
      </c>
      <c r="G186" s="196" t="s">
        <v>179</v>
      </c>
      <c r="H186" s="197">
        <v>1</v>
      </c>
      <c r="I186" s="198"/>
      <c r="J186" s="199">
        <f t="shared" si="60"/>
        <v>0</v>
      </c>
      <c r="K186" s="195" t="s">
        <v>180</v>
      </c>
      <c r="L186" s="61"/>
      <c r="M186" s="200" t="s">
        <v>22</v>
      </c>
      <c r="N186" s="201" t="s">
        <v>48</v>
      </c>
      <c r="O186" s="42"/>
      <c r="P186" s="202">
        <f t="shared" si="61"/>
        <v>0</v>
      </c>
      <c r="Q186" s="202">
        <v>1.942E-2</v>
      </c>
      <c r="R186" s="202">
        <f t="shared" si="62"/>
        <v>1.942E-2</v>
      </c>
      <c r="S186" s="202">
        <v>0</v>
      </c>
      <c r="T186" s="203">
        <f t="shared" si="63"/>
        <v>0</v>
      </c>
      <c r="AR186" s="24" t="s">
        <v>269</v>
      </c>
      <c r="AT186" s="24" t="s">
        <v>176</v>
      </c>
      <c r="AU186" s="24" t="s">
        <v>86</v>
      </c>
      <c r="AY186" s="24" t="s">
        <v>174</v>
      </c>
      <c r="BE186" s="204">
        <f t="shared" si="64"/>
        <v>0</v>
      </c>
      <c r="BF186" s="204">
        <f t="shared" si="65"/>
        <v>0</v>
      </c>
      <c r="BG186" s="204">
        <f t="shared" si="66"/>
        <v>0</v>
      </c>
      <c r="BH186" s="204">
        <f t="shared" si="67"/>
        <v>0</v>
      </c>
      <c r="BI186" s="204">
        <f t="shared" si="68"/>
        <v>0</v>
      </c>
      <c r="BJ186" s="24" t="s">
        <v>24</v>
      </c>
      <c r="BK186" s="204">
        <f t="shared" si="69"/>
        <v>0</v>
      </c>
      <c r="BL186" s="24" t="s">
        <v>269</v>
      </c>
      <c r="BM186" s="24" t="s">
        <v>3239</v>
      </c>
    </row>
    <row r="187" spans="2:65" s="1" customFormat="1" ht="31.5" customHeight="1">
      <c r="B187" s="41"/>
      <c r="C187" s="193" t="s">
        <v>653</v>
      </c>
      <c r="D187" s="193" t="s">
        <v>176</v>
      </c>
      <c r="E187" s="194" t="s">
        <v>3240</v>
      </c>
      <c r="F187" s="195" t="s">
        <v>3241</v>
      </c>
      <c r="G187" s="196" t="s">
        <v>179</v>
      </c>
      <c r="H187" s="197">
        <v>2</v>
      </c>
      <c r="I187" s="198"/>
      <c r="J187" s="199">
        <f t="shared" si="60"/>
        <v>0</v>
      </c>
      <c r="K187" s="195" t="s">
        <v>180</v>
      </c>
      <c r="L187" s="61"/>
      <c r="M187" s="200" t="s">
        <v>22</v>
      </c>
      <c r="N187" s="201" t="s">
        <v>48</v>
      </c>
      <c r="O187" s="42"/>
      <c r="P187" s="202">
        <f t="shared" si="61"/>
        <v>0</v>
      </c>
      <c r="Q187" s="202">
        <v>2.8029999999999999E-2</v>
      </c>
      <c r="R187" s="202">
        <f t="shared" si="62"/>
        <v>5.6059999999999999E-2</v>
      </c>
      <c r="S187" s="202">
        <v>0</v>
      </c>
      <c r="T187" s="203">
        <f t="shared" si="63"/>
        <v>0</v>
      </c>
      <c r="AR187" s="24" t="s">
        <v>269</v>
      </c>
      <c r="AT187" s="24" t="s">
        <v>176</v>
      </c>
      <c r="AU187" s="24" t="s">
        <v>86</v>
      </c>
      <c r="AY187" s="24" t="s">
        <v>174</v>
      </c>
      <c r="BE187" s="204">
        <f t="shared" si="64"/>
        <v>0</v>
      </c>
      <c r="BF187" s="204">
        <f t="shared" si="65"/>
        <v>0</v>
      </c>
      <c r="BG187" s="204">
        <f t="shared" si="66"/>
        <v>0</v>
      </c>
      <c r="BH187" s="204">
        <f t="shared" si="67"/>
        <v>0</v>
      </c>
      <c r="BI187" s="204">
        <f t="shared" si="68"/>
        <v>0</v>
      </c>
      <c r="BJ187" s="24" t="s">
        <v>24</v>
      </c>
      <c r="BK187" s="204">
        <f t="shared" si="69"/>
        <v>0</v>
      </c>
      <c r="BL187" s="24" t="s">
        <v>269</v>
      </c>
      <c r="BM187" s="24" t="s">
        <v>3242</v>
      </c>
    </row>
    <row r="188" spans="2:65" s="1" customFormat="1" ht="31.5" customHeight="1">
      <c r="B188" s="41"/>
      <c r="C188" s="193" t="s">
        <v>658</v>
      </c>
      <c r="D188" s="193" t="s">
        <v>176</v>
      </c>
      <c r="E188" s="194" t="s">
        <v>3243</v>
      </c>
      <c r="F188" s="195" t="s">
        <v>3244</v>
      </c>
      <c r="G188" s="196" t="s">
        <v>179</v>
      </c>
      <c r="H188" s="197">
        <v>2</v>
      </c>
      <c r="I188" s="198"/>
      <c r="J188" s="199">
        <f t="shared" si="60"/>
        <v>0</v>
      </c>
      <c r="K188" s="195" t="s">
        <v>180</v>
      </c>
      <c r="L188" s="61"/>
      <c r="M188" s="200" t="s">
        <v>22</v>
      </c>
      <c r="N188" s="201" t="s">
        <v>48</v>
      </c>
      <c r="O188" s="42"/>
      <c r="P188" s="202">
        <f t="shared" si="61"/>
        <v>0</v>
      </c>
      <c r="Q188" s="202">
        <v>1.54E-2</v>
      </c>
      <c r="R188" s="202">
        <f t="shared" si="62"/>
        <v>3.0800000000000001E-2</v>
      </c>
      <c r="S188" s="202">
        <v>0</v>
      </c>
      <c r="T188" s="203">
        <f t="shared" si="63"/>
        <v>0</v>
      </c>
      <c r="AR188" s="24" t="s">
        <v>269</v>
      </c>
      <c r="AT188" s="24" t="s">
        <v>176</v>
      </c>
      <c r="AU188" s="24" t="s">
        <v>86</v>
      </c>
      <c r="AY188" s="24" t="s">
        <v>174</v>
      </c>
      <c r="BE188" s="204">
        <f t="shared" si="64"/>
        <v>0</v>
      </c>
      <c r="BF188" s="204">
        <f t="shared" si="65"/>
        <v>0</v>
      </c>
      <c r="BG188" s="204">
        <f t="shared" si="66"/>
        <v>0</v>
      </c>
      <c r="BH188" s="204">
        <f t="shared" si="67"/>
        <v>0</v>
      </c>
      <c r="BI188" s="204">
        <f t="shared" si="68"/>
        <v>0</v>
      </c>
      <c r="BJ188" s="24" t="s">
        <v>24</v>
      </c>
      <c r="BK188" s="204">
        <f t="shared" si="69"/>
        <v>0</v>
      </c>
      <c r="BL188" s="24" t="s">
        <v>269</v>
      </c>
      <c r="BM188" s="24" t="s">
        <v>3245</v>
      </c>
    </row>
    <row r="189" spans="2:65" s="1" customFormat="1" ht="31.5" customHeight="1">
      <c r="B189" s="41"/>
      <c r="C189" s="193" t="s">
        <v>662</v>
      </c>
      <c r="D189" s="193" t="s">
        <v>176</v>
      </c>
      <c r="E189" s="194" t="s">
        <v>3246</v>
      </c>
      <c r="F189" s="195" t="s">
        <v>3247</v>
      </c>
      <c r="G189" s="196" t="s">
        <v>179</v>
      </c>
      <c r="H189" s="197">
        <v>1</v>
      </c>
      <c r="I189" s="198"/>
      <c r="J189" s="199">
        <f t="shared" si="60"/>
        <v>0</v>
      </c>
      <c r="K189" s="195" t="s">
        <v>180</v>
      </c>
      <c r="L189" s="61"/>
      <c r="M189" s="200" t="s">
        <v>22</v>
      </c>
      <c r="N189" s="201" t="s">
        <v>48</v>
      </c>
      <c r="O189" s="42"/>
      <c r="P189" s="202">
        <f t="shared" si="61"/>
        <v>0</v>
      </c>
      <c r="Q189" s="202">
        <v>3.4799999999999998E-2</v>
      </c>
      <c r="R189" s="202">
        <f t="shared" si="62"/>
        <v>3.4799999999999998E-2</v>
      </c>
      <c r="S189" s="202">
        <v>0</v>
      </c>
      <c r="T189" s="203">
        <f t="shared" si="63"/>
        <v>0</v>
      </c>
      <c r="AR189" s="24" t="s">
        <v>269</v>
      </c>
      <c r="AT189" s="24" t="s">
        <v>176</v>
      </c>
      <c r="AU189" s="24" t="s">
        <v>86</v>
      </c>
      <c r="AY189" s="24" t="s">
        <v>174</v>
      </c>
      <c r="BE189" s="204">
        <f t="shared" si="64"/>
        <v>0</v>
      </c>
      <c r="BF189" s="204">
        <f t="shared" si="65"/>
        <v>0</v>
      </c>
      <c r="BG189" s="204">
        <f t="shared" si="66"/>
        <v>0</v>
      </c>
      <c r="BH189" s="204">
        <f t="shared" si="67"/>
        <v>0</v>
      </c>
      <c r="BI189" s="204">
        <f t="shared" si="68"/>
        <v>0</v>
      </c>
      <c r="BJ189" s="24" t="s">
        <v>24</v>
      </c>
      <c r="BK189" s="204">
        <f t="shared" si="69"/>
        <v>0</v>
      </c>
      <c r="BL189" s="24" t="s">
        <v>269</v>
      </c>
      <c r="BM189" s="24" t="s">
        <v>3248</v>
      </c>
    </row>
    <row r="190" spans="2:65" s="1" customFormat="1" ht="31.5" customHeight="1">
      <c r="B190" s="41"/>
      <c r="C190" s="193" t="s">
        <v>666</v>
      </c>
      <c r="D190" s="193" t="s">
        <v>176</v>
      </c>
      <c r="E190" s="194" t="s">
        <v>3249</v>
      </c>
      <c r="F190" s="195" t="s">
        <v>3250</v>
      </c>
      <c r="G190" s="196" t="s">
        <v>179</v>
      </c>
      <c r="H190" s="197">
        <v>1</v>
      </c>
      <c r="I190" s="198"/>
      <c r="J190" s="199">
        <f t="shared" si="60"/>
        <v>0</v>
      </c>
      <c r="K190" s="195" t="s">
        <v>180</v>
      </c>
      <c r="L190" s="61"/>
      <c r="M190" s="200" t="s">
        <v>22</v>
      </c>
      <c r="N190" s="201" t="s">
        <v>48</v>
      </c>
      <c r="O190" s="42"/>
      <c r="P190" s="202">
        <f t="shared" si="61"/>
        <v>0</v>
      </c>
      <c r="Q190" s="202">
        <v>2.3400000000000001E-2</v>
      </c>
      <c r="R190" s="202">
        <f t="shared" si="62"/>
        <v>2.3400000000000001E-2</v>
      </c>
      <c r="S190" s="202">
        <v>0</v>
      </c>
      <c r="T190" s="203">
        <f t="shared" si="63"/>
        <v>0</v>
      </c>
      <c r="AR190" s="24" t="s">
        <v>269</v>
      </c>
      <c r="AT190" s="24" t="s">
        <v>176</v>
      </c>
      <c r="AU190" s="24" t="s">
        <v>86</v>
      </c>
      <c r="AY190" s="24" t="s">
        <v>174</v>
      </c>
      <c r="BE190" s="204">
        <f t="shared" si="64"/>
        <v>0</v>
      </c>
      <c r="BF190" s="204">
        <f t="shared" si="65"/>
        <v>0</v>
      </c>
      <c r="BG190" s="204">
        <f t="shared" si="66"/>
        <v>0</v>
      </c>
      <c r="BH190" s="204">
        <f t="shared" si="67"/>
        <v>0</v>
      </c>
      <c r="BI190" s="204">
        <f t="shared" si="68"/>
        <v>0</v>
      </c>
      <c r="BJ190" s="24" t="s">
        <v>24</v>
      </c>
      <c r="BK190" s="204">
        <f t="shared" si="69"/>
        <v>0</v>
      </c>
      <c r="BL190" s="24" t="s">
        <v>269</v>
      </c>
      <c r="BM190" s="24" t="s">
        <v>3251</v>
      </c>
    </row>
    <row r="191" spans="2:65" s="1" customFormat="1" ht="31.5" customHeight="1">
      <c r="B191" s="41"/>
      <c r="C191" s="193" t="s">
        <v>672</v>
      </c>
      <c r="D191" s="193" t="s">
        <v>176</v>
      </c>
      <c r="E191" s="194" t="s">
        <v>3252</v>
      </c>
      <c r="F191" s="195" t="s">
        <v>3253</v>
      </c>
      <c r="G191" s="196" t="s">
        <v>179</v>
      </c>
      <c r="H191" s="197">
        <v>1</v>
      </c>
      <c r="I191" s="198"/>
      <c r="J191" s="199">
        <f t="shared" si="60"/>
        <v>0</v>
      </c>
      <c r="K191" s="195" t="s">
        <v>180</v>
      </c>
      <c r="L191" s="61"/>
      <c r="M191" s="200" t="s">
        <v>22</v>
      </c>
      <c r="N191" s="201" t="s">
        <v>48</v>
      </c>
      <c r="O191" s="42"/>
      <c r="P191" s="202">
        <f t="shared" si="61"/>
        <v>0</v>
      </c>
      <c r="Q191" s="202">
        <v>6.9159999999999999E-2</v>
      </c>
      <c r="R191" s="202">
        <f t="shared" si="62"/>
        <v>6.9159999999999999E-2</v>
      </c>
      <c r="S191" s="202">
        <v>0</v>
      </c>
      <c r="T191" s="203">
        <f t="shared" si="63"/>
        <v>0</v>
      </c>
      <c r="AR191" s="24" t="s">
        <v>269</v>
      </c>
      <c r="AT191" s="24" t="s">
        <v>176</v>
      </c>
      <c r="AU191" s="24" t="s">
        <v>86</v>
      </c>
      <c r="AY191" s="24" t="s">
        <v>174</v>
      </c>
      <c r="BE191" s="204">
        <f t="shared" si="64"/>
        <v>0</v>
      </c>
      <c r="BF191" s="204">
        <f t="shared" si="65"/>
        <v>0</v>
      </c>
      <c r="BG191" s="204">
        <f t="shared" si="66"/>
        <v>0</v>
      </c>
      <c r="BH191" s="204">
        <f t="shared" si="67"/>
        <v>0</v>
      </c>
      <c r="BI191" s="204">
        <f t="shared" si="68"/>
        <v>0</v>
      </c>
      <c r="BJ191" s="24" t="s">
        <v>24</v>
      </c>
      <c r="BK191" s="204">
        <f t="shared" si="69"/>
        <v>0</v>
      </c>
      <c r="BL191" s="24" t="s">
        <v>269</v>
      </c>
      <c r="BM191" s="24" t="s">
        <v>3254</v>
      </c>
    </row>
    <row r="192" spans="2:65" s="1" customFormat="1" ht="31.5" customHeight="1">
      <c r="B192" s="41"/>
      <c r="C192" s="193" t="s">
        <v>676</v>
      </c>
      <c r="D192" s="193" t="s">
        <v>176</v>
      </c>
      <c r="E192" s="194" t="s">
        <v>3255</v>
      </c>
      <c r="F192" s="195" t="s">
        <v>3256</v>
      </c>
      <c r="G192" s="196" t="s">
        <v>179</v>
      </c>
      <c r="H192" s="197">
        <v>1</v>
      </c>
      <c r="I192" s="198"/>
      <c r="J192" s="199">
        <f t="shared" si="60"/>
        <v>0</v>
      </c>
      <c r="K192" s="195" t="s">
        <v>180</v>
      </c>
      <c r="L192" s="61"/>
      <c r="M192" s="200" t="s">
        <v>22</v>
      </c>
      <c r="N192" s="201" t="s">
        <v>48</v>
      </c>
      <c r="O192" s="42"/>
      <c r="P192" s="202">
        <f t="shared" si="61"/>
        <v>0</v>
      </c>
      <c r="Q192" s="202">
        <v>4.1950000000000001E-2</v>
      </c>
      <c r="R192" s="202">
        <f t="shared" si="62"/>
        <v>4.1950000000000001E-2</v>
      </c>
      <c r="S192" s="202">
        <v>0</v>
      </c>
      <c r="T192" s="203">
        <f t="shared" si="63"/>
        <v>0</v>
      </c>
      <c r="AR192" s="24" t="s">
        <v>269</v>
      </c>
      <c r="AT192" s="24" t="s">
        <v>176</v>
      </c>
      <c r="AU192" s="24" t="s">
        <v>86</v>
      </c>
      <c r="AY192" s="24" t="s">
        <v>174</v>
      </c>
      <c r="BE192" s="204">
        <f t="shared" si="64"/>
        <v>0</v>
      </c>
      <c r="BF192" s="204">
        <f t="shared" si="65"/>
        <v>0</v>
      </c>
      <c r="BG192" s="204">
        <f t="shared" si="66"/>
        <v>0</v>
      </c>
      <c r="BH192" s="204">
        <f t="shared" si="67"/>
        <v>0</v>
      </c>
      <c r="BI192" s="204">
        <f t="shared" si="68"/>
        <v>0</v>
      </c>
      <c r="BJ192" s="24" t="s">
        <v>24</v>
      </c>
      <c r="BK192" s="204">
        <f t="shared" si="69"/>
        <v>0</v>
      </c>
      <c r="BL192" s="24" t="s">
        <v>269</v>
      </c>
      <c r="BM192" s="24" t="s">
        <v>3257</v>
      </c>
    </row>
    <row r="193" spans="2:65" s="1" customFormat="1" ht="44.25" customHeight="1">
      <c r="B193" s="41"/>
      <c r="C193" s="193" t="s">
        <v>681</v>
      </c>
      <c r="D193" s="193" t="s">
        <v>176</v>
      </c>
      <c r="E193" s="194" t="s">
        <v>3258</v>
      </c>
      <c r="F193" s="195" t="s">
        <v>3259</v>
      </c>
      <c r="G193" s="196" t="s">
        <v>179</v>
      </c>
      <c r="H193" s="197">
        <v>1</v>
      </c>
      <c r="I193" s="198"/>
      <c r="J193" s="199">
        <f t="shared" si="60"/>
        <v>0</v>
      </c>
      <c r="K193" s="195" t="s">
        <v>180</v>
      </c>
      <c r="L193" s="61"/>
      <c r="M193" s="200" t="s">
        <v>22</v>
      </c>
      <c r="N193" s="201" t="s">
        <v>48</v>
      </c>
      <c r="O193" s="42"/>
      <c r="P193" s="202">
        <f t="shared" si="61"/>
        <v>0</v>
      </c>
      <c r="Q193" s="202">
        <v>0</v>
      </c>
      <c r="R193" s="202">
        <f t="shared" si="62"/>
        <v>0</v>
      </c>
      <c r="S193" s="202">
        <v>0</v>
      </c>
      <c r="T193" s="203">
        <f t="shared" si="63"/>
        <v>0</v>
      </c>
      <c r="AR193" s="24" t="s">
        <v>269</v>
      </c>
      <c r="AT193" s="24" t="s">
        <v>176</v>
      </c>
      <c r="AU193" s="24" t="s">
        <v>86</v>
      </c>
      <c r="AY193" s="24" t="s">
        <v>174</v>
      </c>
      <c r="BE193" s="204">
        <f t="shared" si="64"/>
        <v>0</v>
      </c>
      <c r="BF193" s="204">
        <f t="shared" si="65"/>
        <v>0</v>
      </c>
      <c r="BG193" s="204">
        <f t="shared" si="66"/>
        <v>0</v>
      </c>
      <c r="BH193" s="204">
        <f t="shared" si="67"/>
        <v>0</v>
      </c>
      <c r="BI193" s="204">
        <f t="shared" si="68"/>
        <v>0</v>
      </c>
      <c r="BJ193" s="24" t="s">
        <v>24</v>
      </c>
      <c r="BK193" s="204">
        <f t="shared" si="69"/>
        <v>0</v>
      </c>
      <c r="BL193" s="24" t="s">
        <v>269</v>
      </c>
      <c r="BM193" s="24" t="s">
        <v>3260</v>
      </c>
    </row>
    <row r="194" spans="2:65" s="1" customFormat="1" ht="31.5" customHeight="1">
      <c r="B194" s="41"/>
      <c r="C194" s="245" t="s">
        <v>686</v>
      </c>
      <c r="D194" s="245" t="s">
        <v>253</v>
      </c>
      <c r="E194" s="246" t="s">
        <v>3261</v>
      </c>
      <c r="F194" s="247" t="s">
        <v>3262</v>
      </c>
      <c r="G194" s="248" t="s">
        <v>179</v>
      </c>
      <c r="H194" s="249">
        <v>1</v>
      </c>
      <c r="I194" s="250"/>
      <c r="J194" s="251">
        <f t="shared" si="60"/>
        <v>0</v>
      </c>
      <c r="K194" s="247" t="s">
        <v>180</v>
      </c>
      <c r="L194" s="252"/>
      <c r="M194" s="253" t="s">
        <v>22</v>
      </c>
      <c r="N194" s="254" t="s">
        <v>48</v>
      </c>
      <c r="O194" s="42"/>
      <c r="P194" s="202">
        <f t="shared" si="61"/>
        <v>0</v>
      </c>
      <c r="Q194" s="202">
        <v>3.9100000000000003E-2</v>
      </c>
      <c r="R194" s="202">
        <f t="shared" si="62"/>
        <v>3.9100000000000003E-2</v>
      </c>
      <c r="S194" s="202">
        <v>0</v>
      </c>
      <c r="T194" s="203">
        <f t="shared" si="63"/>
        <v>0</v>
      </c>
      <c r="AR194" s="24" t="s">
        <v>385</v>
      </c>
      <c r="AT194" s="24" t="s">
        <v>253</v>
      </c>
      <c r="AU194" s="24" t="s">
        <v>86</v>
      </c>
      <c r="AY194" s="24" t="s">
        <v>174</v>
      </c>
      <c r="BE194" s="204">
        <f t="shared" si="64"/>
        <v>0</v>
      </c>
      <c r="BF194" s="204">
        <f t="shared" si="65"/>
        <v>0</v>
      </c>
      <c r="BG194" s="204">
        <f t="shared" si="66"/>
        <v>0</v>
      </c>
      <c r="BH194" s="204">
        <f t="shared" si="67"/>
        <v>0</v>
      </c>
      <c r="BI194" s="204">
        <f t="shared" si="68"/>
        <v>0</v>
      </c>
      <c r="BJ194" s="24" t="s">
        <v>24</v>
      </c>
      <c r="BK194" s="204">
        <f t="shared" si="69"/>
        <v>0</v>
      </c>
      <c r="BL194" s="24" t="s">
        <v>269</v>
      </c>
      <c r="BM194" s="24" t="s">
        <v>3263</v>
      </c>
    </row>
    <row r="195" spans="2:65" s="1" customFormat="1" ht="22.5" customHeight="1">
      <c r="B195" s="41"/>
      <c r="C195" s="193" t="s">
        <v>693</v>
      </c>
      <c r="D195" s="193" t="s">
        <v>176</v>
      </c>
      <c r="E195" s="194" t="s">
        <v>3264</v>
      </c>
      <c r="F195" s="195" t="s">
        <v>3265</v>
      </c>
      <c r="G195" s="196" t="s">
        <v>223</v>
      </c>
      <c r="H195" s="197">
        <v>160</v>
      </c>
      <c r="I195" s="198"/>
      <c r="J195" s="199">
        <f t="shared" si="60"/>
        <v>0</v>
      </c>
      <c r="K195" s="195" t="s">
        <v>180</v>
      </c>
      <c r="L195" s="61"/>
      <c r="M195" s="200" t="s">
        <v>22</v>
      </c>
      <c r="N195" s="201" t="s">
        <v>48</v>
      </c>
      <c r="O195" s="42"/>
      <c r="P195" s="202">
        <f t="shared" si="61"/>
        <v>0</v>
      </c>
      <c r="Q195" s="202">
        <v>1.74E-3</v>
      </c>
      <c r="R195" s="202">
        <f t="shared" si="62"/>
        <v>0.27839999999999998</v>
      </c>
      <c r="S195" s="202">
        <v>0</v>
      </c>
      <c r="T195" s="203">
        <f t="shared" si="63"/>
        <v>0</v>
      </c>
      <c r="AR195" s="24" t="s">
        <v>269</v>
      </c>
      <c r="AT195" s="24" t="s">
        <v>176</v>
      </c>
      <c r="AU195" s="24" t="s">
        <v>86</v>
      </c>
      <c r="AY195" s="24" t="s">
        <v>174</v>
      </c>
      <c r="BE195" s="204">
        <f t="shared" si="64"/>
        <v>0</v>
      </c>
      <c r="BF195" s="204">
        <f t="shared" si="65"/>
        <v>0</v>
      </c>
      <c r="BG195" s="204">
        <f t="shared" si="66"/>
        <v>0</v>
      </c>
      <c r="BH195" s="204">
        <f t="shared" si="67"/>
        <v>0</v>
      </c>
      <c r="BI195" s="204">
        <f t="shared" si="68"/>
        <v>0</v>
      </c>
      <c r="BJ195" s="24" t="s">
        <v>24</v>
      </c>
      <c r="BK195" s="204">
        <f t="shared" si="69"/>
        <v>0</v>
      </c>
      <c r="BL195" s="24" t="s">
        <v>269</v>
      </c>
      <c r="BM195" s="24" t="s">
        <v>3266</v>
      </c>
    </row>
    <row r="196" spans="2:65" s="1" customFormat="1" ht="31.5" customHeight="1">
      <c r="B196" s="41"/>
      <c r="C196" s="193" t="s">
        <v>700</v>
      </c>
      <c r="D196" s="193" t="s">
        <v>176</v>
      </c>
      <c r="E196" s="194" t="s">
        <v>3267</v>
      </c>
      <c r="F196" s="195" t="s">
        <v>3268</v>
      </c>
      <c r="G196" s="196" t="s">
        <v>551</v>
      </c>
      <c r="H196" s="197">
        <v>1110</v>
      </c>
      <c r="I196" s="198"/>
      <c r="J196" s="199">
        <f t="shared" si="60"/>
        <v>0</v>
      </c>
      <c r="K196" s="195" t="s">
        <v>180</v>
      </c>
      <c r="L196" s="61"/>
      <c r="M196" s="200" t="s">
        <v>22</v>
      </c>
      <c r="N196" s="201" t="s">
        <v>48</v>
      </c>
      <c r="O196" s="42"/>
      <c r="P196" s="202">
        <f t="shared" si="61"/>
        <v>0</v>
      </c>
      <c r="Q196" s="202">
        <v>1.1E-4</v>
      </c>
      <c r="R196" s="202">
        <f t="shared" si="62"/>
        <v>0.1221</v>
      </c>
      <c r="S196" s="202">
        <v>0</v>
      </c>
      <c r="T196" s="203">
        <f t="shared" si="63"/>
        <v>0</v>
      </c>
      <c r="AR196" s="24" t="s">
        <v>269</v>
      </c>
      <c r="AT196" s="24" t="s">
        <v>176</v>
      </c>
      <c r="AU196" s="24" t="s">
        <v>86</v>
      </c>
      <c r="AY196" s="24" t="s">
        <v>174</v>
      </c>
      <c r="BE196" s="204">
        <f t="shared" si="64"/>
        <v>0</v>
      </c>
      <c r="BF196" s="204">
        <f t="shared" si="65"/>
        <v>0</v>
      </c>
      <c r="BG196" s="204">
        <f t="shared" si="66"/>
        <v>0</v>
      </c>
      <c r="BH196" s="204">
        <f t="shared" si="67"/>
        <v>0</v>
      </c>
      <c r="BI196" s="204">
        <f t="shared" si="68"/>
        <v>0</v>
      </c>
      <c r="BJ196" s="24" t="s">
        <v>24</v>
      </c>
      <c r="BK196" s="204">
        <f t="shared" si="69"/>
        <v>0</v>
      </c>
      <c r="BL196" s="24" t="s">
        <v>269</v>
      </c>
      <c r="BM196" s="24" t="s">
        <v>3269</v>
      </c>
    </row>
    <row r="197" spans="2:65" s="1" customFormat="1" ht="22.5" customHeight="1">
      <c r="B197" s="41"/>
      <c r="C197" s="193" t="s">
        <v>706</v>
      </c>
      <c r="D197" s="193" t="s">
        <v>176</v>
      </c>
      <c r="E197" s="194" t="s">
        <v>3270</v>
      </c>
      <c r="F197" s="195" t="s">
        <v>3271</v>
      </c>
      <c r="G197" s="196" t="s">
        <v>551</v>
      </c>
      <c r="H197" s="197">
        <v>180</v>
      </c>
      <c r="I197" s="198"/>
      <c r="J197" s="199">
        <f t="shared" si="60"/>
        <v>0</v>
      </c>
      <c r="K197" s="195" t="s">
        <v>180</v>
      </c>
      <c r="L197" s="61"/>
      <c r="M197" s="200" t="s">
        <v>22</v>
      </c>
      <c r="N197" s="201" t="s">
        <v>48</v>
      </c>
      <c r="O197" s="42"/>
      <c r="P197" s="202">
        <f t="shared" si="61"/>
        <v>0</v>
      </c>
      <c r="Q197" s="202">
        <v>6.9999999999999994E-5</v>
      </c>
      <c r="R197" s="202">
        <f t="shared" si="62"/>
        <v>1.2599999999999998E-2</v>
      </c>
      <c r="S197" s="202">
        <v>0</v>
      </c>
      <c r="T197" s="203">
        <f t="shared" si="63"/>
        <v>0</v>
      </c>
      <c r="AR197" s="24" t="s">
        <v>269</v>
      </c>
      <c r="AT197" s="24" t="s">
        <v>176</v>
      </c>
      <c r="AU197" s="24" t="s">
        <v>86</v>
      </c>
      <c r="AY197" s="24" t="s">
        <v>174</v>
      </c>
      <c r="BE197" s="204">
        <f t="shared" si="64"/>
        <v>0</v>
      </c>
      <c r="BF197" s="204">
        <f t="shared" si="65"/>
        <v>0</v>
      </c>
      <c r="BG197" s="204">
        <f t="shared" si="66"/>
        <v>0</v>
      </c>
      <c r="BH197" s="204">
        <f t="shared" si="67"/>
        <v>0</v>
      </c>
      <c r="BI197" s="204">
        <f t="shared" si="68"/>
        <v>0</v>
      </c>
      <c r="BJ197" s="24" t="s">
        <v>24</v>
      </c>
      <c r="BK197" s="204">
        <f t="shared" si="69"/>
        <v>0</v>
      </c>
      <c r="BL197" s="24" t="s">
        <v>269</v>
      </c>
      <c r="BM197" s="24" t="s">
        <v>3272</v>
      </c>
    </row>
    <row r="198" spans="2:65" s="1" customFormat="1" ht="22.5" customHeight="1">
      <c r="B198" s="41"/>
      <c r="C198" s="193" t="s">
        <v>710</v>
      </c>
      <c r="D198" s="193" t="s">
        <v>176</v>
      </c>
      <c r="E198" s="194" t="s">
        <v>3273</v>
      </c>
      <c r="F198" s="195" t="s">
        <v>3274</v>
      </c>
      <c r="G198" s="196" t="s">
        <v>179</v>
      </c>
      <c r="H198" s="197">
        <v>38</v>
      </c>
      <c r="I198" s="198"/>
      <c r="J198" s="199">
        <f t="shared" si="60"/>
        <v>0</v>
      </c>
      <c r="K198" s="195" t="s">
        <v>180</v>
      </c>
      <c r="L198" s="61"/>
      <c r="M198" s="200" t="s">
        <v>22</v>
      </c>
      <c r="N198" s="201" t="s">
        <v>48</v>
      </c>
      <c r="O198" s="42"/>
      <c r="P198" s="202">
        <f t="shared" si="61"/>
        <v>0</v>
      </c>
      <c r="Q198" s="202">
        <v>9.0000000000000006E-5</v>
      </c>
      <c r="R198" s="202">
        <f t="shared" si="62"/>
        <v>3.4200000000000003E-3</v>
      </c>
      <c r="S198" s="202">
        <v>0</v>
      </c>
      <c r="T198" s="203">
        <f t="shared" si="63"/>
        <v>0</v>
      </c>
      <c r="AR198" s="24" t="s">
        <v>269</v>
      </c>
      <c r="AT198" s="24" t="s">
        <v>176</v>
      </c>
      <c r="AU198" s="24" t="s">
        <v>86</v>
      </c>
      <c r="AY198" s="24" t="s">
        <v>174</v>
      </c>
      <c r="BE198" s="204">
        <f t="shared" si="64"/>
        <v>0</v>
      </c>
      <c r="BF198" s="204">
        <f t="shared" si="65"/>
        <v>0</v>
      </c>
      <c r="BG198" s="204">
        <f t="shared" si="66"/>
        <v>0</v>
      </c>
      <c r="BH198" s="204">
        <f t="shared" si="67"/>
        <v>0</v>
      </c>
      <c r="BI198" s="204">
        <f t="shared" si="68"/>
        <v>0</v>
      </c>
      <c r="BJ198" s="24" t="s">
        <v>24</v>
      </c>
      <c r="BK198" s="204">
        <f t="shared" si="69"/>
        <v>0</v>
      </c>
      <c r="BL198" s="24" t="s">
        <v>269</v>
      </c>
      <c r="BM198" s="24" t="s">
        <v>3275</v>
      </c>
    </row>
    <row r="199" spans="2:65" s="1" customFormat="1" ht="22.5" customHeight="1">
      <c r="B199" s="41"/>
      <c r="C199" s="193" t="s">
        <v>714</v>
      </c>
      <c r="D199" s="193" t="s">
        <v>176</v>
      </c>
      <c r="E199" s="194" t="s">
        <v>3276</v>
      </c>
      <c r="F199" s="195" t="s">
        <v>3277</v>
      </c>
      <c r="G199" s="196" t="s">
        <v>179</v>
      </c>
      <c r="H199" s="197">
        <v>1</v>
      </c>
      <c r="I199" s="198"/>
      <c r="J199" s="199">
        <f t="shared" si="60"/>
        <v>0</v>
      </c>
      <c r="K199" s="195" t="s">
        <v>180</v>
      </c>
      <c r="L199" s="61"/>
      <c r="M199" s="200" t="s">
        <v>22</v>
      </c>
      <c r="N199" s="201" t="s">
        <v>48</v>
      </c>
      <c r="O199" s="42"/>
      <c r="P199" s="202">
        <f t="shared" si="61"/>
        <v>0</v>
      </c>
      <c r="Q199" s="202">
        <v>5.3E-3</v>
      </c>
      <c r="R199" s="202">
        <f t="shared" si="62"/>
        <v>5.3E-3</v>
      </c>
      <c r="S199" s="202">
        <v>0</v>
      </c>
      <c r="T199" s="203">
        <f t="shared" si="63"/>
        <v>0</v>
      </c>
      <c r="AR199" s="24" t="s">
        <v>269</v>
      </c>
      <c r="AT199" s="24" t="s">
        <v>176</v>
      </c>
      <c r="AU199" s="24" t="s">
        <v>86</v>
      </c>
      <c r="AY199" s="24" t="s">
        <v>174</v>
      </c>
      <c r="BE199" s="204">
        <f t="shared" si="64"/>
        <v>0</v>
      </c>
      <c r="BF199" s="204">
        <f t="shared" si="65"/>
        <v>0</v>
      </c>
      <c r="BG199" s="204">
        <f t="shared" si="66"/>
        <v>0</v>
      </c>
      <c r="BH199" s="204">
        <f t="shared" si="67"/>
        <v>0</v>
      </c>
      <c r="BI199" s="204">
        <f t="shared" si="68"/>
        <v>0</v>
      </c>
      <c r="BJ199" s="24" t="s">
        <v>24</v>
      </c>
      <c r="BK199" s="204">
        <f t="shared" si="69"/>
        <v>0</v>
      </c>
      <c r="BL199" s="24" t="s">
        <v>269</v>
      </c>
      <c r="BM199" s="24" t="s">
        <v>3278</v>
      </c>
    </row>
    <row r="200" spans="2:65" s="1" customFormat="1" ht="31.5" customHeight="1">
      <c r="B200" s="41"/>
      <c r="C200" s="193" t="s">
        <v>718</v>
      </c>
      <c r="D200" s="193" t="s">
        <v>176</v>
      </c>
      <c r="E200" s="194" t="s">
        <v>3279</v>
      </c>
      <c r="F200" s="195" t="s">
        <v>3280</v>
      </c>
      <c r="G200" s="196" t="s">
        <v>179</v>
      </c>
      <c r="H200" s="197">
        <v>1</v>
      </c>
      <c r="I200" s="198"/>
      <c r="J200" s="199">
        <f t="shared" si="60"/>
        <v>0</v>
      </c>
      <c r="K200" s="195" t="s">
        <v>180</v>
      </c>
      <c r="L200" s="61"/>
      <c r="M200" s="200" t="s">
        <v>22</v>
      </c>
      <c r="N200" s="201" t="s">
        <v>48</v>
      </c>
      <c r="O200" s="42"/>
      <c r="P200" s="202">
        <f t="shared" si="61"/>
        <v>0</v>
      </c>
      <c r="Q200" s="202">
        <v>1.899E-2</v>
      </c>
      <c r="R200" s="202">
        <f t="shared" si="62"/>
        <v>1.899E-2</v>
      </c>
      <c r="S200" s="202">
        <v>0</v>
      </c>
      <c r="T200" s="203">
        <f t="shared" si="63"/>
        <v>0</v>
      </c>
      <c r="AR200" s="24" t="s">
        <v>269</v>
      </c>
      <c r="AT200" s="24" t="s">
        <v>176</v>
      </c>
      <c r="AU200" s="24" t="s">
        <v>86</v>
      </c>
      <c r="AY200" s="24" t="s">
        <v>174</v>
      </c>
      <c r="BE200" s="204">
        <f t="shared" si="64"/>
        <v>0</v>
      </c>
      <c r="BF200" s="204">
        <f t="shared" si="65"/>
        <v>0</v>
      </c>
      <c r="BG200" s="204">
        <f t="shared" si="66"/>
        <v>0</v>
      </c>
      <c r="BH200" s="204">
        <f t="shared" si="67"/>
        <v>0</v>
      </c>
      <c r="BI200" s="204">
        <f t="shared" si="68"/>
        <v>0</v>
      </c>
      <c r="BJ200" s="24" t="s">
        <v>24</v>
      </c>
      <c r="BK200" s="204">
        <f t="shared" si="69"/>
        <v>0</v>
      </c>
      <c r="BL200" s="24" t="s">
        <v>269</v>
      </c>
      <c r="BM200" s="24" t="s">
        <v>3281</v>
      </c>
    </row>
    <row r="201" spans="2:65" s="1" customFormat="1" ht="31.5" customHeight="1">
      <c r="B201" s="41"/>
      <c r="C201" s="193" t="s">
        <v>724</v>
      </c>
      <c r="D201" s="193" t="s">
        <v>176</v>
      </c>
      <c r="E201" s="194" t="s">
        <v>3282</v>
      </c>
      <c r="F201" s="195" t="s">
        <v>3283</v>
      </c>
      <c r="G201" s="196" t="s">
        <v>179</v>
      </c>
      <c r="H201" s="197">
        <v>2</v>
      </c>
      <c r="I201" s="198"/>
      <c r="J201" s="199">
        <f t="shared" si="60"/>
        <v>0</v>
      </c>
      <c r="K201" s="195" t="s">
        <v>180</v>
      </c>
      <c r="L201" s="61"/>
      <c r="M201" s="200" t="s">
        <v>22</v>
      </c>
      <c r="N201" s="201" t="s">
        <v>48</v>
      </c>
      <c r="O201" s="42"/>
      <c r="P201" s="202">
        <f t="shared" si="61"/>
        <v>0</v>
      </c>
      <c r="Q201" s="202">
        <v>8.0000000000000007E-5</v>
      </c>
      <c r="R201" s="202">
        <f t="shared" si="62"/>
        <v>1.6000000000000001E-4</v>
      </c>
      <c r="S201" s="202">
        <v>0</v>
      </c>
      <c r="T201" s="203">
        <f t="shared" si="63"/>
        <v>0</v>
      </c>
      <c r="AR201" s="24" t="s">
        <v>269</v>
      </c>
      <c r="AT201" s="24" t="s">
        <v>176</v>
      </c>
      <c r="AU201" s="24" t="s">
        <v>86</v>
      </c>
      <c r="AY201" s="24" t="s">
        <v>174</v>
      </c>
      <c r="BE201" s="204">
        <f t="shared" si="64"/>
        <v>0</v>
      </c>
      <c r="BF201" s="204">
        <f t="shared" si="65"/>
        <v>0</v>
      </c>
      <c r="BG201" s="204">
        <f t="shared" si="66"/>
        <v>0</v>
      </c>
      <c r="BH201" s="204">
        <f t="shared" si="67"/>
        <v>0</v>
      </c>
      <c r="BI201" s="204">
        <f t="shared" si="68"/>
        <v>0</v>
      </c>
      <c r="BJ201" s="24" t="s">
        <v>24</v>
      </c>
      <c r="BK201" s="204">
        <f t="shared" si="69"/>
        <v>0</v>
      </c>
      <c r="BL201" s="24" t="s">
        <v>269</v>
      </c>
      <c r="BM201" s="24" t="s">
        <v>3284</v>
      </c>
    </row>
    <row r="202" spans="2:65" s="1" customFormat="1" ht="22.5" customHeight="1">
      <c r="B202" s="41"/>
      <c r="C202" s="193" t="s">
        <v>729</v>
      </c>
      <c r="D202" s="193" t="s">
        <v>176</v>
      </c>
      <c r="E202" s="194" t="s">
        <v>3285</v>
      </c>
      <c r="F202" s="195" t="s">
        <v>3286</v>
      </c>
      <c r="G202" s="196" t="s">
        <v>2414</v>
      </c>
      <c r="H202" s="197">
        <v>40</v>
      </c>
      <c r="I202" s="198"/>
      <c r="J202" s="199">
        <f t="shared" si="60"/>
        <v>0</v>
      </c>
      <c r="K202" s="195" t="s">
        <v>22</v>
      </c>
      <c r="L202" s="61"/>
      <c r="M202" s="200" t="s">
        <v>22</v>
      </c>
      <c r="N202" s="201" t="s">
        <v>48</v>
      </c>
      <c r="O202" s="42"/>
      <c r="P202" s="202">
        <f t="shared" si="61"/>
        <v>0</v>
      </c>
      <c r="Q202" s="202">
        <v>0</v>
      </c>
      <c r="R202" s="202">
        <f t="shared" si="62"/>
        <v>0</v>
      </c>
      <c r="S202" s="202">
        <v>0</v>
      </c>
      <c r="T202" s="203">
        <f t="shared" si="63"/>
        <v>0</v>
      </c>
      <c r="AR202" s="24" t="s">
        <v>269</v>
      </c>
      <c r="AT202" s="24" t="s">
        <v>176</v>
      </c>
      <c r="AU202" s="24" t="s">
        <v>86</v>
      </c>
      <c r="AY202" s="24" t="s">
        <v>174</v>
      </c>
      <c r="BE202" s="204">
        <f t="shared" si="64"/>
        <v>0</v>
      </c>
      <c r="BF202" s="204">
        <f t="shared" si="65"/>
        <v>0</v>
      </c>
      <c r="BG202" s="204">
        <f t="shared" si="66"/>
        <v>0</v>
      </c>
      <c r="BH202" s="204">
        <f t="shared" si="67"/>
        <v>0</v>
      </c>
      <c r="BI202" s="204">
        <f t="shared" si="68"/>
        <v>0</v>
      </c>
      <c r="BJ202" s="24" t="s">
        <v>24</v>
      </c>
      <c r="BK202" s="204">
        <f t="shared" si="69"/>
        <v>0</v>
      </c>
      <c r="BL202" s="24" t="s">
        <v>269</v>
      </c>
      <c r="BM202" s="24" t="s">
        <v>3287</v>
      </c>
    </row>
    <row r="203" spans="2:65" s="1" customFormat="1" ht="31.5" customHeight="1">
      <c r="B203" s="41"/>
      <c r="C203" s="193" t="s">
        <v>734</v>
      </c>
      <c r="D203" s="193" t="s">
        <v>176</v>
      </c>
      <c r="E203" s="194" t="s">
        <v>3288</v>
      </c>
      <c r="F203" s="195" t="s">
        <v>3289</v>
      </c>
      <c r="G203" s="196" t="s">
        <v>242</v>
      </c>
      <c r="H203" s="197">
        <v>0.80900000000000005</v>
      </c>
      <c r="I203" s="198"/>
      <c r="J203" s="199">
        <f t="shared" si="60"/>
        <v>0</v>
      </c>
      <c r="K203" s="195" t="s">
        <v>180</v>
      </c>
      <c r="L203" s="61"/>
      <c r="M203" s="200" t="s">
        <v>22</v>
      </c>
      <c r="N203" s="201" t="s">
        <v>48</v>
      </c>
      <c r="O203" s="42"/>
      <c r="P203" s="202">
        <f t="shared" si="61"/>
        <v>0</v>
      </c>
      <c r="Q203" s="202">
        <v>0</v>
      </c>
      <c r="R203" s="202">
        <f t="shared" si="62"/>
        <v>0</v>
      </c>
      <c r="S203" s="202">
        <v>0</v>
      </c>
      <c r="T203" s="203">
        <f t="shared" si="63"/>
        <v>0</v>
      </c>
      <c r="AR203" s="24" t="s">
        <v>269</v>
      </c>
      <c r="AT203" s="24" t="s">
        <v>176</v>
      </c>
      <c r="AU203" s="24" t="s">
        <v>86</v>
      </c>
      <c r="AY203" s="24" t="s">
        <v>174</v>
      </c>
      <c r="BE203" s="204">
        <f t="shared" si="64"/>
        <v>0</v>
      </c>
      <c r="BF203" s="204">
        <f t="shared" si="65"/>
        <v>0</v>
      </c>
      <c r="BG203" s="204">
        <f t="shared" si="66"/>
        <v>0</v>
      </c>
      <c r="BH203" s="204">
        <f t="shared" si="67"/>
        <v>0</v>
      </c>
      <c r="BI203" s="204">
        <f t="shared" si="68"/>
        <v>0</v>
      </c>
      <c r="BJ203" s="24" t="s">
        <v>24</v>
      </c>
      <c r="BK203" s="204">
        <f t="shared" si="69"/>
        <v>0</v>
      </c>
      <c r="BL203" s="24" t="s">
        <v>269</v>
      </c>
      <c r="BM203" s="24" t="s">
        <v>3290</v>
      </c>
    </row>
    <row r="204" spans="2:65" s="1" customFormat="1" ht="44.25" customHeight="1">
      <c r="B204" s="41"/>
      <c r="C204" s="193" t="s">
        <v>738</v>
      </c>
      <c r="D204" s="193" t="s">
        <v>176</v>
      </c>
      <c r="E204" s="194" t="s">
        <v>3291</v>
      </c>
      <c r="F204" s="195" t="s">
        <v>3292</v>
      </c>
      <c r="G204" s="196" t="s">
        <v>242</v>
      </c>
      <c r="H204" s="197">
        <v>0.80900000000000005</v>
      </c>
      <c r="I204" s="198"/>
      <c r="J204" s="199">
        <f t="shared" si="60"/>
        <v>0</v>
      </c>
      <c r="K204" s="195" t="s">
        <v>180</v>
      </c>
      <c r="L204" s="61"/>
      <c r="M204" s="200" t="s">
        <v>22</v>
      </c>
      <c r="N204" s="201" t="s">
        <v>48</v>
      </c>
      <c r="O204" s="42"/>
      <c r="P204" s="202">
        <f t="shared" si="61"/>
        <v>0</v>
      </c>
      <c r="Q204" s="202">
        <v>0</v>
      </c>
      <c r="R204" s="202">
        <f t="shared" si="62"/>
        <v>0</v>
      </c>
      <c r="S204" s="202">
        <v>0</v>
      </c>
      <c r="T204" s="203">
        <f t="shared" si="63"/>
        <v>0</v>
      </c>
      <c r="AR204" s="24" t="s">
        <v>269</v>
      </c>
      <c r="AT204" s="24" t="s">
        <v>176</v>
      </c>
      <c r="AU204" s="24" t="s">
        <v>86</v>
      </c>
      <c r="AY204" s="24" t="s">
        <v>174</v>
      </c>
      <c r="BE204" s="204">
        <f t="shared" si="64"/>
        <v>0</v>
      </c>
      <c r="BF204" s="204">
        <f t="shared" si="65"/>
        <v>0</v>
      </c>
      <c r="BG204" s="204">
        <f t="shared" si="66"/>
        <v>0</v>
      </c>
      <c r="BH204" s="204">
        <f t="shared" si="67"/>
        <v>0</v>
      </c>
      <c r="BI204" s="204">
        <f t="shared" si="68"/>
        <v>0</v>
      </c>
      <c r="BJ204" s="24" t="s">
        <v>24</v>
      </c>
      <c r="BK204" s="204">
        <f t="shared" si="69"/>
        <v>0</v>
      </c>
      <c r="BL204" s="24" t="s">
        <v>269</v>
      </c>
      <c r="BM204" s="24" t="s">
        <v>3293</v>
      </c>
    </row>
    <row r="205" spans="2:65" s="10" customFormat="1" ht="29.85" customHeight="1">
      <c r="B205" s="176"/>
      <c r="C205" s="177"/>
      <c r="D205" s="190" t="s">
        <v>76</v>
      </c>
      <c r="E205" s="191" t="s">
        <v>2247</v>
      </c>
      <c r="F205" s="191" t="s">
        <v>3294</v>
      </c>
      <c r="G205" s="177"/>
      <c r="H205" s="177"/>
      <c r="I205" s="180"/>
      <c r="J205" s="192">
        <f>BK205</f>
        <v>0</v>
      </c>
      <c r="K205" s="177"/>
      <c r="L205" s="182"/>
      <c r="M205" s="183"/>
      <c r="N205" s="184"/>
      <c r="O205" s="184"/>
      <c r="P205" s="185">
        <f>P206</f>
        <v>0</v>
      </c>
      <c r="Q205" s="184"/>
      <c r="R205" s="185">
        <f>R206</f>
        <v>1.6000000000000001E-4</v>
      </c>
      <c r="S205" s="184"/>
      <c r="T205" s="186">
        <f>T206</f>
        <v>0</v>
      </c>
      <c r="AR205" s="187" t="s">
        <v>86</v>
      </c>
      <c r="AT205" s="188" t="s">
        <v>76</v>
      </c>
      <c r="AU205" s="188" t="s">
        <v>24</v>
      </c>
      <c r="AY205" s="187" t="s">
        <v>174</v>
      </c>
      <c r="BK205" s="189">
        <f>BK206</f>
        <v>0</v>
      </c>
    </row>
    <row r="206" spans="2:65" s="1" customFormat="1" ht="31.5" customHeight="1">
      <c r="B206" s="41"/>
      <c r="C206" s="193" t="s">
        <v>743</v>
      </c>
      <c r="D206" s="193" t="s">
        <v>176</v>
      </c>
      <c r="E206" s="194" t="s">
        <v>3295</v>
      </c>
      <c r="F206" s="195" t="s">
        <v>3296</v>
      </c>
      <c r="G206" s="196" t="s">
        <v>551</v>
      </c>
      <c r="H206" s="197">
        <v>2</v>
      </c>
      <c r="I206" s="198"/>
      <c r="J206" s="199">
        <f>ROUND(I206*H206,2)</f>
        <v>0</v>
      </c>
      <c r="K206" s="195" t="s">
        <v>180</v>
      </c>
      <c r="L206" s="61"/>
      <c r="M206" s="200" t="s">
        <v>22</v>
      </c>
      <c r="N206" s="201" t="s">
        <v>48</v>
      </c>
      <c r="O206" s="42"/>
      <c r="P206" s="202">
        <f>O206*H206</f>
        <v>0</v>
      </c>
      <c r="Q206" s="202">
        <v>8.0000000000000007E-5</v>
      </c>
      <c r="R206" s="202">
        <f>Q206*H206</f>
        <v>1.6000000000000001E-4</v>
      </c>
      <c r="S206" s="202">
        <v>0</v>
      </c>
      <c r="T206" s="203">
        <f>S206*H206</f>
        <v>0</v>
      </c>
      <c r="AR206" s="24" t="s">
        <v>269</v>
      </c>
      <c r="AT206" s="24" t="s">
        <v>176</v>
      </c>
      <c r="AU206" s="24" t="s">
        <v>86</v>
      </c>
      <c r="AY206" s="24" t="s">
        <v>174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269</v>
      </c>
      <c r="BM206" s="24" t="s">
        <v>3297</v>
      </c>
    </row>
    <row r="207" spans="2:65" s="10" customFormat="1" ht="37.35" customHeight="1">
      <c r="B207" s="176"/>
      <c r="C207" s="177"/>
      <c r="D207" s="178" t="s">
        <v>76</v>
      </c>
      <c r="E207" s="179" t="s">
        <v>253</v>
      </c>
      <c r="F207" s="179" t="s">
        <v>3298</v>
      </c>
      <c r="G207" s="177"/>
      <c r="H207" s="177"/>
      <c r="I207" s="180"/>
      <c r="J207" s="181">
        <f>BK207</f>
        <v>0</v>
      </c>
      <c r="K207" s="177"/>
      <c r="L207" s="182"/>
      <c r="M207" s="183"/>
      <c r="N207" s="184"/>
      <c r="O207" s="184"/>
      <c r="P207" s="185">
        <f>P208</f>
        <v>0</v>
      </c>
      <c r="Q207" s="184"/>
      <c r="R207" s="185">
        <f>R208</f>
        <v>5.0000000000000001E-4</v>
      </c>
      <c r="S207" s="184"/>
      <c r="T207" s="186">
        <f>T208</f>
        <v>0</v>
      </c>
      <c r="AR207" s="187" t="s">
        <v>186</v>
      </c>
      <c r="AT207" s="188" t="s">
        <v>76</v>
      </c>
      <c r="AU207" s="188" t="s">
        <v>77</v>
      </c>
      <c r="AY207" s="187" t="s">
        <v>174</v>
      </c>
      <c r="BK207" s="189">
        <f>BK208</f>
        <v>0</v>
      </c>
    </row>
    <row r="208" spans="2:65" s="10" customFormat="1" ht="19.899999999999999" customHeight="1">
      <c r="B208" s="176"/>
      <c r="C208" s="177"/>
      <c r="D208" s="190" t="s">
        <v>76</v>
      </c>
      <c r="E208" s="191" t="s">
        <v>3299</v>
      </c>
      <c r="F208" s="191" t="s">
        <v>3300</v>
      </c>
      <c r="G208" s="177"/>
      <c r="H208" s="177"/>
      <c r="I208" s="180"/>
      <c r="J208" s="192">
        <f>BK208</f>
        <v>0</v>
      </c>
      <c r="K208" s="177"/>
      <c r="L208" s="182"/>
      <c r="M208" s="183"/>
      <c r="N208" s="184"/>
      <c r="O208" s="184"/>
      <c r="P208" s="185">
        <f>SUM(P209:P210)</f>
        <v>0</v>
      </c>
      <c r="Q208" s="184"/>
      <c r="R208" s="185">
        <f>SUM(R209:R210)</f>
        <v>5.0000000000000001E-4</v>
      </c>
      <c r="S208" s="184"/>
      <c r="T208" s="186">
        <f>SUM(T209:T210)</f>
        <v>0</v>
      </c>
      <c r="AR208" s="187" t="s">
        <v>186</v>
      </c>
      <c r="AT208" s="188" t="s">
        <v>76</v>
      </c>
      <c r="AU208" s="188" t="s">
        <v>24</v>
      </c>
      <c r="AY208" s="187" t="s">
        <v>174</v>
      </c>
      <c r="BK208" s="189">
        <f>SUM(BK209:BK210)</f>
        <v>0</v>
      </c>
    </row>
    <row r="209" spans="2:65" s="1" customFormat="1" ht="22.5" customHeight="1">
      <c r="B209" s="41"/>
      <c r="C209" s="193" t="s">
        <v>748</v>
      </c>
      <c r="D209" s="193" t="s">
        <v>176</v>
      </c>
      <c r="E209" s="194" t="s">
        <v>3301</v>
      </c>
      <c r="F209" s="195" t="s">
        <v>3302</v>
      </c>
      <c r="G209" s="196" t="s">
        <v>179</v>
      </c>
      <c r="H209" s="197">
        <v>1</v>
      </c>
      <c r="I209" s="198"/>
      <c r="J209" s="199">
        <f>ROUND(I209*H209,2)</f>
        <v>0</v>
      </c>
      <c r="K209" s="195" t="s">
        <v>22</v>
      </c>
      <c r="L209" s="61"/>
      <c r="M209" s="200" t="s">
        <v>22</v>
      </c>
      <c r="N209" s="201" t="s">
        <v>48</v>
      </c>
      <c r="O209" s="4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AR209" s="24" t="s">
        <v>575</v>
      </c>
      <c r="AT209" s="24" t="s">
        <v>176</v>
      </c>
      <c r="AU209" s="24" t="s">
        <v>86</v>
      </c>
      <c r="AY209" s="24" t="s">
        <v>174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4" t="s">
        <v>24</v>
      </c>
      <c r="BK209" s="204">
        <f>ROUND(I209*H209,2)</f>
        <v>0</v>
      </c>
      <c r="BL209" s="24" t="s">
        <v>575</v>
      </c>
      <c r="BM209" s="24" t="s">
        <v>3303</v>
      </c>
    </row>
    <row r="210" spans="2:65" s="1" customFormat="1" ht="22.5" customHeight="1">
      <c r="B210" s="41"/>
      <c r="C210" s="245" t="s">
        <v>752</v>
      </c>
      <c r="D210" s="245" t="s">
        <v>253</v>
      </c>
      <c r="E210" s="246" t="s">
        <v>3304</v>
      </c>
      <c r="F210" s="247" t="s">
        <v>3305</v>
      </c>
      <c r="G210" s="248" t="s">
        <v>179</v>
      </c>
      <c r="H210" s="249">
        <v>1</v>
      </c>
      <c r="I210" s="250"/>
      <c r="J210" s="251">
        <f>ROUND(I210*H210,2)</f>
        <v>0</v>
      </c>
      <c r="K210" s="247" t="s">
        <v>22</v>
      </c>
      <c r="L210" s="252"/>
      <c r="M210" s="253" t="s">
        <v>22</v>
      </c>
      <c r="N210" s="254" t="s">
        <v>48</v>
      </c>
      <c r="O210" s="42"/>
      <c r="P210" s="202">
        <f>O210*H210</f>
        <v>0</v>
      </c>
      <c r="Q210" s="202">
        <v>5.0000000000000001E-4</v>
      </c>
      <c r="R210" s="202">
        <f>Q210*H210</f>
        <v>5.0000000000000001E-4</v>
      </c>
      <c r="S210" s="202">
        <v>0</v>
      </c>
      <c r="T210" s="203">
        <f>S210*H210</f>
        <v>0</v>
      </c>
      <c r="AR210" s="24" t="s">
        <v>974</v>
      </c>
      <c r="AT210" s="24" t="s">
        <v>253</v>
      </c>
      <c r="AU210" s="24" t="s">
        <v>86</v>
      </c>
      <c r="AY210" s="24" t="s">
        <v>174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24</v>
      </c>
      <c r="BK210" s="204">
        <f>ROUND(I210*H210,2)</f>
        <v>0</v>
      </c>
      <c r="BL210" s="24" t="s">
        <v>974</v>
      </c>
      <c r="BM210" s="24" t="s">
        <v>3306</v>
      </c>
    </row>
    <row r="211" spans="2:65" s="10" customFormat="1" ht="37.35" customHeight="1">
      <c r="B211" s="176"/>
      <c r="C211" s="177"/>
      <c r="D211" s="178" t="s">
        <v>76</v>
      </c>
      <c r="E211" s="179" t="s">
        <v>2306</v>
      </c>
      <c r="F211" s="179" t="s">
        <v>2307</v>
      </c>
      <c r="G211" s="177"/>
      <c r="H211" s="177"/>
      <c r="I211" s="180"/>
      <c r="J211" s="181">
        <f>BK211</f>
        <v>0</v>
      </c>
      <c r="K211" s="177"/>
      <c r="L211" s="182"/>
      <c r="M211" s="183"/>
      <c r="N211" s="184"/>
      <c r="O211" s="184"/>
      <c r="P211" s="185">
        <f>P212</f>
        <v>0</v>
      </c>
      <c r="Q211" s="184"/>
      <c r="R211" s="185">
        <f>R212</f>
        <v>0</v>
      </c>
      <c r="S211" s="184"/>
      <c r="T211" s="186">
        <f>T212</f>
        <v>0</v>
      </c>
      <c r="AR211" s="187" t="s">
        <v>210</v>
      </c>
      <c r="AT211" s="188" t="s">
        <v>76</v>
      </c>
      <c r="AU211" s="188" t="s">
        <v>77</v>
      </c>
      <c r="AY211" s="187" t="s">
        <v>174</v>
      </c>
      <c r="BK211" s="189">
        <f>BK212</f>
        <v>0</v>
      </c>
    </row>
    <row r="212" spans="2:65" s="10" customFormat="1" ht="19.899999999999999" customHeight="1">
      <c r="B212" s="176"/>
      <c r="C212" s="177"/>
      <c r="D212" s="190" t="s">
        <v>76</v>
      </c>
      <c r="E212" s="191" t="s">
        <v>3307</v>
      </c>
      <c r="F212" s="191" t="s">
        <v>3308</v>
      </c>
      <c r="G212" s="177"/>
      <c r="H212" s="177"/>
      <c r="I212" s="180"/>
      <c r="J212" s="192">
        <f>BK212</f>
        <v>0</v>
      </c>
      <c r="K212" s="177"/>
      <c r="L212" s="182"/>
      <c r="M212" s="183"/>
      <c r="N212" s="184"/>
      <c r="O212" s="184"/>
      <c r="P212" s="185">
        <f>P213</f>
        <v>0</v>
      </c>
      <c r="Q212" s="184"/>
      <c r="R212" s="185">
        <f>R213</f>
        <v>0</v>
      </c>
      <c r="S212" s="184"/>
      <c r="T212" s="186">
        <f>T213</f>
        <v>0</v>
      </c>
      <c r="AR212" s="187" t="s">
        <v>210</v>
      </c>
      <c r="AT212" s="188" t="s">
        <v>76</v>
      </c>
      <c r="AU212" s="188" t="s">
        <v>24</v>
      </c>
      <c r="AY212" s="187" t="s">
        <v>174</v>
      </c>
      <c r="BK212" s="189">
        <f>BK213</f>
        <v>0</v>
      </c>
    </row>
    <row r="213" spans="2:65" s="1" customFormat="1" ht="22.5" customHeight="1">
      <c r="B213" s="41"/>
      <c r="C213" s="193" t="s">
        <v>759</v>
      </c>
      <c r="D213" s="193" t="s">
        <v>176</v>
      </c>
      <c r="E213" s="194" t="s">
        <v>3309</v>
      </c>
      <c r="F213" s="195" t="s">
        <v>3310</v>
      </c>
      <c r="G213" s="196" t="s">
        <v>2414</v>
      </c>
      <c r="H213" s="197">
        <v>72</v>
      </c>
      <c r="I213" s="198"/>
      <c r="J213" s="199">
        <f>ROUND(I213*H213,2)</f>
        <v>0</v>
      </c>
      <c r="K213" s="195" t="s">
        <v>180</v>
      </c>
      <c r="L213" s="61"/>
      <c r="M213" s="200" t="s">
        <v>22</v>
      </c>
      <c r="N213" s="274" t="s">
        <v>48</v>
      </c>
      <c r="O213" s="275"/>
      <c r="P213" s="276">
        <f>O213*H213</f>
        <v>0</v>
      </c>
      <c r="Q213" s="276">
        <v>0</v>
      </c>
      <c r="R213" s="276">
        <f>Q213*H213</f>
        <v>0</v>
      </c>
      <c r="S213" s="276">
        <v>0</v>
      </c>
      <c r="T213" s="277">
        <f>S213*H213</f>
        <v>0</v>
      </c>
      <c r="AR213" s="24" t="s">
        <v>2313</v>
      </c>
      <c r="AT213" s="24" t="s">
        <v>176</v>
      </c>
      <c r="AU213" s="24" t="s">
        <v>86</v>
      </c>
      <c r="AY213" s="24" t="s">
        <v>174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2313</v>
      </c>
      <c r="BM213" s="24" t="s">
        <v>3311</v>
      </c>
    </row>
    <row r="214" spans="2:65" s="1" customFormat="1" ht="6.95" customHeight="1">
      <c r="B214" s="56"/>
      <c r="C214" s="57"/>
      <c r="D214" s="57"/>
      <c r="E214" s="57"/>
      <c r="F214" s="57"/>
      <c r="G214" s="57"/>
      <c r="H214" s="57"/>
      <c r="I214" s="139"/>
      <c r="J214" s="57"/>
      <c r="K214" s="57"/>
      <c r="L214" s="61"/>
    </row>
  </sheetData>
  <sheetProtection algorithmName="SHA-512" hashValue="ydq9BNrT8byOqBOEzEoW94wRI0AAgYU1e6wMCVq+/sDxiGXlOR6Eu4ych72V+iZjoy0MlMru/WSt+JPRO787CA==" saltValue="WXoGJtcwUorDHrmD+kceFw==" spinCount="100000" sheet="1" objects="1" scenarios="1" formatCells="0" formatColumns="0" formatRows="0" sort="0" autoFilter="0"/>
  <autoFilter ref="C90:K213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3312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ROUND(J91,2)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ROUND(SUM(BE91:BE394), 2)</f>
        <v>0</v>
      </c>
      <c r="G30" s="42"/>
      <c r="H30" s="42"/>
      <c r="I30" s="131">
        <v>0.21</v>
      </c>
      <c r="J30" s="130">
        <f>ROUND(ROUND((SUM(BE91:BE394)),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ROUND(SUM(BF91:BF394), 2)</f>
        <v>0</v>
      </c>
      <c r="G31" s="42"/>
      <c r="H31" s="42"/>
      <c r="I31" s="131">
        <v>0.15</v>
      </c>
      <c r="J31" s="130">
        <f>ROUND(ROUND((SUM(BF91:BF394)),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ROUND(SUM(BG91:BG394),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ROUND(SUM(BH91:BH394),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ROUND(SUM(BI91:BI394),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SO.5 - Novostavba ŠJ-ELEKTRO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Dýšina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J91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140</v>
      </c>
      <c r="E57" s="152"/>
      <c r="F57" s="152"/>
      <c r="G57" s="152"/>
      <c r="H57" s="152"/>
      <c r="I57" s="153"/>
      <c r="J57" s="154">
        <f>J92</f>
        <v>0</v>
      </c>
      <c r="K57" s="155"/>
    </row>
    <row r="58" spans="2:47" s="8" customFormat="1" ht="19.899999999999999" customHeight="1">
      <c r="B58" s="156"/>
      <c r="C58" s="157"/>
      <c r="D58" s="158" t="s">
        <v>3313</v>
      </c>
      <c r="E58" s="159"/>
      <c r="F58" s="159"/>
      <c r="G58" s="159"/>
      <c r="H58" s="159"/>
      <c r="I58" s="160"/>
      <c r="J58" s="161">
        <f>J93</f>
        <v>0</v>
      </c>
      <c r="K58" s="162"/>
    </row>
    <row r="59" spans="2:47" s="8" customFormat="1" ht="19.899999999999999" customHeight="1">
      <c r="B59" s="156"/>
      <c r="C59" s="157"/>
      <c r="D59" s="158" t="s">
        <v>3314</v>
      </c>
      <c r="E59" s="159"/>
      <c r="F59" s="159"/>
      <c r="G59" s="159"/>
      <c r="H59" s="159"/>
      <c r="I59" s="160"/>
      <c r="J59" s="161">
        <f>J95</f>
        <v>0</v>
      </c>
      <c r="K59" s="162"/>
    </row>
    <row r="60" spans="2:47" s="8" customFormat="1" ht="19.899999999999999" customHeight="1">
      <c r="B60" s="156"/>
      <c r="C60" s="157"/>
      <c r="D60" s="158" t="s">
        <v>3315</v>
      </c>
      <c r="E60" s="159"/>
      <c r="F60" s="159"/>
      <c r="G60" s="159"/>
      <c r="H60" s="159"/>
      <c r="I60" s="160"/>
      <c r="J60" s="161">
        <f>J132</f>
        <v>0</v>
      </c>
      <c r="K60" s="162"/>
    </row>
    <row r="61" spans="2:47" s="8" customFormat="1" ht="19.899999999999999" customHeight="1">
      <c r="B61" s="156"/>
      <c r="C61" s="157"/>
      <c r="D61" s="158" t="s">
        <v>3316</v>
      </c>
      <c r="E61" s="159"/>
      <c r="F61" s="159"/>
      <c r="G61" s="159"/>
      <c r="H61" s="159"/>
      <c r="I61" s="160"/>
      <c r="J61" s="161">
        <f>J165</f>
        <v>0</v>
      </c>
      <c r="K61" s="162"/>
    </row>
    <row r="62" spans="2:47" s="8" customFormat="1" ht="19.899999999999999" customHeight="1">
      <c r="B62" s="156"/>
      <c r="C62" s="157"/>
      <c r="D62" s="158" t="s">
        <v>3317</v>
      </c>
      <c r="E62" s="159"/>
      <c r="F62" s="159"/>
      <c r="G62" s="159"/>
      <c r="H62" s="159"/>
      <c r="I62" s="160"/>
      <c r="J62" s="161">
        <f>J211</f>
        <v>0</v>
      </c>
      <c r="K62" s="162"/>
    </row>
    <row r="63" spans="2:47" s="8" customFormat="1" ht="14.85" customHeight="1">
      <c r="B63" s="156"/>
      <c r="C63" s="157"/>
      <c r="D63" s="158" t="s">
        <v>3318</v>
      </c>
      <c r="E63" s="159"/>
      <c r="F63" s="159"/>
      <c r="G63" s="159"/>
      <c r="H63" s="159"/>
      <c r="I63" s="160"/>
      <c r="J63" s="161">
        <f>J224</f>
        <v>0</v>
      </c>
      <c r="K63" s="162"/>
    </row>
    <row r="64" spans="2:47" s="8" customFormat="1" ht="19.899999999999999" customHeight="1">
      <c r="B64" s="156"/>
      <c r="C64" s="157"/>
      <c r="D64" s="158" t="s">
        <v>3319</v>
      </c>
      <c r="E64" s="159"/>
      <c r="F64" s="159"/>
      <c r="G64" s="159"/>
      <c r="H64" s="159"/>
      <c r="I64" s="160"/>
      <c r="J64" s="161">
        <f>J302</f>
        <v>0</v>
      </c>
      <c r="K64" s="162"/>
    </row>
    <row r="65" spans="2:12" s="7" customFormat="1" ht="24.95" customHeight="1">
      <c r="B65" s="149"/>
      <c r="C65" s="150"/>
      <c r="D65" s="151" t="s">
        <v>3002</v>
      </c>
      <c r="E65" s="152"/>
      <c r="F65" s="152"/>
      <c r="G65" s="152"/>
      <c r="H65" s="152"/>
      <c r="I65" s="153"/>
      <c r="J65" s="154">
        <f>J307</f>
        <v>0</v>
      </c>
      <c r="K65" s="155"/>
    </row>
    <row r="66" spans="2:12" s="8" customFormat="1" ht="19.899999999999999" customHeight="1">
      <c r="B66" s="156"/>
      <c r="C66" s="157"/>
      <c r="D66" s="158" t="s">
        <v>3320</v>
      </c>
      <c r="E66" s="159"/>
      <c r="F66" s="159"/>
      <c r="G66" s="159"/>
      <c r="H66" s="159"/>
      <c r="I66" s="160"/>
      <c r="J66" s="161">
        <f>J308</f>
        <v>0</v>
      </c>
      <c r="K66" s="162"/>
    </row>
    <row r="67" spans="2:12" s="8" customFormat="1" ht="19.899999999999999" customHeight="1">
      <c r="B67" s="156"/>
      <c r="C67" s="157"/>
      <c r="D67" s="158" t="s">
        <v>3321</v>
      </c>
      <c r="E67" s="159"/>
      <c r="F67" s="159"/>
      <c r="G67" s="159"/>
      <c r="H67" s="159"/>
      <c r="I67" s="160"/>
      <c r="J67" s="161">
        <f>J332</f>
        <v>0</v>
      </c>
      <c r="K67" s="162"/>
    </row>
    <row r="68" spans="2:12" s="8" customFormat="1" ht="19.899999999999999" customHeight="1">
      <c r="B68" s="156"/>
      <c r="C68" s="157"/>
      <c r="D68" s="158" t="s">
        <v>3322</v>
      </c>
      <c r="E68" s="159"/>
      <c r="F68" s="159"/>
      <c r="G68" s="159"/>
      <c r="H68" s="159"/>
      <c r="I68" s="160"/>
      <c r="J68" s="161">
        <f>J353</f>
        <v>0</v>
      </c>
      <c r="K68" s="162"/>
    </row>
    <row r="69" spans="2:12" s="8" customFormat="1" ht="19.899999999999999" customHeight="1">
      <c r="B69" s="156"/>
      <c r="C69" s="157"/>
      <c r="D69" s="158" t="s">
        <v>3323</v>
      </c>
      <c r="E69" s="159"/>
      <c r="F69" s="159"/>
      <c r="G69" s="159"/>
      <c r="H69" s="159"/>
      <c r="I69" s="160"/>
      <c r="J69" s="161">
        <f>J368</f>
        <v>0</v>
      </c>
      <c r="K69" s="162"/>
    </row>
    <row r="70" spans="2:12" s="8" customFormat="1" ht="19.899999999999999" customHeight="1">
      <c r="B70" s="156"/>
      <c r="C70" s="157"/>
      <c r="D70" s="158" t="s">
        <v>3324</v>
      </c>
      <c r="E70" s="159"/>
      <c r="F70" s="159"/>
      <c r="G70" s="159"/>
      <c r="H70" s="159"/>
      <c r="I70" s="160"/>
      <c r="J70" s="161">
        <f>J391</f>
        <v>0</v>
      </c>
      <c r="K70" s="162"/>
    </row>
    <row r="71" spans="2:12" s="7" customFormat="1" ht="24.95" customHeight="1">
      <c r="B71" s="149"/>
      <c r="C71" s="150"/>
      <c r="D71" s="151" t="s">
        <v>2556</v>
      </c>
      <c r="E71" s="152"/>
      <c r="F71" s="152"/>
      <c r="G71" s="152"/>
      <c r="H71" s="152"/>
      <c r="I71" s="153"/>
      <c r="J71" s="154">
        <f>J393</f>
        <v>0</v>
      </c>
      <c r="K71" s="155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8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2"/>
      <c r="J77" s="60"/>
      <c r="K77" s="60"/>
      <c r="L77" s="61"/>
    </row>
    <row r="78" spans="2:12" s="1" customFormat="1" ht="36.950000000000003" customHeight="1">
      <c r="B78" s="41"/>
      <c r="C78" s="62" t="s">
        <v>158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22.5" customHeight="1">
      <c r="B81" s="41"/>
      <c r="C81" s="63"/>
      <c r="D81" s="63"/>
      <c r="E81" s="405" t="str">
        <f>E7</f>
        <v>Dýšina-novostavba ŠJ</v>
      </c>
      <c r="F81" s="406"/>
      <c r="G81" s="406"/>
      <c r="H81" s="406"/>
      <c r="I81" s="163"/>
      <c r="J81" s="63"/>
      <c r="K81" s="63"/>
      <c r="L81" s="61"/>
    </row>
    <row r="82" spans="2:65" s="1" customFormat="1" ht="14.45" customHeight="1">
      <c r="B82" s="41"/>
      <c r="C82" s="65" t="s">
        <v>117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23.25" customHeight="1">
      <c r="B83" s="41"/>
      <c r="C83" s="63"/>
      <c r="D83" s="63"/>
      <c r="E83" s="381" t="str">
        <f>E9</f>
        <v>SO.5 - Novostavba ŠJ-ELEKTRO</v>
      </c>
      <c r="F83" s="407"/>
      <c r="G83" s="407"/>
      <c r="H83" s="407"/>
      <c r="I83" s="163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8" customHeight="1">
      <c r="B85" s="41"/>
      <c r="C85" s="65" t="s">
        <v>25</v>
      </c>
      <c r="D85" s="63"/>
      <c r="E85" s="63"/>
      <c r="F85" s="164" t="str">
        <f>F12</f>
        <v>Dýšina</v>
      </c>
      <c r="G85" s="63"/>
      <c r="H85" s="63"/>
      <c r="I85" s="165" t="s">
        <v>27</v>
      </c>
      <c r="J85" s="73" t="str">
        <f>IF(J12="","",J12)</f>
        <v>31. 12. 2016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>
      <c r="B87" s="41"/>
      <c r="C87" s="65" t="s">
        <v>31</v>
      </c>
      <c r="D87" s="63"/>
      <c r="E87" s="63"/>
      <c r="F87" s="164" t="str">
        <f>E15</f>
        <v>Obec Dýšina</v>
      </c>
      <c r="G87" s="63"/>
      <c r="H87" s="63"/>
      <c r="I87" s="165" t="s">
        <v>38</v>
      </c>
      <c r="J87" s="164" t="str">
        <f>E21</f>
        <v>BRM s.r.o.</v>
      </c>
      <c r="K87" s="63"/>
      <c r="L87" s="61"/>
    </row>
    <row r="88" spans="2:65" s="1" customFormat="1" ht="14.45" customHeight="1">
      <c r="B88" s="41"/>
      <c r="C88" s="65" t="s">
        <v>36</v>
      </c>
      <c r="D88" s="63"/>
      <c r="E88" s="63"/>
      <c r="F88" s="164" t="str">
        <f>IF(E18="","",E18)</f>
        <v/>
      </c>
      <c r="G88" s="63"/>
      <c r="H88" s="63"/>
      <c r="I88" s="16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5" s="9" customFormat="1" ht="29.25" customHeight="1">
      <c r="B90" s="166"/>
      <c r="C90" s="167" t="s">
        <v>159</v>
      </c>
      <c r="D90" s="168" t="s">
        <v>62</v>
      </c>
      <c r="E90" s="168" t="s">
        <v>58</v>
      </c>
      <c r="F90" s="168" t="s">
        <v>160</v>
      </c>
      <c r="G90" s="168" t="s">
        <v>161</v>
      </c>
      <c r="H90" s="168" t="s">
        <v>162</v>
      </c>
      <c r="I90" s="169" t="s">
        <v>163</v>
      </c>
      <c r="J90" s="168" t="s">
        <v>121</v>
      </c>
      <c r="K90" s="170" t="s">
        <v>164</v>
      </c>
      <c r="L90" s="171"/>
      <c r="M90" s="81" t="s">
        <v>165</v>
      </c>
      <c r="N90" s="82" t="s">
        <v>47</v>
      </c>
      <c r="O90" s="82" t="s">
        <v>166</v>
      </c>
      <c r="P90" s="82" t="s">
        <v>167</v>
      </c>
      <c r="Q90" s="82" t="s">
        <v>168</v>
      </c>
      <c r="R90" s="82" t="s">
        <v>169</v>
      </c>
      <c r="S90" s="82" t="s">
        <v>170</v>
      </c>
      <c r="T90" s="83" t="s">
        <v>171</v>
      </c>
    </row>
    <row r="91" spans="2:65" s="1" customFormat="1" ht="29.25" customHeight="1">
      <c r="B91" s="41"/>
      <c r="C91" s="87" t="s">
        <v>122</v>
      </c>
      <c r="D91" s="63"/>
      <c r="E91" s="63"/>
      <c r="F91" s="63"/>
      <c r="G91" s="63"/>
      <c r="H91" s="63"/>
      <c r="I91" s="163"/>
      <c r="J91" s="172">
        <f>BK91</f>
        <v>0</v>
      </c>
      <c r="K91" s="63"/>
      <c r="L91" s="61"/>
      <c r="M91" s="84"/>
      <c r="N91" s="85"/>
      <c r="O91" s="85"/>
      <c r="P91" s="173">
        <f>P92+P307+P393</f>
        <v>0</v>
      </c>
      <c r="Q91" s="85"/>
      <c r="R91" s="173">
        <f>R92+R307+R393</f>
        <v>1.8316299999999999</v>
      </c>
      <c r="S91" s="85"/>
      <c r="T91" s="174">
        <f>T92+T307+T393</f>
        <v>0</v>
      </c>
      <c r="AT91" s="24" t="s">
        <v>76</v>
      </c>
      <c r="AU91" s="24" t="s">
        <v>123</v>
      </c>
      <c r="BK91" s="175">
        <f>BK92+BK307+BK393</f>
        <v>0</v>
      </c>
    </row>
    <row r="92" spans="2:65" s="10" customFormat="1" ht="37.35" customHeight="1">
      <c r="B92" s="176"/>
      <c r="C92" s="177"/>
      <c r="D92" s="178" t="s">
        <v>76</v>
      </c>
      <c r="E92" s="179" t="s">
        <v>1098</v>
      </c>
      <c r="F92" s="179" t="s">
        <v>1099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P93+P95+P132+P165+P211+P302</f>
        <v>0</v>
      </c>
      <c r="Q92" s="184"/>
      <c r="R92" s="185">
        <f>R93+R95+R132+R165+R211+R302</f>
        <v>1.7496299999999998</v>
      </c>
      <c r="S92" s="184"/>
      <c r="T92" s="186">
        <f>T93+T95+T132+T165+T211+T302</f>
        <v>0</v>
      </c>
      <c r="AR92" s="187" t="s">
        <v>86</v>
      </c>
      <c r="AT92" s="188" t="s">
        <v>76</v>
      </c>
      <c r="AU92" s="188" t="s">
        <v>77</v>
      </c>
      <c r="AY92" s="187" t="s">
        <v>174</v>
      </c>
      <c r="BK92" s="189">
        <f>BK93+BK95+BK132+BK165+BK211+BK302</f>
        <v>0</v>
      </c>
    </row>
    <row r="93" spans="2:65" s="10" customFormat="1" ht="19.899999999999999" customHeight="1">
      <c r="B93" s="176"/>
      <c r="C93" s="177"/>
      <c r="D93" s="190" t="s">
        <v>76</v>
      </c>
      <c r="E93" s="191" t="s">
        <v>3325</v>
      </c>
      <c r="F93" s="191" t="s">
        <v>3326</v>
      </c>
      <c r="G93" s="177"/>
      <c r="H93" s="177"/>
      <c r="I93" s="180"/>
      <c r="J93" s="192">
        <f>BK93</f>
        <v>0</v>
      </c>
      <c r="K93" s="177"/>
      <c r="L93" s="182"/>
      <c r="M93" s="183"/>
      <c r="N93" s="184"/>
      <c r="O93" s="184"/>
      <c r="P93" s="185">
        <f>P94</f>
        <v>0</v>
      </c>
      <c r="Q93" s="184"/>
      <c r="R93" s="185">
        <f>R94</f>
        <v>0</v>
      </c>
      <c r="S93" s="184"/>
      <c r="T93" s="186">
        <f>T94</f>
        <v>0</v>
      </c>
      <c r="AR93" s="187" t="s">
        <v>86</v>
      </c>
      <c r="AT93" s="188" t="s">
        <v>76</v>
      </c>
      <c r="AU93" s="188" t="s">
        <v>24</v>
      </c>
      <c r="AY93" s="187" t="s">
        <v>174</v>
      </c>
      <c r="BK93" s="189">
        <f>BK94</f>
        <v>0</v>
      </c>
    </row>
    <row r="94" spans="2:65" s="1" customFormat="1" ht="31.5" customHeight="1">
      <c r="B94" s="41"/>
      <c r="C94" s="193" t="s">
        <v>24</v>
      </c>
      <c r="D94" s="193" t="s">
        <v>176</v>
      </c>
      <c r="E94" s="194" t="s">
        <v>3327</v>
      </c>
      <c r="F94" s="195" t="s">
        <v>3328</v>
      </c>
      <c r="G94" s="196" t="s">
        <v>179</v>
      </c>
      <c r="H94" s="197">
        <v>1</v>
      </c>
      <c r="I94" s="198"/>
      <c r="J94" s="199">
        <f>ROUND(I94*H94,2)</f>
        <v>0</v>
      </c>
      <c r="K94" s="195" t="s">
        <v>180</v>
      </c>
      <c r="L94" s="61"/>
      <c r="M94" s="200" t="s">
        <v>22</v>
      </c>
      <c r="N94" s="201" t="s">
        <v>48</v>
      </c>
      <c r="O94" s="42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269</v>
      </c>
      <c r="AT94" s="24" t="s">
        <v>176</v>
      </c>
      <c r="AU94" s="24" t="s">
        <v>86</v>
      </c>
      <c r="AY94" s="24" t="s">
        <v>174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24</v>
      </c>
      <c r="BK94" s="204">
        <f>ROUND(I94*H94,2)</f>
        <v>0</v>
      </c>
      <c r="BL94" s="24" t="s">
        <v>269</v>
      </c>
      <c r="BM94" s="24" t="s">
        <v>3329</v>
      </c>
    </row>
    <row r="95" spans="2:65" s="10" customFormat="1" ht="29.85" customHeight="1">
      <c r="B95" s="176"/>
      <c r="C95" s="177"/>
      <c r="D95" s="190" t="s">
        <v>76</v>
      </c>
      <c r="E95" s="191" t="s">
        <v>3330</v>
      </c>
      <c r="F95" s="191" t="s">
        <v>3331</v>
      </c>
      <c r="G95" s="177"/>
      <c r="H95" s="177"/>
      <c r="I95" s="180"/>
      <c r="J95" s="192">
        <f>BK95</f>
        <v>0</v>
      </c>
      <c r="K95" s="177"/>
      <c r="L95" s="182"/>
      <c r="M95" s="183"/>
      <c r="N95" s="184"/>
      <c r="O95" s="184"/>
      <c r="P95" s="185">
        <f>SUM(P96:P131)</f>
        <v>0</v>
      </c>
      <c r="Q95" s="184"/>
      <c r="R95" s="185">
        <f>SUM(R96:R131)</f>
        <v>8.2930000000000004E-2</v>
      </c>
      <c r="S95" s="184"/>
      <c r="T95" s="186">
        <f>SUM(T96:T131)</f>
        <v>0</v>
      </c>
      <c r="AR95" s="187" t="s">
        <v>86</v>
      </c>
      <c r="AT95" s="188" t="s">
        <v>76</v>
      </c>
      <c r="AU95" s="188" t="s">
        <v>24</v>
      </c>
      <c r="AY95" s="187" t="s">
        <v>174</v>
      </c>
      <c r="BK95" s="189">
        <f>SUM(BK96:BK131)</f>
        <v>0</v>
      </c>
    </row>
    <row r="96" spans="2:65" s="1" customFormat="1" ht="31.5" customHeight="1">
      <c r="B96" s="41"/>
      <c r="C96" s="193" t="s">
        <v>86</v>
      </c>
      <c r="D96" s="193" t="s">
        <v>176</v>
      </c>
      <c r="E96" s="194" t="s">
        <v>3332</v>
      </c>
      <c r="F96" s="195" t="s">
        <v>3333</v>
      </c>
      <c r="G96" s="196" t="s">
        <v>551</v>
      </c>
      <c r="H96" s="197">
        <v>30</v>
      </c>
      <c r="I96" s="198"/>
      <c r="J96" s="199">
        <f>ROUND(I96*H96,2)</f>
        <v>0</v>
      </c>
      <c r="K96" s="195" t="s">
        <v>22</v>
      </c>
      <c r="L96" s="61"/>
      <c r="M96" s="200" t="s">
        <v>22</v>
      </c>
      <c r="N96" s="201" t="s">
        <v>48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269</v>
      </c>
      <c r="AT96" s="24" t="s">
        <v>176</v>
      </c>
      <c r="AU96" s="24" t="s">
        <v>86</v>
      </c>
      <c r="AY96" s="24" t="s">
        <v>174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269</v>
      </c>
      <c r="BM96" s="24" t="s">
        <v>3334</v>
      </c>
    </row>
    <row r="97" spans="2:65" s="1" customFormat="1" ht="31.5" customHeight="1">
      <c r="B97" s="41"/>
      <c r="C97" s="245" t="s">
        <v>186</v>
      </c>
      <c r="D97" s="245" t="s">
        <v>253</v>
      </c>
      <c r="E97" s="246" t="s">
        <v>3335</v>
      </c>
      <c r="F97" s="247" t="s">
        <v>3336</v>
      </c>
      <c r="G97" s="248" t="s">
        <v>551</v>
      </c>
      <c r="H97" s="249">
        <v>30</v>
      </c>
      <c r="I97" s="250"/>
      <c r="J97" s="251">
        <f>ROUND(I97*H97,2)</f>
        <v>0</v>
      </c>
      <c r="K97" s="247" t="s">
        <v>180</v>
      </c>
      <c r="L97" s="252"/>
      <c r="M97" s="253" t="s">
        <v>22</v>
      </c>
      <c r="N97" s="254" t="s">
        <v>48</v>
      </c>
      <c r="O97" s="42"/>
      <c r="P97" s="202">
        <f>O97*H97</f>
        <v>0</v>
      </c>
      <c r="Q97" s="202">
        <v>1.17E-4</v>
      </c>
      <c r="R97" s="202">
        <f>Q97*H97</f>
        <v>3.5100000000000001E-3</v>
      </c>
      <c r="S97" s="202">
        <v>0</v>
      </c>
      <c r="T97" s="203">
        <f>S97*H97</f>
        <v>0</v>
      </c>
      <c r="AR97" s="24" t="s">
        <v>385</v>
      </c>
      <c r="AT97" s="24" t="s">
        <v>253</v>
      </c>
      <c r="AU97" s="24" t="s">
        <v>86</v>
      </c>
      <c r="AY97" s="24" t="s">
        <v>174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24</v>
      </c>
      <c r="BK97" s="204">
        <f>ROUND(I97*H97,2)</f>
        <v>0</v>
      </c>
      <c r="BL97" s="24" t="s">
        <v>269</v>
      </c>
      <c r="BM97" s="24" t="s">
        <v>3337</v>
      </c>
    </row>
    <row r="98" spans="2:65" s="1" customFormat="1" ht="27">
      <c r="B98" s="41"/>
      <c r="C98" s="63"/>
      <c r="D98" s="230" t="s">
        <v>237</v>
      </c>
      <c r="E98" s="63"/>
      <c r="F98" s="243" t="s">
        <v>3338</v>
      </c>
      <c r="G98" s="63"/>
      <c r="H98" s="63"/>
      <c r="I98" s="163"/>
      <c r="J98" s="63"/>
      <c r="K98" s="63"/>
      <c r="L98" s="61"/>
      <c r="M98" s="244"/>
      <c r="N98" s="42"/>
      <c r="O98" s="42"/>
      <c r="P98" s="42"/>
      <c r="Q98" s="42"/>
      <c r="R98" s="42"/>
      <c r="S98" s="42"/>
      <c r="T98" s="78"/>
      <c r="AT98" s="24" t="s">
        <v>237</v>
      </c>
      <c r="AU98" s="24" t="s">
        <v>86</v>
      </c>
    </row>
    <row r="99" spans="2:65" s="1" customFormat="1" ht="31.5" customHeight="1">
      <c r="B99" s="41"/>
      <c r="C99" s="193" t="s">
        <v>181</v>
      </c>
      <c r="D99" s="193" t="s">
        <v>176</v>
      </c>
      <c r="E99" s="194" t="s">
        <v>3339</v>
      </c>
      <c r="F99" s="195" t="s">
        <v>3340</v>
      </c>
      <c r="G99" s="196" t="s">
        <v>551</v>
      </c>
      <c r="H99" s="197">
        <v>70</v>
      </c>
      <c r="I99" s="198"/>
      <c r="J99" s="199">
        <f>ROUND(I99*H99,2)</f>
        <v>0</v>
      </c>
      <c r="K99" s="195" t="s">
        <v>180</v>
      </c>
      <c r="L99" s="61"/>
      <c r="M99" s="200" t="s">
        <v>22</v>
      </c>
      <c r="N99" s="201" t="s">
        <v>48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269</v>
      </c>
      <c r="AT99" s="24" t="s">
        <v>176</v>
      </c>
      <c r="AU99" s="24" t="s">
        <v>86</v>
      </c>
      <c r="AY99" s="24" t="s">
        <v>174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24</v>
      </c>
      <c r="BK99" s="204">
        <f>ROUND(I99*H99,2)</f>
        <v>0</v>
      </c>
      <c r="BL99" s="24" t="s">
        <v>269</v>
      </c>
      <c r="BM99" s="24" t="s">
        <v>3341</v>
      </c>
    </row>
    <row r="100" spans="2:65" s="1" customFormat="1" ht="44.25" customHeight="1">
      <c r="B100" s="41"/>
      <c r="C100" s="245" t="s">
        <v>210</v>
      </c>
      <c r="D100" s="245" t="s">
        <v>253</v>
      </c>
      <c r="E100" s="246" t="s">
        <v>3342</v>
      </c>
      <c r="F100" s="247" t="s">
        <v>3343</v>
      </c>
      <c r="G100" s="248" t="s">
        <v>551</v>
      </c>
      <c r="H100" s="249">
        <v>70</v>
      </c>
      <c r="I100" s="250"/>
      <c r="J100" s="251">
        <f>ROUND(I100*H100,2)</f>
        <v>0</v>
      </c>
      <c r="K100" s="247" t="s">
        <v>180</v>
      </c>
      <c r="L100" s="252"/>
      <c r="M100" s="253" t="s">
        <v>22</v>
      </c>
      <c r="N100" s="254" t="s">
        <v>48</v>
      </c>
      <c r="O100" s="42"/>
      <c r="P100" s="202">
        <f>O100*H100</f>
        <v>0</v>
      </c>
      <c r="Q100" s="202">
        <v>3.5E-4</v>
      </c>
      <c r="R100" s="202">
        <f>Q100*H100</f>
        <v>2.4500000000000001E-2</v>
      </c>
      <c r="S100" s="202">
        <v>0</v>
      </c>
      <c r="T100" s="203">
        <f>S100*H100</f>
        <v>0</v>
      </c>
      <c r="AR100" s="24" t="s">
        <v>385</v>
      </c>
      <c r="AT100" s="24" t="s">
        <v>253</v>
      </c>
      <c r="AU100" s="24" t="s">
        <v>86</v>
      </c>
      <c r="AY100" s="24" t="s">
        <v>174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24</v>
      </c>
      <c r="BK100" s="204">
        <f>ROUND(I100*H100,2)</f>
        <v>0</v>
      </c>
      <c r="BL100" s="24" t="s">
        <v>269</v>
      </c>
      <c r="BM100" s="24" t="s">
        <v>3344</v>
      </c>
    </row>
    <row r="101" spans="2:65" s="1" customFormat="1" ht="27">
      <c r="B101" s="41"/>
      <c r="C101" s="63"/>
      <c r="D101" s="230" t="s">
        <v>237</v>
      </c>
      <c r="E101" s="63"/>
      <c r="F101" s="243" t="s">
        <v>3345</v>
      </c>
      <c r="G101" s="63"/>
      <c r="H101" s="63"/>
      <c r="I101" s="163"/>
      <c r="J101" s="63"/>
      <c r="K101" s="63"/>
      <c r="L101" s="61"/>
      <c r="M101" s="244"/>
      <c r="N101" s="42"/>
      <c r="O101" s="42"/>
      <c r="P101" s="42"/>
      <c r="Q101" s="42"/>
      <c r="R101" s="42"/>
      <c r="S101" s="42"/>
      <c r="T101" s="78"/>
      <c r="AT101" s="24" t="s">
        <v>237</v>
      </c>
      <c r="AU101" s="24" t="s">
        <v>86</v>
      </c>
    </row>
    <row r="102" spans="2:65" s="1" customFormat="1" ht="31.5" customHeight="1">
      <c r="B102" s="41"/>
      <c r="C102" s="193" t="s">
        <v>216</v>
      </c>
      <c r="D102" s="193" t="s">
        <v>176</v>
      </c>
      <c r="E102" s="194" t="s">
        <v>3346</v>
      </c>
      <c r="F102" s="195" t="s">
        <v>3347</v>
      </c>
      <c r="G102" s="196" t="s">
        <v>551</v>
      </c>
      <c r="H102" s="197">
        <v>20</v>
      </c>
      <c r="I102" s="198"/>
      <c r="J102" s="199">
        <f>ROUND(I102*H102,2)</f>
        <v>0</v>
      </c>
      <c r="K102" s="195" t="s">
        <v>180</v>
      </c>
      <c r="L102" s="61"/>
      <c r="M102" s="200" t="s">
        <v>22</v>
      </c>
      <c r="N102" s="201" t="s">
        <v>48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269</v>
      </c>
      <c r="AT102" s="24" t="s">
        <v>176</v>
      </c>
      <c r="AU102" s="24" t="s">
        <v>86</v>
      </c>
      <c r="AY102" s="24" t="s">
        <v>174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24</v>
      </c>
      <c r="BK102" s="204">
        <f>ROUND(I102*H102,2)</f>
        <v>0</v>
      </c>
      <c r="BL102" s="24" t="s">
        <v>269</v>
      </c>
      <c r="BM102" s="24" t="s">
        <v>3348</v>
      </c>
    </row>
    <row r="103" spans="2:65" s="1" customFormat="1" ht="44.25" customHeight="1">
      <c r="B103" s="41"/>
      <c r="C103" s="245" t="s">
        <v>220</v>
      </c>
      <c r="D103" s="245" t="s">
        <v>253</v>
      </c>
      <c r="E103" s="246" t="s">
        <v>3349</v>
      </c>
      <c r="F103" s="247" t="s">
        <v>3350</v>
      </c>
      <c r="G103" s="248" t="s">
        <v>551</v>
      </c>
      <c r="H103" s="249">
        <v>20</v>
      </c>
      <c r="I103" s="250"/>
      <c r="J103" s="251">
        <f>ROUND(I103*H103,2)</f>
        <v>0</v>
      </c>
      <c r="K103" s="247" t="s">
        <v>180</v>
      </c>
      <c r="L103" s="252"/>
      <c r="M103" s="253" t="s">
        <v>22</v>
      </c>
      <c r="N103" s="254" t="s">
        <v>48</v>
      </c>
      <c r="O103" s="42"/>
      <c r="P103" s="202">
        <f>O103*H103</f>
        <v>0</v>
      </c>
      <c r="Q103" s="202">
        <v>9.2000000000000003E-4</v>
      </c>
      <c r="R103" s="202">
        <f>Q103*H103</f>
        <v>1.84E-2</v>
      </c>
      <c r="S103" s="202">
        <v>0</v>
      </c>
      <c r="T103" s="203">
        <f>S103*H103</f>
        <v>0</v>
      </c>
      <c r="AR103" s="24" t="s">
        <v>385</v>
      </c>
      <c r="AT103" s="24" t="s">
        <v>253</v>
      </c>
      <c r="AU103" s="24" t="s">
        <v>86</v>
      </c>
      <c r="AY103" s="24" t="s">
        <v>174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24</v>
      </c>
      <c r="BK103" s="204">
        <f>ROUND(I103*H103,2)</f>
        <v>0</v>
      </c>
      <c r="BL103" s="24" t="s">
        <v>269</v>
      </c>
      <c r="BM103" s="24" t="s">
        <v>3351</v>
      </c>
    </row>
    <row r="104" spans="2:65" s="1" customFormat="1" ht="27">
      <c r="B104" s="41"/>
      <c r="C104" s="63"/>
      <c r="D104" s="230" t="s">
        <v>237</v>
      </c>
      <c r="E104" s="63"/>
      <c r="F104" s="243" t="s">
        <v>3352</v>
      </c>
      <c r="G104" s="63"/>
      <c r="H104" s="63"/>
      <c r="I104" s="163"/>
      <c r="J104" s="63"/>
      <c r="K104" s="63"/>
      <c r="L104" s="61"/>
      <c r="M104" s="244"/>
      <c r="N104" s="42"/>
      <c r="O104" s="42"/>
      <c r="P104" s="42"/>
      <c r="Q104" s="42"/>
      <c r="R104" s="42"/>
      <c r="S104" s="42"/>
      <c r="T104" s="78"/>
      <c r="AT104" s="24" t="s">
        <v>237</v>
      </c>
      <c r="AU104" s="24" t="s">
        <v>86</v>
      </c>
    </row>
    <row r="105" spans="2:65" s="1" customFormat="1" ht="31.5" customHeight="1">
      <c r="B105" s="41"/>
      <c r="C105" s="193" t="s">
        <v>226</v>
      </c>
      <c r="D105" s="193" t="s">
        <v>176</v>
      </c>
      <c r="E105" s="194" t="s">
        <v>3353</v>
      </c>
      <c r="F105" s="195" t="s">
        <v>3354</v>
      </c>
      <c r="G105" s="196" t="s">
        <v>551</v>
      </c>
      <c r="H105" s="197">
        <v>10</v>
      </c>
      <c r="I105" s="198"/>
      <c r="J105" s="199">
        <f>ROUND(I105*H105,2)</f>
        <v>0</v>
      </c>
      <c r="K105" s="195" t="s">
        <v>180</v>
      </c>
      <c r="L105" s="61"/>
      <c r="M105" s="200" t="s">
        <v>22</v>
      </c>
      <c r="N105" s="201" t="s">
        <v>48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269</v>
      </c>
      <c r="AT105" s="24" t="s">
        <v>176</v>
      </c>
      <c r="AU105" s="24" t="s">
        <v>86</v>
      </c>
      <c r="AY105" s="24" t="s">
        <v>174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269</v>
      </c>
      <c r="BM105" s="24" t="s">
        <v>3355</v>
      </c>
    </row>
    <row r="106" spans="2:65" s="1" customFormat="1" ht="22.5" customHeight="1">
      <c r="B106" s="41"/>
      <c r="C106" s="245" t="s">
        <v>230</v>
      </c>
      <c r="D106" s="245" t="s">
        <v>253</v>
      </c>
      <c r="E106" s="246" t="s">
        <v>3356</v>
      </c>
      <c r="F106" s="247" t="s">
        <v>3357</v>
      </c>
      <c r="G106" s="248" t="s">
        <v>22</v>
      </c>
      <c r="H106" s="249">
        <v>10</v>
      </c>
      <c r="I106" s="250"/>
      <c r="J106" s="251">
        <f>ROUND(I106*H106,2)</f>
        <v>0</v>
      </c>
      <c r="K106" s="247" t="s">
        <v>22</v>
      </c>
      <c r="L106" s="252"/>
      <c r="M106" s="253" t="s">
        <v>22</v>
      </c>
      <c r="N106" s="254" t="s">
        <v>48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385</v>
      </c>
      <c r="AT106" s="24" t="s">
        <v>253</v>
      </c>
      <c r="AU106" s="24" t="s">
        <v>86</v>
      </c>
      <c r="AY106" s="24" t="s">
        <v>174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269</v>
      </c>
      <c r="BM106" s="24" t="s">
        <v>3358</v>
      </c>
    </row>
    <row r="107" spans="2:65" s="1" customFormat="1" ht="44.25" customHeight="1">
      <c r="B107" s="41"/>
      <c r="C107" s="193" t="s">
        <v>29</v>
      </c>
      <c r="D107" s="193" t="s">
        <v>176</v>
      </c>
      <c r="E107" s="194" t="s">
        <v>3359</v>
      </c>
      <c r="F107" s="195" t="s">
        <v>3360</v>
      </c>
      <c r="G107" s="196" t="s">
        <v>179</v>
      </c>
      <c r="H107" s="197">
        <v>15</v>
      </c>
      <c r="I107" s="198"/>
      <c r="J107" s="199">
        <f>ROUND(I107*H107,2)</f>
        <v>0</v>
      </c>
      <c r="K107" s="195" t="s">
        <v>180</v>
      </c>
      <c r="L107" s="61"/>
      <c r="M107" s="200" t="s">
        <v>22</v>
      </c>
      <c r="N107" s="201" t="s">
        <v>48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269</v>
      </c>
      <c r="AT107" s="24" t="s">
        <v>176</v>
      </c>
      <c r="AU107" s="24" t="s">
        <v>86</v>
      </c>
      <c r="AY107" s="24" t="s">
        <v>174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269</v>
      </c>
      <c r="BM107" s="24" t="s">
        <v>3361</v>
      </c>
    </row>
    <row r="108" spans="2:65" s="1" customFormat="1" ht="31.5" customHeight="1">
      <c r="B108" s="41"/>
      <c r="C108" s="245" t="s">
        <v>239</v>
      </c>
      <c r="D108" s="245" t="s">
        <v>253</v>
      </c>
      <c r="E108" s="246" t="s">
        <v>3362</v>
      </c>
      <c r="F108" s="247" t="s">
        <v>3363</v>
      </c>
      <c r="G108" s="248" t="s">
        <v>179</v>
      </c>
      <c r="H108" s="249">
        <v>15</v>
      </c>
      <c r="I108" s="250"/>
      <c r="J108" s="251">
        <f>ROUND(I108*H108,2)</f>
        <v>0</v>
      </c>
      <c r="K108" s="247" t="s">
        <v>180</v>
      </c>
      <c r="L108" s="252"/>
      <c r="M108" s="253" t="s">
        <v>22</v>
      </c>
      <c r="N108" s="254" t="s">
        <v>48</v>
      </c>
      <c r="O108" s="42"/>
      <c r="P108" s="202">
        <f>O108*H108</f>
        <v>0</v>
      </c>
      <c r="Q108" s="202">
        <v>2.2599999999999999E-4</v>
      </c>
      <c r="R108" s="202">
        <f>Q108*H108</f>
        <v>3.3899999999999998E-3</v>
      </c>
      <c r="S108" s="202">
        <v>0</v>
      </c>
      <c r="T108" s="203">
        <f>S108*H108</f>
        <v>0</v>
      </c>
      <c r="AR108" s="24" t="s">
        <v>385</v>
      </c>
      <c r="AT108" s="24" t="s">
        <v>253</v>
      </c>
      <c r="AU108" s="24" t="s">
        <v>86</v>
      </c>
      <c r="AY108" s="24" t="s">
        <v>174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24</v>
      </c>
      <c r="BK108" s="204">
        <f>ROUND(I108*H108,2)</f>
        <v>0</v>
      </c>
      <c r="BL108" s="24" t="s">
        <v>269</v>
      </c>
      <c r="BM108" s="24" t="s">
        <v>3364</v>
      </c>
    </row>
    <row r="109" spans="2:65" s="1" customFormat="1" ht="27">
      <c r="B109" s="41"/>
      <c r="C109" s="63"/>
      <c r="D109" s="230" t="s">
        <v>237</v>
      </c>
      <c r="E109" s="63"/>
      <c r="F109" s="243" t="s">
        <v>3365</v>
      </c>
      <c r="G109" s="63"/>
      <c r="H109" s="63"/>
      <c r="I109" s="163"/>
      <c r="J109" s="63"/>
      <c r="K109" s="63"/>
      <c r="L109" s="61"/>
      <c r="M109" s="244"/>
      <c r="N109" s="42"/>
      <c r="O109" s="42"/>
      <c r="P109" s="42"/>
      <c r="Q109" s="42"/>
      <c r="R109" s="42"/>
      <c r="S109" s="42"/>
      <c r="T109" s="78"/>
      <c r="AT109" s="24" t="s">
        <v>237</v>
      </c>
      <c r="AU109" s="24" t="s">
        <v>86</v>
      </c>
    </row>
    <row r="110" spans="2:65" s="1" customFormat="1" ht="44.25" customHeight="1">
      <c r="B110" s="41"/>
      <c r="C110" s="193" t="s">
        <v>244</v>
      </c>
      <c r="D110" s="193" t="s">
        <v>176</v>
      </c>
      <c r="E110" s="194" t="s">
        <v>3366</v>
      </c>
      <c r="F110" s="195" t="s">
        <v>3367</v>
      </c>
      <c r="G110" s="196" t="s">
        <v>179</v>
      </c>
      <c r="H110" s="197">
        <v>3</v>
      </c>
      <c r="I110" s="198"/>
      <c r="J110" s="199">
        <f t="shared" ref="J110:J115" si="0">ROUND(I110*H110,2)</f>
        <v>0</v>
      </c>
      <c r="K110" s="195" t="s">
        <v>180</v>
      </c>
      <c r="L110" s="61"/>
      <c r="M110" s="200" t="s">
        <v>22</v>
      </c>
      <c r="N110" s="201" t="s">
        <v>48</v>
      </c>
      <c r="O110" s="42"/>
      <c r="P110" s="202">
        <f t="shared" ref="P110:P115" si="1">O110*H110</f>
        <v>0</v>
      </c>
      <c r="Q110" s="202">
        <v>0</v>
      </c>
      <c r="R110" s="202">
        <f t="shared" ref="R110:R115" si="2">Q110*H110</f>
        <v>0</v>
      </c>
      <c r="S110" s="202">
        <v>0</v>
      </c>
      <c r="T110" s="203">
        <f t="shared" ref="T110:T115" si="3">S110*H110</f>
        <v>0</v>
      </c>
      <c r="AR110" s="24" t="s">
        <v>269</v>
      </c>
      <c r="AT110" s="24" t="s">
        <v>176</v>
      </c>
      <c r="AU110" s="24" t="s">
        <v>86</v>
      </c>
      <c r="AY110" s="24" t="s">
        <v>174</v>
      </c>
      <c r="BE110" s="204">
        <f t="shared" ref="BE110:BE115" si="4">IF(N110="základní",J110,0)</f>
        <v>0</v>
      </c>
      <c r="BF110" s="204">
        <f t="shared" ref="BF110:BF115" si="5">IF(N110="snížená",J110,0)</f>
        <v>0</v>
      </c>
      <c r="BG110" s="204">
        <f t="shared" ref="BG110:BG115" si="6">IF(N110="zákl. přenesená",J110,0)</f>
        <v>0</v>
      </c>
      <c r="BH110" s="204">
        <f t="shared" ref="BH110:BH115" si="7">IF(N110="sníž. přenesená",J110,0)</f>
        <v>0</v>
      </c>
      <c r="BI110" s="204">
        <f t="shared" ref="BI110:BI115" si="8">IF(N110="nulová",J110,0)</f>
        <v>0</v>
      </c>
      <c r="BJ110" s="24" t="s">
        <v>24</v>
      </c>
      <c r="BK110" s="204">
        <f t="shared" ref="BK110:BK115" si="9">ROUND(I110*H110,2)</f>
        <v>0</v>
      </c>
      <c r="BL110" s="24" t="s">
        <v>269</v>
      </c>
      <c r="BM110" s="24" t="s">
        <v>3368</v>
      </c>
    </row>
    <row r="111" spans="2:65" s="1" customFormat="1" ht="31.5" customHeight="1">
      <c r="B111" s="41"/>
      <c r="C111" s="245" t="s">
        <v>248</v>
      </c>
      <c r="D111" s="245" t="s">
        <v>253</v>
      </c>
      <c r="E111" s="246" t="s">
        <v>3369</v>
      </c>
      <c r="F111" s="247" t="s">
        <v>3370</v>
      </c>
      <c r="G111" s="248" t="s">
        <v>179</v>
      </c>
      <c r="H111" s="249">
        <v>3</v>
      </c>
      <c r="I111" s="250"/>
      <c r="J111" s="251">
        <f t="shared" si="0"/>
        <v>0</v>
      </c>
      <c r="K111" s="247" t="s">
        <v>22</v>
      </c>
      <c r="L111" s="252"/>
      <c r="M111" s="253" t="s">
        <v>22</v>
      </c>
      <c r="N111" s="254" t="s">
        <v>48</v>
      </c>
      <c r="O111" s="42"/>
      <c r="P111" s="202">
        <f t="shared" si="1"/>
        <v>0</v>
      </c>
      <c r="Q111" s="202">
        <v>7.1000000000000002E-4</v>
      </c>
      <c r="R111" s="202">
        <f t="shared" si="2"/>
        <v>2.1299999999999999E-3</v>
      </c>
      <c r="S111" s="202">
        <v>0</v>
      </c>
      <c r="T111" s="203">
        <f t="shared" si="3"/>
        <v>0</v>
      </c>
      <c r="AR111" s="24" t="s">
        <v>385</v>
      </c>
      <c r="AT111" s="24" t="s">
        <v>253</v>
      </c>
      <c r="AU111" s="24" t="s">
        <v>86</v>
      </c>
      <c r="AY111" s="24" t="s">
        <v>174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4" t="s">
        <v>24</v>
      </c>
      <c r="BK111" s="204">
        <f t="shared" si="9"/>
        <v>0</v>
      </c>
      <c r="BL111" s="24" t="s">
        <v>269</v>
      </c>
      <c r="BM111" s="24" t="s">
        <v>3371</v>
      </c>
    </row>
    <row r="112" spans="2:65" s="1" customFormat="1" ht="44.25" customHeight="1">
      <c r="B112" s="41"/>
      <c r="C112" s="193" t="s">
        <v>252</v>
      </c>
      <c r="D112" s="193" t="s">
        <v>176</v>
      </c>
      <c r="E112" s="194" t="s">
        <v>3372</v>
      </c>
      <c r="F112" s="195" t="s">
        <v>3373</v>
      </c>
      <c r="G112" s="196" t="s">
        <v>179</v>
      </c>
      <c r="H112" s="197">
        <v>15</v>
      </c>
      <c r="I112" s="198"/>
      <c r="J112" s="199">
        <f t="shared" si="0"/>
        <v>0</v>
      </c>
      <c r="K112" s="195" t="s">
        <v>22</v>
      </c>
      <c r="L112" s="61"/>
      <c r="M112" s="200" t="s">
        <v>22</v>
      </c>
      <c r="N112" s="201" t="s">
        <v>48</v>
      </c>
      <c r="O112" s="42"/>
      <c r="P112" s="202">
        <f t="shared" si="1"/>
        <v>0</v>
      </c>
      <c r="Q112" s="202">
        <v>0</v>
      </c>
      <c r="R112" s="202">
        <f t="shared" si="2"/>
        <v>0</v>
      </c>
      <c r="S112" s="202">
        <v>0</v>
      </c>
      <c r="T112" s="203">
        <f t="shared" si="3"/>
        <v>0</v>
      </c>
      <c r="AR112" s="24" t="s">
        <v>269</v>
      </c>
      <c r="AT112" s="24" t="s">
        <v>176</v>
      </c>
      <c r="AU112" s="24" t="s">
        <v>86</v>
      </c>
      <c r="AY112" s="24" t="s">
        <v>174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4" t="s">
        <v>24</v>
      </c>
      <c r="BK112" s="204">
        <f t="shared" si="9"/>
        <v>0</v>
      </c>
      <c r="BL112" s="24" t="s">
        <v>269</v>
      </c>
      <c r="BM112" s="24" t="s">
        <v>3374</v>
      </c>
    </row>
    <row r="113" spans="2:65" s="1" customFormat="1" ht="22.5" customHeight="1">
      <c r="B113" s="41"/>
      <c r="C113" s="245" t="s">
        <v>10</v>
      </c>
      <c r="D113" s="245" t="s">
        <v>253</v>
      </c>
      <c r="E113" s="246" t="s">
        <v>3375</v>
      </c>
      <c r="F113" s="247" t="s">
        <v>3376</v>
      </c>
      <c r="G113" s="248" t="s">
        <v>1427</v>
      </c>
      <c r="H113" s="249">
        <v>15</v>
      </c>
      <c r="I113" s="250"/>
      <c r="J113" s="251">
        <f t="shared" si="0"/>
        <v>0</v>
      </c>
      <c r="K113" s="247" t="s">
        <v>22</v>
      </c>
      <c r="L113" s="252"/>
      <c r="M113" s="253" t="s">
        <v>22</v>
      </c>
      <c r="N113" s="254" t="s">
        <v>48</v>
      </c>
      <c r="O113" s="42"/>
      <c r="P113" s="202">
        <f t="shared" si="1"/>
        <v>0</v>
      </c>
      <c r="Q113" s="202">
        <v>0</v>
      </c>
      <c r="R113" s="202">
        <f t="shared" si="2"/>
        <v>0</v>
      </c>
      <c r="S113" s="202">
        <v>0</v>
      </c>
      <c r="T113" s="203">
        <f t="shared" si="3"/>
        <v>0</v>
      </c>
      <c r="AR113" s="24" t="s">
        <v>385</v>
      </c>
      <c r="AT113" s="24" t="s">
        <v>253</v>
      </c>
      <c r="AU113" s="24" t="s">
        <v>86</v>
      </c>
      <c r="AY113" s="24" t="s">
        <v>174</v>
      </c>
      <c r="BE113" s="204">
        <f t="shared" si="4"/>
        <v>0</v>
      </c>
      <c r="BF113" s="204">
        <f t="shared" si="5"/>
        <v>0</v>
      </c>
      <c r="BG113" s="204">
        <f t="shared" si="6"/>
        <v>0</v>
      </c>
      <c r="BH113" s="204">
        <f t="shared" si="7"/>
        <v>0</v>
      </c>
      <c r="BI113" s="204">
        <f t="shared" si="8"/>
        <v>0</v>
      </c>
      <c r="BJ113" s="24" t="s">
        <v>24</v>
      </c>
      <c r="BK113" s="204">
        <f t="shared" si="9"/>
        <v>0</v>
      </c>
      <c r="BL113" s="24" t="s">
        <v>269</v>
      </c>
      <c r="BM113" s="24" t="s">
        <v>3377</v>
      </c>
    </row>
    <row r="114" spans="2:65" s="1" customFormat="1" ht="31.5" customHeight="1">
      <c r="B114" s="41"/>
      <c r="C114" s="193" t="s">
        <v>269</v>
      </c>
      <c r="D114" s="193" t="s">
        <v>176</v>
      </c>
      <c r="E114" s="194" t="s">
        <v>3378</v>
      </c>
      <c r="F114" s="195" t="s">
        <v>3379</v>
      </c>
      <c r="G114" s="196" t="s">
        <v>551</v>
      </c>
      <c r="H114" s="197">
        <v>50</v>
      </c>
      <c r="I114" s="198"/>
      <c r="J114" s="199">
        <f t="shared" si="0"/>
        <v>0</v>
      </c>
      <c r="K114" s="195" t="s">
        <v>180</v>
      </c>
      <c r="L114" s="61"/>
      <c r="M114" s="200" t="s">
        <v>22</v>
      </c>
      <c r="N114" s="201" t="s">
        <v>48</v>
      </c>
      <c r="O114" s="42"/>
      <c r="P114" s="202">
        <f t="shared" si="1"/>
        <v>0</v>
      </c>
      <c r="Q114" s="202">
        <v>0</v>
      </c>
      <c r="R114" s="202">
        <f t="shared" si="2"/>
        <v>0</v>
      </c>
      <c r="S114" s="202">
        <v>0</v>
      </c>
      <c r="T114" s="203">
        <f t="shared" si="3"/>
        <v>0</v>
      </c>
      <c r="AR114" s="24" t="s">
        <v>269</v>
      </c>
      <c r="AT114" s="24" t="s">
        <v>176</v>
      </c>
      <c r="AU114" s="24" t="s">
        <v>86</v>
      </c>
      <c r="AY114" s="24" t="s">
        <v>174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4" t="s">
        <v>24</v>
      </c>
      <c r="BK114" s="204">
        <f t="shared" si="9"/>
        <v>0</v>
      </c>
      <c r="BL114" s="24" t="s">
        <v>269</v>
      </c>
      <c r="BM114" s="24" t="s">
        <v>3380</v>
      </c>
    </row>
    <row r="115" spans="2:65" s="1" customFormat="1" ht="22.5" customHeight="1">
      <c r="B115" s="41"/>
      <c r="C115" s="245" t="s">
        <v>275</v>
      </c>
      <c r="D115" s="245" t="s">
        <v>253</v>
      </c>
      <c r="E115" s="246" t="s">
        <v>3381</v>
      </c>
      <c r="F115" s="247" t="s">
        <v>3382</v>
      </c>
      <c r="G115" s="248" t="s">
        <v>551</v>
      </c>
      <c r="H115" s="249">
        <v>50</v>
      </c>
      <c r="I115" s="250"/>
      <c r="J115" s="251">
        <f t="shared" si="0"/>
        <v>0</v>
      </c>
      <c r="K115" s="247" t="s">
        <v>22</v>
      </c>
      <c r="L115" s="252"/>
      <c r="M115" s="253" t="s">
        <v>22</v>
      </c>
      <c r="N115" s="254" t="s">
        <v>48</v>
      </c>
      <c r="O115" s="42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AR115" s="24" t="s">
        <v>385</v>
      </c>
      <c r="AT115" s="24" t="s">
        <v>253</v>
      </c>
      <c r="AU115" s="24" t="s">
        <v>86</v>
      </c>
      <c r="AY115" s="24" t="s">
        <v>174</v>
      </c>
      <c r="BE115" s="204">
        <f t="shared" si="4"/>
        <v>0</v>
      </c>
      <c r="BF115" s="204">
        <f t="shared" si="5"/>
        <v>0</v>
      </c>
      <c r="BG115" s="204">
        <f t="shared" si="6"/>
        <v>0</v>
      </c>
      <c r="BH115" s="204">
        <f t="shared" si="7"/>
        <v>0</v>
      </c>
      <c r="BI115" s="204">
        <f t="shared" si="8"/>
        <v>0</v>
      </c>
      <c r="BJ115" s="24" t="s">
        <v>24</v>
      </c>
      <c r="BK115" s="204">
        <f t="shared" si="9"/>
        <v>0</v>
      </c>
      <c r="BL115" s="24" t="s">
        <v>269</v>
      </c>
      <c r="BM115" s="24" t="s">
        <v>3383</v>
      </c>
    </row>
    <row r="116" spans="2:65" s="1" customFormat="1" ht="27">
      <c r="B116" s="41"/>
      <c r="C116" s="63"/>
      <c r="D116" s="230" t="s">
        <v>237</v>
      </c>
      <c r="E116" s="63"/>
      <c r="F116" s="243" t="s">
        <v>3384</v>
      </c>
      <c r="G116" s="63"/>
      <c r="H116" s="63"/>
      <c r="I116" s="163"/>
      <c r="J116" s="63"/>
      <c r="K116" s="63"/>
      <c r="L116" s="61"/>
      <c r="M116" s="244"/>
      <c r="N116" s="42"/>
      <c r="O116" s="42"/>
      <c r="P116" s="42"/>
      <c r="Q116" s="42"/>
      <c r="R116" s="42"/>
      <c r="S116" s="42"/>
      <c r="T116" s="78"/>
      <c r="AT116" s="24" t="s">
        <v>237</v>
      </c>
      <c r="AU116" s="24" t="s">
        <v>86</v>
      </c>
    </row>
    <row r="117" spans="2:65" s="1" customFormat="1" ht="31.5" customHeight="1">
      <c r="B117" s="41"/>
      <c r="C117" s="193" t="s">
        <v>282</v>
      </c>
      <c r="D117" s="193" t="s">
        <v>176</v>
      </c>
      <c r="E117" s="194" t="s">
        <v>3385</v>
      </c>
      <c r="F117" s="195" t="s">
        <v>3386</v>
      </c>
      <c r="G117" s="196" t="s">
        <v>551</v>
      </c>
      <c r="H117" s="197">
        <v>40</v>
      </c>
      <c r="I117" s="198"/>
      <c r="J117" s="199">
        <f>ROUND(I117*H117,2)</f>
        <v>0</v>
      </c>
      <c r="K117" s="195" t="s">
        <v>180</v>
      </c>
      <c r="L117" s="61"/>
      <c r="M117" s="200" t="s">
        <v>22</v>
      </c>
      <c r="N117" s="201" t="s">
        <v>48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269</v>
      </c>
      <c r="AT117" s="24" t="s">
        <v>176</v>
      </c>
      <c r="AU117" s="24" t="s">
        <v>86</v>
      </c>
      <c r="AY117" s="24" t="s">
        <v>174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269</v>
      </c>
      <c r="BM117" s="24" t="s">
        <v>3387</v>
      </c>
    </row>
    <row r="118" spans="2:65" s="12" customFormat="1" ht="13.5">
      <c r="B118" s="217"/>
      <c r="C118" s="218"/>
      <c r="D118" s="207" t="s">
        <v>191</v>
      </c>
      <c r="E118" s="219" t="s">
        <v>22</v>
      </c>
      <c r="F118" s="220" t="s">
        <v>3388</v>
      </c>
      <c r="G118" s="218"/>
      <c r="H118" s="221">
        <v>10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191</v>
      </c>
      <c r="AU118" s="227" t="s">
        <v>86</v>
      </c>
      <c r="AV118" s="12" t="s">
        <v>86</v>
      </c>
      <c r="AW118" s="12" t="s">
        <v>41</v>
      </c>
      <c r="AX118" s="12" t="s">
        <v>77</v>
      </c>
      <c r="AY118" s="227" t="s">
        <v>174</v>
      </c>
    </row>
    <row r="119" spans="2:65" s="12" customFormat="1" ht="13.5">
      <c r="B119" s="217"/>
      <c r="C119" s="218"/>
      <c r="D119" s="207" t="s">
        <v>191</v>
      </c>
      <c r="E119" s="219" t="s">
        <v>22</v>
      </c>
      <c r="F119" s="220" t="s">
        <v>3389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191</v>
      </c>
      <c r="AU119" s="227" t="s">
        <v>86</v>
      </c>
      <c r="AV119" s="12" t="s">
        <v>86</v>
      </c>
      <c r="AW119" s="12" t="s">
        <v>41</v>
      </c>
      <c r="AX119" s="12" t="s">
        <v>77</v>
      </c>
      <c r="AY119" s="227" t="s">
        <v>174</v>
      </c>
    </row>
    <row r="120" spans="2:65" s="13" customFormat="1" ht="13.5">
      <c r="B120" s="228"/>
      <c r="C120" s="229"/>
      <c r="D120" s="230" t="s">
        <v>191</v>
      </c>
      <c r="E120" s="231" t="s">
        <v>22</v>
      </c>
      <c r="F120" s="232" t="s">
        <v>206</v>
      </c>
      <c r="G120" s="229"/>
      <c r="H120" s="233">
        <v>40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191</v>
      </c>
      <c r="AU120" s="239" t="s">
        <v>86</v>
      </c>
      <c r="AV120" s="13" t="s">
        <v>181</v>
      </c>
      <c r="AW120" s="13" t="s">
        <v>41</v>
      </c>
      <c r="AX120" s="13" t="s">
        <v>24</v>
      </c>
      <c r="AY120" s="239" t="s">
        <v>174</v>
      </c>
    </row>
    <row r="121" spans="2:65" s="1" customFormat="1" ht="22.5" customHeight="1">
      <c r="B121" s="41"/>
      <c r="C121" s="245" t="s">
        <v>291</v>
      </c>
      <c r="D121" s="245" t="s">
        <v>253</v>
      </c>
      <c r="E121" s="246" t="s">
        <v>3390</v>
      </c>
      <c r="F121" s="247" t="s">
        <v>3391</v>
      </c>
      <c r="G121" s="248" t="s">
        <v>551</v>
      </c>
      <c r="H121" s="249">
        <v>10</v>
      </c>
      <c r="I121" s="250"/>
      <c r="J121" s="251">
        <f>ROUND(I121*H121,2)</f>
        <v>0</v>
      </c>
      <c r="K121" s="247" t="s">
        <v>22</v>
      </c>
      <c r="L121" s="252"/>
      <c r="M121" s="253" t="s">
        <v>22</v>
      </c>
      <c r="N121" s="254" t="s">
        <v>48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385</v>
      </c>
      <c r="AT121" s="24" t="s">
        <v>253</v>
      </c>
      <c r="AU121" s="24" t="s">
        <v>86</v>
      </c>
      <c r="AY121" s="24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24</v>
      </c>
      <c r="BK121" s="204">
        <f>ROUND(I121*H121,2)</f>
        <v>0</v>
      </c>
      <c r="BL121" s="24" t="s">
        <v>269</v>
      </c>
      <c r="BM121" s="24" t="s">
        <v>3392</v>
      </c>
    </row>
    <row r="122" spans="2:65" s="1" customFormat="1" ht="27">
      <c r="B122" s="41"/>
      <c r="C122" s="63"/>
      <c r="D122" s="230" t="s">
        <v>237</v>
      </c>
      <c r="E122" s="63"/>
      <c r="F122" s="243" t="s">
        <v>3384</v>
      </c>
      <c r="G122" s="63"/>
      <c r="H122" s="63"/>
      <c r="I122" s="163"/>
      <c r="J122" s="63"/>
      <c r="K122" s="63"/>
      <c r="L122" s="61"/>
      <c r="M122" s="244"/>
      <c r="N122" s="42"/>
      <c r="O122" s="42"/>
      <c r="P122" s="42"/>
      <c r="Q122" s="42"/>
      <c r="R122" s="42"/>
      <c r="S122" s="42"/>
      <c r="T122" s="78"/>
      <c r="AT122" s="24" t="s">
        <v>237</v>
      </c>
      <c r="AU122" s="24" t="s">
        <v>86</v>
      </c>
    </row>
    <row r="123" spans="2:65" s="1" customFormat="1" ht="22.5" customHeight="1">
      <c r="B123" s="41"/>
      <c r="C123" s="245" t="s">
        <v>296</v>
      </c>
      <c r="D123" s="245" t="s">
        <v>253</v>
      </c>
      <c r="E123" s="246" t="s">
        <v>3393</v>
      </c>
      <c r="F123" s="247" t="s">
        <v>3394</v>
      </c>
      <c r="G123" s="248" t="s">
        <v>551</v>
      </c>
      <c r="H123" s="249">
        <v>30</v>
      </c>
      <c r="I123" s="250"/>
      <c r="J123" s="251">
        <f>ROUND(I123*H123,2)</f>
        <v>0</v>
      </c>
      <c r="K123" s="247" t="s">
        <v>22</v>
      </c>
      <c r="L123" s="252"/>
      <c r="M123" s="253" t="s">
        <v>22</v>
      </c>
      <c r="N123" s="254" t="s">
        <v>48</v>
      </c>
      <c r="O123" s="42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385</v>
      </c>
      <c r="AT123" s="24" t="s">
        <v>253</v>
      </c>
      <c r="AU123" s="24" t="s">
        <v>86</v>
      </c>
      <c r="AY123" s="24" t="s">
        <v>174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24</v>
      </c>
      <c r="BK123" s="204">
        <f>ROUND(I123*H123,2)</f>
        <v>0</v>
      </c>
      <c r="BL123" s="24" t="s">
        <v>269</v>
      </c>
      <c r="BM123" s="24" t="s">
        <v>3395</v>
      </c>
    </row>
    <row r="124" spans="2:65" s="1" customFormat="1" ht="27">
      <c r="B124" s="41"/>
      <c r="C124" s="63"/>
      <c r="D124" s="230" t="s">
        <v>237</v>
      </c>
      <c r="E124" s="63"/>
      <c r="F124" s="243" t="s">
        <v>3384</v>
      </c>
      <c r="G124" s="63"/>
      <c r="H124" s="63"/>
      <c r="I124" s="163"/>
      <c r="J124" s="63"/>
      <c r="K124" s="63"/>
      <c r="L124" s="61"/>
      <c r="M124" s="244"/>
      <c r="N124" s="42"/>
      <c r="O124" s="42"/>
      <c r="P124" s="42"/>
      <c r="Q124" s="42"/>
      <c r="R124" s="42"/>
      <c r="S124" s="42"/>
      <c r="T124" s="78"/>
      <c r="AT124" s="24" t="s">
        <v>237</v>
      </c>
      <c r="AU124" s="24" t="s">
        <v>86</v>
      </c>
    </row>
    <row r="125" spans="2:65" s="1" customFormat="1" ht="22.5" customHeight="1">
      <c r="B125" s="41"/>
      <c r="C125" s="245" t="s">
        <v>9</v>
      </c>
      <c r="D125" s="245" t="s">
        <v>253</v>
      </c>
      <c r="E125" s="246" t="s">
        <v>3396</v>
      </c>
      <c r="F125" s="247" t="s">
        <v>3397</v>
      </c>
      <c r="G125" s="248" t="s">
        <v>1427</v>
      </c>
      <c r="H125" s="249">
        <v>90</v>
      </c>
      <c r="I125" s="250"/>
      <c r="J125" s="251">
        <f>ROUND(I125*H125,2)</f>
        <v>0</v>
      </c>
      <c r="K125" s="247" t="s">
        <v>22</v>
      </c>
      <c r="L125" s="252"/>
      <c r="M125" s="253" t="s">
        <v>22</v>
      </c>
      <c r="N125" s="254" t="s">
        <v>48</v>
      </c>
      <c r="O125" s="4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4" t="s">
        <v>385</v>
      </c>
      <c r="AT125" s="24" t="s">
        <v>253</v>
      </c>
      <c r="AU125" s="24" t="s">
        <v>86</v>
      </c>
      <c r="AY125" s="24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269</v>
      </c>
      <c r="BM125" s="24" t="s">
        <v>3398</v>
      </c>
    </row>
    <row r="126" spans="2:65" s="1" customFormat="1" ht="27">
      <c r="B126" s="41"/>
      <c r="C126" s="63"/>
      <c r="D126" s="230" t="s">
        <v>237</v>
      </c>
      <c r="E126" s="63"/>
      <c r="F126" s="243" t="s">
        <v>3399</v>
      </c>
      <c r="G126" s="63"/>
      <c r="H126" s="63"/>
      <c r="I126" s="163"/>
      <c r="J126" s="63"/>
      <c r="K126" s="63"/>
      <c r="L126" s="61"/>
      <c r="M126" s="244"/>
      <c r="N126" s="42"/>
      <c r="O126" s="42"/>
      <c r="P126" s="42"/>
      <c r="Q126" s="42"/>
      <c r="R126" s="42"/>
      <c r="S126" s="42"/>
      <c r="T126" s="78"/>
      <c r="AT126" s="24" t="s">
        <v>237</v>
      </c>
      <c r="AU126" s="24" t="s">
        <v>86</v>
      </c>
    </row>
    <row r="127" spans="2:65" s="1" customFormat="1" ht="22.5" customHeight="1">
      <c r="B127" s="41"/>
      <c r="C127" s="193" t="s">
        <v>327</v>
      </c>
      <c r="D127" s="193" t="s">
        <v>176</v>
      </c>
      <c r="E127" s="194" t="s">
        <v>3400</v>
      </c>
      <c r="F127" s="195" t="s">
        <v>3401</v>
      </c>
      <c r="G127" s="196" t="s">
        <v>179</v>
      </c>
      <c r="H127" s="197">
        <v>300</v>
      </c>
      <c r="I127" s="198"/>
      <c r="J127" s="199">
        <f>ROUND(I127*H127,2)</f>
        <v>0</v>
      </c>
      <c r="K127" s="195" t="s">
        <v>180</v>
      </c>
      <c r="L127" s="61"/>
      <c r="M127" s="200" t="s">
        <v>22</v>
      </c>
      <c r="N127" s="201" t="s">
        <v>48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269</v>
      </c>
      <c r="AT127" s="24" t="s">
        <v>176</v>
      </c>
      <c r="AU127" s="24" t="s">
        <v>86</v>
      </c>
      <c r="AY127" s="24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24</v>
      </c>
      <c r="BK127" s="204">
        <f>ROUND(I127*H127,2)</f>
        <v>0</v>
      </c>
      <c r="BL127" s="24" t="s">
        <v>269</v>
      </c>
      <c r="BM127" s="24" t="s">
        <v>3402</v>
      </c>
    </row>
    <row r="128" spans="2:65" s="1" customFormat="1" ht="31.5" customHeight="1">
      <c r="B128" s="41"/>
      <c r="C128" s="245" t="s">
        <v>331</v>
      </c>
      <c r="D128" s="245" t="s">
        <v>253</v>
      </c>
      <c r="E128" s="246" t="s">
        <v>3403</v>
      </c>
      <c r="F128" s="247" t="s">
        <v>3404</v>
      </c>
      <c r="G128" s="248" t="s">
        <v>179</v>
      </c>
      <c r="H128" s="249">
        <v>300</v>
      </c>
      <c r="I128" s="250"/>
      <c r="J128" s="251">
        <f>ROUND(I128*H128,2)</f>
        <v>0</v>
      </c>
      <c r="K128" s="247" t="s">
        <v>180</v>
      </c>
      <c r="L128" s="252"/>
      <c r="M128" s="253" t="s">
        <v>22</v>
      </c>
      <c r="N128" s="254" t="s">
        <v>48</v>
      </c>
      <c r="O128" s="42"/>
      <c r="P128" s="202">
        <f>O128*H128</f>
        <v>0</v>
      </c>
      <c r="Q128" s="202">
        <v>9.0000000000000006E-5</v>
      </c>
      <c r="R128" s="202">
        <f>Q128*H128</f>
        <v>2.7000000000000003E-2</v>
      </c>
      <c r="S128" s="202">
        <v>0</v>
      </c>
      <c r="T128" s="203">
        <f>S128*H128</f>
        <v>0</v>
      </c>
      <c r="AR128" s="24" t="s">
        <v>385</v>
      </c>
      <c r="AT128" s="24" t="s">
        <v>253</v>
      </c>
      <c r="AU128" s="24" t="s">
        <v>86</v>
      </c>
      <c r="AY128" s="24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269</v>
      </c>
      <c r="BM128" s="24" t="s">
        <v>3405</v>
      </c>
    </row>
    <row r="129" spans="2:65" s="1" customFormat="1" ht="27">
      <c r="B129" s="41"/>
      <c r="C129" s="63"/>
      <c r="D129" s="230" t="s">
        <v>237</v>
      </c>
      <c r="E129" s="63"/>
      <c r="F129" s="243" t="s">
        <v>3406</v>
      </c>
      <c r="G129" s="63"/>
      <c r="H129" s="63"/>
      <c r="I129" s="163"/>
      <c r="J129" s="63"/>
      <c r="K129" s="63"/>
      <c r="L129" s="61"/>
      <c r="M129" s="244"/>
      <c r="N129" s="42"/>
      <c r="O129" s="42"/>
      <c r="P129" s="42"/>
      <c r="Q129" s="42"/>
      <c r="R129" s="42"/>
      <c r="S129" s="42"/>
      <c r="T129" s="78"/>
      <c r="AT129" s="24" t="s">
        <v>237</v>
      </c>
      <c r="AU129" s="24" t="s">
        <v>86</v>
      </c>
    </row>
    <row r="130" spans="2:65" s="1" customFormat="1" ht="22.5" customHeight="1">
      <c r="B130" s="41"/>
      <c r="C130" s="193" t="s">
        <v>335</v>
      </c>
      <c r="D130" s="193" t="s">
        <v>176</v>
      </c>
      <c r="E130" s="194" t="s">
        <v>3407</v>
      </c>
      <c r="F130" s="195" t="s">
        <v>3408</v>
      </c>
      <c r="G130" s="196" t="s">
        <v>179</v>
      </c>
      <c r="H130" s="197">
        <v>25</v>
      </c>
      <c r="I130" s="198"/>
      <c r="J130" s="199">
        <f>ROUND(I130*H130,2)</f>
        <v>0</v>
      </c>
      <c r="K130" s="195" t="s">
        <v>180</v>
      </c>
      <c r="L130" s="61"/>
      <c r="M130" s="200" t="s">
        <v>22</v>
      </c>
      <c r="N130" s="201" t="s">
        <v>48</v>
      </c>
      <c r="O130" s="4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575</v>
      </c>
      <c r="AT130" s="24" t="s">
        <v>176</v>
      </c>
      <c r="AU130" s="24" t="s">
        <v>86</v>
      </c>
      <c r="AY130" s="24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575</v>
      </c>
      <c r="BM130" s="24" t="s">
        <v>3409</v>
      </c>
    </row>
    <row r="131" spans="2:65" s="1" customFormat="1" ht="31.5" customHeight="1">
      <c r="B131" s="41"/>
      <c r="C131" s="245" t="s">
        <v>339</v>
      </c>
      <c r="D131" s="245" t="s">
        <v>253</v>
      </c>
      <c r="E131" s="246" t="s">
        <v>3410</v>
      </c>
      <c r="F131" s="247" t="s">
        <v>3411</v>
      </c>
      <c r="G131" s="248" t="s">
        <v>179</v>
      </c>
      <c r="H131" s="249">
        <v>25</v>
      </c>
      <c r="I131" s="250"/>
      <c r="J131" s="251">
        <f>ROUND(I131*H131,2)</f>
        <v>0</v>
      </c>
      <c r="K131" s="247" t="s">
        <v>180</v>
      </c>
      <c r="L131" s="252"/>
      <c r="M131" s="253" t="s">
        <v>22</v>
      </c>
      <c r="N131" s="254" t="s">
        <v>48</v>
      </c>
      <c r="O131" s="42"/>
      <c r="P131" s="202">
        <f>O131*H131</f>
        <v>0</v>
      </c>
      <c r="Q131" s="202">
        <v>1.6000000000000001E-4</v>
      </c>
      <c r="R131" s="202">
        <f>Q131*H131</f>
        <v>4.0000000000000001E-3</v>
      </c>
      <c r="S131" s="202">
        <v>0</v>
      </c>
      <c r="T131" s="203">
        <f>S131*H131</f>
        <v>0</v>
      </c>
      <c r="AR131" s="24" t="s">
        <v>1602</v>
      </c>
      <c r="AT131" s="24" t="s">
        <v>253</v>
      </c>
      <c r="AU131" s="24" t="s">
        <v>86</v>
      </c>
      <c r="AY131" s="24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24</v>
      </c>
      <c r="BK131" s="204">
        <f>ROUND(I131*H131,2)</f>
        <v>0</v>
      </c>
      <c r="BL131" s="24" t="s">
        <v>575</v>
      </c>
      <c r="BM131" s="24" t="s">
        <v>3412</v>
      </c>
    </row>
    <row r="132" spans="2:65" s="10" customFormat="1" ht="29.85" customHeight="1">
      <c r="B132" s="176"/>
      <c r="C132" s="177"/>
      <c r="D132" s="190" t="s">
        <v>76</v>
      </c>
      <c r="E132" s="191" t="s">
        <v>3413</v>
      </c>
      <c r="F132" s="191" t="s">
        <v>3414</v>
      </c>
      <c r="G132" s="177"/>
      <c r="H132" s="177"/>
      <c r="I132" s="180"/>
      <c r="J132" s="192">
        <f>BK132</f>
        <v>0</v>
      </c>
      <c r="K132" s="177"/>
      <c r="L132" s="182"/>
      <c r="M132" s="183"/>
      <c r="N132" s="184"/>
      <c r="O132" s="184"/>
      <c r="P132" s="185">
        <f>SUM(P133:P164)</f>
        <v>0</v>
      </c>
      <c r="Q132" s="184"/>
      <c r="R132" s="185">
        <f>SUM(R133:R164)</f>
        <v>0.26708000000000004</v>
      </c>
      <c r="S132" s="184"/>
      <c r="T132" s="186">
        <f>SUM(T133:T164)</f>
        <v>0</v>
      </c>
      <c r="AR132" s="187" t="s">
        <v>86</v>
      </c>
      <c r="AT132" s="188" t="s">
        <v>76</v>
      </c>
      <c r="AU132" s="188" t="s">
        <v>24</v>
      </c>
      <c r="AY132" s="187" t="s">
        <v>174</v>
      </c>
      <c r="BK132" s="189">
        <f>SUM(BK133:BK164)</f>
        <v>0</v>
      </c>
    </row>
    <row r="133" spans="2:65" s="1" customFormat="1" ht="31.5" customHeight="1">
      <c r="B133" s="41"/>
      <c r="C133" s="193" t="s">
        <v>343</v>
      </c>
      <c r="D133" s="193" t="s">
        <v>176</v>
      </c>
      <c r="E133" s="194" t="s">
        <v>3415</v>
      </c>
      <c r="F133" s="195" t="s">
        <v>3416</v>
      </c>
      <c r="G133" s="196" t="s">
        <v>551</v>
      </c>
      <c r="H133" s="197">
        <v>90</v>
      </c>
      <c r="I133" s="198"/>
      <c r="J133" s="199">
        <f>ROUND(I133*H133,2)</f>
        <v>0</v>
      </c>
      <c r="K133" s="195" t="s">
        <v>180</v>
      </c>
      <c r="L133" s="61"/>
      <c r="M133" s="200" t="s">
        <v>22</v>
      </c>
      <c r="N133" s="201" t="s">
        <v>48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269</v>
      </c>
      <c r="AT133" s="24" t="s">
        <v>176</v>
      </c>
      <c r="AU133" s="24" t="s">
        <v>86</v>
      </c>
      <c r="AY133" s="24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24</v>
      </c>
      <c r="BK133" s="204">
        <f>ROUND(I133*H133,2)</f>
        <v>0</v>
      </c>
      <c r="BL133" s="24" t="s">
        <v>269</v>
      </c>
      <c r="BM133" s="24" t="s">
        <v>3417</v>
      </c>
    </row>
    <row r="134" spans="2:65" s="1" customFormat="1" ht="22.5" customHeight="1">
      <c r="B134" s="41"/>
      <c r="C134" s="245" t="s">
        <v>349</v>
      </c>
      <c r="D134" s="245" t="s">
        <v>253</v>
      </c>
      <c r="E134" s="246" t="s">
        <v>3418</v>
      </c>
      <c r="F134" s="247" t="s">
        <v>3419</v>
      </c>
      <c r="G134" s="248" t="s">
        <v>256</v>
      </c>
      <c r="H134" s="249">
        <v>94.5</v>
      </c>
      <c r="I134" s="250"/>
      <c r="J134" s="251">
        <f>ROUND(I134*H134,2)</f>
        <v>0</v>
      </c>
      <c r="K134" s="247" t="s">
        <v>180</v>
      </c>
      <c r="L134" s="252"/>
      <c r="M134" s="253" t="s">
        <v>22</v>
      </c>
      <c r="N134" s="254" t="s">
        <v>48</v>
      </c>
      <c r="O134" s="42"/>
      <c r="P134" s="202">
        <f>O134*H134</f>
        <v>0</v>
      </c>
      <c r="Q134" s="202">
        <v>1E-3</v>
      </c>
      <c r="R134" s="202">
        <f>Q134*H134</f>
        <v>9.4500000000000001E-2</v>
      </c>
      <c r="S134" s="202">
        <v>0</v>
      </c>
      <c r="T134" s="203">
        <f>S134*H134</f>
        <v>0</v>
      </c>
      <c r="AR134" s="24" t="s">
        <v>385</v>
      </c>
      <c r="AT134" s="24" t="s">
        <v>253</v>
      </c>
      <c r="AU134" s="24" t="s">
        <v>86</v>
      </c>
      <c r="AY134" s="24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269</v>
      </c>
      <c r="BM134" s="24" t="s">
        <v>3420</v>
      </c>
    </row>
    <row r="135" spans="2:65" s="1" customFormat="1" ht="27">
      <c r="B135" s="41"/>
      <c r="C135" s="63"/>
      <c r="D135" s="207" t="s">
        <v>237</v>
      </c>
      <c r="E135" s="63"/>
      <c r="F135" s="255" t="s">
        <v>3421</v>
      </c>
      <c r="G135" s="63"/>
      <c r="H135" s="63"/>
      <c r="I135" s="163"/>
      <c r="J135" s="63"/>
      <c r="K135" s="63"/>
      <c r="L135" s="61"/>
      <c r="M135" s="244"/>
      <c r="N135" s="42"/>
      <c r="O135" s="42"/>
      <c r="P135" s="42"/>
      <c r="Q135" s="42"/>
      <c r="R135" s="42"/>
      <c r="S135" s="42"/>
      <c r="T135" s="78"/>
      <c r="AT135" s="24" t="s">
        <v>237</v>
      </c>
      <c r="AU135" s="24" t="s">
        <v>86</v>
      </c>
    </row>
    <row r="136" spans="2:65" s="12" customFormat="1" ht="13.5">
      <c r="B136" s="217"/>
      <c r="C136" s="218"/>
      <c r="D136" s="230" t="s">
        <v>191</v>
      </c>
      <c r="E136" s="240" t="s">
        <v>22</v>
      </c>
      <c r="F136" s="241" t="s">
        <v>3422</v>
      </c>
      <c r="G136" s="218"/>
      <c r="H136" s="242">
        <v>94.5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191</v>
      </c>
      <c r="AU136" s="227" t="s">
        <v>86</v>
      </c>
      <c r="AV136" s="12" t="s">
        <v>86</v>
      </c>
      <c r="AW136" s="12" t="s">
        <v>41</v>
      </c>
      <c r="AX136" s="12" t="s">
        <v>24</v>
      </c>
      <c r="AY136" s="227" t="s">
        <v>174</v>
      </c>
    </row>
    <row r="137" spans="2:65" s="1" customFormat="1" ht="22.5" customHeight="1">
      <c r="B137" s="41"/>
      <c r="C137" s="193" t="s">
        <v>358</v>
      </c>
      <c r="D137" s="193" t="s">
        <v>176</v>
      </c>
      <c r="E137" s="194" t="s">
        <v>3423</v>
      </c>
      <c r="F137" s="195" t="s">
        <v>3424</v>
      </c>
      <c r="G137" s="196" t="s">
        <v>179</v>
      </c>
      <c r="H137" s="197">
        <v>9</v>
      </c>
      <c r="I137" s="198"/>
      <c r="J137" s="199">
        <f t="shared" ref="J137:J142" si="10">ROUND(I137*H137,2)</f>
        <v>0</v>
      </c>
      <c r="K137" s="195" t="s">
        <v>180</v>
      </c>
      <c r="L137" s="61"/>
      <c r="M137" s="200" t="s">
        <v>22</v>
      </c>
      <c r="N137" s="201" t="s">
        <v>48</v>
      </c>
      <c r="O137" s="42"/>
      <c r="P137" s="202">
        <f t="shared" ref="P137:P142" si="11">O137*H137</f>
        <v>0</v>
      </c>
      <c r="Q137" s="202">
        <v>0</v>
      </c>
      <c r="R137" s="202">
        <f t="shared" ref="R137:R142" si="12">Q137*H137</f>
        <v>0</v>
      </c>
      <c r="S137" s="202">
        <v>0</v>
      </c>
      <c r="T137" s="203">
        <f t="shared" ref="T137:T142" si="13">S137*H137</f>
        <v>0</v>
      </c>
      <c r="AR137" s="24" t="s">
        <v>575</v>
      </c>
      <c r="AT137" s="24" t="s">
        <v>176</v>
      </c>
      <c r="AU137" s="24" t="s">
        <v>86</v>
      </c>
      <c r="AY137" s="24" t="s">
        <v>174</v>
      </c>
      <c r="BE137" s="204">
        <f t="shared" ref="BE137:BE142" si="14">IF(N137="základní",J137,0)</f>
        <v>0</v>
      </c>
      <c r="BF137" s="204">
        <f t="shared" ref="BF137:BF142" si="15">IF(N137="snížená",J137,0)</f>
        <v>0</v>
      </c>
      <c r="BG137" s="204">
        <f t="shared" ref="BG137:BG142" si="16">IF(N137="zákl. přenesená",J137,0)</f>
        <v>0</v>
      </c>
      <c r="BH137" s="204">
        <f t="shared" ref="BH137:BH142" si="17">IF(N137="sníž. přenesená",J137,0)</f>
        <v>0</v>
      </c>
      <c r="BI137" s="204">
        <f t="shared" ref="BI137:BI142" si="18">IF(N137="nulová",J137,0)</f>
        <v>0</v>
      </c>
      <c r="BJ137" s="24" t="s">
        <v>24</v>
      </c>
      <c r="BK137" s="204">
        <f t="shared" ref="BK137:BK142" si="19">ROUND(I137*H137,2)</f>
        <v>0</v>
      </c>
      <c r="BL137" s="24" t="s">
        <v>575</v>
      </c>
      <c r="BM137" s="24" t="s">
        <v>3425</v>
      </c>
    </row>
    <row r="138" spans="2:65" s="1" customFormat="1" ht="31.5" customHeight="1">
      <c r="B138" s="41"/>
      <c r="C138" s="245" t="s">
        <v>364</v>
      </c>
      <c r="D138" s="245" t="s">
        <v>253</v>
      </c>
      <c r="E138" s="246" t="s">
        <v>3426</v>
      </c>
      <c r="F138" s="247" t="s">
        <v>3427</v>
      </c>
      <c r="G138" s="248" t="s">
        <v>179</v>
      </c>
      <c r="H138" s="249">
        <v>9</v>
      </c>
      <c r="I138" s="250"/>
      <c r="J138" s="251">
        <f t="shared" si="10"/>
        <v>0</v>
      </c>
      <c r="K138" s="247" t="s">
        <v>180</v>
      </c>
      <c r="L138" s="252"/>
      <c r="M138" s="253" t="s">
        <v>22</v>
      </c>
      <c r="N138" s="254" t="s">
        <v>48</v>
      </c>
      <c r="O138" s="42"/>
      <c r="P138" s="202">
        <f t="shared" si="11"/>
        <v>0</v>
      </c>
      <c r="Q138" s="202">
        <v>1.2999999999999999E-4</v>
      </c>
      <c r="R138" s="202">
        <f t="shared" si="12"/>
        <v>1.1699999999999998E-3</v>
      </c>
      <c r="S138" s="202">
        <v>0</v>
      </c>
      <c r="T138" s="203">
        <f t="shared" si="13"/>
        <v>0</v>
      </c>
      <c r="AR138" s="24" t="s">
        <v>974</v>
      </c>
      <c r="AT138" s="24" t="s">
        <v>253</v>
      </c>
      <c r="AU138" s="24" t="s">
        <v>86</v>
      </c>
      <c r="AY138" s="24" t="s">
        <v>174</v>
      </c>
      <c r="BE138" s="204">
        <f t="shared" si="14"/>
        <v>0</v>
      </c>
      <c r="BF138" s="204">
        <f t="shared" si="15"/>
        <v>0</v>
      </c>
      <c r="BG138" s="204">
        <f t="shared" si="16"/>
        <v>0</v>
      </c>
      <c r="BH138" s="204">
        <f t="shared" si="17"/>
        <v>0</v>
      </c>
      <c r="BI138" s="204">
        <f t="shared" si="18"/>
        <v>0</v>
      </c>
      <c r="BJ138" s="24" t="s">
        <v>24</v>
      </c>
      <c r="BK138" s="204">
        <f t="shared" si="19"/>
        <v>0</v>
      </c>
      <c r="BL138" s="24" t="s">
        <v>974</v>
      </c>
      <c r="BM138" s="24" t="s">
        <v>3428</v>
      </c>
    </row>
    <row r="139" spans="2:65" s="1" customFormat="1" ht="22.5" customHeight="1">
      <c r="B139" s="41"/>
      <c r="C139" s="193" t="s">
        <v>369</v>
      </c>
      <c r="D139" s="193" t="s">
        <v>176</v>
      </c>
      <c r="E139" s="194" t="s">
        <v>3429</v>
      </c>
      <c r="F139" s="195" t="s">
        <v>3430</v>
      </c>
      <c r="G139" s="196" t="s">
        <v>179</v>
      </c>
      <c r="H139" s="197">
        <v>9</v>
      </c>
      <c r="I139" s="198"/>
      <c r="J139" s="199">
        <f t="shared" si="10"/>
        <v>0</v>
      </c>
      <c r="K139" s="195" t="s">
        <v>180</v>
      </c>
      <c r="L139" s="61"/>
      <c r="M139" s="200" t="s">
        <v>22</v>
      </c>
      <c r="N139" s="201" t="s">
        <v>48</v>
      </c>
      <c r="O139" s="42"/>
      <c r="P139" s="202">
        <f t="shared" si="11"/>
        <v>0</v>
      </c>
      <c r="Q139" s="202">
        <v>0</v>
      </c>
      <c r="R139" s="202">
        <f t="shared" si="12"/>
        <v>0</v>
      </c>
      <c r="S139" s="202">
        <v>0</v>
      </c>
      <c r="T139" s="203">
        <f t="shared" si="13"/>
        <v>0</v>
      </c>
      <c r="AR139" s="24" t="s">
        <v>575</v>
      </c>
      <c r="AT139" s="24" t="s">
        <v>176</v>
      </c>
      <c r="AU139" s="24" t="s">
        <v>86</v>
      </c>
      <c r="AY139" s="24" t="s">
        <v>174</v>
      </c>
      <c r="BE139" s="204">
        <f t="shared" si="14"/>
        <v>0</v>
      </c>
      <c r="BF139" s="204">
        <f t="shared" si="15"/>
        <v>0</v>
      </c>
      <c r="BG139" s="204">
        <f t="shared" si="16"/>
        <v>0</v>
      </c>
      <c r="BH139" s="204">
        <f t="shared" si="17"/>
        <v>0</v>
      </c>
      <c r="BI139" s="204">
        <f t="shared" si="18"/>
        <v>0</v>
      </c>
      <c r="BJ139" s="24" t="s">
        <v>24</v>
      </c>
      <c r="BK139" s="204">
        <f t="shared" si="19"/>
        <v>0</v>
      </c>
      <c r="BL139" s="24" t="s">
        <v>575</v>
      </c>
      <c r="BM139" s="24" t="s">
        <v>3431</v>
      </c>
    </row>
    <row r="140" spans="2:65" s="1" customFormat="1" ht="31.5" customHeight="1">
      <c r="B140" s="41"/>
      <c r="C140" s="245" t="s">
        <v>379</v>
      </c>
      <c r="D140" s="245" t="s">
        <v>253</v>
      </c>
      <c r="E140" s="246" t="s">
        <v>3432</v>
      </c>
      <c r="F140" s="247" t="s">
        <v>3433</v>
      </c>
      <c r="G140" s="248" t="s">
        <v>179</v>
      </c>
      <c r="H140" s="249">
        <v>9</v>
      </c>
      <c r="I140" s="250"/>
      <c r="J140" s="251">
        <f t="shared" si="10"/>
        <v>0</v>
      </c>
      <c r="K140" s="247" t="s">
        <v>180</v>
      </c>
      <c r="L140" s="252"/>
      <c r="M140" s="253" t="s">
        <v>22</v>
      </c>
      <c r="N140" s="254" t="s">
        <v>48</v>
      </c>
      <c r="O140" s="42"/>
      <c r="P140" s="202">
        <f t="shared" si="11"/>
        <v>0</v>
      </c>
      <c r="Q140" s="202">
        <v>1.0000000000000001E-5</v>
      </c>
      <c r="R140" s="202">
        <f t="shared" si="12"/>
        <v>9.0000000000000006E-5</v>
      </c>
      <c r="S140" s="202">
        <v>0</v>
      </c>
      <c r="T140" s="203">
        <f t="shared" si="13"/>
        <v>0</v>
      </c>
      <c r="AR140" s="24" t="s">
        <v>974</v>
      </c>
      <c r="AT140" s="24" t="s">
        <v>253</v>
      </c>
      <c r="AU140" s="24" t="s">
        <v>86</v>
      </c>
      <c r="AY140" s="24" t="s">
        <v>174</v>
      </c>
      <c r="BE140" s="204">
        <f t="shared" si="14"/>
        <v>0</v>
      </c>
      <c r="BF140" s="204">
        <f t="shared" si="15"/>
        <v>0</v>
      </c>
      <c r="BG140" s="204">
        <f t="shared" si="16"/>
        <v>0</v>
      </c>
      <c r="BH140" s="204">
        <f t="shared" si="17"/>
        <v>0</v>
      </c>
      <c r="BI140" s="204">
        <f t="shared" si="18"/>
        <v>0</v>
      </c>
      <c r="BJ140" s="24" t="s">
        <v>24</v>
      </c>
      <c r="BK140" s="204">
        <f t="shared" si="19"/>
        <v>0</v>
      </c>
      <c r="BL140" s="24" t="s">
        <v>974</v>
      </c>
      <c r="BM140" s="24" t="s">
        <v>3434</v>
      </c>
    </row>
    <row r="141" spans="2:65" s="1" customFormat="1" ht="22.5" customHeight="1">
      <c r="B141" s="41"/>
      <c r="C141" s="193" t="s">
        <v>385</v>
      </c>
      <c r="D141" s="193" t="s">
        <v>176</v>
      </c>
      <c r="E141" s="194" t="s">
        <v>3435</v>
      </c>
      <c r="F141" s="195" t="s">
        <v>3436</v>
      </c>
      <c r="G141" s="196" t="s">
        <v>551</v>
      </c>
      <c r="H141" s="197">
        <v>220</v>
      </c>
      <c r="I141" s="198"/>
      <c r="J141" s="199">
        <f t="shared" si="10"/>
        <v>0</v>
      </c>
      <c r="K141" s="195" t="s">
        <v>180</v>
      </c>
      <c r="L141" s="61"/>
      <c r="M141" s="200" t="s">
        <v>22</v>
      </c>
      <c r="N141" s="201" t="s">
        <v>48</v>
      </c>
      <c r="O141" s="42"/>
      <c r="P141" s="202">
        <f t="shared" si="11"/>
        <v>0</v>
      </c>
      <c r="Q141" s="202">
        <v>0</v>
      </c>
      <c r="R141" s="202">
        <f t="shared" si="12"/>
        <v>0</v>
      </c>
      <c r="S141" s="202">
        <v>0</v>
      </c>
      <c r="T141" s="203">
        <f t="shared" si="13"/>
        <v>0</v>
      </c>
      <c r="AR141" s="24" t="s">
        <v>269</v>
      </c>
      <c r="AT141" s="24" t="s">
        <v>176</v>
      </c>
      <c r="AU141" s="24" t="s">
        <v>86</v>
      </c>
      <c r="AY141" s="24" t="s">
        <v>174</v>
      </c>
      <c r="BE141" s="204">
        <f t="shared" si="14"/>
        <v>0</v>
      </c>
      <c r="BF141" s="204">
        <f t="shared" si="15"/>
        <v>0</v>
      </c>
      <c r="BG141" s="204">
        <f t="shared" si="16"/>
        <v>0</v>
      </c>
      <c r="BH141" s="204">
        <f t="shared" si="17"/>
        <v>0</v>
      </c>
      <c r="BI141" s="204">
        <f t="shared" si="18"/>
        <v>0</v>
      </c>
      <c r="BJ141" s="24" t="s">
        <v>24</v>
      </c>
      <c r="BK141" s="204">
        <f t="shared" si="19"/>
        <v>0</v>
      </c>
      <c r="BL141" s="24" t="s">
        <v>269</v>
      </c>
      <c r="BM141" s="24" t="s">
        <v>3437</v>
      </c>
    </row>
    <row r="142" spans="2:65" s="1" customFormat="1" ht="31.5" customHeight="1">
      <c r="B142" s="41"/>
      <c r="C142" s="245" t="s">
        <v>389</v>
      </c>
      <c r="D142" s="245" t="s">
        <v>253</v>
      </c>
      <c r="E142" s="246" t="s">
        <v>3438</v>
      </c>
      <c r="F142" s="247" t="s">
        <v>3439</v>
      </c>
      <c r="G142" s="248" t="s">
        <v>3440</v>
      </c>
      <c r="H142" s="249">
        <v>21.6</v>
      </c>
      <c r="I142" s="250"/>
      <c r="J142" s="251">
        <f t="shared" si="10"/>
        <v>0</v>
      </c>
      <c r="K142" s="247" t="s">
        <v>22</v>
      </c>
      <c r="L142" s="252"/>
      <c r="M142" s="253" t="s">
        <v>22</v>
      </c>
      <c r="N142" s="254" t="s">
        <v>48</v>
      </c>
      <c r="O142" s="42"/>
      <c r="P142" s="202">
        <f t="shared" si="11"/>
        <v>0</v>
      </c>
      <c r="Q142" s="202">
        <v>1E-3</v>
      </c>
      <c r="R142" s="202">
        <f t="shared" si="12"/>
        <v>2.1600000000000001E-2</v>
      </c>
      <c r="S142" s="202">
        <v>0</v>
      </c>
      <c r="T142" s="203">
        <f t="shared" si="13"/>
        <v>0</v>
      </c>
      <c r="AR142" s="24" t="s">
        <v>385</v>
      </c>
      <c r="AT142" s="24" t="s">
        <v>253</v>
      </c>
      <c r="AU142" s="24" t="s">
        <v>86</v>
      </c>
      <c r="AY142" s="24" t="s">
        <v>174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24" t="s">
        <v>24</v>
      </c>
      <c r="BK142" s="204">
        <f t="shared" si="19"/>
        <v>0</v>
      </c>
      <c r="BL142" s="24" t="s">
        <v>269</v>
      </c>
      <c r="BM142" s="24" t="s">
        <v>3441</v>
      </c>
    </row>
    <row r="143" spans="2:65" s="1" customFormat="1" ht="27">
      <c r="B143" s="41"/>
      <c r="C143" s="63"/>
      <c r="D143" s="207" t="s">
        <v>237</v>
      </c>
      <c r="E143" s="63"/>
      <c r="F143" s="255" t="s">
        <v>3442</v>
      </c>
      <c r="G143" s="63"/>
      <c r="H143" s="63"/>
      <c r="I143" s="163"/>
      <c r="J143" s="63"/>
      <c r="K143" s="63"/>
      <c r="L143" s="61"/>
      <c r="M143" s="244"/>
      <c r="N143" s="42"/>
      <c r="O143" s="42"/>
      <c r="P143" s="42"/>
      <c r="Q143" s="42"/>
      <c r="R143" s="42"/>
      <c r="S143" s="42"/>
      <c r="T143" s="78"/>
      <c r="AT143" s="24" t="s">
        <v>237</v>
      </c>
      <c r="AU143" s="24" t="s">
        <v>86</v>
      </c>
    </row>
    <row r="144" spans="2:65" s="12" customFormat="1" ht="13.5">
      <c r="B144" s="217"/>
      <c r="C144" s="218"/>
      <c r="D144" s="230" t="s">
        <v>191</v>
      </c>
      <c r="E144" s="240" t="s">
        <v>22</v>
      </c>
      <c r="F144" s="241" t="s">
        <v>3443</v>
      </c>
      <c r="G144" s="218"/>
      <c r="H144" s="242">
        <v>21.6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191</v>
      </c>
      <c r="AU144" s="227" t="s">
        <v>86</v>
      </c>
      <c r="AV144" s="12" t="s">
        <v>86</v>
      </c>
      <c r="AW144" s="12" t="s">
        <v>41</v>
      </c>
      <c r="AX144" s="12" t="s">
        <v>24</v>
      </c>
      <c r="AY144" s="227" t="s">
        <v>174</v>
      </c>
    </row>
    <row r="145" spans="2:65" s="1" customFormat="1" ht="31.5" customHeight="1">
      <c r="B145" s="41"/>
      <c r="C145" s="245" t="s">
        <v>399</v>
      </c>
      <c r="D145" s="245" t="s">
        <v>253</v>
      </c>
      <c r="E145" s="246" t="s">
        <v>3444</v>
      </c>
      <c r="F145" s="247" t="s">
        <v>3445</v>
      </c>
      <c r="G145" s="248" t="s">
        <v>3440</v>
      </c>
      <c r="H145" s="249">
        <v>4</v>
      </c>
      <c r="I145" s="250"/>
      <c r="J145" s="251">
        <f>ROUND(I145*H145,2)</f>
        <v>0</v>
      </c>
      <c r="K145" s="247" t="s">
        <v>22</v>
      </c>
      <c r="L145" s="252"/>
      <c r="M145" s="253" t="s">
        <v>22</v>
      </c>
      <c r="N145" s="254" t="s">
        <v>48</v>
      </c>
      <c r="O145" s="42"/>
      <c r="P145" s="202">
        <f>O145*H145</f>
        <v>0</v>
      </c>
      <c r="Q145" s="202">
        <v>1E-3</v>
      </c>
      <c r="R145" s="202">
        <f>Q145*H145</f>
        <v>4.0000000000000001E-3</v>
      </c>
      <c r="S145" s="202">
        <v>0</v>
      </c>
      <c r="T145" s="203">
        <f>S145*H145</f>
        <v>0</v>
      </c>
      <c r="AR145" s="24" t="s">
        <v>385</v>
      </c>
      <c r="AT145" s="24" t="s">
        <v>253</v>
      </c>
      <c r="AU145" s="24" t="s">
        <v>86</v>
      </c>
      <c r="AY145" s="24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269</v>
      </c>
      <c r="BM145" s="24" t="s">
        <v>3446</v>
      </c>
    </row>
    <row r="146" spans="2:65" s="1" customFormat="1" ht="27">
      <c r="B146" s="41"/>
      <c r="C146" s="63"/>
      <c r="D146" s="207" t="s">
        <v>237</v>
      </c>
      <c r="E146" s="63"/>
      <c r="F146" s="255" t="s">
        <v>3447</v>
      </c>
      <c r="G146" s="63"/>
      <c r="H146" s="63"/>
      <c r="I146" s="163"/>
      <c r="J146" s="63"/>
      <c r="K146" s="63"/>
      <c r="L146" s="61"/>
      <c r="M146" s="244"/>
      <c r="N146" s="42"/>
      <c r="O146" s="42"/>
      <c r="P146" s="42"/>
      <c r="Q146" s="42"/>
      <c r="R146" s="42"/>
      <c r="S146" s="42"/>
      <c r="T146" s="78"/>
      <c r="AT146" s="24" t="s">
        <v>237</v>
      </c>
      <c r="AU146" s="24" t="s">
        <v>86</v>
      </c>
    </row>
    <row r="147" spans="2:65" s="12" customFormat="1" ht="13.5">
      <c r="B147" s="217"/>
      <c r="C147" s="218"/>
      <c r="D147" s="230" t="s">
        <v>191</v>
      </c>
      <c r="E147" s="240" t="s">
        <v>22</v>
      </c>
      <c r="F147" s="241" t="s">
        <v>3448</v>
      </c>
      <c r="G147" s="218"/>
      <c r="H147" s="242">
        <v>4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191</v>
      </c>
      <c r="AU147" s="227" t="s">
        <v>86</v>
      </c>
      <c r="AV147" s="12" t="s">
        <v>86</v>
      </c>
      <c r="AW147" s="12" t="s">
        <v>41</v>
      </c>
      <c r="AX147" s="12" t="s">
        <v>24</v>
      </c>
      <c r="AY147" s="227" t="s">
        <v>174</v>
      </c>
    </row>
    <row r="148" spans="2:65" s="1" customFormat="1" ht="31.5" customHeight="1">
      <c r="B148" s="41"/>
      <c r="C148" s="245" t="s">
        <v>403</v>
      </c>
      <c r="D148" s="245" t="s">
        <v>253</v>
      </c>
      <c r="E148" s="246" t="s">
        <v>3449</v>
      </c>
      <c r="F148" s="247" t="s">
        <v>3450</v>
      </c>
      <c r="G148" s="248" t="s">
        <v>3440</v>
      </c>
      <c r="H148" s="249">
        <v>31</v>
      </c>
      <c r="I148" s="250"/>
      <c r="J148" s="251">
        <f>ROUND(I148*H148,2)</f>
        <v>0</v>
      </c>
      <c r="K148" s="247" t="s">
        <v>22</v>
      </c>
      <c r="L148" s="252"/>
      <c r="M148" s="253" t="s">
        <v>22</v>
      </c>
      <c r="N148" s="254" t="s">
        <v>48</v>
      </c>
      <c r="O148" s="42"/>
      <c r="P148" s="202">
        <f>O148*H148</f>
        <v>0</v>
      </c>
      <c r="Q148" s="202">
        <v>1E-3</v>
      </c>
      <c r="R148" s="202">
        <f>Q148*H148</f>
        <v>3.1E-2</v>
      </c>
      <c r="S148" s="202">
        <v>0</v>
      </c>
      <c r="T148" s="203">
        <f>S148*H148</f>
        <v>0</v>
      </c>
      <c r="AR148" s="24" t="s">
        <v>385</v>
      </c>
      <c r="AT148" s="24" t="s">
        <v>253</v>
      </c>
      <c r="AU148" s="24" t="s">
        <v>86</v>
      </c>
      <c r="AY148" s="24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269</v>
      </c>
      <c r="BM148" s="24" t="s">
        <v>3451</v>
      </c>
    </row>
    <row r="149" spans="2:65" s="1" customFormat="1" ht="27">
      <c r="B149" s="41"/>
      <c r="C149" s="63"/>
      <c r="D149" s="207" t="s">
        <v>237</v>
      </c>
      <c r="E149" s="63"/>
      <c r="F149" s="255" t="s">
        <v>3452</v>
      </c>
      <c r="G149" s="63"/>
      <c r="H149" s="63"/>
      <c r="I149" s="163"/>
      <c r="J149" s="63"/>
      <c r="K149" s="63"/>
      <c r="L149" s="61"/>
      <c r="M149" s="244"/>
      <c r="N149" s="42"/>
      <c r="O149" s="42"/>
      <c r="P149" s="42"/>
      <c r="Q149" s="42"/>
      <c r="R149" s="42"/>
      <c r="S149" s="42"/>
      <c r="T149" s="78"/>
      <c r="AT149" s="24" t="s">
        <v>237</v>
      </c>
      <c r="AU149" s="24" t="s">
        <v>86</v>
      </c>
    </row>
    <row r="150" spans="2:65" s="12" customFormat="1" ht="13.5">
      <c r="B150" s="217"/>
      <c r="C150" s="218"/>
      <c r="D150" s="230" t="s">
        <v>191</v>
      </c>
      <c r="E150" s="240" t="s">
        <v>22</v>
      </c>
      <c r="F150" s="241" t="s">
        <v>3453</v>
      </c>
      <c r="G150" s="218"/>
      <c r="H150" s="242">
        <v>31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191</v>
      </c>
      <c r="AU150" s="227" t="s">
        <v>86</v>
      </c>
      <c r="AV150" s="12" t="s">
        <v>86</v>
      </c>
      <c r="AW150" s="12" t="s">
        <v>41</v>
      </c>
      <c r="AX150" s="12" t="s">
        <v>24</v>
      </c>
      <c r="AY150" s="227" t="s">
        <v>174</v>
      </c>
    </row>
    <row r="151" spans="2:65" s="1" customFormat="1" ht="22.5" customHeight="1">
      <c r="B151" s="41"/>
      <c r="C151" s="193" t="s">
        <v>410</v>
      </c>
      <c r="D151" s="193" t="s">
        <v>176</v>
      </c>
      <c r="E151" s="194" t="s">
        <v>3454</v>
      </c>
      <c r="F151" s="195" t="s">
        <v>3455</v>
      </c>
      <c r="G151" s="196" t="s">
        <v>179</v>
      </c>
      <c r="H151" s="197">
        <v>80</v>
      </c>
      <c r="I151" s="198"/>
      <c r="J151" s="199">
        <f>ROUND(I151*H151,2)</f>
        <v>0</v>
      </c>
      <c r="K151" s="195" t="s">
        <v>180</v>
      </c>
      <c r="L151" s="61"/>
      <c r="M151" s="200" t="s">
        <v>22</v>
      </c>
      <c r="N151" s="201" t="s">
        <v>48</v>
      </c>
      <c r="O151" s="4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269</v>
      </c>
      <c r="AT151" s="24" t="s">
        <v>176</v>
      </c>
      <c r="AU151" s="24" t="s">
        <v>86</v>
      </c>
      <c r="AY151" s="24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269</v>
      </c>
      <c r="BM151" s="24" t="s">
        <v>3456</v>
      </c>
    </row>
    <row r="152" spans="2:65" s="12" customFormat="1" ht="13.5">
      <c r="B152" s="217"/>
      <c r="C152" s="218"/>
      <c r="D152" s="230" t="s">
        <v>191</v>
      </c>
      <c r="E152" s="240" t="s">
        <v>22</v>
      </c>
      <c r="F152" s="241" t="s">
        <v>3457</v>
      </c>
      <c r="G152" s="218"/>
      <c r="H152" s="242">
        <v>80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191</v>
      </c>
      <c r="AU152" s="227" t="s">
        <v>86</v>
      </c>
      <c r="AV152" s="12" t="s">
        <v>86</v>
      </c>
      <c r="AW152" s="12" t="s">
        <v>41</v>
      </c>
      <c r="AX152" s="12" t="s">
        <v>24</v>
      </c>
      <c r="AY152" s="227" t="s">
        <v>174</v>
      </c>
    </row>
    <row r="153" spans="2:65" s="1" customFormat="1" ht="31.5" customHeight="1">
      <c r="B153" s="41"/>
      <c r="C153" s="245" t="s">
        <v>417</v>
      </c>
      <c r="D153" s="245" t="s">
        <v>253</v>
      </c>
      <c r="E153" s="246" t="s">
        <v>3458</v>
      </c>
      <c r="F153" s="247" t="s">
        <v>3459</v>
      </c>
      <c r="G153" s="248" t="s">
        <v>179</v>
      </c>
      <c r="H153" s="249">
        <v>80</v>
      </c>
      <c r="I153" s="250"/>
      <c r="J153" s="251">
        <f t="shared" ref="J153:J163" si="20">ROUND(I153*H153,2)</f>
        <v>0</v>
      </c>
      <c r="K153" s="247" t="s">
        <v>180</v>
      </c>
      <c r="L153" s="252"/>
      <c r="M153" s="253" t="s">
        <v>22</v>
      </c>
      <c r="N153" s="254" t="s">
        <v>48</v>
      </c>
      <c r="O153" s="42"/>
      <c r="P153" s="202">
        <f t="shared" ref="P153:P163" si="21">O153*H153</f>
        <v>0</v>
      </c>
      <c r="Q153" s="202">
        <v>2.3000000000000001E-4</v>
      </c>
      <c r="R153" s="202">
        <f t="shared" ref="R153:R163" si="22">Q153*H153</f>
        <v>1.84E-2</v>
      </c>
      <c r="S153" s="202">
        <v>0</v>
      </c>
      <c r="T153" s="203">
        <f t="shared" ref="T153:T163" si="23">S153*H153</f>
        <v>0</v>
      </c>
      <c r="AR153" s="24" t="s">
        <v>385</v>
      </c>
      <c r="AT153" s="24" t="s">
        <v>253</v>
      </c>
      <c r="AU153" s="24" t="s">
        <v>86</v>
      </c>
      <c r="AY153" s="24" t="s">
        <v>174</v>
      </c>
      <c r="BE153" s="204">
        <f t="shared" ref="BE153:BE163" si="24">IF(N153="základní",J153,0)</f>
        <v>0</v>
      </c>
      <c r="BF153" s="204">
        <f t="shared" ref="BF153:BF163" si="25">IF(N153="snížená",J153,0)</f>
        <v>0</v>
      </c>
      <c r="BG153" s="204">
        <f t="shared" ref="BG153:BG163" si="26">IF(N153="zákl. přenesená",J153,0)</f>
        <v>0</v>
      </c>
      <c r="BH153" s="204">
        <f t="shared" ref="BH153:BH163" si="27">IF(N153="sníž. přenesená",J153,0)</f>
        <v>0</v>
      </c>
      <c r="BI153" s="204">
        <f t="shared" ref="BI153:BI163" si="28">IF(N153="nulová",J153,0)</f>
        <v>0</v>
      </c>
      <c r="BJ153" s="24" t="s">
        <v>24</v>
      </c>
      <c r="BK153" s="204">
        <f t="shared" ref="BK153:BK163" si="29">ROUND(I153*H153,2)</f>
        <v>0</v>
      </c>
      <c r="BL153" s="24" t="s">
        <v>269</v>
      </c>
      <c r="BM153" s="24" t="s">
        <v>3460</v>
      </c>
    </row>
    <row r="154" spans="2:65" s="1" customFormat="1" ht="22.5" customHeight="1">
      <c r="B154" s="41"/>
      <c r="C154" s="193" t="s">
        <v>424</v>
      </c>
      <c r="D154" s="193" t="s">
        <v>176</v>
      </c>
      <c r="E154" s="194" t="s">
        <v>3461</v>
      </c>
      <c r="F154" s="195" t="s">
        <v>3462</v>
      </c>
      <c r="G154" s="196" t="s">
        <v>179</v>
      </c>
      <c r="H154" s="197">
        <v>28</v>
      </c>
      <c r="I154" s="198"/>
      <c r="J154" s="199">
        <f t="shared" si="20"/>
        <v>0</v>
      </c>
      <c r="K154" s="195" t="s">
        <v>180</v>
      </c>
      <c r="L154" s="61"/>
      <c r="M154" s="200" t="s">
        <v>22</v>
      </c>
      <c r="N154" s="201" t="s">
        <v>48</v>
      </c>
      <c r="O154" s="42"/>
      <c r="P154" s="202">
        <f t="shared" si="21"/>
        <v>0</v>
      </c>
      <c r="Q154" s="202">
        <v>0</v>
      </c>
      <c r="R154" s="202">
        <f t="shared" si="22"/>
        <v>0</v>
      </c>
      <c r="S154" s="202">
        <v>0</v>
      </c>
      <c r="T154" s="203">
        <f t="shared" si="23"/>
        <v>0</v>
      </c>
      <c r="AR154" s="24" t="s">
        <v>269</v>
      </c>
      <c r="AT154" s="24" t="s">
        <v>176</v>
      </c>
      <c r="AU154" s="24" t="s">
        <v>86</v>
      </c>
      <c r="AY154" s="24" t="s">
        <v>174</v>
      </c>
      <c r="BE154" s="204">
        <f t="shared" si="24"/>
        <v>0</v>
      </c>
      <c r="BF154" s="204">
        <f t="shared" si="25"/>
        <v>0</v>
      </c>
      <c r="BG154" s="204">
        <f t="shared" si="26"/>
        <v>0</v>
      </c>
      <c r="BH154" s="204">
        <f t="shared" si="27"/>
        <v>0</v>
      </c>
      <c r="BI154" s="204">
        <f t="shared" si="28"/>
        <v>0</v>
      </c>
      <c r="BJ154" s="24" t="s">
        <v>24</v>
      </c>
      <c r="BK154" s="204">
        <f t="shared" si="29"/>
        <v>0</v>
      </c>
      <c r="BL154" s="24" t="s">
        <v>269</v>
      </c>
      <c r="BM154" s="24" t="s">
        <v>3463</v>
      </c>
    </row>
    <row r="155" spans="2:65" s="1" customFormat="1" ht="22.5" customHeight="1">
      <c r="B155" s="41"/>
      <c r="C155" s="245" t="s">
        <v>430</v>
      </c>
      <c r="D155" s="245" t="s">
        <v>253</v>
      </c>
      <c r="E155" s="246" t="s">
        <v>3464</v>
      </c>
      <c r="F155" s="247" t="s">
        <v>3465</v>
      </c>
      <c r="G155" s="248" t="s">
        <v>179</v>
      </c>
      <c r="H155" s="249">
        <v>30</v>
      </c>
      <c r="I155" s="250"/>
      <c r="J155" s="251">
        <f t="shared" si="20"/>
        <v>0</v>
      </c>
      <c r="K155" s="247" t="s">
        <v>180</v>
      </c>
      <c r="L155" s="252"/>
      <c r="M155" s="253" t="s">
        <v>22</v>
      </c>
      <c r="N155" s="254" t="s">
        <v>48</v>
      </c>
      <c r="O155" s="42"/>
      <c r="P155" s="202">
        <f t="shared" si="21"/>
        <v>0</v>
      </c>
      <c r="Q155" s="202">
        <v>1.3999999999999999E-4</v>
      </c>
      <c r="R155" s="202">
        <f t="shared" si="22"/>
        <v>4.1999999999999997E-3</v>
      </c>
      <c r="S155" s="202">
        <v>0</v>
      </c>
      <c r="T155" s="203">
        <f t="shared" si="23"/>
        <v>0</v>
      </c>
      <c r="AR155" s="24" t="s">
        <v>974</v>
      </c>
      <c r="AT155" s="24" t="s">
        <v>253</v>
      </c>
      <c r="AU155" s="24" t="s">
        <v>86</v>
      </c>
      <c r="AY155" s="24" t="s">
        <v>174</v>
      </c>
      <c r="BE155" s="204">
        <f t="shared" si="24"/>
        <v>0</v>
      </c>
      <c r="BF155" s="204">
        <f t="shared" si="25"/>
        <v>0</v>
      </c>
      <c r="BG155" s="204">
        <f t="shared" si="26"/>
        <v>0</v>
      </c>
      <c r="BH155" s="204">
        <f t="shared" si="27"/>
        <v>0</v>
      </c>
      <c r="BI155" s="204">
        <f t="shared" si="28"/>
        <v>0</v>
      </c>
      <c r="BJ155" s="24" t="s">
        <v>24</v>
      </c>
      <c r="BK155" s="204">
        <f t="shared" si="29"/>
        <v>0</v>
      </c>
      <c r="BL155" s="24" t="s">
        <v>974</v>
      </c>
      <c r="BM155" s="24" t="s">
        <v>3466</v>
      </c>
    </row>
    <row r="156" spans="2:65" s="1" customFormat="1" ht="31.5" customHeight="1">
      <c r="B156" s="41"/>
      <c r="C156" s="245" t="s">
        <v>434</v>
      </c>
      <c r="D156" s="245" t="s">
        <v>253</v>
      </c>
      <c r="E156" s="246" t="s">
        <v>3467</v>
      </c>
      <c r="F156" s="247" t="s">
        <v>3468</v>
      </c>
      <c r="G156" s="248" t="s">
        <v>179</v>
      </c>
      <c r="H156" s="249">
        <v>80</v>
      </c>
      <c r="I156" s="250"/>
      <c r="J156" s="251">
        <f t="shared" si="20"/>
        <v>0</v>
      </c>
      <c r="K156" s="247" t="s">
        <v>180</v>
      </c>
      <c r="L156" s="252"/>
      <c r="M156" s="253" t="s">
        <v>22</v>
      </c>
      <c r="N156" s="254" t="s">
        <v>48</v>
      </c>
      <c r="O156" s="42"/>
      <c r="P156" s="202">
        <f t="shared" si="21"/>
        <v>0</v>
      </c>
      <c r="Q156" s="202">
        <v>5.5000000000000003E-4</v>
      </c>
      <c r="R156" s="202">
        <f t="shared" si="22"/>
        <v>4.4000000000000004E-2</v>
      </c>
      <c r="S156" s="202">
        <v>0</v>
      </c>
      <c r="T156" s="203">
        <f t="shared" si="23"/>
        <v>0</v>
      </c>
      <c r="AR156" s="24" t="s">
        <v>974</v>
      </c>
      <c r="AT156" s="24" t="s">
        <v>253</v>
      </c>
      <c r="AU156" s="24" t="s">
        <v>86</v>
      </c>
      <c r="AY156" s="24" t="s">
        <v>174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24" t="s">
        <v>24</v>
      </c>
      <c r="BK156" s="204">
        <f t="shared" si="29"/>
        <v>0</v>
      </c>
      <c r="BL156" s="24" t="s">
        <v>974</v>
      </c>
      <c r="BM156" s="24" t="s">
        <v>3469</v>
      </c>
    </row>
    <row r="157" spans="2:65" s="1" customFormat="1" ht="31.5" customHeight="1">
      <c r="B157" s="41"/>
      <c r="C157" s="245" t="s">
        <v>438</v>
      </c>
      <c r="D157" s="245" t="s">
        <v>253</v>
      </c>
      <c r="E157" s="246" t="s">
        <v>3470</v>
      </c>
      <c r="F157" s="247" t="s">
        <v>3471</v>
      </c>
      <c r="G157" s="248" t="s">
        <v>179</v>
      </c>
      <c r="H157" s="249">
        <v>24</v>
      </c>
      <c r="I157" s="250"/>
      <c r="J157" s="251">
        <f t="shared" si="20"/>
        <v>0</v>
      </c>
      <c r="K157" s="247" t="s">
        <v>180</v>
      </c>
      <c r="L157" s="252"/>
      <c r="M157" s="253" t="s">
        <v>22</v>
      </c>
      <c r="N157" s="254" t="s">
        <v>48</v>
      </c>
      <c r="O157" s="42"/>
      <c r="P157" s="202">
        <f t="shared" si="21"/>
        <v>0</v>
      </c>
      <c r="Q157" s="202">
        <v>2.5000000000000001E-4</v>
      </c>
      <c r="R157" s="202">
        <f t="shared" si="22"/>
        <v>6.0000000000000001E-3</v>
      </c>
      <c r="S157" s="202">
        <v>0</v>
      </c>
      <c r="T157" s="203">
        <f t="shared" si="23"/>
        <v>0</v>
      </c>
      <c r="AR157" s="24" t="s">
        <v>974</v>
      </c>
      <c r="AT157" s="24" t="s">
        <v>253</v>
      </c>
      <c r="AU157" s="24" t="s">
        <v>86</v>
      </c>
      <c r="AY157" s="24" t="s">
        <v>174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24" t="s">
        <v>24</v>
      </c>
      <c r="BK157" s="204">
        <f t="shared" si="29"/>
        <v>0</v>
      </c>
      <c r="BL157" s="24" t="s">
        <v>974</v>
      </c>
      <c r="BM157" s="24" t="s">
        <v>3472</v>
      </c>
    </row>
    <row r="158" spans="2:65" s="1" customFormat="1" ht="31.5" customHeight="1">
      <c r="B158" s="41"/>
      <c r="C158" s="245" t="s">
        <v>444</v>
      </c>
      <c r="D158" s="245" t="s">
        <v>253</v>
      </c>
      <c r="E158" s="246" t="s">
        <v>3473</v>
      </c>
      <c r="F158" s="247" t="s">
        <v>3474</v>
      </c>
      <c r="G158" s="248" t="s">
        <v>179</v>
      </c>
      <c r="H158" s="249">
        <v>16</v>
      </c>
      <c r="I158" s="250"/>
      <c r="J158" s="251">
        <f t="shared" si="20"/>
        <v>0</v>
      </c>
      <c r="K158" s="247" t="s">
        <v>180</v>
      </c>
      <c r="L158" s="252"/>
      <c r="M158" s="253" t="s">
        <v>22</v>
      </c>
      <c r="N158" s="254" t="s">
        <v>48</v>
      </c>
      <c r="O158" s="42"/>
      <c r="P158" s="202">
        <f t="shared" si="21"/>
        <v>0</v>
      </c>
      <c r="Q158" s="202">
        <v>1.6000000000000001E-4</v>
      </c>
      <c r="R158" s="202">
        <f t="shared" si="22"/>
        <v>2.5600000000000002E-3</v>
      </c>
      <c r="S158" s="202">
        <v>0</v>
      </c>
      <c r="T158" s="203">
        <f t="shared" si="23"/>
        <v>0</v>
      </c>
      <c r="AR158" s="24" t="s">
        <v>385</v>
      </c>
      <c r="AT158" s="24" t="s">
        <v>253</v>
      </c>
      <c r="AU158" s="24" t="s">
        <v>86</v>
      </c>
      <c r="AY158" s="24" t="s">
        <v>174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24" t="s">
        <v>24</v>
      </c>
      <c r="BK158" s="204">
        <f t="shared" si="29"/>
        <v>0</v>
      </c>
      <c r="BL158" s="24" t="s">
        <v>269</v>
      </c>
      <c r="BM158" s="24" t="s">
        <v>3475</v>
      </c>
    </row>
    <row r="159" spans="2:65" s="1" customFormat="1" ht="31.5" customHeight="1">
      <c r="B159" s="41"/>
      <c r="C159" s="245" t="s">
        <v>449</v>
      </c>
      <c r="D159" s="245" t="s">
        <v>253</v>
      </c>
      <c r="E159" s="246" t="s">
        <v>3476</v>
      </c>
      <c r="F159" s="247" t="s">
        <v>3477</v>
      </c>
      <c r="G159" s="248" t="s">
        <v>179</v>
      </c>
      <c r="H159" s="249">
        <v>9</v>
      </c>
      <c r="I159" s="250"/>
      <c r="J159" s="251">
        <f t="shared" si="20"/>
        <v>0</v>
      </c>
      <c r="K159" s="247" t="s">
        <v>180</v>
      </c>
      <c r="L159" s="252"/>
      <c r="M159" s="253" t="s">
        <v>22</v>
      </c>
      <c r="N159" s="254" t="s">
        <v>48</v>
      </c>
      <c r="O159" s="42"/>
      <c r="P159" s="202">
        <f t="shared" si="21"/>
        <v>0</v>
      </c>
      <c r="Q159" s="202">
        <v>2.0000000000000001E-4</v>
      </c>
      <c r="R159" s="202">
        <f t="shared" si="22"/>
        <v>1.8000000000000002E-3</v>
      </c>
      <c r="S159" s="202">
        <v>0</v>
      </c>
      <c r="T159" s="203">
        <f t="shared" si="23"/>
        <v>0</v>
      </c>
      <c r="AR159" s="24" t="s">
        <v>385</v>
      </c>
      <c r="AT159" s="24" t="s">
        <v>253</v>
      </c>
      <c r="AU159" s="24" t="s">
        <v>86</v>
      </c>
      <c r="AY159" s="24" t="s">
        <v>174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24" t="s">
        <v>24</v>
      </c>
      <c r="BK159" s="204">
        <f t="shared" si="29"/>
        <v>0</v>
      </c>
      <c r="BL159" s="24" t="s">
        <v>269</v>
      </c>
      <c r="BM159" s="24" t="s">
        <v>3478</v>
      </c>
    </row>
    <row r="160" spans="2:65" s="1" customFormat="1" ht="31.5" customHeight="1">
      <c r="B160" s="41"/>
      <c r="C160" s="245" t="s">
        <v>453</v>
      </c>
      <c r="D160" s="245" t="s">
        <v>253</v>
      </c>
      <c r="E160" s="246" t="s">
        <v>3479</v>
      </c>
      <c r="F160" s="247" t="s">
        <v>3480</v>
      </c>
      <c r="G160" s="248" t="s">
        <v>179</v>
      </c>
      <c r="H160" s="249">
        <v>18</v>
      </c>
      <c r="I160" s="250"/>
      <c r="J160" s="251">
        <f t="shared" si="20"/>
        <v>0</v>
      </c>
      <c r="K160" s="247" t="s">
        <v>22</v>
      </c>
      <c r="L160" s="252"/>
      <c r="M160" s="253" t="s">
        <v>22</v>
      </c>
      <c r="N160" s="254" t="s">
        <v>48</v>
      </c>
      <c r="O160" s="42"/>
      <c r="P160" s="202">
        <f t="shared" si="21"/>
        <v>0</v>
      </c>
      <c r="Q160" s="202">
        <v>3.2000000000000003E-4</v>
      </c>
      <c r="R160" s="202">
        <f t="shared" si="22"/>
        <v>5.7600000000000004E-3</v>
      </c>
      <c r="S160" s="202">
        <v>0</v>
      </c>
      <c r="T160" s="203">
        <f t="shared" si="23"/>
        <v>0</v>
      </c>
      <c r="AR160" s="24" t="s">
        <v>385</v>
      </c>
      <c r="AT160" s="24" t="s">
        <v>253</v>
      </c>
      <c r="AU160" s="24" t="s">
        <v>86</v>
      </c>
      <c r="AY160" s="24" t="s">
        <v>174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24" t="s">
        <v>24</v>
      </c>
      <c r="BK160" s="204">
        <f t="shared" si="29"/>
        <v>0</v>
      </c>
      <c r="BL160" s="24" t="s">
        <v>269</v>
      </c>
      <c r="BM160" s="24" t="s">
        <v>3481</v>
      </c>
    </row>
    <row r="161" spans="2:65" s="1" customFormat="1" ht="31.5" customHeight="1">
      <c r="B161" s="41"/>
      <c r="C161" s="193" t="s">
        <v>457</v>
      </c>
      <c r="D161" s="193" t="s">
        <v>176</v>
      </c>
      <c r="E161" s="194" t="s">
        <v>3482</v>
      </c>
      <c r="F161" s="195" t="s">
        <v>3483</v>
      </c>
      <c r="G161" s="196" t="s">
        <v>551</v>
      </c>
      <c r="H161" s="197">
        <v>10</v>
      </c>
      <c r="I161" s="198"/>
      <c r="J161" s="199">
        <f t="shared" si="20"/>
        <v>0</v>
      </c>
      <c r="K161" s="195" t="s">
        <v>22</v>
      </c>
      <c r="L161" s="61"/>
      <c r="M161" s="200" t="s">
        <v>22</v>
      </c>
      <c r="N161" s="201" t="s">
        <v>48</v>
      </c>
      <c r="O161" s="42"/>
      <c r="P161" s="202">
        <f t="shared" si="21"/>
        <v>0</v>
      </c>
      <c r="Q161" s="202">
        <v>0</v>
      </c>
      <c r="R161" s="202">
        <f t="shared" si="22"/>
        <v>0</v>
      </c>
      <c r="S161" s="202">
        <v>0</v>
      </c>
      <c r="T161" s="203">
        <f t="shared" si="23"/>
        <v>0</v>
      </c>
      <c r="AR161" s="24" t="s">
        <v>269</v>
      </c>
      <c r="AT161" s="24" t="s">
        <v>176</v>
      </c>
      <c r="AU161" s="24" t="s">
        <v>86</v>
      </c>
      <c r="AY161" s="24" t="s">
        <v>174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24" t="s">
        <v>24</v>
      </c>
      <c r="BK161" s="204">
        <f t="shared" si="29"/>
        <v>0</v>
      </c>
      <c r="BL161" s="24" t="s">
        <v>269</v>
      </c>
      <c r="BM161" s="24" t="s">
        <v>3484</v>
      </c>
    </row>
    <row r="162" spans="2:65" s="1" customFormat="1" ht="31.5" customHeight="1">
      <c r="B162" s="41"/>
      <c r="C162" s="245" t="s">
        <v>461</v>
      </c>
      <c r="D162" s="245" t="s">
        <v>253</v>
      </c>
      <c r="E162" s="246" t="s">
        <v>3485</v>
      </c>
      <c r="F162" s="247" t="s">
        <v>3486</v>
      </c>
      <c r="G162" s="248" t="s">
        <v>551</v>
      </c>
      <c r="H162" s="249">
        <v>4</v>
      </c>
      <c r="I162" s="250"/>
      <c r="J162" s="251">
        <f t="shared" si="20"/>
        <v>0</v>
      </c>
      <c r="K162" s="247" t="s">
        <v>180</v>
      </c>
      <c r="L162" s="252"/>
      <c r="M162" s="253" t="s">
        <v>22</v>
      </c>
      <c r="N162" s="254" t="s">
        <v>48</v>
      </c>
      <c r="O162" s="42"/>
      <c r="P162" s="202">
        <f t="shared" si="21"/>
        <v>0</v>
      </c>
      <c r="Q162" s="202">
        <v>8.0000000000000002E-3</v>
      </c>
      <c r="R162" s="202">
        <f t="shared" si="22"/>
        <v>3.2000000000000001E-2</v>
      </c>
      <c r="S162" s="202">
        <v>0</v>
      </c>
      <c r="T162" s="203">
        <f t="shared" si="23"/>
        <v>0</v>
      </c>
      <c r="AR162" s="24" t="s">
        <v>385</v>
      </c>
      <c r="AT162" s="24" t="s">
        <v>253</v>
      </c>
      <c r="AU162" s="24" t="s">
        <v>86</v>
      </c>
      <c r="AY162" s="24" t="s">
        <v>174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24" t="s">
        <v>24</v>
      </c>
      <c r="BK162" s="204">
        <f t="shared" si="29"/>
        <v>0</v>
      </c>
      <c r="BL162" s="24" t="s">
        <v>269</v>
      </c>
      <c r="BM162" s="24" t="s">
        <v>3487</v>
      </c>
    </row>
    <row r="163" spans="2:65" s="1" customFormat="1" ht="22.5" customHeight="1">
      <c r="B163" s="41"/>
      <c r="C163" s="245" t="s">
        <v>465</v>
      </c>
      <c r="D163" s="245" t="s">
        <v>253</v>
      </c>
      <c r="E163" s="246" t="s">
        <v>3488</v>
      </c>
      <c r="F163" s="247" t="s">
        <v>3489</v>
      </c>
      <c r="G163" s="248" t="s">
        <v>551</v>
      </c>
      <c r="H163" s="249">
        <v>6</v>
      </c>
      <c r="I163" s="250"/>
      <c r="J163" s="251">
        <f t="shared" si="20"/>
        <v>0</v>
      </c>
      <c r="K163" s="247" t="s">
        <v>22</v>
      </c>
      <c r="L163" s="252"/>
      <c r="M163" s="253" t="s">
        <v>22</v>
      </c>
      <c r="N163" s="254" t="s">
        <v>48</v>
      </c>
      <c r="O163" s="42"/>
      <c r="P163" s="202">
        <f t="shared" si="21"/>
        <v>0</v>
      </c>
      <c r="Q163" s="202">
        <v>0</v>
      </c>
      <c r="R163" s="202">
        <f t="shared" si="22"/>
        <v>0</v>
      </c>
      <c r="S163" s="202">
        <v>0</v>
      </c>
      <c r="T163" s="203">
        <f t="shared" si="23"/>
        <v>0</v>
      </c>
      <c r="AR163" s="24" t="s">
        <v>385</v>
      </c>
      <c r="AT163" s="24" t="s">
        <v>253</v>
      </c>
      <c r="AU163" s="24" t="s">
        <v>86</v>
      </c>
      <c r="AY163" s="24" t="s">
        <v>174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24" t="s">
        <v>24</v>
      </c>
      <c r="BK163" s="204">
        <f t="shared" si="29"/>
        <v>0</v>
      </c>
      <c r="BL163" s="24" t="s">
        <v>269</v>
      </c>
      <c r="BM163" s="24" t="s">
        <v>3490</v>
      </c>
    </row>
    <row r="164" spans="2:65" s="1" customFormat="1" ht="27">
      <c r="B164" s="41"/>
      <c r="C164" s="63"/>
      <c r="D164" s="207" t="s">
        <v>237</v>
      </c>
      <c r="E164" s="63"/>
      <c r="F164" s="255" t="s">
        <v>3491</v>
      </c>
      <c r="G164" s="63"/>
      <c r="H164" s="63"/>
      <c r="I164" s="163"/>
      <c r="J164" s="63"/>
      <c r="K164" s="63"/>
      <c r="L164" s="61"/>
      <c r="M164" s="244"/>
      <c r="N164" s="42"/>
      <c r="O164" s="42"/>
      <c r="P164" s="42"/>
      <c r="Q164" s="42"/>
      <c r="R164" s="42"/>
      <c r="S164" s="42"/>
      <c r="T164" s="78"/>
      <c r="AT164" s="24" t="s">
        <v>237</v>
      </c>
      <c r="AU164" s="24" t="s">
        <v>86</v>
      </c>
    </row>
    <row r="165" spans="2:65" s="10" customFormat="1" ht="29.85" customHeight="1">
      <c r="B165" s="176"/>
      <c r="C165" s="177"/>
      <c r="D165" s="190" t="s">
        <v>76</v>
      </c>
      <c r="E165" s="191" t="s">
        <v>3492</v>
      </c>
      <c r="F165" s="191" t="s">
        <v>3493</v>
      </c>
      <c r="G165" s="177"/>
      <c r="H165" s="177"/>
      <c r="I165" s="180"/>
      <c r="J165" s="192">
        <f>BK165</f>
        <v>0</v>
      </c>
      <c r="K165" s="177"/>
      <c r="L165" s="182"/>
      <c r="M165" s="183"/>
      <c r="N165" s="184"/>
      <c r="O165" s="184"/>
      <c r="P165" s="185">
        <f>SUM(P166:P210)</f>
        <v>0</v>
      </c>
      <c r="Q165" s="184"/>
      <c r="R165" s="185">
        <f>SUM(R166:R210)</f>
        <v>2.5259999999999998E-2</v>
      </c>
      <c r="S165" s="184"/>
      <c r="T165" s="186">
        <f>SUM(T166:T210)</f>
        <v>0</v>
      </c>
      <c r="AR165" s="187" t="s">
        <v>86</v>
      </c>
      <c r="AT165" s="188" t="s">
        <v>76</v>
      </c>
      <c r="AU165" s="188" t="s">
        <v>24</v>
      </c>
      <c r="AY165" s="187" t="s">
        <v>174</v>
      </c>
      <c r="BK165" s="189">
        <f>SUM(BK166:BK210)</f>
        <v>0</v>
      </c>
    </row>
    <row r="166" spans="2:65" s="1" customFormat="1" ht="31.5" customHeight="1">
      <c r="B166" s="41"/>
      <c r="C166" s="193" t="s">
        <v>469</v>
      </c>
      <c r="D166" s="193" t="s">
        <v>176</v>
      </c>
      <c r="E166" s="194" t="s">
        <v>3494</v>
      </c>
      <c r="F166" s="195" t="s">
        <v>3495</v>
      </c>
      <c r="G166" s="196" t="s">
        <v>179</v>
      </c>
      <c r="H166" s="197">
        <v>8</v>
      </c>
      <c r="I166" s="198"/>
      <c r="J166" s="199">
        <f t="shared" ref="J166:J189" si="30">ROUND(I166*H166,2)</f>
        <v>0</v>
      </c>
      <c r="K166" s="195" t="s">
        <v>180</v>
      </c>
      <c r="L166" s="61"/>
      <c r="M166" s="200" t="s">
        <v>22</v>
      </c>
      <c r="N166" s="201" t="s">
        <v>48</v>
      </c>
      <c r="O166" s="42"/>
      <c r="P166" s="202">
        <f t="shared" ref="P166:P189" si="31">O166*H166</f>
        <v>0</v>
      </c>
      <c r="Q166" s="202">
        <v>0</v>
      </c>
      <c r="R166" s="202">
        <f t="shared" ref="R166:R189" si="32">Q166*H166</f>
        <v>0</v>
      </c>
      <c r="S166" s="202">
        <v>0</v>
      </c>
      <c r="T166" s="203">
        <f t="shared" ref="T166:T189" si="33">S166*H166</f>
        <v>0</v>
      </c>
      <c r="AR166" s="24" t="s">
        <v>269</v>
      </c>
      <c r="AT166" s="24" t="s">
        <v>176</v>
      </c>
      <c r="AU166" s="24" t="s">
        <v>86</v>
      </c>
      <c r="AY166" s="24" t="s">
        <v>174</v>
      </c>
      <c r="BE166" s="204">
        <f t="shared" ref="BE166:BE189" si="34">IF(N166="základní",J166,0)</f>
        <v>0</v>
      </c>
      <c r="BF166" s="204">
        <f t="shared" ref="BF166:BF189" si="35">IF(N166="snížená",J166,0)</f>
        <v>0</v>
      </c>
      <c r="BG166" s="204">
        <f t="shared" ref="BG166:BG189" si="36">IF(N166="zákl. přenesená",J166,0)</f>
        <v>0</v>
      </c>
      <c r="BH166" s="204">
        <f t="shared" ref="BH166:BH189" si="37">IF(N166="sníž. přenesená",J166,0)</f>
        <v>0</v>
      </c>
      <c r="BI166" s="204">
        <f t="shared" ref="BI166:BI189" si="38">IF(N166="nulová",J166,0)</f>
        <v>0</v>
      </c>
      <c r="BJ166" s="24" t="s">
        <v>24</v>
      </c>
      <c r="BK166" s="204">
        <f t="shared" ref="BK166:BK189" si="39">ROUND(I166*H166,2)</f>
        <v>0</v>
      </c>
      <c r="BL166" s="24" t="s">
        <v>269</v>
      </c>
      <c r="BM166" s="24" t="s">
        <v>3496</v>
      </c>
    </row>
    <row r="167" spans="2:65" s="1" customFormat="1" ht="22.5" customHeight="1">
      <c r="B167" s="41"/>
      <c r="C167" s="245" t="s">
        <v>474</v>
      </c>
      <c r="D167" s="245" t="s">
        <v>253</v>
      </c>
      <c r="E167" s="246" t="s">
        <v>3497</v>
      </c>
      <c r="F167" s="247" t="s">
        <v>3498</v>
      </c>
      <c r="G167" s="248" t="s">
        <v>1427</v>
      </c>
      <c r="H167" s="249">
        <v>6</v>
      </c>
      <c r="I167" s="250"/>
      <c r="J167" s="251">
        <f t="shared" si="30"/>
        <v>0</v>
      </c>
      <c r="K167" s="247" t="s">
        <v>22</v>
      </c>
      <c r="L167" s="252"/>
      <c r="M167" s="253" t="s">
        <v>22</v>
      </c>
      <c r="N167" s="254" t="s">
        <v>48</v>
      </c>
      <c r="O167" s="42"/>
      <c r="P167" s="202">
        <f t="shared" si="31"/>
        <v>0</v>
      </c>
      <c r="Q167" s="202">
        <v>0</v>
      </c>
      <c r="R167" s="202">
        <f t="shared" si="32"/>
        <v>0</v>
      </c>
      <c r="S167" s="202">
        <v>0</v>
      </c>
      <c r="T167" s="203">
        <f t="shared" si="33"/>
        <v>0</v>
      </c>
      <c r="AR167" s="24" t="s">
        <v>385</v>
      </c>
      <c r="AT167" s="24" t="s">
        <v>253</v>
      </c>
      <c r="AU167" s="24" t="s">
        <v>86</v>
      </c>
      <c r="AY167" s="24" t="s">
        <v>174</v>
      </c>
      <c r="BE167" s="204">
        <f t="shared" si="34"/>
        <v>0</v>
      </c>
      <c r="BF167" s="204">
        <f t="shared" si="35"/>
        <v>0</v>
      </c>
      <c r="BG167" s="204">
        <f t="shared" si="36"/>
        <v>0</v>
      </c>
      <c r="BH167" s="204">
        <f t="shared" si="37"/>
        <v>0</v>
      </c>
      <c r="BI167" s="204">
        <f t="shared" si="38"/>
        <v>0</v>
      </c>
      <c r="BJ167" s="24" t="s">
        <v>24</v>
      </c>
      <c r="BK167" s="204">
        <f t="shared" si="39"/>
        <v>0</v>
      </c>
      <c r="BL167" s="24" t="s">
        <v>269</v>
      </c>
      <c r="BM167" s="24" t="s">
        <v>3499</v>
      </c>
    </row>
    <row r="168" spans="2:65" s="1" customFormat="1" ht="22.5" customHeight="1">
      <c r="B168" s="41"/>
      <c r="C168" s="245" t="s">
        <v>479</v>
      </c>
      <c r="D168" s="245" t="s">
        <v>253</v>
      </c>
      <c r="E168" s="246" t="s">
        <v>3500</v>
      </c>
      <c r="F168" s="247" t="s">
        <v>3501</v>
      </c>
      <c r="G168" s="248" t="s">
        <v>1427</v>
      </c>
      <c r="H168" s="249">
        <v>2</v>
      </c>
      <c r="I168" s="250"/>
      <c r="J168" s="251">
        <f t="shared" si="30"/>
        <v>0</v>
      </c>
      <c r="K168" s="247" t="s">
        <v>22</v>
      </c>
      <c r="L168" s="252"/>
      <c r="M168" s="253" t="s">
        <v>22</v>
      </c>
      <c r="N168" s="254" t="s">
        <v>48</v>
      </c>
      <c r="O168" s="42"/>
      <c r="P168" s="202">
        <f t="shared" si="31"/>
        <v>0</v>
      </c>
      <c r="Q168" s="202">
        <v>0</v>
      </c>
      <c r="R168" s="202">
        <f t="shared" si="32"/>
        <v>0</v>
      </c>
      <c r="S168" s="202">
        <v>0</v>
      </c>
      <c r="T168" s="203">
        <f t="shared" si="33"/>
        <v>0</v>
      </c>
      <c r="AR168" s="24" t="s">
        <v>385</v>
      </c>
      <c r="AT168" s="24" t="s">
        <v>253</v>
      </c>
      <c r="AU168" s="24" t="s">
        <v>86</v>
      </c>
      <c r="AY168" s="24" t="s">
        <v>174</v>
      </c>
      <c r="BE168" s="204">
        <f t="shared" si="34"/>
        <v>0</v>
      </c>
      <c r="BF168" s="204">
        <f t="shared" si="35"/>
        <v>0</v>
      </c>
      <c r="BG168" s="204">
        <f t="shared" si="36"/>
        <v>0</v>
      </c>
      <c r="BH168" s="204">
        <f t="shared" si="37"/>
        <v>0</v>
      </c>
      <c r="BI168" s="204">
        <f t="shared" si="38"/>
        <v>0</v>
      </c>
      <c r="BJ168" s="24" t="s">
        <v>24</v>
      </c>
      <c r="BK168" s="204">
        <f t="shared" si="39"/>
        <v>0</v>
      </c>
      <c r="BL168" s="24" t="s">
        <v>269</v>
      </c>
      <c r="BM168" s="24" t="s">
        <v>3502</v>
      </c>
    </row>
    <row r="169" spans="2:65" s="1" customFormat="1" ht="31.5" customHeight="1">
      <c r="B169" s="41"/>
      <c r="C169" s="193" t="s">
        <v>483</v>
      </c>
      <c r="D169" s="193" t="s">
        <v>176</v>
      </c>
      <c r="E169" s="194" t="s">
        <v>3503</v>
      </c>
      <c r="F169" s="195" t="s">
        <v>3504</v>
      </c>
      <c r="G169" s="196" t="s">
        <v>179</v>
      </c>
      <c r="H169" s="197">
        <v>24</v>
      </c>
      <c r="I169" s="198"/>
      <c r="J169" s="199">
        <f t="shared" si="30"/>
        <v>0</v>
      </c>
      <c r="K169" s="195" t="s">
        <v>180</v>
      </c>
      <c r="L169" s="61"/>
      <c r="M169" s="200" t="s">
        <v>22</v>
      </c>
      <c r="N169" s="201" t="s">
        <v>48</v>
      </c>
      <c r="O169" s="42"/>
      <c r="P169" s="202">
        <f t="shared" si="31"/>
        <v>0</v>
      </c>
      <c r="Q169" s="202">
        <v>0</v>
      </c>
      <c r="R169" s="202">
        <f t="shared" si="32"/>
        <v>0</v>
      </c>
      <c r="S169" s="202">
        <v>0</v>
      </c>
      <c r="T169" s="203">
        <f t="shared" si="33"/>
        <v>0</v>
      </c>
      <c r="AR169" s="24" t="s">
        <v>269</v>
      </c>
      <c r="AT169" s="24" t="s">
        <v>176</v>
      </c>
      <c r="AU169" s="24" t="s">
        <v>86</v>
      </c>
      <c r="AY169" s="24" t="s">
        <v>174</v>
      </c>
      <c r="BE169" s="204">
        <f t="shared" si="34"/>
        <v>0</v>
      </c>
      <c r="BF169" s="204">
        <f t="shared" si="35"/>
        <v>0</v>
      </c>
      <c r="BG169" s="204">
        <f t="shared" si="36"/>
        <v>0</v>
      </c>
      <c r="BH169" s="204">
        <f t="shared" si="37"/>
        <v>0</v>
      </c>
      <c r="BI169" s="204">
        <f t="shared" si="38"/>
        <v>0</v>
      </c>
      <c r="BJ169" s="24" t="s">
        <v>24</v>
      </c>
      <c r="BK169" s="204">
        <f t="shared" si="39"/>
        <v>0</v>
      </c>
      <c r="BL169" s="24" t="s">
        <v>269</v>
      </c>
      <c r="BM169" s="24" t="s">
        <v>3505</v>
      </c>
    </row>
    <row r="170" spans="2:65" s="1" customFormat="1" ht="44.25" customHeight="1">
      <c r="B170" s="41"/>
      <c r="C170" s="245" t="s">
        <v>488</v>
      </c>
      <c r="D170" s="245" t="s">
        <v>253</v>
      </c>
      <c r="E170" s="246" t="s">
        <v>3506</v>
      </c>
      <c r="F170" s="247" t="s">
        <v>3507</v>
      </c>
      <c r="G170" s="248" t="s">
        <v>179</v>
      </c>
      <c r="H170" s="249">
        <v>24</v>
      </c>
      <c r="I170" s="250"/>
      <c r="J170" s="251">
        <f t="shared" si="30"/>
        <v>0</v>
      </c>
      <c r="K170" s="247" t="s">
        <v>22</v>
      </c>
      <c r="L170" s="252"/>
      <c r="M170" s="253" t="s">
        <v>22</v>
      </c>
      <c r="N170" s="254" t="s">
        <v>48</v>
      </c>
      <c r="O170" s="42"/>
      <c r="P170" s="202">
        <f t="shared" si="31"/>
        <v>0</v>
      </c>
      <c r="Q170" s="202">
        <v>6.0000000000000002E-5</v>
      </c>
      <c r="R170" s="202">
        <f t="shared" si="32"/>
        <v>1.4400000000000001E-3</v>
      </c>
      <c r="S170" s="202">
        <v>0</v>
      </c>
      <c r="T170" s="203">
        <f t="shared" si="33"/>
        <v>0</v>
      </c>
      <c r="AR170" s="24" t="s">
        <v>385</v>
      </c>
      <c r="AT170" s="24" t="s">
        <v>253</v>
      </c>
      <c r="AU170" s="24" t="s">
        <v>86</v>
      </c>
      <c r="AY170" s="24" t="s">
        <v>174</v>
      </c>
      <c r="BE170" s="204">
        <f t="shared" si="34"/>
        <v>0</v>
      </c>
      <c r="BF170" s="204">
        <f t="shared" si="35"/>
        <v>0</v>
      </c>
      <c r="BG170" s="204">
        <f t="shared" si="36"/>
        <v>0</v>
      </c>
      <c r="BH170" s="204">
        <f t="shared" si="37"/>
        <v>0</v>
      </c>
      <c r="BI170" s="204">
        <f t="shared" si="38"/>
        <v>0</v>
      </c>
      <c r="BJ170" s="24" t="s">
        <v>24</v>
      </c>
      <c r="BK170" s="204">
        <f t="shared" si="39"/>
        <v>0</v>
      </c>
      <c r="BL170" s="24" t="s">
        <v>269</v>
      </c>
      <c r="BM170" s="24" t="s">
        <v>3508</v>
      </c>
    </row>
    <row r="171" spans="2:65" s="1" customFormat="1" ht="31.5" customHeight="1">
      <c r="B171" s="41"/>
      <c r="C171" s="245" t="s">
        <v>501</v>
      </c>
      <c r="D171" s="245" t="s">
        <v>253</v>
      </c>
      <c r="E171" s="246" t="s">
        <v>3509</v>
      </c>
      <c r="F171" s="247" t="s">
        <v>3510</v>
      </c>
      <c r="G171" s="248" t="s">
        <v>179</v>
      </c>
      <c r="H171" s="249">
        <v>24</v>
      </c>
      <c r="I171" s="250"/>
      <c r="J171" s="251">
        <f t="shared" si="30"/>
        <v>0</v>
      </c>
      <c r="K171" s="247" t="s">
        <v>180</v>
      </c>
      <c r="L171" s="252"/>
      <c r="M171" s="253" t="s">
        <v>22</v>
      </c>
      <c r="N171" s="254" t="s">
        <v>48</v>
      </c>
      <c r="O171" s="42"/>
      <c r="P171" s="202">
        <f t="shared" si="31"/>
        <v>0</v>
      </c>
      <c r="Q171" s="202">
        <v>5.0000000000000002E-5</v>
      </c>
      <c r="R171" s="202">
        <f t="shared" si="32"/>
        <v>1.2000000000000001E-3</v>
      </c>
      <c r="S171" s="202">
        <v>0</v>
      </c>
      <c r="T171" s="203">
        <f t="shared" si="33"/>
        <v>0</v>
      </c>
      <c r="AR171" s="24" t="s">
        <v>385</v>
      </c>
      <c r="AT171" s="24" t="s">
        <v>253</v>
      </c>
      <c r="AU171" s="24" t="s">
        <v>86</v>
      </c>
      <c r="AY171" s="24" t="s">
        <v>174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24" t="s">
        <v>24</v>
      </c>
      <c r="BK171" s="204">
        <f t="shared" si="39"/>
        <v>0</v>
      </c>
      <c r="BL171" s="24" t="s">
        <v>269</v>
      </c>
      <c r="BM171" s="24" t="s">
        <v>3511</v>
      </c>
    </row>
    <row r="172" spans="2:65" s="1" customFormat="1" ht="31.5" customHeight="1">
      <c r="B172" s="41"/>
      <c r="C172" s="193" t="s">
        <v>507</v>
      </c>
      <c r="D172" s="193" t="s">
        <v>176</v>
      </c>
      <c r="E172" s="194" t="s">
        <v>3512</v>
      </c>
      <c r="F172" s="195" t="s">
        <v>3513</v>
      </c>
      <c r="G172" s="196" t="s">
        <v>179</v>
      </c>
      <c r="H172" s="197">
        <v>14</v>
      </c>
      <c r="I172" s="198"/>
      <c r="J172" s="199">
        <f t="shared" si="30"/>
        <v>0</v>
      </c>
      <c r="K172" s="195" t="s">
        <v>180</v>
      </c>
      <c r="L172" s="61"/>
      <c r="M172" s="200" t="s">
        <v>22</v>
      </c>
      <c r="N172" s="201" t="s">
        <v>48</v>
      </c>
      <c r="O172" s="42"/>
      <c r="P172" s="202">
        <f t="shared" si="31"/>
        <v>0</v>
      </c>
      <c r="Q172" s="202">
        <v>0</v>
      </c>
      <c r="R172" s="202">
        <f t="shared" si="32"/>
        <v>0</v>
      </c>
      <c r="S172" s="202">
        <v>0</v>
      </c>
      <c r="T172" s="203">
        <f t="shared" si="33"/>
        <v>0</v>
      </c>
      <c r="AR172" s="24" t="s">
        <v>269</v>
      </c>
      <c r="AT172" s="24" t="s">
        <v>176</v>
      </c>
      <c r="AU172" s="24" t="s">
        <v>86</v>
      </c>
      <c r="AY172" s="24" t="s">
        <v>174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24" t="s">
        <v>24</v>
      </c>
      <c r="BK172" s="204">
        <f t="shared" si="39"/>
        <v>0</v>
      </c>
      <c r="BL172" s="24" t="s">
        <v>269</v>
      </c>
      <c r="BM172" s="24" t="s">
        <v>3514</v>
      </c>
    </row>
    <row r="173" spans="2:65" s="1" customFormat="1" ht="31.5" customHeight="1">
      <c r="B173" s="41"/>
      <c r="C173" s="245" t="s">
        <v>512</v>
      </c>
      <c r="D173" s="245" t="s">
        <v>253</v>
      </c>
      <c r="E173" s="246" t="s">
        <v>3515</v>
      </c>
      <c r="F173" s="247" t="s">
        <v>3516</v>
      </c>
      <c r="G173" s="248" t="s">
        <v>179</v>
      </c>
      <c r="H173" s="249">
        <v>14</v>
      </c>
      <c r="I173" s="250"/>
      <c r="J173" s="251">
        <f t="shared" si="30"/>
        <v>0</v>
      </c>
      <c r="K173" s="247" t="s">
        <v>180</v>
      </c>
      <c r="L173" s="252"/>
      <c r="M173" s="253" t="s">
        <v>22</v>
      </c>
      <c r="N173" s="254" t="s">
        <v>48</v>
      </c>
      <c r="O173" s="42"/>
      <c r="P173" s="202">
        <f t="shared" si="31"/>
        <v>0</v>
      </c>
      <c r="Q173" s="202">
        <v>6.0000000000000002E-5</v>
      </c>
      <c r="R173" s="202">
        <f t="shared" si="32"/>
        <v>8.4000000000000003E-4</v>
      </c>
      <c r="S173" s="202">
        <v>0</v>
      </c>
      <c r="T173" s="203">
        <f t="shared" si="33"/>
        <v>0</v>
      </c>
      <c r="AR173" s="24" t="s">
        <v>385</v>
      </c>
      <c r="AT173" s="24" t="s">
        <v>253</v>
      </c>
      <c r="AU173" s="24" t="s">
        <v>86</v>
      </c>
      <c r="AY173" s="24" t="s">
        <v>174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24" t="s">
        <v>24</v>
      </c>
      <c r="BK173" s="204">
        <f t="shared" si="39"/>
        <v>0</v>
      </c>
      <c r="BL173" s="24" t="s">
        <v>269</v>
      </c>
      <c r="BM173" s="24" t="s">
        <v>3517</v>
      </c>
    </row>
    <row r="174" spans="2:65" s="1" customFormat="1" ht="44.25" customHeight="1">
      <c r="B174" s="41"/>
      <c r="C174" s="245" t="s">
        <v>516</v>
      </c>
      <c r="D174" s="245" t="s">
        <v>253</v>
      </c>
      <c r="E174" s="246" t="s">
        <v>3518</v>
      </c>
      <c r="F174" s="247" t="s">
        <v>3519</v>
      </c>
      <c r="G174" s="248" t="s">
        <v>179</v>
      </c>
      <c r="H174" s="249">
        <v>14</v>
      </c>
      <c r="I174" s="250"/>
      <c r="J174" s="251">
        <f t="shared" si="30"/>
        <v>0</v>
      </c>
      <c r="K174" s="247" t="s">
        <v>22</v>
      </c>
      <c r="L174" s="252"/>
      <c r="M174" s="253" t="s">
        <v>22</v>
      </c>
      <c r="N174" s="254" t="s">
        <v>48</v>
      </c>
      <c r="O174" s="42"/>
      <c r="P174" s="202">
        <f t="shared" si="31"/>
        <v>0</v>
      </c>
      <c r="Q174" s="202">
        <v>5.0000000000000002E-5</v>
      </c>
      <c r="R174" s="202">
        <f t="shared" si="32"/>
        <v>6.9999999999999999E-4</v>
      </c>
      <c r="S174" s="202">
        <v>0</v>
      </c>
      <c r="T174" s="203">
        <f t="shared" si="33"/>
        <v>0</v>
      </c>
      <c r="AR174" s="24" t="s">
        <v>385</v>
      </c>
      <c r="AT174" s="24" t="s">
        <v>253</v>
      </c>
      <c r="AU174" s="24" t="s">
        <v>86</v>
      </c>
      <c r="AY174" s="24" t="s">
        <v>174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24" t="s">
        <v>24</v>
      </c>
      <c r="BK174" s="204">
        <f t="shared" si="39"/>
        <v>0</v>
      </c>
      <c r="BL174" s="24" t="s">
        <v>269</v>
      </c>
      <c r="BM174" s="24" t="s">
        <v>3520</v>
      </c>
    </row>
    <row r="175" spans="2:65" s="1" customFormat="1" ht="31.5" customHeight="1">
      <c r="B175" s="41"/>
      <c r="C175" s="193" t="s">
        <v>521</v>
      </c>
      <c r="D175" s="193" t="s">
        <v>176</v>
      </c>
      <c r="E175" s="194" t="s">
        <v>3521</v>
      </c>
      <c r="F175" s="195" t="s">
        <v>3522</v>
      </c>
      <c r="G175" s="196" t="s">
        <v>179</v>
      </c>
      <c r="H175" s="197">
        <v>34</v>
      </c>
      <c r="I175" s="198"/>
      <c r="J175" s="199">
        <f t="shared" si="30"/>
        <v>0</v>
      </c>
      <c r="K175" s="195" t="s">
        <v>180</v>
      </c>
      <c r="L175" s="61"/>
      <c r="M175" s="200" t="s">
        <v>22</v>
      </c>
      <c r="N175" s="201" t="s">
        <v>48</v>
      </c>
      <c r="O175" s="42"/>
      <c r="P175" s="202">
        <f t="shared" si="31"/>
        <v>0</v>
      </c>
      <c r="Q175" s="202">
        <v>0</v>
      </c>
      <c r="R175" s="202">
        <f t="shared" si="32"/>
        <v>0</v>
      </c>
      <c r="S175" s="202">
        <v>0</v>
      </c>
      <c r="T175" s="203">
        <f t="shared" si="33"/>
        <v>0</v>
      </c>
      <c r="AR175" s="24" t="s">
        <v>269</v>
      </c>
      <c r="AT175" s="24" t="s">
        <v>176</v>
      </c>
      <c r="AU175" s="24" t="s">
        <v>86</v>
      </c>
      <c r="AY175" s="24" t="s">
        <v>174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24" t="s">
        <v>24</v>
      </c>
      <c r="BK175" s="204">
        <f t="shared" si="39"/>
        <v>0</v>
      </c>
      <c r="BL175" s="24" t="s">
        <v>269</v>
      </c>
      <c r="BM175" s="24" t="s">
        <v>3523</v>
      </c>
    </row>
    <row r="176" spans="2:65" s="1" customFormat="1" ht="31.5" customHeight="1">
      <c r="B176" s="41"/>
      <c r="C176" s="245" t="s">
        <v>525</v>
      </c>
      <c r="D176" s="245" t="s">
        <v>253</v>
      </c>
      <c r="E176" s="246" t="s">
        <v>3524</v>
      </c>
      <c r="F176" s="247" t="s">
        <v>3525</v>
      </c>
      <c r="G176" s="248" t="s">
        <v>179</v>
      </c>
      <c r="H176" s="249">
        <v>34</v>
      </c>
      <c r="I176" s="250"/>
      <c r="J176" s="251">
        <f t="shared" si="30"/>
        <v>0</v>
      </c>
      <c r="K176" s="247" t="s">
        <v>180</v>
      </c>
      <c r="L176" s="252"/>
      <c r="M176" s="253" t="s">
        <v>22</v>
      </c>
      <c r="N176" s="254" t="s">
        <v>48</v>
      </c>
      <c r="O176" s="42"/>
      <c r="P176" s="202">
        <f t="shared" si="31"/>
        <v>0</v>
      </c>
      <c r="Q176" s="202">
        <v>2.0000000000000002E-5</v>
      </c>
      <c r="R176" s="202">
        <f t="shared" si="32"/>
        <v>6.8000000000000005E-4</v>
      </c>
      <c r="S176" s="202">
        <v>0</v>
      </c>
      <c r="T176" s="203">
        <f t="shared" si="33"/>
        <v>0</v>
      </c>
      <c r="AR176" s="24" t="s">
        <v>385</v>
      </c>
      <c r="AT176" s="24" t="s">
        <v>253</v>
      </c>
      <c r="AU176" s="24" t="s">
        <v>86</v>
      </c>
      <c r="AY176" s="24" t="s">
        <v>174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24" t="s">
        <v>24</v>
      </c>
      <c r="BK176" s="204">
        <f t="shared" si="39"/>
        <v>0</v>
      </c>
      <c r="BL176" s="24" t="s">
        <v>269</v>
      </c>
      <c r="BM176" s="24" t="s">
        <v>3526</v>
      </c>
    </row>
    <row r="177" spans="2:65" s="1" customFormat="1" ht="44.25" customHeight="1">
      <c r="B177" s="41"/>
      <c r="C177" s="245" t="s">
        <v>529</v>
      </c>
      <c r="D177" s="245" t="s">
        <v>253</v>
      </c>
      <c r="E177" s="246" t="s">
        <v>3527</v>
      </c>
      <c r="F177" s="247" t="s">
        <v>3519</v>
      </c>
      <c r="G177" s="248" t="s">
        <v>179</v>
      </c>
      <c r="H177" s="249">
        <v>34</v>
      </c>
      <c r="I177" s="250"/>
      <c r="J177" s="251">
        <f t="shared" si="30"/>
        <v>0</v>
      </c>
      <c r="K177" s="247" t="s">
        <v>22</v>
      </c>
      <c r="L177" s="252"/>
      <c r="M177" s="253" t="s">
        <v>22</v>
      </c>
      <c r="N177" s="254" t="s">
        <v>48</v>
      </c>
      <c r="O177" s="42"/>
      <c r="P177" s="202">
        <f t="shared" si="31"/>
        <v>0</v>
      </c>
      <c r="Q177" s="202">
        <v>5.0000000000000002E-5</v>
      </c>
      <c r="R177" s="202">
        <f t="shared" si="32"/>
        <v>1.7000000000000001E-3</v>
      </c>
      <c r="S177" s="202">
        <v>0</v>
      </c>
      <c r="T177" s="203">
        <f t="shared" si="33"/>
        <v>0</v>
      </c>
      <c r="AR177" s="24" t="s">
        <v>385</v>
      </c>
      <c r="AT177" s="24" t="s">
        <v>253</v>
      </c>
      <c r="AU177" s="24" t="s">
        <v>86</v>
      </c>
      <c r="AY177" s="24" t="s">
        <v>174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24" t="s">
        <v>24</v>
      </c>
      <c r="BK177" s="204">
        <f t="shared" si="39"/>
        <v>0</v>
      </c>
      <c r="BL177" s="24" t="s">
        <v>269</v>
      </c>
      <c r="BM177" s="24" t="s">
        <v>3528</v>
      </c>
    </row>
    <row r="178" spans="2:65" s="1" customFormat="1" ht="31.5" customHeight="1">
      <c r="B178" s="41"/>
      <c r="C178" s="245" t="s">
        <v>539</v>
      </c>
      <c r="D178" s="245" t="s">
        <v>253</v>
      </c>
      <c r="E178" s="246" t="s">
        <v>3529</v>
      </c>
      <c r="F178" s="247" t="s">
        <v>3530</v>
      </c>
      <c r="G178" s="248" t="s">
        <v>179</v>
      </c>
      <c r="H178" s="249">
        <v>1</v>
      </c>
      <c r="I178" s="250"/>
      <c r="J178" s="251">
        <f t="shared" si="30"/>
        <v>0</v>
      </c>
      <c r="K178" s="247" t="s">
        <v>22</v>
      </c>
      <c r="L178" s="252"/>
      <c r="M178" s="253" t="s">
        <v>22</v>
      </c>
      <c r="N178" s="254" t="s">
        <v>48</v>
      </c>
      <c r="O178" s="42"/>
      <c r="P178" s="202">
        <f t="shared" si="31"/>
        <v>0</v>
      </c>
      <c r="Q178" s="202">
        <v>2.0000000000000002E-5</v>
      </c>
      <c r="R178" s="202">
        <f t="shared" si="32"/>
        <v>2.0000000000000002E-5</v>
      </c>
      <c r="S178" s="202">
        <v>0</v>
      </c>
      <c r="T178" s="203">
        <f t="shared" si="33"/>
        <v>0</v>
      </c>
      <c r="AR178" s="24" t="s">
        <v>385</v>
      </c>
      <c r="AT178" s="24" t="s">
        <v>253</v>
      </c>
      <c r="AU178" s="24" t="s">
        <v>86</v>
      </c>
      <c r="AY178" s="24" t="s">
        <v>174</v>
      </c>
      <c r="BE178" s="204">
        <f t="shared" si="34"/>
        <v>0</v>
      </c>
      <c r="BF178" s="204">
        <f t="shared" si="35"/>
        <v>0</v>
      </c>
      <c r="BG178" s="204">
        <f t="shared" si="36"/>
        <v>0</v>
      </c>
      <c r="BH178" s="204">
        <f t="shared" si="37"/>
        <v>0</v>
      </c>
      <c r="BI178" s="204">
        <f t="shared" si="38"/>
        <v>0</v>
      </c>
      <c r="BJ178" s="24" t="s">
        <v>24</v>
      </c>
      <c r="BK178" s="204">
        <f t="shared" si="39"/>
        <v>0</v>
      </c>
      <c r="BL178" s="24" t="s">
        <v>269</v>
      </c>
      <c r="BM178" s="24" t="s">
        <v>3531</v>
      </c>
    </row>
    <row r="179" spans="2:65" s="1" customFormat="1" ht="31.5" customHeight="1">
      <c r="B179" s="41"/>
      <c r="C179" s="193" t="s">
        <v>548</v>
      </c>
      <c r="D179" s="193" t="s">
        <v>176</v>
      </c>
      <c r="E179" s="194" t="s">
        <v>3532</v>
      </c>
      <c r="F179" s="195" t="s">
        <v>3533</v>
      </c>
      <c r="G179" s="196" t="s">
        <v>179</v>
      </c>
      <c r="H179" s="197">
        <v>8</v>
      </c>
      <c r="I179" s="198"/>
      <c r="J179" s="199">
        <f t="shared" si="30"/>
        <v>0</v>
      </c>
      <c r="K179" s="195" t="s">
        <v>22</v>
      </c>
      <c r="L179" s="61"/>
      <c r="M179" s="200" t="s">
        <v>22</v>
      </c>
      <c r="N179" s="201" t="s">
        <v>48</v>
      </c>
      <c r="O179" s="42"/>
      <c r="P179" s="202">
        <f t="shared" si="31"/>
        <v>0</v>
      </c>
      <c r="Q179" s="202">
        <v>0</v>
      </c>
      <c r="R179" s="202">
        <f t="shared" si="32"/>
        <v>0</v>
      </c>
      <c r="S179" s="202">
        <v>0</v>
      </c>
      <c r="T179" s="203">
        <f t="shared" si="33"/>
        <v>0</v>
      </c>
      <c r="AR179" s="24" t="s">
        <v>269</v>
      </c>
      <c r="AT179" s="24" t="s">
        <v>176</v>
      </c>
      <c r="AU179" s="24" t="s">
        <v>86</v>
      </c>
      <c r="AY179" s="24" t="s">
        <v>174</v>
      </c>
      <c r="BE179" s="204">
        <f t="shared" si="34"/>
        <v>0</v>
      </c>
      <c r="BF179" s="204">
        <f t="shared" si="35"/>
        <v>0</v>
      </c>
      <c r="BG179" s="204">
        <f t="shared" si="36"/>
        <v>0</v>
      </c>
      <c r="BH179" s="204">
        <f t="shared" si="37"/>
        <v>0</v>
      </c>
      <c r="BI179" s="204">
        <f t="shared" si="38"/>
        <v>0</v>
      </c>
      <c r="BJ179" s="24" t="s">
        <v>24</v>
      </c>
      <c r="BK179" s="204">
        <f t="shared" si="39"/>
        <v>0</v>
      </c>
      <c r="BL179" s="24" t="s">
        <v>269</v>
      </c>
      <c r="BM179" s="24" t="s">
        <v>3534</v>
      </c>
    </row>
    <row r="180" spans="2:65" s="1" customFormat="1" ht="22.5" customHeight="1">
      <c r="B180" s="41"/>
      <c r="C180" s="245" t="s">
        <v>562</v>
      </c>
      <c r="D180" s="245" t="s">
        <v>253</v>
      </c>
      <c r="E180" s="246" t="s">
        <v>3535</v>
      </c>
      <c r="F180" s="247" t="s">
        <v>3536</v>
      </c>
      <c r="G180" s="248" t="s">
        <v>179</v>
      </c>
      <c r="H180" s="249">
        <v>8</v>
      </c>
      <c r="I180" s="250"/>
      <c r="J180" s="251">
        <f t="shared" si="30"/>
        <v>0</v>
      </c>
      <c r="K180" s="247" t="s">
        <v>180</v>
      </c>
      <c r="L180" s="252"/>
      <c r="M180" s="253" t="s">
        <v>22</v>
      </c>
      <c r="N180" s="254" t="s">
        <v>48</v>
      </c>
      <c r="O180" s="42"/>
      <c r="P180" s="202">
        <f t="shared" si="31"/>
        <v>0</v>
      </c>
      <c r="Q180" s="202">
        <v>1.2999999999999999E-4</v>
      </c>
      <c r="R180" s="202">
        <f t="shared" si="32"/>
        <v>1.0399999999999999E-3</v>
      </c>
      <c r="S180" s="202">
        <v>0</v>
      </c>
      <c r="T180" s="203">
        <f t="shared" si="33"/>
        <v>0</v>
      </c>
      <c r="AR180" s="24" t="s">
        <v>385</v>
      </c>
      <c r="AT180" s="24" t="s">
        <v>253</v>
      </c>
      <c r="AU180" s="24" t="s">
        <v>86</v>
      </c>
      <c r="AY180" s="24" t="s">
        <v>174</v>
      </c>
      <c r="BE180" s="204">
        <f t="shared" si="34"/>
        <v>0</v>
      </c>
      <c r="BF180" s="204">
        <f t="shared" si="35"/>
        <v>0</v>
      </c>
      <c r="BG180" s="204">
        <f t="shared" si="36"/>
        <v>0</v>
      </c>
      <c r="BH180" s="204">
        <f t="shared" si="37"/>
        <v>0</v>
      </c>
      <c r="BI180" s="204">
        <f t="shared" si="38"/>
        <v>0</v>
      </c>
      <c r="BJ180" s="24" t="s">
        <v>24</v>
      </c>
      <c r="BK180" s="204">
        <f t="shared" si="39"/>
        <v>0</v>
      </c>
      <c r="BL180" s="24" t="s">
        <v>269</v>
      </c>
      <c r="BM180" s="24" t="s">
        <v>3537</v>
      </c>
    </row>
    <row r="181" spans="2:65" s="1" customFormat="1" ht="44.25" customHeight="1">
      <c r="B181" s="41"/>
      <c r="C181" s="193" t="s">
        <v>569</v>
      </c>
      <c r="D181" s="193" t="s">
        <v>176</v>
      </c>
      <c r="E181" s="194" t="s">
        <v>3538</v>
      </c>
      <c r="F181" s="195" t="s">
        <v>3539</v>
      </c>
      <c r="G181" s="196" t="s">
        <v>179</v>
      </c>
      <c r="H181" s="197">
        <v>14</v>
      </c>
      <c r="I181" s="198"/>
      <c r="J181" s="199">
        <f t="shared" si="30"/>
        <v>0</v>
      </c>
      <c r="K181" s="195" t="s">
        <v>22</v>
      </c>
      <c r="L181" s="61"/>
      <c r="M181" s="200" t="s">
        <v>22</v>
      </c>
      <c r="N181" s="201" t="s">
        <v>48</v>
      </c>
      <c r="O181" s="42"/>
      <c r="P181" s="202">
        <f t="shared" si="31"/>
        <v>0</v>
      </c>
      <c r="Q181" s="202">
        <v>0</v>
      </c>
      <c r="R181" s="202">
        <f t="shared" si="32"/>
        <v>0</v>
      </c>
      <c r="S181" s="202">
        <v>0</v>
      </c>
      <c r="T181" s="203">
        <f t="shared" si="33"/>
        <v>0</v>
      </c>
      <c r="AR181" s="24" t="s">
        <v>269</v>
      </c>
      <c r="AT181" s="24" t="s">
        <v>176</v>
      </c>
      <c r="AU181" s="24" t="s">
        <v>86</v>
      </c>
      <c r="AY181" s="24" t="s">
        <v>174</v>
      </c>
      <c r="BE181" s="204">
        <f t="shared" si="34"/>
        <v>0</v>
      </c>
      <c r="BF181" s="204">
        <f t="shared" si="35"/>
        <v>0</v>
      </c>
      <c r="BG181" s="204">
        <f t="shared" si="36"/>
        <v>0</v>
      </c>
      <c r="BH181" s="204">
        <f t="shared" si="37"/>
        <v>0</v>
      </c>
      <c r="BI181" s="204">
        <f t="shared" si="38"/>
        <v>0</v>
      </c>
      <c r="BJ181" s="24" t="s">
        <v>24</v>
      </c>
      <c r="BK181" s="204">
        <f t="shared" si="39"/>
        <v>0</v>
      </c>
      <c r="BL181" s="24" t="s">
        <v>269</v>
      </c>
      <c r="BM181" s="24" t="s">
        <v>3540</v>
      </c>
    </row>
    <row r="182" spans="2:65" s="1" customFormat="1" ht="22.5" customHeight="1">
      <c r="B182" s="41"/>
      <c r="C182" s="245" t="s">
        <v>575</v>
      </c>
      <c r="D182" s="245" t="s">
        <v>253</v>
      </c>
      <c r="E182" s="246" t="s">
        <v>3541</v>
      </c>
      <c r="F182" s="247" t="s">
        <v>3542</v>
      </c>
      <c r="G182" s="248" t="s">
        <v>179</v>
      </c>
      <c r="H182" s="249">
        <v>6</v>
      </c>
      <c r="I182" s="250"/>
      <c r="J182" s="251">
        <f t="shared" si="30"/>
        <v>0</v>
      </c>
      <c r="K182" s="247" t="s">
        <v>22</v>
      </c>
      <c r="L182" s="252"/>
      <c r="M182" s="253" t="s">
        <v>22</v>
      </c>
      <c r="N182" s="254" t="s">
        <v>48</v>
      </c>
      <c r="O182" s="42"/>
      <c r="P182" s="202">
        <f t="shared" si="31"/>
        <v>0</v>
      </c>
      <c r="Q182" s="202">
        <v>5.5999999999999995E-4</v>
      </c>
      <c r="R182" s="202">
        <f t="shared" si="32"/>
        <v>3.3599999999999997E-3</v>
      </c>
      <c r="S182" s="202">
        <v>0</v>
      </c>
      <c r="T182" s="203">
        <f t="shared" si="33"/>
        <v>0</v>
      </c>
      <c r="AR182" s="24" t="s">
        <v>385</v>
      </c>
      <c r="AT182" s="24" t="s">
        <v>253</v>
      </c>
      <c r="AU182" s="24" t="s">
        <v>86</v>
      </c>
      <c r="AY182" s="24" t="s">
        <v>174</v>
      </c>
      <c r="BE182" s="204">
        <f t="shared" si="34"/>
        <v>0</v>
      </c>
      <c r="BF182" s="204">
        <f t="shared" si="35"/>
        <v>0</v>
      </c>
      <c r="BG182" s="204">
        <f t="shared" si="36"/>
        <v>0</v>
      </c>
      <c r="BH182" s="204">
        <f t="shared" si="37"/>
        <v>0</v>
      </c>
      <c r="BI182" s="204">
        <f t="shared" si="38"/>
        <v>0</v>
      </c>
      <c r="BJ182" s="24" t="s">
        <v>24</v>
      </c>
      <c r="BK182" s="204">
        <f t="shared" si="39"/>
        <v>0</v>
      </c>
      <c r="BL182" s="24" t="s">
        <v>269</v>
      </c>
      <c r="BM182" s="24" t="s">
        <v>3543</v>
      </c>
    </row>
    <row r="183" spans="2:65" s="1" customFormat="1" ht="22.5" customHeight="1">
      <c r="B183" s="41"/>
      <c r="C183" s="245" t="s">
        <v>582</v>
      </c>
      <c r="D183" s="245" t="s">
        <v>253</v>
      </c>
      <c r="E183" s="246" t="s">
        <v>3544</v>
      </c>
      <c r="F183" s="247" t="s">
        <v>3545</v>
      </c>
      <c r="G183" s="248" t="s">
        <v>179</v>
      </c>
      <c r="H183" s="249">
        <v>4</v>
      </c>
      <c r="I183" s="250"/>
      <c r="J183" s="251">
        <f t="shared" si="30"/>
        <v>0</v>
      </c>
      <c r="K183" s="247" t="s">
        <v>22</v>
      </c>
      <c r="L183" s="252"/>
      <c r="M183" s="253" t="s">
        <v>22</v>
      </c>
      <c r="N183" s="254" t="s">
        <v>48</v>
      </c>
      <c r="O183" s="42"/>
      <c r="P183" s="202">
        <f t="shared" si="31"/>
        <v>0</v>
      </c>
      <c r="Q183" s="202">
        <v>5.5999999999999995E-4</v>
      </c>
      <c r="R183" s="202">
        <f t="shared" si="32"/>
        <v>2.2399999999999998E-3</v>
      </c>
      <c r="S183" s="202">
        <v>0</v>
      </c>
      <c r="T183" s="203">
        <f t="shared" si="33"/>
        <v>0</v>
      </c>
      <c r="AR183" s="24" t="s">
        <v>385</v>
      </c>
      <c r="AT183" s="24" t="s">
        <v>253</v>
      </c>
      <c r="AU183" s="24" t="s">
        <v>86</v>
      </c>
      <c r="AY183" s="24" t="s">
        <v>174</v>
      </c>
      <c r="BE183" s="204">
        <f t="shared" si="34"/>
        <v>0</v>
      </c>
      <c r="BF183" s="204">
        <f t="shared" si="35"/>
        <v>0</v>
      </c>
      <c r="BG183" s="204">
        <f t="shared" si="36"/>
        <v>0</v>
      </c>
      <c r="BH183" s="204">
        <f t="shared" si="37"/>
        <v>0</v>
      </c>
      <c r="BI183" s="204">
        <f t="shared" si="38"/>
        <v>0</v>
      </c>
      <c r="BJ183" s="24" t="s">
        <v>24</v>
      </c>
      <c r="BK183" s="204">
        <f t="shared" si="39"/>
        <v>0</v>
      </c>
      <c r="BL183" s="24" t="s">
        <v>269</v>
      </c>
      <c r="BM183" s="24" t="s">
        <v>3546</v>
      </c>
    </row>
    <row r="184" spans="2:65" s="1" customFormat="1" ht="22.5" customHeight="1">
      <c r="B184" s="41"/>
      <c r="C184" s="245" t="s">
        <v>590</v>
      </c>
      <c r="D184" s="245" t="s">
        <v>253</v>
      </c>
      <c r="E184" s="246" t="s">
        <v>3547</v>
      </c>
      <c r="F184" s="247" t="s">
        <v>3548</v>
      </c>
      <c r="G184" s="248" t="s">
        <v>22</v>
      </c>
      <c r="H184" s="249">
        <v>4</v>
      </c>
      <c r="I184" s="250"/>
      <c r="J184" s="251">
        <f t="shared" si="30"/>
        <v>0</v>
      </c>
      <c r="K184" s="247" t="s">
        <v>22</v>
      </c>
      <c r="L184" s="252"/>
      <c r="M184" s="253" t="s">
        <v>22</v>
      </c>
      <c r="N184" s="254" t="s">
        <v>48</v>
      </c>
      <c r="O184" s="42"/>
      <c r="P184" s="202">
        <f t="shared" si="31"/>
        <v>0</v>
      </c>
      <c r="Q184" s="202">
        <v>0</v>
      </c>
      <c r="R184" s="202">
        <f t="shared" si="32"/>
        <v>0</v>
      </c>
      <c r="S184" s="202">
        <v>0</v>
      </c>
      <c r="T184" s="203">
        <f t="shared" si="33"/>
        <v>0</v>
      </c>
      <c r="AR184" s="24" t="s">
        <v>385</v>
      </c>
      <c r="AT184" s="24" t="s">
        <v>253</v>
      </c>
      <c r="AU184" s="24" t="s">
        <v>86</v>
      </c>
      <c r="AY184" s="24" t="s">
        <v>174</v>
      </c>
      <c r="BE184" s="204">
        <f t="shared" si="34"/>
        <v>0</v>
      </c>
      <c r="BF184" s="204">
        <f t="shared" si="35"/>
        <v>0</v>
      </c>
      <c r="BG184" s="204">
        <f t="shared" si="36"/>
        <v>0</v>
      </c>
      <c r="BH184" s="204">
        <f t="shared" si="37"/>
        <v>0</v>
      </c>
      <c r="BI184" s="204">
        <f t="shared" si="38"/>
        <v>0</v>
      </c>
      <c r="BJ184" s="24" t="s">
        <v>24</v>
      </c>
      <c r="BK184" s="204">
        <f t="shared" si="39"/>
        <v>0</v>
      </c>
      <c r="BL184" s="24" t="s">
        <v>269</v>
      </c>
      <c r="BM184" s="24" t="s">
        <v>3549</v>
      </c>
    </row>
    <row r="185" spans="2:65" s="1" customFormat="1" ht="31.5" customHeight="1">
      <c r="B185" s="41"/>
      <c r="C185" s="193" t="s">
        <v>598</v>
      </c>
      <c r="D185" s="193" t="s">
        <v>176</v>
      </c>
      <c r="E185" s="194" t="s">
        <v>3550</v>
      </c>
      <c r="F185" s="195" t="s">
        <v>3551</v>
      </c>
      <c r="G185" s="196" t="s">
        <v>179</v>
      </c>
      <c r="H185" s="197">
        <v>9</v>
      </c>
      <c r="I185" s="198"/>
      <c r="J185" s="199">
        <f t="shared" si="30"/>
        <v>0</v>
      </c>
      <c r="K185" s="195" t="s">
        <v>22</v>
      </c>
      <c r="L185" s="61"/>
      <c r="M185" s="200" t="s">
        <v>22</v>
      </c>
      <c r="N185" s="201" t="s">
        <v>48</v>
      </c>
      <c r="O185" s="42"/>
      <c r="P185" s="202">
        <f t="shared" si="31"/>
        <v>0</v>
      </c>
      <c r="Q185" s="202">
        <v>0</v>
      </c>
      <c r="R185" s="202">
        <f t="shared" si="32"/>
        <v>0</v>
      </c>
      <c r="S185" s="202">
        <v>0</v>
      </c>
      <c r="T185" s="203">
        <f t="shared" si="33"/>
        <v>0</v>
      </c>
      <c r="AR185" s="24" t="s">
        <v>269</v>
      </c>
      <c r="AT185" s="24" t="s">
        <v>176</v>
      </c>
      <c r="AU185" s="24" t="s">
        <v>86</v>
      </c>
      <c r="AY185" s="24" t="s">
        <v>174</v>
      </c>
      <c r="BE185" s="204">
        <f t="shared" si="34"/>
        <v>0</v>
      </c>
      <c r="BF185" s="204">
        <f t="shared" si="35"/>
        <v>0</v>
      </c>
      <c r="BG185" s="204">
        <f t="shared" si="36"/>
        <v>0</v>
      </c>
      <c r="BH185" s="204">
        <f t="shared" si="37"/>
        <v>0</v>
      </c>
      <c r="BI185" s="204">
        <f t="shared" si="38"/>
        <v>0</v>
      </c>
      <c r="BJ185" s="24" t="s">
        <v>24</v>
      </c>
      <c r="BK185" s="204">
        <f t="shared" si="39"/>
        <v>0</v>
      </c>
      <c r="BL185" s="24" t="s">
        <v>269</v>
      </c>
      <c r="BM185" s="24" t="s">
        <v>3552</v>
      </c>
    </row>
    <row r="186" spans="2:65" s="1" customFormat="1" ht="44.25" customHeight="1">
      <c r="B186" s="41"/>
      <c r="C186" s="245" t="s">
        <v>602</v>
      </c>
      <c r="D186" s="245" t="s">
        <v>253</v>
      </c>
      <c r="E186" s="246" t="s">
        <v>3553</v>
      </c>
      <c r="F186" s="247" t="s">
        <v>3554</v>
      </c>
      <c r="G186" s="248" t="s">
        <v>179</v>
      </c>
      <c r="H186" s="249">
        <v>9</v>
      </c>
      <c r="I186" s="250"/>
      <c r="J186" s="251">
        <f t="shared" si="30"/>
        <v>0</v>
      </c>
      <c r="K186" s="247" t="s">
        <v>22</v>
      </c>
      <c r="L186" s="252"/>
      <c r="M186" s="253" t="s">
        <v>22</v>
      </c>
      <c r="N186" s="254" t="s">
        <v>48</v>
      </c>
      <c r="O186" s="42"/>
      <c r="P186" s="202">
        <f t="shared" si="31"/>
        <v>0</v>
      </c>
      <c r="Q186" s="202">
        <v>2.4000000000000001E-4</v>
      </c>
      <c r="R186" s="202">
        <f t="shared" si="32"/>
        <v>2.16E-3</v>
      </c>
      <c r="S186" s="202">
        <v>0</v>
      </c>
      <c r="T186" s="203">
        <f t="shared" si="33"/>
        <v>0</v>
      </c>
      <c r="AR186" s="24" t="s">
        <v>385</v>
      </c>
      <c r="AT186" s="24" t="s">
        <v>253</v>
      </c>
      <c r="AU186" s="24" t="s">
        <v>86</v>
      </c>
      <c r="AY186" s="24" t="s">
        <v>174</v>
      </c>
      <c r="BE186" s="204">
        <f t="shared" si="34"/>
        <v>0</v>
      </c>
      <c r="BF186" s="204">
        <f t="shared" si="35"/>
        <v>0</v>
      </c>
      <c r="BG186" s="204">
        <f t="shared" si="36"/>
        <v>0</v>
      </c>
      <c r="BH186" s="204">
        <f t="shared" si="37"/>
        <v>0</v>
      </c>
      <c r="BI186" s="204">
        <f t="shared" si="38"/>
        <v>0</v>
      </c>
      <c r="BJ186" s="24" t="s">
        <v>24</v>
      </c>
      <c r="BK186" s="204">
        <f t="shared" si="39"/>
        <v>0</v>
      </c>
      <c r="BL186" s="24" t="s">
        <v>269</v>
      </c>
      <c r="BM186" s="24" t="s">
        <v>3555</v>
      </c>
    </row>
    <row r="187" spans="2:65" s="1" customFormat="1" ht="22.5" customHeight="1">
      <c r="B187" s="41"/>
      <c r="C187" s="193" t="s">
        <v>606</v>
      </c>
      <c r="D187" s="193" t="s">
        <v>176</v>
      </c>
      <c r="E187" s="194" t="s">
        <v>3556</v>
      </c>
      <c r="F187" s="195" t="s">
        <v>3557</v>
      </c>
      <c r="G187" s="196" t="s">
        <v>179</v>
      </c>
      <c r="H187" s="197">
        <v>4</v>
      </c>
      <c r="I187" s="198"/>
      <c r="J187" s="199">
        <f t="shared" si="30"/>
        <v>0</v>
      </c>
      <c r="K187" s="195" t="s">
        <v>180</v>
      </c>
      <c r="L187" s="61"/>
      <c r="M187" s="200" t="s">
        <v>22</v>
      </c>
      <c r="N187" s="201" t="s">
        <v>48</v>
      </c>
      <c r="O187" s="42"/>
      <c r="P187" s="202">
        <f t="shared" si="31"/>
        <v>0</v>
      </c>
      <c r="Q187" s="202">
        <v>0</v>
      </c>
      <c r="R187" s="202">
        <f t="shared" si="32"/>
        <v>0</v>
      </c>
      <c r="S187" s="202">
        <v>0</v>
      </c>
      <c r="T187" s="203">
        <f t="shared" si="33"/>
        <v>0</v>
      </c>
      <c r="AR187" s="24" t="s">
        <v>269</v>
      </c>
      <c r="AT187" s="24" t="s">
        <v>176</v>
      </c>
      <c r="AU187" s="24" t="s">
        <v>86</v>
      </c>
      <c r="AY187" s="24" t="s">
        <v>174</v>
      </c>
      <c r="BE187" s="204">
        <f t="shared" si="34"/>
        <v>0</v>
      </c>
      <c r="BF187" s="204">
        <f t="shared" si="35"/>
        <v>0</v>
      </c>
      <c r="BG187" s="204">
        <f t="shared" si="36"/>
        <v>0</v>
      </c>
      <c r="BH187" s="204">
        <f t="shared" si="37"/>
        <v>0</v>
      </c>
      <c r="BI187" s="204">
        <f t="shared" si="38"/>
        <v>0</v>
      </c>
      <c r="BJ187" s="24" t="s">
        <v>24</v>
      </c>
      <c r="BK187" s="204">
        <f t="shared" si="39"/>
        <v>0</v>
      </c>
      <c r="BL187" s="24" t="s">
        <v>269</v>
      </c>
      <c r="BM187" s="24" t="s">
        <v>3558</v>
      </c>
    </row>
    <row r="188" spans="2:65" s="1" customFormat="1" ht="22.5" customHeight="1">
      <c r="B188" s="41"/>
      <c r="C188" s="245" t="s">
        <v>610</v>
      </c>
      <c r="D188" s="245" t="s">
        <v>253</v>
      </c>
      <c r="E188" s="246" t="s">
        <v>3559</v>
      </c>
      <c r="F188" s="247" t="s">
        <v>3560</v>
      </c>
      <c r="G188" s="248" t="s">
        <v>179</v>
      </c>
      <c r="H188" s="249">
        <v>4</v>
      </c>
      <c r="I188" s="250"/>
      <c r="J188" s="251">
        <f t="shared" si="30"/>
        <v>0</v>
      </c>
      <c r="K188" s="247" t="s">
        <v>22</v>
      </c>
      <c r="L188" s="252"/>
      <c r="M188" s="253" t="s">
        <v>22</v>
      </c>
      <c r="N188" s="254" t="s">
        <v>48</v>
      </c>
      <c r="O188" s="42"/>
      <c r="P188" s="202">
        <f t="shared" si="31"/>
        <v>0</v>
      </c>
      <c r="Q188" s="202">
        <v>6.9999999999999994E-5</v>
      </c>
      <c r="R188" s="202">
        <f t="shared" si="32"/>
        <v>2.7999999999999998E-4</v>
      </c>
      <c r="S188" s="202">
        <v>0</v>
      </c>
      <c r="T188" s="203">
        <f t="shared" si="33"/>
        <v>0</v>
      </c>
      <c r="AR188" s="24" t="s">
        <v>385</v>
      </c>
      <c r="AT188" s="24" t="s">
        <v>253</v>
      </c>
      <c r="AU188" s="24" t="s">
        <v>86</v>
      </c>
      <c r="AY188" s="24" t="s">
        <v>174</v>
      </c>
      <c r="BE188" s="204">
        <f t="shared" si="34"/>
        <v>0</v>
      </c>
      <c r="BF188" s="204">
        <f t="shared" si="35"/>
        <v>0</v>
      </c>
      <c r="BG188" s="204">
        <f t="shared" si="36"/>
        <v>0</v>
      </c>
      <c r="BH188" s="204">
        <f t="shared" si="37"/>
        <v>0</v>
      </c>
      <c r="BI188" s="204">
        <f t="shared" si="38"/>
        <v>0</v>
      </c>
      <c r="BJ188" s="24" t="s">
        <v>24</v>
      </c>
      <c r="BK188" s="204">
        <f t="shared" si="39"/>
        <v>0</v>
      </c>
      <c r="BL188" s="24" t="s">
        <v>269</v>
      </c>
      <c r="BM188" s="24" t="s">
        <v>3561</v>
      </c>
    </row>
    <row r="189" spans="2:65" s="1" customFormat="1" ht="44.25" customHeight="1">
      <c r="B189" s="41"/>
      <c r="C189" s="245" t="s">
        <v>616</v>
      </c>
      <c r="D189" s="245" t="s">
        <v>253</v>
      </c>
      <c r="E189" s="246" t="s">
        <v>3562</v>
      </c>
      <c r="F189" s="247" t="s">
        <v>3563</v>
      </c>
      <c r="G189" s="248" t="s">
        <v>179</v>
      </c>
      <c r="H189" s="249">
        <v>4</v>
      </c>
      <c r="I189" s="250"/>
      <c r="J189" s="251">
        <f t="shared" si="30"/>
        <v>0</v>
      </c>
      <c r="K189" s="247" t="s">
        <v>22</v>
      </c>
      <c r="L189" s="252"/>
      <c r="M189" s="253" t="s">
        <v>22</v>
      </c>
      <c r="N189" s="254" t="s">
        <v>48</v>
      </c>
      <c r="O189" s="42"/>
      <c r="P189" s="202">
        <f t="shared" si="31"/>
        <v>0</v>
      </c>
      <c r="Q189" s="202">
        <v>0</v>
      </c>
      <c r="R189" s="202">
        <f t="shared" si="32"/>
        <v>0</v>
      </c>
      <c r="S189" s="202">
        <v>0</v>
      </c>
      <c r="T189" s="203">
        <f t="shared" si="33"/>
        <v>0</v>
      </c>
      <c r="AR189" s="24" t="s">
        <v>385</v>
      </c>
      <c r="AT189" s="24" t="s">
        <v>253</v>
      </c>
      <c r="AU189" s="24" t="s">
        <v>86</v>
      </c>
      <c r="AY189" s="24" t="s">
        <v>174</v>
      </c>
      <c r="BE189" s="204">
        <f t="shared" si="34"/>
        <v>0</v>
      </c>
      <c r="BF189" s="204">
        <f t="shared" si="35"/>
        <v>0</v>
      </c>
      <c r="BG189" s="204">
        <f t="shared" si="36"/>
        <v>0</v>
      </c>
      <c r="BH189" s="204">
        <f t="shared" si="37"/>
        <v>0</v>
      </c>
      <c r="BI189" s="204">
        <f t="shared" si="38"/>
        <v>0</v>
      </c>
      <c r="BJ189" s="24" t="s">
        <v>24</v>
      </c>
      <c r="BK189" s="204">
        <f t="shared" si="39"/>
        <v>0</v>
      </c>
      <c r="BL189" s="24" t="s">
        <v>269</v>
      </c>
      <c r="BM189" s="24" t="s">
        <v>3564</v>
      </c>
    </row>
    <row r="190" spans="2:65" s="1" customFormat="1" ht="27">
      <c r="B190" s="41"/>
      <c r="C190" s="63"/>
      <c r="D190" s="230" t="s">
        <v>237</v>
      </c>
      <c r="E190" s="63"/>
      <c r="F190" s="243" t="s">
        <v>3565</v>
      </c>
      <c r="G190" s="63"/>
      <c r="H190" s="63"/>
      <c r="I190" s="163"/>
      <c r="J190" s="63"/>
      <c r="K190" s="63"/>
      <c r="L190" s="61"/>
      <c r="M190" s="244"/>
      <c r="N190" s="42"/>
      <c r="O190" s="42"/>
      <c r="P190" s="42"/>
      <c r="Q190" s="42"/>
      <c r="R190" s="42"/>
      <c r="S190" s="42"/>
      <c r="T190" s="78"/>
      <c r="AT190" s="24" t="s">
        <v>237</v>
      </c>
      <c r="AU190" s="24" t="s">
        <v>86</v>
      </c>
    </row>
    <row r="191" spans="2:65" s="1" customFormat="1" ht="44.25" customHeight="1">
      <c r="B191" s="41"/>
      <c r="C191" s="245" t="s">
        <v>622</v>
      </c>
      <c r="D191" s="245" t="s">
        <v>253</v>
      </c>
      <c r="E191" s="246" t="s">
        <v>3566</v>
      </c>
      <c r="F191" s="247" t="s">
        <v>3519</v>
      </c>
      <c r="G191" s="248" t="s">
        <v>179</v>
      </c>
      <c r="H191" s="249">
        <v>4</v>
      </c>
      <c r="I191" s="250"/>
      <c r="J191" s="251">
        <f>ROUND(I191*H191,2)</f>
        <v>0</v>
      </c>
      <c r="K191" s="247" t="s">
        <v>22</v>
      </c>
      <c r="L191" s="252"/>
      <c r="M191" s="253" t="s">
        <v>22</v>
      </c>
      <c r="N191" s="254" t="s">
        <v>48</v>
      </c>
      <c r="O191" s="42"/>
      <c r="P191" s="202">
        <f>O191*H191</f>
        <v>0</v>
      </c>
      <c r="Q191" s="202">
        <v>5.0000000000000002E-5</v>
      </c>
      <c r="R191" s="202">
        <f>Q191*H191</f>
        <v>2.0000000000000001E-4</v>
      </c>
      <c r="S191" s="202">
        <v>0</v>
      </c>
      <c r="T191" s="203">
        <f>S191*H191</f>
        <v>0</v>
      </c>
      <c r="AR191" s="24" t="s">
        <v>385</v>
      </c>
      <c r="AT191" s="24" t="s">
        <v>253</v>
      </c>
      <c r="AU191" s="24" t="s">
        <v>86</v>
      </c>
      <c r="AY191" s="24" t="s">
        <v>174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24</v>
      </c>
      <c r="BK191" s="204">
        <f>ROUND(I191*H191,2)</f>
        <v>0</v>
      </c>
      <c r="BL191" s="24" t="s">
        <v>269</v>
      </c>
      <c r="BM191" s="24" t="s">
        <v>3567</v>
      </c>
    </row>
    <row r="192" spans="2:65" s="1" customFormat="1" ht="31.5" customHeight="1">
      <c r="B192" s="41"/>
      <c r="C192" s="193" t="s">
        <v>628</v>
      </c>
      <c r="D192" s="193" t="s">
        <v>176</v>
      </c>
      <c r="E192" s="194" t="s">
        <v>3568</v>
      </c>
      <c r="F192" s="195" t="s">
        <v>3569</v>
      </c>
      <c r="G192" s="196" t="s">
        <v>179</v>
      </c>
      <c r="H192" s="197">
        <v>6</v>
      </c>
      <c r="I192" s="198"/>
      <c r="J192" s="199">
        <f>ROUND(I192*H192,2)</f>
        <v>0</v>
      </c>
      <c r="K192" s="195" t="s">
        <v>180</v>
      </c>
      <c r="L192" s="61"/>
      <c r="M192" s="200" t="s">
        <v>22</v>
      </c>
      <c r="N192" s="201" t="s">
        <v>48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269</v>
      </c>
      <c r="AT192" s="24" t="s">
        <v>176</v>
      </c>
      <c r="AU192" s="24" t="s">
        <v>86</v>
      </c>
      <c r="AY192" s="24" t="s">
        <v>174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24</v>
      </c>
      <c r="BK192" s="204">
        <f>ROUND(I192*H192,2)</f>
        <v>0</v>
      </c>
      <c r="BL192" s="24" t="s">
        <v>269</v>
      </c>
      <c r="BM192" s="24" t="s">
        <v>3570</v>
      </c>
    </row>
    <row r="193" spans="2:65" s="1" customFormat="1" ht="44.25" customHeight="1">
      <c r="B193" s="41"/>
      <c r="C193" s="245" t="s">
        <v>635</v>
      </c>
      <c r="D193" s="245" t="s">
        <v>253</v>
      </c>
      <c r="E193" s="246" t="s">
        <v>3571</v>
      </c>
      <c r="F193" s="247" t="s">
        <v>3563</v>
      </c>
      <c r="G193" s="248" t="s">
        <v>179</v>
      </c>
      <c r="H193" s="249">
        <v>6</v>
      </c>
      <c r="I193" s="250"/>
      <c r="J193" s="251">
        <f>ROUND(I193*H193,2)</f>
        <v>0</v>
      </c>
      <c r="K193" s="247" t="s">
        <v>22</v>
      </c>
      <c r="L193" s="252"/>
      <c r="M193" s="253" t="s">
        <v>22</v>
      </c>
      <c r="N193" s="254" t="s">
        <v>48</v>
      </c>
      <c r="O193" s="4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4" t="s">
        <v>385</v>
      </c>
      <c r="AT193" s="24" t="s">
        <v>253</v>
      </c>
      <c r="AU193" s="24" t="s">
        <v>86</v>
      </c>
      <c r="AY193" s="24" t="s">
        <v>174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4" t="s">
        <v>24</v>
      </c>
      <c r="BK193" s="204">
        <f>ROUND(I193*H193,2)</f>
        <v>0</v>
      </c>
      <c r="BL193" s="24" t="s">
        <v>269</v>
      </c>
      <c r="BM193" s="24" t="s">
        <v>3572</v>
      </c>
    </row>
    <row r="194" spans="2:65" s="1" customFormat="1" ht="40.5">
      <c r="B194" s="41"/>
      <c r="C194" s="63"/>
      <c r="D194" s="230" t="s">
        <v>237</v>
      </c>
      <c r="E194" s="63"/>
      <c r="F194" s="243" t="s">
        <v>3573</v>
      </c>
      <c r="G194" s="63"/>
      <c r="H194" s="63"/>
      <c r="I194" s="163"/>
      <c r="J194" s="63"/>
      <c r="K194" s="63"/>
      <c r="L194" s="61"/>
      <c r="M194" s="244"/>
      <c r="N194" s="42"/>
      <c r="O194" s="42"/>
      <c r="P194" s="42"/>
      <c r="Q194" s="42"/>
      <c r="R194" s="42"/>
      <c r="S194" s="42"/>
      <c r="T194" s="78"/>
      <c r="AT194" s="24" t="s">
        <v>237</v>
      </c>
      <c r="AU194" s="24" t="s">
        <v>86</v>
      </c>
    </row>
    <row r="195" spans="2:65" s="1" customFormat="1" ht="31.5" customHeight="1">
      <c r="B195" s="41"/>
      <c r="C195" s="193" t="s">
        <v>643</v>
      </c>
      <c r="D195" s="193" t="s">
        <v>176</v>
      </c>
      <c r="E195" s="194" t="s">
        <v>3574</v>
      </c>
      <c r="F195" s="195" t="s">
        <v>3575</v>
      </c>
      <c r="G195" s="196" t="s">
        <v>179</v>
      </c>
      <c r="H195" s="197">
        <v>112</v>
      </c>
      <c r="I195" s="198"/>
      <c r="J195" s="199">
        <f t="shared" ref="J195:J201" si="40">ROUND(I195*H195,2)</f>
        <v>0</v>
      </c>
      <c r="K195" s="195" t="s">
        <v>180</v>
      </c>
      <c r="L195" s="61"/>
      <c r="M195" s="200" t="s">
        <v>22</v>
      </c>
      <c r="N195" s="201" t="s">
        <v>48</v>
      </c>
      <c r="O195" s="42"/>
      <c r="P195" s="202">
        <f t="shared" ref="P195:P201" si="41">O195*H195</f>
        <v>0</v>
      </c>
      <c r="Q195" s="202">
        <v>0</v>
      </c>
      <c r="R195" s="202">
        <f t="shared" ref="R195:R201" si="42">Q195*H195</f>
        <v>0</v>
      </c>
      <c r="S195" s="202">
        <v>0</v>
      </c>
      <c r="T195" s="203">
        <f t="shared" ref="T195:T201" si="43">S195*H195</f>
        <v>0</v>
      </c>
      <c r="AR195" s="24" t="s">
        <v>269</v>
      </c>
      <c r="AT195" s="24" t="s">
        <v>176</v>
      </c>
      <c r="AU195" s="24" t="s">
        <v>86</v>
      </c>
      <c r="AY195" s="24" t="s">
        <v>174</v>
      </c>
      <c r="BE195" s="204">
        <f t="shared" ref="BE195:BE201" si="44">IF(N195="základní",J195,0)</f>
        <v>0</v>
      </c>
      <c r="BF195" s="204">
        <f t="shared" ref="BF195:BF201" si="45">IF(N195="snížená",J195,0)</f>
        <v>0</v>
      </c>
      <c r="BG195" s="204">
        <f t="shared" ref="BG195:BG201" si="46">IF(N195="zákl. přenesená",J195,0)</f>
        <v>0</v>
      </c>
      <c r="BH195" s="204">
        <f t="shared" ref="BH195:BH201" si="47">IF(N195="sníž. přenesená",J195,0)</f>
        <v>0</v>
      </c>
      <c r="BI195" s="204">
        <f t="shared" ref="BI195:BI201" si="48">IF(N195="nulová",J195,0)</f>
        <v>0</v>
      </c>
      <c r="BJ195" s="24" t="s">
        <v>24</v>
      </c>
      <c r="BK195" s="204">
        <f t="shared" ref="BK195:BK201" si="49">ROUND(I195*H195,2)</f>
        <v>0</v>
      </c>
      <c r="BL195" s="24" t="s">
        <v>269</v>
      </c>
      <c r="BM195" s="24" t="s">
        <v>3576</v>
      </c>
    </row>
    <row r="196" spans="2:65" s="1" customFormat="1" ht="31.5" customHeight="1">
      <c r="B196" s="41"/>
      <c r="C196" s="245" t="s">
        <v>649</v>
      </c>
      <c r="D196" s="245" t="s">
        <v>253</v>
      </c>
      <c r="E196" s="246" t="s">
        <v>3577</v>
      </c>
      <c r="F196" s="247" t="s">
        <v>3578</v>
      </c>
      <c r="G196" s="248" t="s">
        <v>2583</v>
      </c>
      <c r="H196" s="249">
        <v>112</v>
      </c>
      <c r="I196" s="250"/>
      <c r="J196" s="251">
        <f t="shared" si="40"/>
        <v>0</v>
      </c>
      <c r="K196" s="247" t="s">
        <v>22</v>
      </c>
      <c r="L196" s="252"/>
      <c r="M196" s="253" t="s">
        <v>22</v>
      </c>
      <c r="N196" s="254" t="s">
        <v>48</v>
      </c>
      <c r="O196" s="42"/>
      <c r="P196" s="202">
        <f t="shared" si="41"/>
        <v>0</v>
      </c>
      <c r="Q196" s="202">
        <v>0</v>
      </c>
      <c r="R196" s="202">
        <f t="shared" si="42"/>
        <v>0</v>
      </c>
      <c r="S196" s="202">
        <v>0</v>
      </c>
      <c r="T196" s="203">
        <f t="shared" si="43"/>
        <v>0</v>
      </c>
      <c r="AR196" s="24" t="s">
        <v>385</v>
      </c>
      <c r="AT196" s="24" t="s">
        <v>253</v>
      </c>
      <c r="AU196" s="24" t="s">
        <v>86</v>
      </c>
      <c r="AY196" s="24" t="s">
        <v>174</v>
      </c>
      <c r="BE196" s="204">
        <f t="shared" si="44"/>
        <v>0</v>
      </c>
      <c r="BF196" s="204">
        <f t="shared" si="45"/>
        <v>0</v>
      </c>
      <c r="BG196" s="204">
        <f t="shared" si="46"/>
        <v>0</v>
      </c>
      <c r="BH196" s="204">
        <f t="shared" si="47"/>
        <v>0</v>
      </c>
      <c r="BI196" s="204">
        <f t="shared" si="48"/>
        <v>0</v>
      </c>
      <c r="BJ196" s="24" t="s">
        <v>24</v>
      </c>
      <c r="BK196" s="204">
        <f t="shared" si="49"/>
        <v>0</v>
      </c>
      <c r="BL196" s="24" t="s">
        <v>269</v>
      </c>
      <c r="BM196" s="24" t="s">
        <v>3579</v>
      </c>
    </row>
    <row r="197" spans="2:65" s="1" customFormat="1" ht="31.5" customHeight="1">
      <c r="B197" s="41"/>
      <c r="C197" s="245" t="s">
        <v>653</v>
      </c>
      <c r="D197" s="245" t="s">
        <v>253</v>
      </c>
      <c r="E197" s="246" t="s">
        <v>3580</v>
      </c>
      <c r="F197" s="247" t="s">
        <v>3581</v>
      </c>
      <c r="G197" s="248" t="s">
        <v>179</v>
      </c>
      <c r="H197" s="249">
        <v>188</v>
      </c>
      <c r="I197" s="250"/>
      <c r="J197" s="251">
        <f t="shared" si="40"/>
        <v>0</v>
      </c>
      <c r="K197" s="247" t="s">
        <v>180</v>
      </c>
      <c r="L197" s="252"/>
      <c r="M197" s="253" t="s">
        <v>22</v>
      </c>
      <c r="N197" s="254" t="s">
        <v>48</v>
      </c>
      <c r="O197" s="42"/>
      <c r="P197" s="202">
        <f t="shared" si="41"/>
        <v>0</v>
      </c>
      <c r="Q197" s="202">
        <v>5.0000000000000002E-5</v>
      </c>
      <c r="R197" s="202">
        <f t="shared" si="42"/>
        <v>9.4000000000000004E-3</v>
      </c>
      <c r="S197" s="202">
        <v>0</v>
      </c>
      <c r="T197" s="203">
        <f t="shared" si="43"/>
        <v>0</v>
      </c>
      <c r="AR197" s="24" t="s">
        <v>385</v>
      </c>
      <c r="AT197" s="24" t="s">
        <v>253</v>
      </c>
      <c r="AU197" s="24" t="s">
        <v>86</v>
      </c>
      <c r="AY197" s="24" t="s">
        <v>174</v>
      </c>
      <c r="BE197" s="204">
        <f t="shared" si="44"/>
        <v>0</v>
      </c>
      <c r="BF197" s="204">
        <f t="shared" si="45"/>
        <v>0</v>
      </c>
      <c r="BG197" s="204">
        <f t="shared" si="46"/>
        <v>0</v>
      </c>
      <c r="BH197" s="204">
        <f t="shared" si="47"/>
        <v>0</v>
      </c>
      <c r="BI197" s="204">
        <f t="shared" si="48"/>
        <v>0</v>
      </c>
      <c r="BJ197" s="24" t="s">
        <v>24</v>
      </c>
      <c r="BK197" s="204">
        <f t="shared" si="49"/>
        <v>0</v>
      </c>
      <c r="BL197" s="24" t="s">
        <v>269</v>
      </c>
      <c r="BM197" s="24" t="s">
        <v>3582</v>
      </c>
    </row>
    <row r="198" spans="2:65" s="1" customFormat="1" ht="31.5" customHeight="1">
      <c r="B198" s="41"/>
      <c r="C198" s="193" t="s">
        <v>658</v>
      </c>
      <c r="D198" s="193" t="s">
        <v>176</v>
      </c>
      <c r="E198" s="194" t="s">
        <v>3583</v>
      </c>
      <c r="F198" s="195" t="s">
        <v>3584</v>
      </c>
      <c r="G198" s="196" t="s">
        <v>179</v>
      </c>
      <c r="H198" s="197">
        <v>11</v>
      </c>
      <c r="I198" s="198"/>
      <c r="J198" s="199">
        <f t="shared" si="40"/>
        <v>0</v>
      </c>
      <c r="K198" s="195" t="s">
        <v>180</v>
      </c>
      <c r="L198" s="61"/>
      <c r="M198" s="200" t="s">
        <v>22</v>
      </c>
      <c r="N198" s="201" t="s">
        <v>48</v>
      </c>
      <c r="O198" s="42"/>
      <c r="P198" s="202">
        <f t="shared" si="41"/>
        <v>0</v>
      </c>
      <c r="Q198" s="202">
        <v>0</v>
      </c>
      <c r="R198" s="202">
        <f t="shared" si="42"/>
        <v>0</v>
      </c>
      <c r="S198" s="202">
        <v>0</v>
      </c>
      <c r="T198" s="203">
        <f t="shared" si="43"/>
        <v>0</v>
      </c>
      <c r="AR198" s="24" t="s">
        <v>269</v>
      </c>
      <c r="AT198" s="24" t="s">
        <v>176</v>
      </c>
      <c r="AU198" s="24" t="s">
        <v>86</v>
      </c>
      <c r="AY198" s="24" t="s">
        <v>174</v>
      </c>
      <c r="BE198" s="204">
        <f t="shared" si="44"/>
        <v>0</v>
      </c>
      <c r="BF198" s="204">
        <f t="shared" si="45"/>
        <v>0</v>
      </c>
      <c r="BG198" s="204">
        <f t="shared" si="46"/>
        <v>0</v>
      </c>
      <c r="BH198" s="204">
        <f t="shared" si="47"/>
        <v>0</v>
      </c>
      <c r="BI198" s="204">
        <f t="shared" si="48"/>
        <v>0</v>
      </c>
      <c r="BJ198" s="24" t="s">
        <v>24</v>
      </c>
      <c r="BK198" s="204">
        <f t="shared" si="49"/>
        <v>0</v>
      </c>
      <c r="BL198" s="24" t="s">
        <v>269</v>
      </c>
      <c r="BM198" s="24" t="s">
        <v>3585</v>
      </c>
    </row>
    <row r="199" spans="2:65" s="1" customFormat="1" ht="22.5" customHeight="1">
      <c r="B199" s="41"/>
      <c r="C199" s="245" t="s">
        <v>662</v>
      </c>
      <c r="D199" s="245" t="s">
        <v>253</v>
      </c>
      <c r="E199" s="246" t="s">
        <v>3586</v>
      </c>
      <c r="F199" s="247" t="s">
        <v>3587</v>
      </c>
      <c r="G199" s="248" t="s">
        <v>1427</v>
      </c>
      <c r="H199" s="249">
        <v>6</v>
      </c>
      <c r="I199" s="250"/>
      <c r="J199" s="251">
        <f t="shared" si="40"/>
        <v>0</v>
      </c>
      <c r="K199" s="247" t="s">
        <v>22</v>
      </c>
      <c r="L199" s="252"/>
      <c r="M199" s="253" t="s">
        <v>22</v>
      </c>
      <c r="N199" s="254" t="s">
        <v>48</v>
      </c>
      <c r="O199" s="42"/>
      <c r="P199" s="202">
        <f t="shared" si="41"/>
        <v>0</v>
      </c>
      <c r="Q199" s="202">
        <v>0</v>
      </c>
      <c r="R199" s="202">
        <f t="shared" si="42"/>
        <v>0</v>
      </c>
      <c r="S199" s="202">
        <v>0</v>
      </c>
      <c r="T199" s="203">
        <f t="shared" si="43"/>
        <v>0</v>
      </c>
      <c r="AR199" s="24" t="s">
        <v>385</v>
      </c>
      <c r="AT199" s="24" t="s">
        <v>253</v>
      </c>
      <c r="AU199" s="24" t="s">
        <v>86</v>
      </c>
      <c r="AY199" s="24" t="s">
        <v>174</v>
      </c>
      <c r="BE199" s="204">
        <f t="shared" si="44"/>
        <v>0</v>
      </c>
      <c r="BF199" s="204">
        <f t="shared" si="45"/>
        <v>0</v>
      </c>
      <c r="BG199" s="204">
        <f t="shared" si="46"/>
        <v>0</v>
      </c>
      <c r="BH199" s="204">
        <f t="shared" si="47"/>
        <v>0</v>
      </c>
      <c r="BI199" s="204">
        <f t="shared" si="48"/>
        <v>0</v>
      </c>
      <c r="BJ199" s="24" t="s">
        <v>24</v>
      </c>
      <c r="BK199" s="204">
        <f t="shared" si="49"/>
        <v>0</v>
      </c>
      <c r="BL199" s="24" t="s">
        <v>269</v>
      </c>
      <c r="BM199" s="24" t="s">
        <v>3588</v>
      </c>
    </row>
    <row r="200" spans="2:65" s="1" customFormat="1" ht="22.5" customHeight="1">
      <c r="B200" s="41"/>
      <c r="C200" s="245" t="s">
        <v>666</v>
      </c>
      <c r="D200" s="245" t="s">
        <v>253</v>
      </c>
      <c r="E200" s="246" t="s">
        <v>3589</v>
      </c>
      <c r="F200" s="247" t="s">
        <v>3590</v>
      </c>
      <c r="G200" s="248" t="s">
        <v>22</v>
      </c>
      <c r="H200" s="249">
        <v>5</v>
      </c>
      <c r="I200" s="250"/>
      <c r="J200" s="251">
        <f t="shared" si="40"/>
        <v>0</v>
      </c>
      <c r="K200" s="247" t="s">
        <v>22</v>
      </c>
      <c r="L200" s="252"/>
      <c r="M200" s="253" t="s">
        <v>22</v>
      </c>
      <c r="N200" s="254" t="s">
        <v>48</v>
      </c>
      <c r="O200" s="42"/>
      <c r="P200" s="202">
        <f t="shared" si="41"/>
        <v>0</v>
      </c>
      <c r="Q200" s="202">
        <v>0</v>
      </c>
      <c r="R200" s="202">
        <f t="shared" si="42"/>
        <v>0</v>
      </c>
      <c r="S200" s="202">
        <v>0</v>
      </c>
      <c r="T200" s="203">
        <f t="shared" si="43"/>
        <v>0</v>
      </c>
      <c r="AR200" s="24" t="s">
        <v>385</v>
      </c>
      <c r="AT200" s="24" t="s">
        <v>253</v>
      </c>
      <c r="AU200" s="24" t="s">
        <v>86</v>
      </c>
      <c r="AY200" s="24" t="s">
        <v>174</v>
      </c>
      <c r="BE200" s="204">
        <f t="shared" si="44"/>
        <v>0</v>
      </c>
      <c r="BF200" s="204">
        <f t="shared" si="45"/>
        <v>0</v>
      </c>
      <c r="BG200" s="204">
        <f t="shared" si="46"/>
        <v>0</v>
      </c>
      <c r="BH200" s="204">
        <f t="shared" si="47"/>
        <v>0</v>
      </c>
      <c r="BI200" s="204">
        <f t="shared" si="48"/>
        <v>0</v>
      </c>
      <c r="BJ200" s="24" t="s">
        <v>24</v>
      </c>
      <c r="BK200" s="204">
        <f t="shared" si="49"/>
        <v>0</v>
      </c>
      <c r="BL200" s="24" t="s">
        <v>269</v>
      </c>
      <c r="BM200" s="24" t="s">
        <v>3591</v>
      </c>
    </row>
    <row r="201" spans="2:65" s="1" customFormat="1" ht="22.5" customHeight="1">
      <c r="B201" s="41"/>
      <c r="C201" s="193" t="s">
        <v>672</v>
      </c>
      <c r="D201" s="193" t="s">
        <v>176</v>
      </c>
      <c r="E201" s="194" t="s">
        <v>3592</v>
      </c>
      <c r="F201" s="195" t="s">
        <v>3593</v>
      </c>
      <c r="G201" s="196" t="s">
        <v>2391</v>
      </c>
      <c r="H201" s="197">
        <v>1</v>
      </c>
      <c r="I201" s="198"/>
      <c r="J201" s="199">
        <f t="shared" si="40"/>
        <v>0</v>
      </c>
      <c r="K201" s="195" t="s">
        <v>22</v>
      </c>
      <c r="L201" s="61"/>
      <c r="M201" s="200" t="s">
        <v>22</v>
      </c>
      <c r="N201" s="201" t="s">
        <v>48</v>
      </c>
      <c r="O201" s="42"/>
      <c r="P201" s="202">
        <f t="shared" si="41"/>
        <v>0</v>
      </c>
      <c r="Q201" s="202">
        <v>0</v>
      </c>
      <c r="R201" s="202">
        <f t="shared" si="42"/>
        <v>0</v>
      </c>
      <c r="S201" s="202">
        <v>0</v>
      </c>
      <c r="T201" s="203">
        <f t="shared" si="43"/>
        <v>0</v>
      </c>
      <c r="AR201" s="24" t="s">
        <v>269</v>
      </c>
      <c r="AT201" s="24" t="s">
        <v>176</v>
      </c>
      <c r="AU201" s="24" t="s">
        <v>86</v>
      </c>
      <c r="AY201" s="24" t="s">
        <v>174</v>
      </c>
      <c r="BE201" s="204">
        <f t="shared" si="44"/>
        <v>0</v>
      </c>
      <c r="BF201" s="204">
        <f t="shared" si="45"/>
        <v>0</v>
      </c>
      <c r="BG201" s="204">
        <f t="shared" si="46"/>
        <v>0</v>
      </c>
      <c r="BH201" s="204">
        <f t="shared" si="47"/>
        <v>0</v>
      </c>
      <c r="BI201" s="204">
        <f t="shared" si="48"/>
        <v>0</v>
      </c>
      <c r="BJ201" s="24" t="s">
        <v>24</v>
      </c>
      <c r="BK201" s="204">
        <f t="shared" si="49"/>
        <v>0</v>
      </c>
      <c r="BL201" s="24" t="s">
        <v>269</v>
      </c>
      <c r="BM201" s="24" t="s">
        <v>3594</v>
      </c>
    </row>
    <row r="202" spans="2:65" s="1" customFormat="1" ht="27">
      <c r="B202" s="41"/>
      <c r="C202" s="63"/>
      <c r="D202" s="230" t="s">
        <v>237</v>
      </c>
      <c r="E202" s="63"/>
      <c r="F202" s="243" t="s">
        <v>3595</v>
      </c>
      <c r="G202" s="63"/>
      <c r="H202" s="63"/>
      <c r="I202" s="163"/>
      <c r="J202" s="63"/>
      <c r="K202" s="63"/>
      <c r="L202" s="61"/>
      <c r="M202" s="244"/>
      <c r="N202" s="42"/>
      <c r="O202" s="42"/>
      <c r="P202" s="42"/>
      <c r="Q202" s="42"/>
      <c r="R202" s="42"/>
      <c r="S202" s="42"/>
      <c r="T202" s="78"/>
      <c r="AT202" s="24" t="s">
        <v>237</v>
      </c>
      <c r="AU202" s="24" t="s">
        <v>86</v>
      </c>
    </row>
    <row r="203" spans="2:65" s="1" customFormat="1" ht="22.5" customHeight="1">
      <c r="B203" s="41"/>
      <c r="C203" s="193" t="s">
        <v>676</v>
      </c>
      <c r="D203" s="193" t="s">
        <v>176</v>
      </c>
      <c r="E203" s="194" t="s">
        <v>3596</v>
      </c>
      <c r="F203" s="195" t="s">
        <v>3597</v>
      </c>
      <c r="G203" s="196" t="s">
        <v>179</v>
      </c>
      <c r="H203" s="197">
        <v>1</v>
      </c>
      <c r="I203" s="198"/>
      <c r="J203" s="199">
        <f>ROUND(I203*H203,2)</f>
        <v>0</v>
      </c>
      <c r="K203" s="195" t="s">
        <v>22</v>
      </c>
      <c r="L203" s="61"/>
      <c r="M203" s="200" t="s">
        <v>22</v>
      </c>
      <c r="N203" s="201" t="s">
        <v>48</v>
      </c>
      <c r="O203" s="42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AR203" s="24" t="s">
        <v>269</v>
      </c>
      <c r="AT203" s="24" t="s">
        <v>176</v>
      </c>
      <c r="AU203" s="24" t="s">
        <v>86</v>
      </c>
      <c r="AY203" s="24" t="s">
        <v>174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24</v>
      </c>
      <c r="BK203" s="204">
        <f>ROUND(I203*H203,2)</f>
        <v>0</v>
      </c>
      <c r="BL203" s="24" t="s">
        <v>269</v>
      </c>
      <c r="BM203" s="24" t="s">
        <v>3598</v>
      </c>
    </row>
    <row r="204" spans="2:65" s="1" customFormat="1" ht="135">
      <c r="B204" s="41"/>
      <c r="C204" s="63"/>
      <c r="D204" s="230" t="s">
        <v>237</v>
      </c>
      <c r="E204" s="63"/>
      <c r="F204" s="243" t="s">
        <v>3599</v>
      </c>
      <c r="G204" s="63"/>
      <c r="H204" s="63"/>
      <c r="I204" s="163"/>
      <c r="J204" s="63"/>
      <c r="K204" s="63"/>
      <c r="L204" s="61"/>
      <c r="M204" s="244"/>
      <c r="N204" s="42"/>
      <c r="O204" s="42"/>
      <c r="P204" s="42"/>
      <c r="Q204" s="42"/>
      <c r="R204" s="42"/>
      <c r="S204" s="42"/>
      <c r="T204" s="78"/>
      <c r="AT204" s="24" t="s">
        <v>237</v>
      </c>
      <c r="AU204" s="24" t="s">
        <v>86</v>
      </c>
    </row>
    <row r="205" spans="2:65" s="1" customFormat="1" ht="22.5" customHeight="1">
      <c r="B205" s="41"/>
      <c r="C205" s="193" t="s">
        <v>681</v>
      </c>
      <c r="D205" s="193" t="s">
        <v>176</v>
      </c>
      <c r="E205" s="194" t="s">
        <v>3600</v>
      </c>
      <c r="F205" s="195" t="s">
        <v>3601</v>
      </c>
      <c r="G205" s="196" t="s">
        <v>179</v>
      </c>
      <c r="H205" s="197">
        <v>1</v>
      </c>
      <c r="I205" s="198"/>
      <c r="J205" s="199">
        <f>ROUND(I205*H205,2)</f>
        <v>0</v>
      </c>
      <c r="K205" s="195" t="s">
        <v>22</v>
      </c>
      <c r="L205" s="61"/>
      <c r="M205" s="200" t="s">
        <v>22</v>
      </c>
      <c r="N205" s="201" t="s">
        <v>48</v>
      </c>
      <c r="O205" s="4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4" t="s">
        <v>269</v>
      </c>
      <c r="AT205" s="24" t="s">
        <v>176</v>
      </c>
      <c r="AU205" s="24" t="s">
        <v>86</v>
      </c>
      <c r="AY205" s="24" t="s">
        <v>174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269</v>
      </c>
      <c r="BM205" s="24" t="s">
        <v>3602</v>
      </c>
    </row>
    <row r="206" spans="2:65" s="1" customFormat="1" ht="409.5">
      <c r="B206" s="41"/>
      <c r="C206" s="63"/>
      <c r="D206" s="230" t="s">
        <v>237</v>
      </c>
      <c r="E206" s="63"/>
      <c r="F206" s="243" t="s">
        <v>3603</v>
      </c>
      <c r="G206" s="63"/>
      <c r="H206" s="63"/>
      <c r="I206" s="163"/>
      <c r="J206" s="63"/>
      <c r="K206" s="63"/>
      <c r="L206" s="61"/>
      <c r="M206" s="244"/>
      <c r="N206" s="42"/>
      <c r="O206" s="42"/>
      <c r="P206" s="42"/>
      <c r="Q206" s="42"/>
      <c r="R206" s="42"/>
      <c r="S206" s="42"/>
      <c r="T206" s="78"/>
      <c r="AT206" s="24" t="s">
        <v>237</v>
      </c>
      <c r="AU206" s="24" t="s">
        <v>86</v>
      </c>
    </row>
    <row r="207" spans="2:65" s="1" customFormat="1" ht="22.5" customHeight="1">
      <c r="B207" s="41"/>
      <c r="C207" s="193" t="s">
        <v>686</v>
      </c>
      <c r="D207" s="193" t="s">
        <v>176</v>
      </c>
      <c r="E207" s="194" t="s">
        <v>3604</v>
      </c>
      <c r="F207" s="195" t="s">
        <v>3605</v>
      </c>
      <c r="G207" s="196" t="s">
        <v>179</v>
      </c>
      <c r="H207" s="197">
        <v>1</v>
      </c>
      <c r="I207" s="198"/>
      <c r="J207" s="199">
        <f>ROUND(I207*H207,2)</f>
        <v>0</v>
      </c>
      <c r="K207" s="195" t="s">
        <v>22</v>
      </c>
      <c r="L207" s="61"/>
      <c r="M207" s="200" t="s">
        <v>22</v>
      </c>
      <c r="N207" s="201" t="s">
        <v>48</v>
      </c>
      <c r="O207" s="4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AR207" s="24" t="s">
        <v>269</v>
      </c>
      <c r="AT207" s="24" t="s">
        <v>176</v>
      </c>
      <c r="AU207" s="24" t="s">
        <v>86</v>
      </c>
      <c r="AY207" s="24" t="s">
        <v>174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24</v>
      </c>
      <c r="BK207" s="204">
        <f>ROUND(I207*H207,2)</f>
        <v>0</v>
      </c>
      <c r="BL207" s="24" t="s">
        <v>269</v>
      </c>
      <c r="BM207" s="24" t="s">
        <v>3606</v>
      </c>
    </row>
    <row r="208" spans="2:65" s="1" customFormat="1" ht="243">
      <c r="B208" s="41"/>
      <c r="C208" s="63"/>
      <c r="D208" s="230" t="s">
        <v>237</v>
      </c>
      <c r="E208" s="63"/>
      <c r="F208" s="243" t="s">
        <v>3607</v>
      </c>
      <c r="G208" s="63"/>
      <c r="H208" s="63"/>
      <c r="I208" s="163"/>
      <c r="J208" s="63"/>
      <c r="K208" s="63"/>
      <c r="L208" s="61"/>
      <c r="M208" s="244"/>
      <c r="N208" s="42"/>
      <c r="O208" s="42"/>
      <c r="P208" s="42"/>
      <c r="Q208" s="42"/>
      <c r="R208" s="42"/>
      <c r="S208" s="42"/>
      <c r="T208" s="78"/>
      <c r="AT208" s="24" t="s">
        <v>237</v>
      </c>
      <c r="AU208" s="24" t="s">
        <v>86</v>
      </c>
    </row>
    <row r="209" spans="2:65" s="1" customFormat="1" ht="22.5" customHeight="1">
      <c r="B209" s="41"/>
      <c r="C209" s="193" t="s">
        <v>693</v>
      </c>
      <c r="D209" s="193" t="s">
        <v>176</v>
      </c>
      <c r="E209" s="194" t="s">
        <v>3608</v>
      </c>
      <c r="F209" s="195" t="s">
        <v>3609</v>
      </c>
      <c r="G209" s="196" t="s">
        <v>179</v>
      </c>
      <c r="H209" s="197">
        <v>4</v>
      </c>
      <c r="I209" s="198"/>
      <c r="J209" s="199">
        <f>ROUND(I209*H209,2)</f>
        <v>0</v>
      </c>
      <c r="K209" s="195" t="s">
        <v>180</v>
      </c>
      <c r="L209" s="61"/>
      <c r="M209" s="200" t="s">
        <v>22</v>
      </c>
      <c r="N209" s="201" t="s">
        <v>48</v>
      </c>
      <c r="O209" s="4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AR209" s="24" t="s">
        <v>269</v>
      </c>
      <c r="AT209" s="24" t="s">
        <v>176</v>
      </c>
      <c r="AU209" s="24" t="s">
        <v>86</v>
      </c>
      <c r="AY209" s="24" t="s">
        <v>174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4" t="s">
        <v>24</v>
      </c>
      <c r="BK209" s="204">
        <f>ROUND(I209*H209,2)</f>
        <v>0</v>
      </c>
      <c r="BL209" s="24" t="s">
        <v>269</v>
      </c>
      <c r="BM209" s="24" t="s">
        <v>3610</v>
      </c>
    </row>
    <row r="210" spans="2:65" s="1" customFormat="1" ht="22.5" customHeight="1">
      <c r="B210" s="41"/>
      <c r="C210" s="245" t="s">
        <v>700</v>
      </c>
      <c r="D210" s="245" t="s">
        <v>253</v>
      </c>
      <c r="E210" s="246" t="s">
        <v>3611</v>
      </c>
      <c r="F210" s="247" t="s">
        <v>3612</v>
      </c>
      <c r="G210" s="248" t="s">
        <v>1427</v>
      </c>
      <c r="H210" s="249">
        <v>4</v>
      </c>
      <c r="I210" s="250"/>
      <c r="J210" s="251">
        <f>ROUND(I210*H210,2)</f>
        <v>0</v>
      </c>
      <c r="K210" s="247" t="s">
        <v>22</v>
      </c>
      <c r="L210" s="252"/>
      <c r="M210" s="253" t="s">
        <v>22</v>
      </c>
      <c r="N210" s="254" t="s">
        <v>48</v>
      </c>
      <c r="O210" s="4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4" t="s">
        <v>385</v>
      </c>
      <c r="AT210" s="24" t="s">
        <v>253</v>
      </c>
      <c r="AU210" s="24" t="s">
        <v>86</v>
      </c>
      <c r="AY210" s="24" t="s">
        <v>174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24</v>
      </c>
      <c r="BK210" s="204">
        <f>ROUND(I210*H210,2)</f>
        <v>0</v>
      </c>
      <c r="BL210" s="24" t="s">
        <v>269</v>
      </c>
      <c r="BM210" s="24" t="s">
        <v>3613</v>
      </c>
    </row>
    <row r="211" spans="2:65" s="10" customFormat="1" ht="29.85" customHeight="1">
      <c r="B211" s="176"/>
      <c r="C211" s="177"/>
      <c r="D211" s="190" t="s">
        <v>76</v>
      </c>
      <c r="E211" s="191" t="s">
        <v>3614</v>
      </c>
      <c r="F211" s="191" t="s">
        <v>3615</v>
      </c>
      <c r="G211" s="177"/>
      <c r="H211" s="177"/>
      <c r="I211" s="180"/>
      <c r="J211" s="192">
        <f>BK211</f>
        <v>0</v>
      </c>
      <c r="K211" s="177"/>
      <c r="L211" s="182"/>
      <c r="M211" s="183"/>
      <c r="N211" s="184"/>
      <c r="O211" s="184"/>
      <c r="P211" s="185">
        <f>P212+SUM(P213:P224)</f>
        <v>0</v>
      </c>
      <c r="Q211" s="184"/>
      <c r="R211" s="185">
        <f>R212+SUM(R213:R224)</f>
        <v>1.3743599999999998</v>
      </c>
      <c r="S211" s="184"/>
      <c r="T211" s="186">
        <f>T212+SUM(T213:T224)</f>
        <v>0</v>
      </c>
      <c r="AR211" s="187" t="s">
        <v>86</v>
      </c>
      <c r="AT211" s="188" t="s">
        <v>76</v>
      </c>
      <c r="AU211" s="188" t="s">
        <v>24</v>
      </c>
      <c r="AY211" s="187" t="s">
        <v>174</v>
      </c>
      <c r="BK211" s="189">
        <f>BK212+SUM(BK213:BK224)</f>
        <v>0</v>
      </c>
    </row>
    <row r="212" spans="2:65" s="1" customFormat="1" ht="31.5" customHeight="1">
      <c r="B212" s="41"/>
      <c r="C212" s="193" t="s">
        <v>706</v>
      </c>
      <c r="D212" s="193" t="s">
        <v>176</v>
      </c>
      <c r="E212" s="194" t="s">
        <v>3616</v>
      </c>
      <c r="F212" s="195" t="s">
        <v>3617</v>
      </c>
      <c r="G212" s="196" t="s">
        <v>179</v>
      </c>
      <c r="H212" s="197">
        <v>3</v>
      </c>
      <c r="I212" s="198"/>
      <c r="J212" s="199">
        <f t="shared" ref="J212:J223" si="50">ROUND(I212*H212,2)</f>
        <v>0</v>
      </c>
      <c r="K212" s="195" t="s">
        <v>180</v>
      </c>
      <c r="L212" s="61"/>
      <c r="M212" s="200" t="s">
        <v>22</v>
      </c>
      <c r="N212" s="201" t="s">
        <v>48</v>
      </c>
      <c r="O212" s="42"/>
      <c r="P212" s="202">
        <f t="shared" ref="P212:P223" si="51">O212*H212</f>
        <v>0</v>
      </c>
      <c r="Q212" s="202">
        <v>0</v>
      </c>
      <c r="R212" s="202">
        <f t="shared" ref="R212:R223" si="52">Q212*H212</f>
        <v>0</v>
      </c>
      <c r="S212" s="202">
        <v>0</v>
      </c>
      <c r="T212" s="203">
        <f t="shared" ref="T212:T223" si="53">S212*H212</f>
        <v>0</v>
      </c>
      <c r="AR212" s="24" t="s">
        <v>269</v>
      </c>
      <c r="AT212" s="24" t="s">
        <v>176</v>
      </c>
      <c r="AU212" s="24" t="s">
        <v>86</v>
      </c>
      <c r="AY212" s="24" t="s">
        <v>174</v>
      </c>
      <c r="BE212" s="204">
        <f t="shared" ref="BE212:BE223" si="54">IF(N212="základní",J212,0)</f>
        <v>0</v>
      </c>
      <c r="BF212" s="204">
        <f t="shared" ref="BF212:BF223" si="55">IF(N212="snížená",J212,0)</f>
        <v>0</v>
      </c>
      <c r="BG212" s="204">
        <f t="shared" ref="BG212:BG223" si="56">IF(N212="zákl. přenesená",J212,0)</f>
        <v>0</v>
      </c>
      <c r="BH212" s="204">
        <f t="shared" ref="BH212:BH223" si="57">IF(N212="sníž. přenesená",J212,0)</f>
        <v>0</v>
      </c>
      <c r="BI212" s="204">
        <f t="shared" ref="BI212:BI223" si="58">IF(N212="nulová",J212,0)</f>
        <v>0</v>
      </c>
      <c r="BJ212" s="24" t="s">
        <v>24</v>
      </c>
      <c r="BK212" s="204">
        <f t="shared" ref="BK212:BK223" si="59">ROUND(I212*H212,2)</f>
        <v>0</v>
      </c>
      <c r="BL212" s="24" t="s">
        <v>269</v>
      </c>
      <c r="BM212" s="24" t="s">
        <v>3618</v>
      </c>
    </row>
    <row r="213" spans="2:65" s="1" customFormat="1" ht="22.5" customHeight="1">
      <c r="B213" s="41"/>
      <c r="C213" s="245" t="s">
        <v>710</v>
      </c>
      <c r="D213" s="245" t="s">
        <v>253</v>
      </c>
      <c r="E213" s="246" t="s">
        <v>3619</v>
      </c>
      <c r="F213" s="247" t="s">
        <v>3620</v>
      </c>
      <c r="G213" s="248" t="s">
        <v>2583</v>
      </c>
      <c r="H213" s="249">
        <v>3</v>
      </c>
      <c r="I213" s="250"/>
      <c r="J213" s="251">
        <f t="shared" si="50"/>
        <v>0</v>
      </c>
      <c r="K213" s="247" t="s">
        <v>22</v>
      </c>
      <c r="L213" s="252"/>
      <c r="M213" s="253" t="s">
        <v>22</v>
      </c>
      <c r="N213" s="254" t="s">
        <v>48</v>
      </c>
      <c r="O213" s="42"/>
      <c r="P213" s="202">
        <f t="shared" si="51"/>
        <v>0</v>
      </c>
      <c r="Q213" s="202">
        <v>0</v>
      </c>
      <c r="R213" s="202">
        <f t="shared" si="52"/>
        <v>0</v>
      </c>
      <c r="S213" s="202">
        <v>0</v>
      </c>
      <c r="T213" s="203">
        <f t="shared" si="53"/>
        <v>0</v>
      </c>
      <c r="AR213" s="24" t="s">
        <v>385</v>
      </c>
      <c r="AT213" s="24" t="s">
        <v>253</v>
      </c>
      <c r="AU213" s="24" t="s">
        <v>86</v>
      </c>
      <c r="AY213" s="24" t="s">
        <v>174</v>
      </c>
      <c r="BE213" s="204">
        <f t="shared" si="54"/>
        <v>0</v>
      </c>
      <c r="BF213" s="204">
        <f t="shared" si="55"/>
        <v>0</v>
      </c>
      <c r="BG213" s="204">
        <f t="shared" si="56"/>
        <v>0</v>
      </c>
      <c r="BH213" s="204">
        <f t="shared" si="57"/>
        <v>0</v>
      </c>
      <c r="BI213" s="204">
        <f t="shared" si="58"/>
        <v>0</v>
      </c>
      <c r="BJ213" s="24" t="s">
        <v>24</v>
      </c>
      <c r="BK213" s="204">
        <f t="shared" si="59"/>
        <v>0</v>
      </c>
      <c r="BL213" s="24" t="s">
        <v>269</v>
      </c>
      <c r="BM213" s="24" t="s">
        <v>3621</v>
      </c>
    </row>
    <row r="214" spans="2:65" s="1" customFormat="1" ht="44.25" customHeight="1">
      <c r="B214" s="41"/>
      <c r="C214" s="193" t="s">
        <v>714</v>
      </c>
      <c r="D214" s="193" t="s">
        <v>176</v>
      </c>
      <c r="E214" s="194" t="s">
        <v>3622</v>
      </c>
      <c r="F214" s="195" t="s">
        <v>3623</v>
      </c>
      <c r="G214" s="196" t="s">
        <v>179</v>
      </c>
      <c r="H214" s="197">
        <v>9</v>
      </c>
      <c r="I214" s="198"/>
      <c r="J214" s="199">
        <f t="shared" si="50"/>
        <v>0</v>
      </c>
      <c r="K214" s="195" t="s">
        <v>22</v>
      </c>
      <c r="L214" s="61"/>
      <c r="M214" s="200" t="s">
        <v>22</v>
      </c>
      <c r="N214" s="201" t="s">
        <v>48</v>
      </c>
      <c r="O214" s="42"/>
      <c r="P214" s="202">
        <f t="shared" si="51"/>
        <v>0</v>
      </c>
      <c r="Q214" s="202">
        <v>0</v>
      </c>
      <c r="R214" s="202">
        <f t="shared" si="52"/>
        <v>0</v>
      </c>
      <c r="S214" s="202">
        <v>0</v>
      </c>
      <c r="T214" s="203">
        <f t="shared" si="53"/>
        <v>0</v>
      </c>
      <c r="AR214" s="24" t="s">
        <v>269</v>
      </c>
      <c r="AT214" s="24" t="s">
        <v>176</v>
      </c>
      <c r="AU214" s="24" t="s">
        <v>86</v>
      </c>
      <c r="AY214" s="24" t="s">
        <v>174</v>
      </c>
      <c r="BE214" s="204">
        <f t="shared" si="54"/>
        <v>0</v>
      </c>
      <c r="BF214" s="204">
        <f t="shared" si="55"/>
        <v>0</v>
      </c>
      <c r="BG214" s="204">
        <f t="shared" si="56"/>
        <v>0</v>
      </c>
      <c r="BH214" s="204">
        <f t="shared" si="57"/>
        <v>0</v>
      </c>
      <c r="BI214" s="204">
        <f t="shared" si="58"/>
        <v>0</v>
      </c>
      <c r="BJ214" s="24" t="s">
        <v>24</v>
      </c>
      <c r="BK214" s="204">
        <f t="shared" si="59"/>
        <v>0</v>
      </c>
      <c r="BL214" s="24" t="s">
        <v>269</v>
      </c>
      <c r="BM214" s="24" t="s">
        <v>3624</v>
      </c>
    </row>
    <row r="215" spans="2:65" s="1" customFormat="1" ht="22.5" customHeight="1">
      <c r="B215" s="41"/>
      <c r="C215" s="245" t="s">
        <v>718</v>
      </c>
      <c r="D215" s="245" t="s">
        <v>253</v>
      </c>
      <c r="E215" s="246" t="s">
        <v>3625</v>
      </c>
      <c r="F215" s="247" t="s">
        <v>3620</v>
      </c>
      <c r="G215" s="248" t="s">
        <v>2583</v>
      </c>
      <c r="H215" s="249">
        <v>9</v>
      </c>
      <c r="I215" s="250"/>
      <c r="J215" s="251">
        <f t="shared" si="50"/>
        <v>0</v>
      </c>
      <c r="K215" s="247" t="s">
        <v>22</v>
      </c>
      <c r="L215" s="252"/>
      <c r="M215" s="253" t="s">
        <v>22</v>
      </c>
      <c r="N215" s="254" t="s">
        <v>48</v>
      </c>
      <c r="O215" s="42"/>
      <c r="P215" s="202">
        <f t="shared" si="51"/>
        <v>0</v>
      </c>
      <c r="Q215" s="202">
        <v>0</v>
      </c>
      <c r="R215" s="202">
        <f t="shared" si="52"/>
        <v>0</v>
      </c>
      <c r="S215" s="202">
        <v>0</v>
      </c>
      <c r="T215" s="203">
        <f t="shared" si="53"/>
        <v>0</v>
      </c>
      <c r="AR215" s="24" t="s">
        <v>385</v>
      </c>
      <c r="AT215" s="24" t="s">
        <v>253</v>
      </c>
      <c r="AU215" s="24" t="s">
        <v>86</v>
      </c>
      <c r="AY215" s="24" t="s">
        <v>174</v>
      </c>
      <c r="BE215" s="204">
        <f t="shared" si="54"/>
        <v>0</v>
      </c>
      <c r="BF215" s="204">
        <f t="shared" si="55"/>
        <v>0</v>
      </c>
      <c r="BG215" s="204">
        <f t="shared" si="56"/>
        <v>0</v>
      </c>
      <c r="BH215" s="204">
        <f t="shared" si="57"/>
        <v>0</v>
      </c>
      <c r="BI215" s="204">
        <f t="shared" si="58"/>
        <v>0</v>
      </c>
      <c r="BJ215" s="24" t="s">
        <v>24</v>
      </c>
      <c r="BK215" s="204">
        <f t="shared" si="59"/>
        <v>0</v>
      </c>
      <c r="BL215" s="24" t="s">
        <v>269</v>
      </c>
      <c r="BM215" s="24" t="s">
        <v>3626</v>
      </c>
    </row>
    <row r="216" spans="2:65" s="1" customFormat="1" ht="44.25" customHeight="1">
      <c r="B216" s="41"/>
      <c r="C216" s="193" t="s">
        <v>724</v>
      </c>
      <c r="D216" s="193" t="s">
        <v>176</v>
      </c>
      <c r="E216" s="194" t="s">
        <v>3627</v>
      </c>
      <c r="F216" s="195" t="s">
        <v>3628</v>
      </c>
      <c r="G216" s="196" t="s">
        <v>179</v>
      </c>
      <c r="H216" s="197">
        <v>6</v>
      </c>
      <c r="I216" s="198"/>
      <c r="J216" s="199">
        <f t="shared" si="50"/>
        <v>0</v>
      </c>
      <c r="K216" s="195" t="s">
        <v>180</v>
      </c>
      <c r="L216" s="61"/>
      <c r="M216" s="200" t="s">
        <v>22</v>
      </c>
      <c r="N216" s="201" t="s">
        <v>48</v>
      </c>
      <c r="O216" s="42"/>
      <c r="P216" s="202">
        <f t="shared" si="51"/>
        <v>0</v>
      </c>
      <c r="Q216" s="202">
        <v>0</v>
      </c>
      <c r="R216" s="202">
        <f t="shared" si="52"/>
        <v>0</v>
      </c>
      <c r="S216" s="202">
        <v>0</v>
      </c>
      <c r="T216" s="203">
        <f t="shared" si="53"/>
        <v>0</v>
      </c>
      <c r="AR216" s="24" t="s">
        <v>269</v>
      </c>
      <c r="AT216" s="24" t="s">
        <v>176</v>
      </c>
      <c r="AU216" s="24" t="s">
        <v>86</v>
      </c>
      <c r="AY216" s="24" t="s">
        <v>174</v>
      </c>
      <c r="BE216" s="204">
        <f t="shared" si="54"/>
        <v>0</v>
      </c>
      <c r="BF216" s="204">
        <f t="shared" si="55"/>
        <v>0</v>
      </c>
      <c r="BG216" s="204">
        <f t="shared" si="56"/>
        <v>0</v>
      </c>
      <c r="BH216" s="204">
        <f t="shared" si="57"/>
        <v>0</v>
      </c>
      <c r="BI216" s="204">
        <f t="shared" si="58"/>
        <v>0</v>
      </c>
      <c r="BJ216" s="24" t="s">
        <v>24</v>
      </c>
      <c r="BK216" s="204">
        <f t="shared" si="59"/>
        <v>0</v>
      </c>
      <c r="BL216" s="24" t="s">
        <v>269</v>
      </c>
      <c r="BM216" s="24" t="s">
        <v>3629</v>
      </c>
    </row>
    <row r="217" spans="2:65" s="1" customFormat="1" ht="22.5" customHeight="1">
      <c r="B217" s="41"/>
      <c r="C217" s="245" t="s">
        <v>729</v>
      </c>
      <c r="D217" s="245" t="s">
        <v>253</v>
      </c>
      <c r="E217" s="246" t="s">
        <v>3630</v>
      </c>
      <c r="F217" s="247" t="s">
        <v>3620</v>
      </c>
      <c r="G217" s="248" t="s">
        <v>2583</v>
      </c>
      <c r="H217" s="249">
        <v>6</v>
      </c>
      <c r="I217" s="250"/>
      <c r="J217" s="251">
        <f t="shared" si="50"/>
        <v>0</v>
      </c>
      <c r="K217" s="247" t="s">
        <v>22</v>
      </c>
      <c r="L217" s="252"/>
      <c r="M217" s="253" t="s">
        <v>22</v>
      </c>
      <c r="N217" s="254" t="s">
        <v>48</v>
      </c>
      <c r="O217" s="42"/>
      <c r="P217" s="202">
        <f t="shared" si="51"/>
        <v>0</v>
      </c>
      <c r="Q217" s="202">
        <v>0</v>
      </c>
      <c r="R217" s="202">
        <f t="shared" si="52"/>
        <v>0</v>
      </c>
      <c r="S217" s="202">
        <v>0</v>
      </c>
      <c r="T217" s="203">
        <f t="shared" si="53"/>
        <v>0</v>
      </c>
      <c r="AR217" s="24" t="s">
        <v>385</v>
      </c>
      <c r="AT217" s="24" t="s">
        <v>253</v>
      </c>
      <c r="AU217" s="24" t="s">
        <v>86</v>
      </c>
      <c r="AY217" s="24" t="s">
        <v>174</v>
      </c>
      <c r="BE217" s="204">
        <f t="shared" si="54"/>
        <v>0</v>
      </c>
      <c r="BF217" s="204">
        <f t="shared" si="55"/>
        <v>0</v>
      </c>
      <c r="BG217" s="204">
        <f t="shared" si="56"/>
        <v>0</v>
      </c>
      <c r="BH217" s="204">
        <f t="shared" si="57"/>
        <v>0</v>
      </c>
      <c r="BI217" s="204">
        <f t="shared" si="58"/>
        <v>0</v>
      </c>
      <c r="BJ217" s="24" t="s">
        <v>24</v>
      </c>
      <c r="BK217" s="204">
        <f t="shared" si="59"/>
        <v>0</v>
      </c>
      <c r="BL217" s="24" t="s">
        <v>269</v>
      </c>
      <c r="BM217" s="24" t="s">
        <v>3631</v>
      </c>
    </row>
    <row r="218" spans="2:65" s="1" customFormat="1" ht="31.5" customHeight="1">
      <c r="B218" s="41"/>
      <c r="C218" s="193" t="s">
        <v>734</v>
      </c>
      <c r="D218" s="193" t="s">
        <v>176</v>
      </c>
      <c r="E218" s="194" t="s">
        <v>3632</v>
      </c>
      <c r="F218" s="195" t="s">
        <v>3633</v>
      </c>
      <c r="G218" s="196" t="s">
        <v>179</v>
      </c>
      <c r="H218" s="197">
        <v>50</v>
      </c>
      <c r="I218" s="198"/>
      <c r="J218" s="199">
        <f t="shared" si="50"/>
        <v>0</v>
      </c>
      <c r="K218" s="195" t="s">
        <v>22</v>
      </c>
      <c r="L218" s="61"/>
      <c r="M218" s="200" t="s">
        <v>22</v>
      </c>
      <c r="N218" s="201" t="s">
        <v>48</v>
      </c>
      <c r="O218" s="42"/>
      <c r="P218" s="202">
        <f t="shared" si="51"/>
        <v>0</v>
      </c>
      <c r="Q218" s="202">
        <v>0</v>
      </c>
      <c r="R218" s="202">
        <f t="shared" si="52"/>
        <v>0</v>
      </c>
      <c r="S218" s="202">
        <v>0</v>
      </c>
      <c r="T218" s="203">
        <f t="shared" si="53"/>
        <v>0</v>
      </c>
      <c r="AR218" s="24" t="s">
        <v>269</v>
      </c>
      <c r="AT218" s="24" t="s">
        <v>176</v>
      </c>
      <c r="AU218" s="24" t="s">
        <v>86</v>
      </c>
      <c r="AY218" s="24" t="s">
        <v>174</v>
      </c>
      <c r="BE218" s="204">
        <f t="shared" si="54"/>
        <v>0</v>
      </c>
      <c r="BF218" s="204">
        <f t="shared" si="55"/>
        <v>0</v>
      </c>
      <c r="BG218" s="204">
        <f t="shared" si="56"/>
        <v>0</v>
      </c>
      <c r="BH218" s="204">
        <f t="shared" si="57"/>
        <v>0</v>
      </c>
      <c r="BI218" s="204">
        <f t="shared" si="58"/>
        <v>0</v>
      </c>
      <c r="BJ218" s="24" t="s">
        <v>24</v>
      </c>
      <c r="BK218" s="204">
        <f t="shared" si="59"/>
        <v>0</v>
      </c>
      <c r="BL218" s="24" t="s">
        <v>269</v>
      </c>
      <c r="BM218" s="24" t="s">
        <v>3634</v>
      </c>
    </row>
    <row r="219" spans="2:65" s="1" customFormat="1" ht="22.5" customHeight="1">
      <c r="B219" s="41"/>
      <c r="C219" s="245" t="s">
        <v>738</v>
      </c>
      <c r="D219" s="245" t="s">
        <v>253</v>
      </c>
      <c r="E219" s="246" t="s">
        <v>3635</v>
      </c>
      <c r="F219" s="247" t="s">
        <v>3636</v>
      </c>
      <c r="G219" s="248" t="s">
        <v>2583</v>
      </c>
      <c r="H219" s="249">
        <v>50</v>
      </c>
      <c r="I219" s="250"/>
      <c r="J219" s="251">
        <f t="shared" si="50"/>
        <v>0</v>
      </c>
      <c r="K219" s="247" t="s">
        <v>22</v>
      </c>
      <c r="L219" s="252"/>
      <c r="M219" s="253" t="s">
        <v>22</v>
      </c>
      <c r="N219" s="254" t="s">
        <v>48</v>
      </c>
      <c r="O219" s="42"/>
      <c r="P219" s="202">
        <f t="shared" si="51"/>
        <v>0</v>
      </c>
      <c r="Q219" s="202">
        <v>0</v>
      </c>
      <c r="R219" s="202">
        <f t="shared" si="52"/>
        <v>0</v>
      </c>
      <c r="S219" s="202">
        <v>0</v>
      </c>
      <c r="T219" s="203">
        <f t="shared" si="53"/>
        <v>0</v>
      </c>
      <c r="AR219" s="24" t="s">
        <v>385</v>
      </c>
      <c r="AT219" s="24" t="s">
        <v>253</v>
      </c>
      <c r="AU219" s="24" t="s">
        <v>86</v>
      </c>
      <c r="AY219" s="24" t="s">
        <v>174</v>
      </c>
      <c r="BE219" s="204">
        <f t="shared" si="54"/>
        <v>0</v>
      </c>
      <c r="BF219" s="204">
        <f t="shared" si="55"/>
        <v>0</v>
      </c>
      <c r="BG219" s="204">
        <f t="shared" si="56"/>
        <v>0</v>
      </c>
      <c r="BH219" s="204">
        <f t="shared" si="57"/>
        <v>0</v>
      </c>
      <c r="BI219" s="204">
        <f t="shared" si="58"/>
        <v>0</v>
      </c>
      <c r="BJ219" s="24" t="s">
        <v>24</v>
      </c>
      <c r="BK219" s="204">
        <f t="shared" si="59"/>
        <v>0</v>
      </c>
      <c r="BL219" s="24" t="s">
        <v>269</v>
      </c>
      <c r="BM219" s="24" t="s">
        <v>3637</v>
      </c>
    </row>
    <row r="220" spans="2:65" s="1" customFormat="1" ht="31.5" customHeight="1">
      <c r="B220" s="41"/>
      <c r="C220" s="193" t="s">
        <v>743</v>
      </c>
      <c r="D220" s="193" t="s">
        <v>176</v>
      </c>
      <c r="E220" s="194" t="s">
        <v>3638</v>
      </c>
      <c r="F220" s="195" t="s">
        <v>3639</v>
      </c>
      <c r="G220" s="196" t="s">
        <v>179</v>
      </c>
      <c r="H220" s="197">
        <v>3</v>
      </c>
      <c r="I220" s="198"/>
      <c r="J220" s="199">
        <f t="shared" si="50"/>
        <v>0</v>
      </c>
      <c r="K220" s="195" t="s">
        <v>180</v>
      </c>
      <c r="L220" s="61"/>
      <c r="M220" s="200" t="s">
        <v>22</v>
      </c>
      <c r="N220" s="201" t="s">
        <v>48</v>
      </c>
      <c r="O220" s="42"/>
      <c r="P220" s="202">
        <f t="shared" si="51"/>
        <v>0</v>
      </c>
      <c r="Q220" s="202">
        <v>0</v>
      </c>
      <c r="R220" s="202">
        <f t="shared" si="52"/>
        <v>0</v>
      </c>
      <c r="S220" s="202">
        <v>0</v>
      </c>
      <c r="T220" s="203">
        <f t="shared" si="53"/>
        <v>0</v>
      </c>
      <c r="AR220" s="24" t="s">
        <v>269</v>
      </c>
      <c r="AT220" s="24" t="s">
        <v>176</v>
      </c>
      <c r="AU220" s="24" t="s">
        <v>86</v>
      </c>
      <c r="AY220" s="24" t="s">
        <v>174</v>
      </c>
      <c r="BE220" s="204">
        <f t="shared" si="54"/>
        <v>0</v>
      </c>
      <c r="BF220" s="204">
        <f t="shared" si="55"/>
        <v>0</v>
      </c>
      <c r="BG220" s="204">
        <f t="shared" si="56"/>
        <v>0</v>
      </c>
      <c r="BH220" s="204">
        <f t="shared" si="57"/>
        <v>0</v>
      </c>
      <c r="BI220" s="204">
        <f t="shared" si="58"/>
        <v>0</v>
      </c>
      <c r="BJ220" s="24" t="s">
        <v>24</v>
      </c>
      <c r="BK220" s="204">
        <f t="shared" si="59"/>
        <v>0</v>
      </c>
      <c r="BL220" s="24" t="s">
        <v>269</v>
      </c>
      <c r="BM220" s="24" t="s">
        <v>3640</v>
      </c>
    </row>
    <row r="221" spans="2:65" s="1" customFormat="1" ht="22.5" customHeight="1">
      <c r="B221" s="41"/>
      <c r="C221" s="245" t="s">
        <v>748</v>
      </c>
      <c r="D221" s="245" t="s">
        <v>253</v>
      </c>
      <c r="E221" s="246" t="s">
        <v>3641</v>
      </c>
      <c r="F221" s="247" t="s">
        <v>3642</v>
      </c>
      <c r="G221" s="248" t="s">
        <v>2583</v>
      </c>
      <c r="H221" s="249">
        <v>3</v>
      </c>
      <c r="I221" s="250"/>
      <c r="J221" s="251">
        <f t="shared" si="50"/>
        <v>0</v>
      </c>
      <c r="K221" s="247" t="s">
        <v>22</v>
      </c>
      <c r="L221" s="252"/>
      <c r="M221" s="253" t="s">
        <v>22</v>
      </c>
      <c r="N221" s="254" t="s">
        <v>48</v>
      </c>
      <c r="O221" s="42"/>
      <c r="P221" s="202">
        <f t="shared" si="51"/>
        <v>0</v>
      </c>
      <c r="Q221" s="202">
        <v>0</v>
      </c>
      <c r="R221" s="202">
        <f t="shared" si="52"/>
        <v>0</v>
      </c>
      <c r="S221" s="202">
        <v>0</v>
      </c>
      <c r="T221" s="203">
        <f t="shared" si="53"/>
        <v>0</v>
      </c>
      <c r="AR221" s="24" t="s">
        <v>385</v>
      </c>
      <c r="AT221" s="24" t="s">
        <v>253</v>
      </c>
      <c r="AU221" s="24" t="s">
        <v>86</v>
      </c>
      <c r="AY221" s="24" t="s">
        <v>174</v>
      </c>
      <c r="BE221" s="204">
        <f t="shared" si="54"/>
        <v>0</v>
      </c>
      <c r="BF221" s="204">
        <f t="shared" si="55"/>
        <v>0</v>
      </c>
      <c r="BG221" s="204">
        <f t="shared" si="56"/>
        <v>0</v>
      </c>
      <c r="BH221" s="204">
        <f t="shared" si="57"/>
        <v>0</v>
      </c>
      <c r="BI221" s="204">
        <f t="shared" si="58"/>
        <v>0</v>
      </c>
      <c r="BJ221" s="24" t="s">
        <v>24</v>
      </c>
      <c r="BK221" s="204">
        <f t="shared" si="59"/>
        <v>0</v>
      </c>
      <c r="BL221" s="24" t="s">
        <v>269</v>
      </c>
      <c r="BM221" s="24" t="s">
        <v>3643</v>
      </c>
    </row>
    <row r="222" spans="2:65" s="1" customFormat="1" ht="31.5" customHeight="1">
      <c r="B222" s="41"/>
      <c r="C222" s="193" t="s">
        <v>752</v>
      </c>
      <c r="D222" s="193" t="s">
        <v>176</v>
      </c>
      <c r="E222" s="194" t="s">
        <v>3644</v>
      </c>
      <c r="F222" s="195" t="s">
        <v>3645</v>
      </c>
      <c r="G222" s="196" t="s">
        <v>179</v>
      </c>
      <c r="H222" s="197">
        <v>50</v>
      </c>
      <c r="I222" s="198"/>
      <c r="J222" s="199">
        <f t="shared" si="50"/>
        <v>0</v>
      </c>
      <c r="K222" s="195" t="s">
        <v>22</v>
      </c>
      <c r="L222" s="61"/>
      <c r="M222" s="200" t="s">
        <v>22</v>
      </c>
      <c r="N222" s="201" t="s">
        <v>48</v>
      </c>
      <c r="O222" s="42"/>
      <c r="P222" s="202">
        <f t="shared" si="51"/>
        <v>0</v>
      </c>
      <c r="Q222" s="202">
        <v>0</v>
      </c>
      <c r="R222" s="202">
        <f t="shared" si="52"/>
        <v>0</v>
      </c>
      <c r="S222" s="202">
        <v>0</v>
      </c>
      <c r="T222" s="203">
        <f t="shared" si="53"/>
        <v>0</v>
      </c>
      <c r="AR222" s="24" t="s">
        <v>269</v>
      </c>
      <c r="AT222" s="24" t="s">
        <v>176</v>
      </c>
      <c r="AU222" s="24" t="s">
        <v>86</v>
      </c>
      <c r="AY222" s="24" t="s">
        <v>174</v>
      </c>
      <c r="BE222" s="204">
        <f t="shared" si="54"/>
        <v>0</v>
      </c>
      <c r="BF222" s="204">
        <f t="shared" si="55"/>
        <v>0</v>
      </c>
      <c r="BG222" s="204">
        <f t="shared" si="56"/>
        <v>0</v>
      </c>
      <c r="BH222" s="204">
        <f t="shared" si="57"/>
        <v>0</v>
      </c>
      <c r="BI222" s="204">
        <f t="shared" si="58"/>
        <v>0</v>
      </c>
      <c r="BJ222" s="24" t="s">
        <v>24</v>
      </c>
      <c r="BK222" s="204">
        <f t="shared" si="59"/>
        <v>0</v>
      </c>
      <c r="BL222" s="24" t="s">
        <v>269</v>
      </c>
      <c r="BM222" s="24" t="s">
        <v>3646</v>
      </c>
    </row>
    <row r="223" spans="2:65" s="1" customFormat="1" ht="22.5" customHeight="1">
      <c r="B223" s="41"/>
      <c r="C223" s="245" t="s">
        <v>759</v>
      </c>
      <c r="D223" s="245" t="s">
        <v>253</v>
      </c>
      <c r="E223" s="246" t="s">
        <v>3647</v>
      </c>
      <c r="F223" s="247" t="s">
        <v>3648</v>
      </c>
      <c r="G223" s="248" t="s">
        <v>2583</v>
      </c>
      <c r="H223" s="249">
        <v>50</v>
      </c>
      <c r="I223" s="250"/>
      <c r="J223" s="251">
        <f t="shared" si="50"/>
        <v>0</v>
      </c>
      <c r="K223" s="247" t="s">
        <v>22</v>
      </c>
      <c r="L223" s="252"/>
      <c r="M223" s="253" t="s">
        <v>22</v>
      </c>
      <c r="N223" s="254" t="s">
        <v>48</v>
      </c>
      <c r="O223" s="42"/>
      <c r="P223" s="202">
        <f t="shared" si="51"/>
        <v>0</v>
      </c>
      <c r="Q223" s="202">
        <v>0</v>
      </c>
      <c r="R223" s="202">
        <f t="shared" si="52"/>
        <v>0</v>
      </c>
      <c r="S223" s="202">
        <v>0</v>
      </c>
      <c r="T223" s="203">
        <f t="shared" si="53"/>
        <v>0</v>
      </c>
      <c r="AR223" s="24" t="s">
        <v>385</v>
      </c>
      <c r="AT223" s="24" t="s">
        <v>253</v>
      </c>
      <c r="AU223" s="24" t="s">
        <v>86</v>
      </c>
      <c r="AY223" s="24" t="s">
        <v>174</v>
      </c>
      <c r="BE223" s="204">
        <f t="shared" si="54"/>
        <v>0</v>
      </c>
      <c r="BF223" s="204">
        <f t="shared" si="55"/>
        <v>0</v>
      </c>
      <c r="BG223" s="204">
        <f t="shared" si="56"/>
        <v>0</v>
      </c>
      <c r="BH223" s="204">
        <f t="shared" si="57"/>
        <v>0</v>
      </c>
      <c r="BI223" s="204">
        <f t="shared" si="58"/>
        <v>0</v>
      </c>
      <c r="BJ223" s="24" t="s">
        <v>24</v>
      </c>
      <c r="BK223" s="204">
        <f t="shared" si="59"/>
        <v>0</v>
      </c>
      <c r="BL223" s="24" t="s">
        <v>269</v>
      </c>
      <c r="BM223" s="24" t="s">
        <v>3649</v>
      </c>
    </row>
    <row r="224" spans="2:65" s="10" customFormat="1" ht="22.35" customHeight="1">
      <c r="B224" s="176"/>
      <c r="C224" s="177"/>
      <c r="D224" s="190" t="s">
        <v>76</v>
      </c>
      <c r="E224" s="191" t="s">
        <v>3650</v>
      </c>
      <c r="F224" s="191" t="s">
        <v>3651</v>
      </c>
      <c r="G224" s="177"/>
      <c r="H224" s="177"/>
      <c r="I224" s="180"/>
      <c r="J224" s="192">
        <f>BK224</f>
        <v>0</v>
      </c>
      <c r="K224" s="177"/>
      <c r="L224" s="182"/>
      <c r="M224" s="183"/>
      <c r="N224" s="184"/>
      <c r="O224" s="184"/>
      <c r="P224" s="185">
        <f>SUM(P225:P301)</f>
        <v>0</v>
      </c>
      <c r="Q224" s="184"/>
      <c r="R224" s="185">
        <f>SUM(R225:R301)</f>
        <v>1.3743599999999998</v>
      </c>
      <c r="S224" s="184"/>
      <c r="T224" s="186">
        <f>SUM(T225:T301)</f>
        <v>0</v>
      </c>
      <c r="AR224" s="187" t="s">
        <v>186</v>
      </c>
      <c r="AT224" s="188" t="s">
        <v>76</v>
      </c>
      <c r="AU224" s="188" t="s">
        <v>86</v>
      </c>
      <c r="AY224" s="187" t="s">
        <v>174</v>
      </c>
      <c r="BK224" s="189">
        <f>SUM(BK225:BK301)</f>
        <v>0</v>
      </c>
    </row>
    <row r="225" spans="2:65" s="1" customFormat="1" ht="44.25" customHeight="1">
      <c r="B225" s="41"/>
      <c r="C225" s="193" t="s">
        <v>780</v>
      </c>
      <c r="D225" s="193" t="s">
        <v>176</v>
      </c>
      <c r="E225" s="194" t="s">
        <v>3652</v>
      </c>
      <c r="F225" s="195" t="s">
        <v>3653</v>
      </c>
      <c r="G225" s="196" t="s">
        <v>179</v>
      </c>
      <c r="H225" s="197">
        <v>188</v>
      </c>
      <c r="I225" s="198"/>
      <c r="J225" s="199">
        <f>ROUND(I225*H225,2)</f>
        <v>0</v>
      </c>
      <c r="K225" s="195" t="s">
        <v>180</v>
      </c>
      <c r="L225" s="61"/>
      <c r="M225" s="200" t="s">
        <v>22</v>
      </c>
      <c r="N225" s="201" t="s">
        <v>48</v>
      </c>
      <c r="O225" s="4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AR225" s="24" t="s">
        <v>575</v>
      </c>
      <c r="AT225" s="24" t="s">
        <v>176</v>
      </c>
      <c r="AU225" s="24" t="s">
        <v>186</v>
      </c>
      <c r="AY225" s="24" t="s">
        <v>174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24</v>
      </c>
      <c r="BK225" s="204">
        <f>ROUND(I225*H225,2)</f>
        <v>0</v>
      </c>
      <c r="BL225" s="24" t="s">
        <v>575</v>
      </c>
      <c r="BM225" s="24" t="s">
        <v>3654</v>
      </c>
    </row>
    <row r="226" spans="2:65" s="1" customFormat="1" ht="44.25" customHeight="1">
      <c r="B226" s="41"/>
      <c r="C226" s="245" t="s">
        <v>30</v>
      </c>
      <c r="D226" s="245" t="s">
        <v>253</v>
      </c>
      <c r="E226" s="246" t="s">
        <v>3655</v>
      </c>
      <c r="F226" s="247" t="s">
        <v>3656</v>
      </c>
      <c r="G226" s="248" t="s">
        <v>179</v>
      </c>
      <c r="H226" s="249">
        <v>188</v>
      </c>
      <c r="I226" s="250"/>
      <c r="J226" s="251">
        <f>ROUND(I226*H226,2)</f>
        <v>0</v>
      </c>
      <c r="K226" s="247" t="s">
        <v>22</v>
      </c>
      <c r="L226" s="252"/>
      <c r="M226" s="253" t="s">
        <v>22</v>
      </c>
      <c r="N226" s="254" t="s">
        <v>48</v>
      </c>
      <c r="O226" s="42"/>
      <c r="P226" s="202">
        <f>O226*H226</f>
        <v>0</v>
      </c>
      <c r="Q226" s="202">
        <v>3.0000000000000001E-5</v>
      </c>
      <c r="R226" s="202">
        <f>Q226*H226</f>
        <v>5.64E-3</v>
      </c>
      <c r="S226" s="202">
        <v>0</v>
      </c>
      <c r="T226" s="203">
        <f>S226*H226</f>
        <v>0</v>
      </c>
      <c r="AR226" s="24" t="s">
        <v>974</v>
      </c>
      <c r="AT226" s="24" t="s">
        <v>253</v>
      </c>
      <c r="AU226" s="24" t="s">
        <v>186</v>
      </c>
      <c r="AY226" s="24" t="s">
        <v>174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24</v>
      </c>
      <c r="BK226" s="204">
        <f>ROUND(I226*H226,2)</f>
        <v>0</v>
      </c>
      <c r="BL226" s="24" t="s">
        <v>974</v>
      </c>
      <c r="BM226" s="24" t="s">
        <v>3657</v>
      </c>
    </row>
    <row r="227" spans="2:65" s="1" customFormat="1" ht="40.5">
      <c r="B227" s="41"/>
      <c r="C227" s="63"/>
      <c r="D227" s="230" t="s">
        <v>237</v>
      </c>
      <c r="E227" s="63"/>
      <c r="F227" s="243" t="s">
        <v>3658</v>
      </c>
      <c r="G227" s="63"/>
      <c r="H227" s="63"/>
      <c r="I227" s="163"/>
      <c r="J227" s="63"/>
      <c r="K227" s="63"/>
      <c r="L227" s="61"/>
      <c r="M227" s="244"/>
      <c r="N227" s="42"/>
      <c r="O227" s="42"/>
      <c r="P227" s="42"/>
      <c r="Q227" s="42"/>
      <c r="R227" s="42"/>
      <c r="S227" s="42"/>
      <c r="T227" s="78"/>
      <c r="AT227" s="24" t="s">
        <v>237</v>
      </c>
      <c r="AU227" s="24" t="s">
        <v>186</v>
      </c>
    </row>
    <row r="228" spans="2:65" s="1" customFormat="1" ht="44.25" customHeight="1">
      <c r="B228" s="41"/>
      <c r="C228" s="193" t="s">
        <v>800</v>
      </c>
      <c r="D228" s="193" t="s">
        <v>176</v>
      </c>
      <c r="E228" s="194" t="s">
        <v>3659</v>
      </c>
      <c r="F228" s="195" t="s">
        <v>3660</v>
      </c>
      <c r="G228" s="196" t="s">
        <v>179</v>
      </c>
      <c r="H228" s="197">
        <v>120</v>
      </c>
      <c r="I228" s="198"/>
      <c r="J228" s="199">
        <f>ROUND(I228*H228,2)</f>
        <v>0</v>
      </c>
      <c r="K228" s="195" t="s">
        <v>22</v>
      </c>
      <c r="L228" s="61"/>
      <c r="M228" s="200" t="s">
        <v>22</v>
      </c>
      <c r="N228" s="201" t="s">
        <v>48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4" t="s">
        <v>575</v>
      </c>
      <c r="AT228" s="24" t="s">
        <v>176</v>
      </c>
      <c r="AU228" s="24" t="s">
        <v>186</v>
      </c>
      <c r="AY228" s="24" t="s">
        <v>174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24</v>
      </c>
      <c r="BK228" s="204">
        <f>ROUND(I228*H228,2)</f>
        <v>0</v>
      </c>
      <c r="BL228" s="24" t="s">
        <v>575</v>
      </c>
      <c r="BM228" s="24" t="s">
        <v>3661</v>
      </c>
    </row>
    <row r="229" spans="2:65" s="1" customFormat="1" ht="31.5" customHeight="1">
      <c r="B229" s="41"/>
      <c r="C229" s="245" t="s">
        <v>806</v>
      </c>
      <c r="D229" s="245" t="s">
        <v>253</v>
      </c>
      <c r="E229" s="246" t="s">
        <v>3662</v>
      </c>
      <c r="F229" s="247" t="s">
        <v>3663</v>
      </c>
      <c r="G229" s="248" t="s">
        <v>179</v>
      </c>
      <c r="H229" s="249">
        <v>120</v>
      </c>
      <c r="I229" s="250"/>
      <c r="J229" s="251">
        <f>ROUND(I229*H229,2)</f>
        <v>0</v>
      </c>
      <c r="K229" s="247" t="s">
        <v>180</v>
      </c>
      <c r="L229" s="252"/>
      <c r="M229" s="253" t="s">
        <v>22</v>
      </c>
      <c r="N229" s="254" t="s">
        <v>48</v>
      </c>
      <c r="O229" s="42"/>
      <c r="P229" s="202">
        <f>O229*H229</f>
        <v>0</v>
      </c>
      <c r="Q229" s="202">
        <v>9.0000000000000006E-5</v>
      </c>
      <c r="R229" s="202">
        <f>Q229*H229</f>
        <v>1.0800000000000001E-2</v>
      </c>
      <c r="S229" s="202">
        <v>0</v>
      </c>
      <c r="T229" s="203">
        <f>S229*H229</f>
        <v>0</v>
      </c>
      <c r="AR229" s="24" t="s">
        <v>974</v>
      </c>
      <c r="AT229" s="24" t="s">
        <v>253</v>
      </c>
      <c r="AU229" s="24" t="s">
        <v>186</v>
      </c>
      <c r="AY229" s="24" t="s">
        <v>174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4" t="s">
        <v>24</v>
      </c>
      <c r="BK229" s="204">
        <f>ROUND(I229*H229,2)</f>
        <v>0</v>
      </c>
      <c r="BL229" s="24" t="s">
        <v>974</v>
      </c>
      <c r="BM229" s="24" t="s">
        <v>3664</v>
      </c>
    </row>
    <row r="230" spans="2:65" s="1" customFormat="1" ht="27">
      <c r="B230" s="41"/>
      <c r="C230" s="63"/>
      <c r="D230" s="230" t="s">
        <v>237</v>
      </c>
      <c r="E230" s="63"/>
      <c r="F230" s="243" t="s">
        <v>3665</v>
      </c>
      <c r="G230" s="63"/>
      <c r="H230" s="63"/>
      <c r="I230" s="163"/>
      <c r="J230" s="63"/>
      <c r="K230" s="63"/>
      <c r="L230" s="61"/>
      <c r="M230" s="244"/>
      <c r="N230" s="42"/>
      <c r="O230" s="42"/>
      <c r="P230" s="42"/>
      <c r="Q230" s="42"/>
      <c r="R230" s="42"/>
      <c r="S230" s="42"/>
      <c r="T230" s="78"/>
      <c r="AT230" s="24" t="s">
        <v>237</v>
      </c>
      <c r="AU230" s="24" t="s">
        <v>186</v>
      </c>
    </row>
    <row r="231" spans="2:65" s="1" customFormat="1" ht="44.25" customHeight="1">
      <c r="B231" s="41"/>
      <c r="C231" s="193" t="s">
        <v>819</v>
      </c>
      <c r="D231" s="193" t="s">
        <v>176</v>
      </c>
      <c r="E231" s="194" t="s">
        <v>3666</v>
      </c>
      <c r="F231" s="195" t="s">
        <v>3667</v>
      </c>
      <c r="G231" s="196" t="s">
        <v>179</v>
      </c>
      <c r="H231" s="197">
        <v>10</v>
      </c>
      <c r="I231" s="198"/>
      <c r="J231" s="199">
        <f>ROUND(I231*H231,2)</f>
        <v>0</v>
      </c>
      <c r="K231" s="195" t="s">
        <v>22</v>
      </c>
      <c r="L231" s="61"/>
      <c r="M231" s="200" t="s">
        <v>22</v>
      </c>
      <c r="N231" s="201" t="s">
        <v>48</v>
      </c>
      <c r="O231" s="4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AR231" s="24" t="s">
        <v>575</v>
      </c>
      <c r="AT231" s="24" t="s">
        <v>176</v>
      </c>
      <c r="AU231" s="24" t="s">
        <v>186</v>
      </c>
      <c r="AY231" s="24" t="s">
        <v>174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575</v>
      </c>
      <c r="BM231" s="24" t="s">
        <v>3668</v>
      </c>
    </row>
    <row r="232" spans="2:65" s="1" customFormat="1" ht="31.5" customHeight="1">
      <c r="B232" s="41"/>
      <c r="C232" s="245" t="s">
        <v>826</v>
      </c>
      <c r="D232" s="245" t="s">
        <v>253</v>
      </c>
      <c r="E232" s="246" t="s">
        <v>3669</v>
      </c>
      <c r="F232" s="247" t="s">
        <v>3670</v>
      </c>
      <c r="G232" s="248" t="s">
        <v>179</v>
      </c>
      <c r="H232" s="249">
        <v>10</v>
      </c>
      <c r="I232" s="250"/>
      <c r="J232" s="251">
        <f>ROUND(I232*H232,2)</f>
        <v>0</v>
      </c>
      <c r="K232" s="247" t="s">
        <v>22</v>
      </c>
      <c r="L232" s="252"/>
      <c r="M232" s="253" t="s">
        <v>22</v>
      </c>
      <c r="N232" s="254" t="s">
        <v>48</v>
      </c>
      <c r="O232" s="42"/>
      <c r="P232" s="202">
        <f>O232*H232</f>
        <v>0</v>
      </c>
      <c r="Q232" s="202">
        <v>3.0000000000000001E-5</v>
      </c>
      <c r="R232" s="202">
        <f>Q232*H232</f>
        <v>3.0000000000000003E-4</v>
      </c>
      <c r="S232" s="202">
        <v>0</v>
      </c>
      <c r="T232" s="203">
        <f>S232*H232</f>
        <v>0</v>
      </c>
      <c r="AR232" s="24" t="s">
        <v>974</v>
      </c>
      <c r="AT232" s="24" t="s">
        <v>253</v>
      </c>
      <c r="AU232" s="24" t="s">
        <v>186</v>
      </c>
      <c r="AY232" s="24" t="s">
        <v>174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974</v>
      </c>
      <c r="BM232" s="24" t="s">
        <v>3671</v>
      </c>
    </row>
    <row r="233" spans="2:65" s="1" customFormat="1" ht="40.5">
      <c r="B233" s="41"/>
      <c r="C233" s="63"/>
      <c r="D233" s="230" t="s">
        <v>237</v>
      </c>
      <c r="E233" s="63"/>
      <c r="F233" s="243" t="s">
        <v>3672</v>
      </c>
      <c r="G233" s="63"/>
      <c r="H233" s="63"/>
      <c r="I233" s="163"/>
      <c r="J233" s="63"/>
      <c r="K233" s="63"/>
      <c r="L233" s="61"/>
      <c r="M233" s="244"/>
      <c r="N233" s="42"/>
      <c r="O233" s="42"/>
      <c r="P233" s="42"/>
      <c r="Q233" s="42"/>
      <c r="R233" s="42"/>
      <c r="S233" s="42"/>
      <c r="T233" s="78"/>
      <c r="AT233" s="24" t="s">
        <v>237</v>
      </c>
      <c r="AU233" s="24" t="s">
        <v>186</v>
      </c>
    </row>
    <row r="234" spans="2:65" s="1" customFormat="1" ht="31.5" customHeight="1">
      <c r="B234" s="41"/>
      <c r="C234" s="193" t="s">
        <v>838</v>
      </c>
      <c r="D234" s="193" t="s">
        <v>176</v>
      </c>
      <c r="E234" s="194" t="s">
        <v>3673</v>
      </c>
      <c r="F234" s="195" t="s">
        <v>3674</v>
      </c>
      <c r="G234" s="196" t="s">
        <v>179</v>
      </c>
      <c r="H234" s="197">
        <v>3</v>
      </c>
      <c r="I234" s="198"/>
      <c r="J234" s="199">
        <f>ROUND(I234*H234,2)</f>
        <v>0</v>
      </c>
      <c r="K234" s="195" t="s">
        <v>22</v>
      </c>
      <c r="L234" s="61"/>
      <c r="M234" s="200" t="s">
        <v>22</v>
      </c>
      <c r="N234" s="201" t="s">
        <v>48</v>
      </c>
      <c r="O234" s="4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4" t="s">
        <v>575</v>
      </c>
      <c r="AT234" s="24" t="s">
        <v>176</v>
      </c>
      <c r="AU234" s="24" t="s">
        <v>186</v>
      </c>
      <c r="AY234" s="24" t="s">
        <v>174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24</v>
      </c>
      <c r="BK234" s="204">
        <f>ROUND(I234*H234,2)</f>
        <v>0</v>
      </c>
      <c r="BL234" s="24" t="s">
        <v>575</v>
      </c>
      <c r="BM234" s="24" t="s">
        <v>3675</v>
      </c>
    </row>
    <row r="235" spans="2:65" s="1" customFormat="1" ht="44.25" customHeight="1">
      <c r="B235" s="41"/>
      <c r="C235" s="245" t="s">
        <v>843</v>
      </c>
      <c r="D235" s="245" t="s">
        <v>253</v>
      </c>
      <c r="E235" s="246" t="s">
        <v>3676</v>
      </c>
      <c r="F235" s="247" t="s">
        <v>3677</v>
      </c>
      <c r="G235" s="248" t="s">
        <v>179</v>
      </c>
      <c r="H235" s="249">
        <v>3</v>
      </c>
      <c r="I235" s="250"/>
      <c r="J235" s="251">
        <f>ROUND(I235*H235,2)</f>
        <v>0</v>
      </c>
      <c r="K235" s="247" t="s">
        <v>22</v>
      </c>
      <c r="L235" s="252"/>
      <c r="M235" s="253" t="s">
        <v>22</v>
      </c>
      <c r="N235" s="254" t="s">
        <v>48</v>
      </c>
      <c r="O235" s="42"/>
      <c r="P235" s="202">
        <f>O235*H235</f>
        <v>0</v>
      </c>
      <c r="Q235" s="202">
        <v>1.2999999999999999E-4</v>
      </c>
      <c r="R235" s="202">
        <f>Q235*H235</f>
        <v>3.8999999999999994E-4</v>
      </c>
      <c r="S235" s="202">
        <v>0</v>
      </c>
      <c r="T235" s="203">
        <f>S235*H235</f>
        <v>0</v>
      </c>
      <c r="AR235" s="24" t="s">
        <v>974</v>
      </c>
      <c r="AT235" s="24" t="s">
        <v>253</v>
      </c>
      <c r="AU235" s="24" t="s">
        <v>186</v>
      </c>
      <c r="AY235" s="24" t="s">
        <v>174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24" t="s">
        <v>24</v>
      </c>
      <c r="BK235" s="204">
        <f>ROUND(I235*H235,2)</f>
        <v>0</v>
      </c>
      <c r="BL235" s="24" t="s">
        <v>974</v>
      </c>
      <c r="BM235" s="24" t="s">
        <v>3678</v>
      </c>
    </row>
    <row r="236" spans="2:65" s="1" customFormat="1" ht="31.5" customHeight="1">
      <c r="B236" s="41"/>
      <c r="C236" s="193" t="s">
        <v>848</v>
      </c>
      <c r="D236" s="193" t="s">
        <v>176</v>
      </c>
      <c r="E236" s="194" t="s">
        <v>3679</v>
      </c>
      <c r="F236" s="195" t="s">
        <v>3680</v>
      </c>
      <c r="G236" s="196" t="s">
        <v>551</v>
      </c>
      <c r="H236" s="197">
        <v>210</v>
      </c>
      <c r="I236" s="198"/>
      <c r="J236" s="199">
        <f>ROUND(I236*H236,2)</f>
        <v>0</v>
      </c>
      <c r="K236" s="195" t="s">
        <v>945</v>
      </c>
      <c r="L236" s="61"/>
      <c r="M236" s="200" t="s">
        <v>22</v>
      </c>
      <c r="N236" s="201" t="s">
        <v>48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575</v>
      </c>
      <c r="AT236" s="24" t="s">
        <v>176</v>
      </c>
      <c r="AU236" s="24" t="s">
        <v>186</v>
      </c>
      <c r="AY236" s="24" t="s">
        <v>174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24</v>
      </c>
      <c r="BK236" s="204">
        <f>ROUND(I236*H236,2)</f>
        <v>0</v>
      </c>
      <c r="BL236" s="24" t="s">
        <v>575</v>
      </c>
      <c r="BM236" s="24" t="s">
        <v>3681</v>
      </c>
    </row>
    <row r="237" spans="2:65" s="1" customFormat="1" ht="31.5" customHeight="1">
      <c r="B237" s="41"/>
      <c r="C237" s="245" t="s">
        <v>852</v>
      </c>
      <c r="D237" s="245" t="s">
        <v>253</v>
      </c>
      <c r="E237" s="246" t="s">
        <v>3682</v>
      </c>
      <c r="F237" s="247" t="s">
        <v>3683</v>
      </c>
      <c r="G237" s="248" t="s">
        <v>551</v>
      </c>
      <c r="H237" s="249">
        <v>210</v>
      </c>
      <c r="I237" s="250"/>
      <c r="J237" s="251">
        <f>ROUND(I237*H237,2)</f>
        <v>0</v>
      </c>
      <c r="K237" s="247" t="s">
        <v>945</v>
      </c>
      <c r="L237" s="252"/>
      <c r="M237" s="253" t="s">
        <v>22</v>
      </c>
      <c r="N237" s="254" t="s">
        <v>48</v>
      </c>
      <c r="O237" s="42"/>
      <c r="P237" s="202">
        <f>O237*H237</f>
        <v>0</v>
      </c>
      <c r="Q237" s="202">
        <v>1E-4</v>
      </c>
      <c r="R237" s="202">
        <f>Q237*H237</f>
        <v>2.1000000000000001E-2</v>
      </c>
      <c r="S237" s="202">
        <v>0</v>
      </c>
      <c r="T237" s="203">
        <f>S237*H237</f>
        <v>0</v>
      </c>
      <c r="AR237" s="24" t="s">
        <v>974</v>
      </c>
      <c r="AT237" s="24" t="s">
        <v>253</v>
      </c>
      <c r="AU237" s="24" t="s">
        <v>186</v>
      </c>
      <c r="AY237" s="24" t="s">
        <v>174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4" t="s">
        <v>24</v>
      </c>
      <c r="BK237" s="204">
        <f>ROUND(I237*H237,2)</f>
        <v>0</v>
      </c>
      <c r="BL237" s="24" t="s">
        <v>974</v>
      </c>
      <c r="BM237" s="24" t="s">
        <v>3684</v>
      </c>
    </row>
    <row r="238" spans="2:65" s="1" customFormat="1" ht="31.5" customHeight="1">
      <c r="B238" s="41"/>
      <c r="C238" s="193" t="s">
        <v>867</v>
      </c>
      <c r="D238" s="193" t="s">
        <v>176</v>
      </c>
      <c r="E238" s="194" t="s">
        <v>3685</v>
      </c>
      <c r="F238" s="195" t="s">
        <v>3686</v>
      </c>
      <c r="G238" s="196" t="s">
        <v>551</v>
      </c>
      <c r="H238" s="197">
        <v>1560</v>
      </c>
      <c r="I238" s="198"/>
      <c r="J238" s="199">
        <f>ROUND(I238*H238,2)</f>
        <v>0</v>
      </c>
      <c r="K238" s="195" t="s">
        <v>945</v>
      </c>
      <c r="L238" s="61"/>
      <c r="M238" s="200" t="s">
        <v>22</v>
      </c>
      <c r="N238" s="201" t="s">
        <v>48</v>
      </c>
      <c r="O238" s="42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AR238" s="24" t="s">
        <v>575</v>
      </c>
      <c r="AT238" s="24" t="s">
        <v>176</v>
      </c>
      <c r="AU238" s="24" t="s">
        <v>186</v>
      </c>
      <c r="AY238" s="24" t="s">
        <v>174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24" t="s">
        <v>24</v>
      </c>
      <c r="BK238" s="204">
        <f>ROUND(I238*H238,2)</f>
        <v>0</v>
      </c>
      <c r="BL238" s="24" t="s">
        <v>575</v>
      </c>
      <c r="BM238" s="24" t="s">
        <v>3687</v>
      </c>
    </row>
    <row r="239" spans="2:65" s="12" customFormat="1" ht="13.5">
      <c r="B239" s="217"/>
      <c r="C239" s="218"/>
      <c r="D239" s="230" t="s">
        <v>191</v>
      </c>
      <c r="E239" s="240" t="s">
        <v>22</v>
      </c>
      <c r="F239" s="241" t="s">
        <v>3688</v>
      </c>
      <c r="G239" s="218"/>
      <c r="H239" s="242">
        <v>1560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191</v>
      </c>
      <c r="AU239" s="227" t="s">
        <v>186</v>
      </c>
      <c r="AV239" s="12" t="s">
        <v>86</v>
      </c>
      <c r="AW239" s="12" t="s">
        <v>41</v>
      </c>
      <c r="AX239" s="12" t="s">
        <v>24</v>
      </c>
      <c r="AY239" s="227" t="s">
        <v>174</v>
      </c>
    </row>
    <row r="240" spans="2:65" s="1" customFormat="1" ht="31.5" customHeight="1">
      <c r="B240" s="41"/>
      <c r="C240" s="245" t="s">
        <v>880</v>
      </c>
      <c r="D240" s="245" t="s">
        <v>253</v>
      </c>
      <c r="E240" s="246" t="s">
        <v>3689</v>
      </c>
      <c r="F240" s="247" t="s">
        <v>3690</v>
      </c>
      <c r="G240" s="248" t="s">
        <v>551</v>
      </c>
      <c r="H240" s="249">
        <v>210</v>
      </c>
      <c r="I240" s="250"/>
      <c r="J240" s="251">
        <f>ROUND(I240*H240,2)</f>
        <v>0</v>
      </c>
      <c r="K240" s="247" t="s">
        <v>945</v>
      </c>
      <c r="L240" s="252"/>
      <c r="M240" s="253" t="s">
        <v>22</v>
      </c>
      <c r="N240" s="254" t="s">
        <v>48</v>
      </c>
      <c r="O240" s="42"/>
      <c r="P240" s="202">
        <f>O240*H240</f>
        <v>0</v>
      </c>
      <c r="Q240" s="202">
        <v>1.2E-4</v>
      </c>
      <c r="R240" s="202">
        <f>Q240*H240</f>
        <v>2.52E-2</v>
      </c>
      <c r="S240" s="202">
        <v>0</v>
      </c>
      <c r="T240" s="203">
        <f>S240*H240</f>
        <v>0</v>
      </c>
      <c r="AR240" s="24" t="s">
        <v>974</v>
      </c>
      <c r="AT240" s="24" t="s">
        <v>253</v>
      </c>
      <c r="AU240" s="24" t="s">
        <v>186</v>
      </c>
      <c r="AY240" s="24" t="s">
        <v>174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974</v>
      </c>
      <c r="BM240" s="24" t="s">
        <v>3691</v>
      </c>
    </row>
    <row r="241" spans="2:65" s="1" customFormat="1" ht="31.5" customHeight="1">
      <c r="B241" s="41"/>
      <c r="C241" s="245" t="s">
        <v>885</v>
      </c>
      <c r="D241" s="245" t="s">
        <v>253</v>
      </c>
      <c r="E241" s="246" t="s">
        <v>3692</v>
      </c>
      <c r="F241" s="247" t="s">
        <v>3693</v>
      </c>
      <c r="G241" s="248" t="s">
        <v>551</v>
      </c>
      <c r="H241" s="249">
        <v>1350</v>
      </c>
      <c r="I241" s="250"/>
      <c r="J241" s="251">
        <f>ROUND(I241*H241,2)</f>
        <v>0</v>
      </c>
      <c r="K241" s="247" t="s">
        <v>22</v>
      </c>
      <c r="L241" s="252"/>
      <c r="M241" s="253" t="s">
        <v>22</v>
      </c>
      <c r="N241" s="254" t="s">
        <v>48</v>
      </c>
      <c r="O241" s="42"/>
      <c r="P241" s="202">
        <f>O241*H241</f>
        <v>0</v>
      </c>
      <c r="Q241" s="202">
        <v>1.2E-4</v>
      </c>
      <c r="R241" s="202">
        <f>Q241*H241</f>
        <v>0.16200000000000001</v>
      </c>
      <c r="S241" s="202">
        <v>0</v>
      </c>
      <c r="T241" s="203">
        <f>S241*H241</f>
        <v>0</v>
      </c>
      <c r="AR241" s="24" t="s">
        <v>974</v>
      </c>
      <c r="AT241" s="24" t="s">
        <v>253</v>
      </c>
      <c r="AU241" s="24" t="s">
        <v>186</v>
      </c>
      <c r="AY241" s="24" t="s">
        <v>174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24</v>
      </c>
      <c r="BK241" s="204">
        <f>ROUND(I241*H241,2)</f>
        <v>0</v>
      </c>
      <c r="BL241" s="24" t="s">
        <v>974</v>
      </c>
      <c r="BM241" s="24" t="s">
        <v>3694</v>
      </c>
    </row>
    <row r="242" spans="2:65" s="1" customFormat="1" ht="40.5">
      <c r="B242" s="41"/>
      <c r="C242" s="63"/>
      <c r="D242" s="230" t="s">
        <v>237</v>
      </c>
      <c r="E242" s="63"/>
      <c r="F242" s="243" t="s">
        <v>3695</v>
      </c>
      <c r="G242" s="63"/>
      <c r="H242" s="63"/>
      <c r="I242" s="163"/>
      <c r="J242" s="63"/>
      <c r="K242" s="63"/>
      <c r="L242" s="61"/>
      <c r="M242" s="244"/>
      <c r="N242" s="42"/>
      <c r="O242" s="42"/>
      <c r="P242" s="42"/>
      <c r="Q242" s="42"/>
      <c r="R242" s="42"/>
      <c r="S242" s="42"/>
      <c r="T242" s="78"/>
      <c r="AT242" s="24" t="s">
        <v>237</v>
      </c>
      <c r="AU242" s="24" t="s">
        <v>186</v>
      </c>
    </row>
    <row r="243" spans="2:65" s="1" customFormat="1" ht="31.5" customHeight="1">
      <c r="B243" s="41"/>
      <c r="C243" s="193" t="s">
        <v>895</v>
      </c>
      <c r="D243" s="193" t="s">
        <v>176</v>
      </c>
      <c r="E243" s="194" t="s">
        <v>3696</v>
      </c>
      <c r="F243" s="195" t="s">
        <v>3697</v>
      </c>
      <c r="G243" s="196" t="s">
        <v>551</v>
      </c>
      <c r="H243" s="197">
        <v>2050</v>
      </c>
      <c r="I243" s="198"/>
      <c r="J243" s="199">
        <f>ROUND(I243*H243,2)</f>
        <v>0</v>
      </c>
      <c r="K243" s="195" t="s">
        <v>945</v>
      </c>
      <c r="L243" s="61"/>
      <c r="M243" s="200" t="s">
        <v>22</v>
      </c>
      <c r="N243" s="201" t="s">
        <v>48</v>
      </c>
      <c r="O243" s="4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4" t="s">
        <v>575</v>
      </c>
      <c r="AT243" s="24" t="s">
        <v>176</v>
      </c>
      <c r="AU243" s="24" t="s">
        <v>186</v>
      </c>
      <c r="AY243" s="24" t="s">
        <v>174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24</v>
      </c>
      <c r="BK243" s="204">
        <f>ROUND(I243*H243,2)</f>
        <v>0</v>
      </c>
      <c r="BL243" s="24" t="s">
        <v>575</v>
      </c>
      <c r="BM243" s="24" t="s">
        <v>3698</v>
      </c>
    </row>
    <row r="244" spans="2:65" s="1" customFormat="1" ht="31.5" customHeight="1">
      <c r="B244" s="41"/>
      <c r="C244" s="245" t="s">
        <v>902</v>
      </c>
      <c r="D244" s="245" t="s">
        <v>253</v>
      </c>
      <c r="E244" s="246" t="s">
        <v>3699</v>
      </c>
      <c r="F244" s="247" t="s">
        <v>3700</v>
      </c>
      <c r="G244" s="248" t="s">
        <v>551</v>
      </c>
      <c r="H244" s="249">
        <v>2050</v>
      </c>
      <c r="I244" s="250"/>
      <c r="J244" s="251">
        <f>ROUND(I244*H244,2)</f>
        <v>0</v>
      </c>
      <c r="K244" s="247" t="s">
        <v>945</v>
      </c>
      <c r="L244" s="252"/>
      <c r="M244" s="253" t="s">
        <v>22</v>
      </c>
      <c r="N244" s="254" t="s">
        <v>48</v>
      </c>
      <c r="O244" s="42"/>
      <c r="P244" s="202">
        <f>O244*H244</f>
        <v>0</v>
      </c>
      <c r="Q244" s="202">
        <v>1.7000000000000001E-4</v>
      </c>
      <c r="R244" s="202">
        <f>Q244*H244</f>
        <v>0.34850000000000003</v>
      </c>
      <c r="S244" s="202">
        <v>0</v>
      </c>
      <c r="T244" s="203">
        <f>S244*H244</f>
        <v>0</v>
      </c>
      <c r="AR244" s="24" t="s">
        <v>974</v>
      </c>
      <c r="AT244" s="24" t="s">
        <v>253</v>
      </c>
      <c r="AU244" s="24" t="s">
        <v>186</v>
      </c>
      <c r="AY244" s="24" t="s">
        <v>174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4" t="s">
        <v>24</v>
      </c>
      <c r="BK244" s="204">
        <f>ROUND(I244*H244,2)</f>
        <v>0</v>
      </c>
      <c r="BL244" s="24" t="s">
        <v>974</v>
      </c>
      <c r="BM244" s="24" t="s">
        <v>3701</v>
      </c>
    </row>
    <row r="245" spans="2:65" s="1" customFormat="1" ht="31.5" customHeight="1">
      <c r="B245" s="41"/>
      <c r="C245" s="193" t="s">
        <v>909</v>
      </c>
      <c r="D245" s="193" t="s">
        <v>176</v>
      </c>
      <c r="E245" s="194" t="s">
        <v>3702</v>
      </c>
      <c r="F245" s="195" t="s">
        <v>3703</v>
      </c>
      <c r="G245" s="196" t="s">
        <v>551</v>
      </c>
      <c r="H245" s="197">
        <v>280</v>
      </c>
      <c r="I245" s="198"/>
      <c r="J245" s="199">
        <f>ROUND(I245*H245,2)</f>
        <v>0</v>
      </c>
      <c r="K245" s="195" t="s">
        <v>180</v>
      </c>
      <c r="L245" s="61"/>
      <c r="M245" s="200" t="s">
        <v>22</v>
      </c>
      <c r="N245" s="201" t="s">
        <v>48</v>
      </c>
      <c r="O245" s="4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AR245" s="24" t="s">
        <v>575</v>
      </c>
      <c r="AT245" s="24" t="s">
        <v>176</v>
      </c>
      <c r="AU245" s="24" t="s">
        <v>186</v>
      </c>
      <c r="AY245" s="24" t="s">
        <v>174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24" t="s">
        <v>24</v>
      </c>
      <c r="BK245" s="204">
        <f>ROUND(I245*H245,2)</f>
        <v>0</v>
      </c>
      <c r="BL245" s="24" t="s">
        <v>575</v>
      </c>
      <c r="BM245" s="24" t="s">
        <v>3704</v>
      </c>
    </row>
    <row r="246" spans="2:65" s="1" customFormat="1" ht="22.5" customHeight="1">
      <c r="B246" s="41"/>
      <c r="C246" s="245" t="s">
        <v>914</v>
      </c>
      <c r="D246" s="245" t="s">
        <v>253</v>
      </c>
      <c r="E246" s="246" t="s">
        <v>3705</v>
      </c>
      <c r="F246" s="247" t="s">
        <v>3706</v>
      </c>
      <c r="G246" s="248" t="s">
        <v>551</v>
      </c>
      <c r="H246" s="249">
        <v>280</v>
      </c>
      <c r="I246" s="250"/>
      <c r="J246" s="251">
        <f>ROUND(I246*H246,2)</f>
        <v>0</v>
      </c>
      <c r="K246" s="247" t="s">
        <v>180</v>
      </c>
      <c r="L246" s="252"/>
      <c r="M246" s="253" t="s">
        <v>22</v>
      </c>
      <c r="N246" s="254" t="s">
        <v>48</v>
      </c>
      <c r="O246" s="42"/>
      <c r="P246" s="202">
        <f>O246*H246</f>
        <v>0</v>
      </c>
      <c r="Q246" s="202">
        <v>1.3999999999999999E-4</v>
      </c>
      <c r="R246" s="202">
        <f>Q246*H246</f>
        <v>3.9199999999999999E-2</v>
      </c>
      <c r="S246" s="202">
        <v>0</v>
      </c>
      <c r="T246" s="203">
        <f>S246*H246</f>
        <v>0</v>
      </c>
      <c r="AR246" s="24" t="s">
        <v>385</v>
      </c>
      <c r="AT246" s="24" t="s">
        <v>253</v>
      </c>
      <c r="AU246" s="24" t="s">
        <v>186</v>
      </c>
      <c r="AY246" s="24" t="s">
        <v>174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24</v>
      </c>
      <c r="BK246" s="204">
        <f>ROUND(I246*H246,2)</f>
        <v>0</v>
      </c>
      <c r="BL246" s="24" t="s">
        <v>269</v>
      </c>
      <c r="BM246" s="24" t="s">
        <v>3707</v>
      </c>
    </row>
    <row r="247" spans="2:65" s="1" customFormat="1" ht="27">
      <c r="B247" s="41"/>
      <c r="C247" s="63"/>
      <c r="D247" s="230" t="s">
        <v>237</v>
      </c>
      <c r="E247" s="63"/>
      <c r="F247" s="243" t="s">
        <v>3708</v>
      </c>
      <c r="G247" s="63"/>
      <c r="H247" s="63"/>
      <c r="I247" s="163"/>
      <c r="J247" s="63"/>
      <c r="K247" s="63"/>
      <c r="L247" s="61"/>
      <c r="M247" s="244"/>
      <c r="N247" s="42"/>
      <c r="O247" s="42"/>
      <c r="P247" s="42"/>
      <c r="Q247" s="42"/>
      <c r="R247" s="42"/>
      <c r="S247" s="42"/>
      <c r="T247" s="78"/>
      <c r="AT247" s="24" t="s">
        <v>237</v>
      </c>
      <c r="AU247" s="24" t="s">
        <v>186</v>
      </c>
    </row>
    <row r="248" spans="2:65" s="1" customFormat="1" ht="31.5" customHeight="1">
      <c r="B248" s="41"/>
      <c r="C248" s="193" t="s">
        <v>919</v>
      </c>
      <c r="D248" s="193" t="s">
        <v>176</v>
      </c>
      <c r="E248" s="194" t="s">
        <v>3709</v>
      </c>
      <c r="F248" s="195" t="s">
        <v>3710</v>
      </c>
      <c r="G248" s="196" t="s">
        <v>551</v>
      </c>
      <c r="H248" s="197">
        <v>15</v>
      </c>
      <c r="I248" s="198"/>
      <c r="J248" s="199">
        <f>ROUND(I248*H248,2)</f>
        <v>0</v>
      </c>
      <c r="K248" s="195" t="s">
        <v>180</v>
      </c>
      <c r="L248" s="61"/>
      <c r="M248" s="200" t="s">
        <v>22</v>
      </c>
      <c r="N248" s="201" t="s">
        <v>48</v>
      </c>
      <c r="O248" s="42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4" t="s">
        <v>575</v>
      </c>
      <c r="AT248" s="24" t="s">
        <v>176</v>
      </c>
      <c r="AU248" s="24" t="s">
        <v>186</v>
      </c>
      <c r="AY248" s="24" t="s">
        <v>174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24</v>
      </c>
      <c r="BK248" s="204">
        <f>ROUND(I248*H248,2)</f>
        <v>0</v>
      </c>
      <c r="BL248" s="24" t="s">
        <v>575</v>
      </c>
      <c r="BM248" s="24" t="s">
        <v>3711</v>
      </c>
    </row>
    <row r="249" spans="2:65" s="1" customFormat="1" ht="31.5" customHeight="1">
      <c r="B249" s="41"/>
      <c r="C249" s="245" t="s">
        <v>923</v>
      </c>
      <c r="D249" s="245" t="s">
        <v>253</v>
      </c>
      <c r="E249" s="246" t="s">
        <v>3712</v>
      </c>
      <c r="F249" s="247" t="s">
        <v>3713</v>
      </c>
      <c r="G249" s="248" t="s">
        <v>551</v>
      </c>
      <c r="H249" s="249">
        <v>15</v>
      </c>
      <c r="I249" s="250"/>
      <c r="J249" s="251">
        <f>ROUND(I249*H249,2)</f>
        <v>0</v>
      </c>
      <c r="K249" s="247" t="s">
        <v>180</v>
      </c>
      <c r="L249" s="252"/>
      <c r="M249" s="253" t="s">
        <v>22</v>
      </c>
      <c r="N249" s="254" t="s">
        <v>48</v>
      </c>
      <c r="O249" s="42"/>
      <c r="P249" s="202">
        <f>O249*H249</f>
        <v>0</v>
      </c>
      <c r="Q249" s="202">
        <v>8.9800000000000004E-4</v>
      </c>
      <c r="R249" s="202">
        <f>Q249*H249</f>
        <v>1.3470000000000001E-2</v>
      </c>
      <c r="S249" s="202">
        <v>0</v>
      </c>
      <c r="T249" s="203">
        <f>S249*H249</f>
        <v>0</v>
      </c>
      <c r="AR249" s="24" t="s">
        <v>974</v>
      </c>
      <c r="AT249" s="24" t="s">
        <v>253</v>
      </c>
      <c r="AU249" s="24" t="s">
        <v>186</v>
      </c>
      <c r="AY249" s="24" t="s">
        <v>174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24</v>
      </c>
      <c r="BK249" s="204">
        <f>ROUND(I249*H249,2)</f>
        <v>0</v>
      </c>
      <c r="BL249" s="24" t="s">
        <v>974</v>
      </c>
      <c r="BM249" s="24" t="s">
        <v>3714</v>
      </c>
    </row>
    <row r="250" spans="2:65" s="1" customFormat="1" ht="27">
      <c r="B250" s="41"/>
      <c r="C250" s="63"/>
      <c r="D250" s="230" t="s">
        <v>237</v>
      </c>
      <c r="E250" s="63"/>
      <c r="F250" s="243" t="s">
        <v>3715</v>
      </c>
      <c r="G250" s="63"/>
      <c r="H250" s="63"/>
      <c r="I250" s="163"/>
      <c r="J250" s="63"/>
      <c r="K250" s="63"/>
      <c r="L250" s="61"/>
      <c r="M250" s="244"/>
      <c r="N250" s="42"/>
      <c r="O250" s="42"/>
      <c r="P250" s="42"/>
      <c r="Q250" s="42"/>
      <c r="R250" s="42"/>
      <c r="S250" s="42"/>
      <c r="T250" s="78"/>
      <c r="AT250" s="24" t="s">
        <v>237</v>
      </c>
      <c r="AU250" s="24" t="s">
        <v>186</v>
      </c>
    </row>
    <row r="251" spans="2:65" s="1" customFormat="1" ht="31.5" customHeight="1">
      <c r="B251" s="41"/>
      <c r="C251" s="193" t="s">
        <v>929</v>
      </c>
      <c r="D251" s="193" t="s">
        <v>176</v>
      </c>
      <c r="E251" s="194" t="s">
        <v>3716</v>
      </c>
      <c r="F251" s="195" t="s">
        <v>3717</v>
      </c>
      <c r="G251" s="196" t="s">
        <v>551</v>
      </c>
      <c r="H251" s="197">
        <v>220</v>
      </c>
      <c r="I251" s="198"/>
      <c r="J251" s="199">
        <f>ROUND(I251*H251,2)</f>
        <v>0</v>
      </c>
      <c r="K251" s="195" t="s">
        <v>180</v>
      </c>
      <c r="L251" s="61"/>
      <c r="M251" s="200" t="s">
        <v>22</v>
      </c>
      <c r="N251" s="201" t="s">
        <v>48</v>
      </c>
      <c r="O251" s="42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AR251" s="24" t="s">
        <v>575</v>
      </c>
      <c r="AT251" s="24" t="s">
        <v>176</v>
      </c>
      <c r="AU251" s="24" t="s">
        <v>186</v>
      </c>
      <c r="AY251" s="24" t="s">
        <v>174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24</v>
      </c>
      <c r="BK251" s="204">
        <f>ROUND(I251*H251,2)</f>
        <v>0</v>
      </c>
      <c r="BL251" s="24" t="s">
        <v>575</v>
      </c>
      <c r="BM251" s="24" t="s">
        <v>3718</v>
      </c>
    </row>
    <row r="252" spans="2:65" s="1" customFormat="1" ht="22.5" customHeight="1">
      <c r="B252" s="41"/>
      <c r="C252" s="245" t="s">
        <v>937</v>
      </c>
      <c r="D252" s="245" t="s">
        <v>253</v>
      </c>
      <c r="E252" s="246" t="s">
        <v>3719</v>
      </c>
      <c r="F252" s="247" t="s">
        <v>3720</v>
      </c>
      <c r="G252" s="248" t="s">
        <v>551</v>
      </c>
      <c r="H252" s="249">
        <v>220</v>
      </c>
      <c r="I252" s="250"/>
      <c r="J252" s="251">
        <f>ROUND(I252*H252,2)</f>
        <v>0</v>
      </c>
      <c r="K252" s="247" t="s">
        <v>180</v>
      </c>
      <c r="L252" s="252"/>
      <c r="M252" s="253" t="s">
        <v>22</v>
      </c>
      <c r="N252" s="254" t="s">
        <v>48</v>
      </c>
      <c r="O252" s="42"/>
      <c r="P252" s="202">
        <f>O252*H252</f>
        <v>0</v>
      </c>
      <c r="Q252" s="202">
        <v>1.6000000000000001E-4</v>
      </c>
      <c r="R252" s="202">
        <f>Q252*H252</f>
        <v>3.5200000000000002E-2</v>
      </c>
      <c r="S252" s="202">
        <v>0</v>
      </c>
      <c r="T252" s="203">
        <f>S252*H252</f>
        <v>0</v>
      </c>
      <c r="AR252" s="24" t="s">
        <v>385</v>
      </c>
      <c r="AT252" s="24" t="s">
        <v>253</v>
      </c>
      <c r="AU252" s="24" t="s">
        <v>186</v>
      </c>
      <c r="AY252" s="24" t="s">
        <v>174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24</v>
      </c>
      <c r="BK252" s="204">
        <f>ROUND(I252*H252,2)</f>
        <v>0</v>
      </c>
      <c r="BL252" s="24" t="s">
        <v>269</v>
      </c>
      <c r="BM252" s="24" t="s">
        <v>3721</v>
      </c>
    </row>
    <row r="253" spans="2:65" s="1" customFormat="1" ht="27">
      <c r="B253" s="41"/>
      <c r="C253" s="63"/>
      <c r="D253" s="230" t="s">
        <v>237</v>
      </c>
      <c r="E253" s="63"/>
      <c r="F253" s="243" t="s">
        <v>3722</v>
      </c>
      <c r="G253" s="63"/>
      <c r="H253" s="63"/>
      <c r="I253" s="163"/>
      <c r="J253" s="63"/>
      <c r="K253" s="63"/>
      <c r="L253" s="61"/>
      <c r="M253" s="244"/>
      <c r="N253" s="42"/>
      <c r="O253" s="42"/>
      <c r="P253" s="42"/>
      <c r="Q253" s="42"/>
      <c r="R253" s="42"/>
      <c r="S253" s="42"/>
      <c r="T253" s="78"/>
      <c r="AT253" s="24" t="s">
        <v>237</v>
      </c>
      <c r="AU253" s="24" t="s">
        <v>186</v>
      </c>
    </row>
    <row r="254" spans="2:65" s="1" customFormat="1" ht="31.5" customHeight="1">
      <c r="B254" s="41"/>
      <c r="C254" s="193" t="s">
        <v>942</v>
      </c>
      <c r="D254" s="193" t="s">
        <v>176</v>
      </c>
      <c r="E254" s="194" t="s">
        <v>3723</v>
      </c>
      <c r="F254" s="195" t="s">
        <v>3717</v>
      </c>
      <c r="G254" s="196" t="s">
        <v>551</v>
      </c>
      <c r="H254" s="197">
        <v>160</v>
      </c>
      <c r="I254" s="198"/>
      <c r="J254" s="199">
        <f>ROUND(I254*H254,2)</f>
        <v>0</v>
      </c>
      <c r="K254" s="195" t="s">
        <v>22</v>
      </c>
      <c r="L254" s="61"/>
      <c r="M254" s="200" t="s">
        <v>22</v>
      </c>
      <c r="N254" s="201" t="s">
        <v>48</v>
      </c>
      <c r="O254" s="4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AR254" s="24" t="s">
        <v>575</v>
      </c>
      <c r="AT254" s="24" t="s">
        <v>176</v>
      </c>
      <c r="AU254" s="24" t="s">
        <v>186</v>
      </c>
      <c r="AY254" s="24" t="s">
        <v>174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24</v>
      </c>
      <c r="BK254" s="204">
        <f>ROUND(I254*H254,2)</f>
        <v>0</v>
      </c>
      <c r="BL254" s="24" t="s">
        <v>575</v>
      </c>
      <c r="BM254" s="24" t="s">
        <v>3724</v>
      </c>
    </row>
    <row r="255" spans="2:65" s="1" customFormat="1" ht="22.5" customHeight="1">
      <c r="B255" s="41"/>
      <c r="C255" s="245" t="s">
        <v>947</v>
      </c>
      <c r="D255" s="245" t="s">
        <v>253</v>
      </c>
      <c r="E255" s="246" t="s">
        <v>3725</v>
      </c>
      <c r="F255" s="247" t="s">
        <v>3726</v>
      </c>
      <c r="G255" s="248" t="s">
        <v>551</v>
      </c>
      <c r="H255" s="249">
        <v>160</v>
      </c>
      <c r="I255" s="250"/>
      <c r="J255" s="251">
        <f>ROUND(I255*H255,2)</f>
        <v>0</v>
      </c>
      <c r="K255" s="247" t="s">
        <v>180</v>
      </c>
      <c r="L255" s="252"/>
      <c r="M255" s="253" t="s">
        <v>22</v>
      </c>
      <c r="N255" s="254" t="s">
        <v>48</v>
      </c>
      <c r="O255" s="42"/>
      <c r="P255" s="202">
        <f>O255*H255</f>
        <v>0</v>
      </c>
      <c r="Q255" s="202">
        <v>2.13E-4</v>
      </c>
      <c r="R255" s="202">
        <f>Q255*H255</f>
        <v>3.4079999999999999E-2</v>
      </c>
      <c r="S255" s="202">
        <v>0</v>
      </c>
      <c r="T255" s="203">
        <f>S255*H255</f>
        <v>0</v>
      </c>
      <c r="AR255" s="24" t="s">
        <v>974</v>
      </c>
      <c r="AT255" s="24" t="s">
        <v>253</v>
      </c>
      <c r="AU255" s="24" t="s">
        <v>186</v>
      </c>
      <c r="AY255" s="24" t="s">
        <v>174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4" t="s">
        <v>24</v>
      </c>
      <c r="BK255" s="204">
        <f>ROUND(I255*H255,2)</f>
        <v>0</v>
      </c>
      <c r="BL255" s="24" t="s">
        <v>974</v>
      </c>
      <c r="BM255" s="24" t="s">
        <v>3727</v>
      </c>
    </row>
    <row r="256" spans="2:65" s="1" customFormat="1" ht="27">
      <c r="B256" s="41"/>
      <c r="C256" s="63"/>
      <c r="D256" s="230" t="s">
        <v>237</v>
      </c>
      <c r="E256" s="63"/>
      <c r="F256" s="243" t="s">
        <v>3728</v>
      </c>
      <c r="G256" s="63"/>
      <c r="H256" s="63"/>
      <c r="I256" s="163"/>
      <c r="J256" s="63"/>
      <c r="K256" s="63"/>
      <c r="L256" s="61"/>
      <c r="M256" s="244"/>
      <c r="N256" s="42"/>
      <c r="O256" s="42"/>
      <c r="P256" s="42"/>
      <c r="Q256" s="42"/>
      <c r="R256" s="42"/>
      <c r="S256" s="42"/>
      <c r="T256" s="78"/>
      <c r="AT256" s="24" t="s">
        <v>237</v>
      </c>
      <c r="AU256" s="24" t="s">
        <v>186</v>
      </c>
    </row>
    <row r="257" spans="2:65" s="1" customFormat="1" ht="31.5" customHeight="1">
      <c r="B257" s="41"/>
      <c r="C257" s="193" t="s">
        <v>951</v>
      </c>
      <c r="D257" s="193" t="s">
        <v>176</v>
      </c>
      <c r="E257" s="194" t="s">
        <v>3729</v>
      </c>
      <c r="F257" s="195" t="s">
        <v>3730</v>
      </c>
      <c r="G257" s="196" t="s">
        <v>551</v>
      </c>
      <c r="H257" s="197">
        <v>160</v>
      </c>
      <c r="I257" s="198"/>
      <c r="J257" s="199">
        <f>ROUND(I257*H257,2)</f>
        <v>0</v>
      </c>
      <c r="K257" s="195" t="s">
        <v>180</v>
      </c>
      <c r="L257" s="61"/>
      <c r="M257" s="200" t="s">
        <v>22</v>
      </c>
      <c r="N257" s="201" t="s">
        <v>48</v>
      </c>
      <c r="O257" s="42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4" t="s">
        <v>575</v>
      </c>
      <c r="AT257" s="24" t="s">
        <v>176</v>
      </c>
      <c r="AU257" s="24" t="s">
        <v>186</v>
      </c>
      <c r="AY257" s="24" t="s">
        <v>174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24</v>
      </c>
      <c r="BK257" s="204">
        <f>ROUND(I257*H257,2)</f>
        <v>0</v>
      </c>
      <c r="BL257" s="24" t="s">
        <v>575</v>
      </c>
      <c r="BM257" s="24" t="s">
        <v>3731</v>
      </c>
    </row>
    <row r="258" spans="2:65" s="1" customFormat="1" ht="22.5" customHeight="1">
      <c r="B258" s="41"/>
      <c r="C258" s="245" t="s">
        <v>954</v>
      </c>
      <c r="D258" s="245" t="s">
        <v>253</v>
      </c>
      <c r="E258" s="246" t="s">
        <v>3732</v>
      </c>
      <c r="F258" s="247" t="s">
        <v>3733</v>
      </c>
      <c r="G258" s="248" t="s">
        <v>551</v>
      </c>
      <c r="H258" s="249">
        <v>160</v>
      </c>
      <c r="I258" s="250"/>
      <c r="J258" s="251">
        <f>ROUND(I258*H258,2)</f>
        <v>0</v>
      </c>
      <c r="K258" s="247" t="s">
        <v>180</v>
      </c>
      <c r="L258" s="252"/>
      <c r="M258" s="253" t="s">
        <v>22</v>
      </c>
      <c r="N258" s="254" t="s">
        <v>48</v>
      </c>
      <c r="O258" s="42"/>
      <c r="P258" s="202">
        <f>O258*H258</f>
        <v>0</v>
      </c>
      <c r="Q258" s="202">
        <v>2.5300000000000002E-4</v>
      </c>
      <c r="R258" s="202">
        <f>Q258*H258</f>
        <v>4.0480000000000002E-2</v>
      </c>
      <c r="S258" s="202">
        <v>0</v>
      </c>
      <c r="T258" s="203">
        <f>S258*H258</f>
        <v>0</v>
      </c>
      <c r="AR258" s="24" t="s">
        <v>974</v>
      </c>
      <c r="AT258" s="24" t="s">
        <v>253</v>
      </c>
      <c r="AU258" s="24" t="s">
        <v>186</v>
      </c>
      <c r="AY258" s="24" t="s">
        <v>174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974</v>
      </c>
      <c r="BM258" s="24" t="s">
        <v>3734</v>
      </c>
    </row>
    <row r="259" spans="2:65" s="1" customFormat="1" ht="27">
      <c r="B259" s="41"/>
      <c r="C259" s="63"/>
      <c r="D259" s="230" t="s">
        <v>237</v>
      </c>
      <c r="E259" s="63"/>
      <c r="F259" s="243" t="s">
        <v>3735</v>
      </c>
      <c r="G259" s="63"/>
      <c r="H259" s="63"/>
      <c r="I259" s="163"/>
      <c r="J259" s="63"/>
      <c r="K259" s="63"/>
      <c r="L259" s="61"/>
      <c r="M259" s="244"/>
      <c r="N259" s="42"/>
      <c r="O259" s="42"/>
      <c r="P259" s="42"/>
      <c r="Q259" s="42"/>
      <c r="R259" s="42"/>
      <c r="S259" s="42"/>
      <c r="T259" s="78"/>
      <c r="AT259" s="24" t="s">
        <v>237</v>
      </c>
      <c r="AU259" s="24" t="s">
        <v>186</v>
      </c>
    </row>
    <row r="260" spans="2:65" s="1" customFormat="1" ht="31.5" customHeight="1">
      <c r="B260" s="41"/>
      <c r="C260" s="193" t="s">
        <v>958</v>
      </c>
      <c r="D260" s="193" t="s">
        <v>176</v>
      </c>
      <c r="E260" s="194" t="s">
        <v>3736</v>
      </c>
      <c r="F260" s="195" t="s">
        <v>3737</v>
      </c>
      <c r="G260" s="196" t="s">
        <v>551</v>
      </c>
      <c r="H260" s="197">
        <v>180</v>
      </c>
      <c r="I260" s="198"/>
      <c r="J260" s="199">
        <f>ROUND(I260*H260,2)</f>
        <v>0</v>
      </c>
      <c r="K260" s="195" t="s">
        <v>180</v>
      </c>
      <c r="L260" s="61"/>
      <c r="M260" s="200" t="s">
        <v>22</v>
      </c>
      <c r="N260" s="201" t="s">
        <v>48</v>
      </c>
      <c r="O260" s="4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4" t="s">
        <v>575</v>
      </c>
      <c r="AT260" s="24" t="s">
        <v>176</v>
      </c>
      <c r="AU260" s="24" t="s">
        <v>186</v>
      </c>
      <c r="AY260" s="24" t="s">
        <v>174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24</v>
      </c>
      <c r="BK260" s="204">
        <f>ROUND(I260*H260,2)</f>
        <v>0</v>
      </c>
      <c r="BL260" s="24" t="s">
        <v>575</v>
      </c>
      <c r="BM260" s="24" t="s">
        <v>3738</v>
      </c>
    </row>
    <row r="261" spans="2:65" s="1" customFormat="1" ht="22.5" customHeight="1">
      <c r="B261" s="41"/>
      <c r="C261" s="245" t="s">
        <v>962</v>
      </c>
      <c r="D261" s="245" t="s">
        <v>253</v>
      </c>
      <c r="E261" s="246" t="s">
        <v>3739</v>
      </c>
      <c r="F261" s="247" t="s">
        <v>3740</v>
      </c>
      <c r="G261" s="248" t="s">
        <v>551</v>
      </c>
      <c r="H261" s="249">
        <v>180</v>
      </c>
      <c r="I261" s="250"/>
      <c r="J261" s="251">
        <f>ROUND(I261*H261,2)</f>
        <v>0</v>
      </c>
      <c r="K261" s="247" t="s">
        <v>180</v>
      </c>
      <c r="L261" s="252"/>
      <c r="M261" s="253" t="s">
        <v>22</v>
      </c>
      <c r="N261" s="254" t="s">
        <v>48</v>
      </c>
      <c r="O261" s="42"/>
      <c r="P261" s="202">
        <f>O261*H261</f>
        <v>0</v>
      </c>
      <c r="Q261" s="202">
        <v>3.4499999999999998E-4</v>
      </c>
      <c r="R261" s="202">
        <f>Q261*H261</f>
        <v>6.2099999999999995E-2</v>
      </c>
      <c r="S261" s="202">
        <v>0</v>
      </c>
      <c r="T261" s="203">
        <f>S261*H261</f>
        <v>0</v>
      </c>
      <c r="AR261" s="24" t="s">
        <v>974</v>
      </c>
      <c r="AT261" s="24" t="s">
        <v>253</v>
      </c>
      <c r="AU261" s="24" t="s">
        <v>186</v>
      </c>
      <c r="AY261" s="24" t="s">
        <v>174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974</v>
      </c>
      <c r="BM261" s="24" t="s">
        <v>3741</v>
      </c>
    </row>
    <row r="262" spans="2:65" s="1" customFormat="1" ht="27">
      <c r="B262" s="41"/>
      <c r="C262" s="63"/>
      <c r="D262" s="230" t="s">
        <v>237</v>
      </c>
      <c r="E262" s="63"/>
      <c r="F262" s="243" t="s">
        <v>3742</v>
      </c>
      <c r="G262" s="63"/>
      <c r="H262" s="63"/>
      <c r="I262" s="163"/>
      <c r="J262" s="63"/>
      <c r="K262" s="63"/>
      <c r="L262" s="61"/>
      <c r="M262" s="244"/>
      <c r="N262" s="42"/>
      <c r="O262" s="42"/>
      <c r="P262" s="42"/>
      <c r="Q262" s="42"/>
      <c r="R262" s="42"/>
      <c r="S262" s="42"/>
      <c r="T262" s="78"/>
      <c r="AT262" s="24" t="s">
        <v>237</v>
      </c>
      <c r="AU262" s="24" t="s">
        <v>186</v>
      </c>
    </row>
    <row r="263" spans="2:65" s="1" customFormat="1" ht="44.25" customHeight="1">
      <c r="B263" s="41"/>
      <c r="C263" s="193" t="s">
        <v>966</v>
      </c>
      <c r="D263" s="193" t="s">
        <v>176</v>
      </c>
      <c r="E263" s="194" t="s">
        <v>3743</v>
      </c>
      <c r="F263" s="195" t="s">
        <v>3744</v>
      </c>
      <c r="G263" s="196" t="s">
        <v>551</v>
      </c>
      <c r="H263" s="197">
        <v>270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48</v>
      </c>
      <c r="O263" s="42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AR263" s="24" t="s">
        <v>575</v>
      </c>
      <c r="AT263" s="24" t="s">
        <v>176</v>
      </c>
      <c r="AU263" s="24" t="s">
        <v>186</v>
      </c>
      <c r="AY263" s="24" t="s">
        <v>174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24</v>
      </c>
      <c r="BK263" s="204">
        <f>ROUND(I263*H263,2)</f>
        <v>0</v>
      </c>
      <c r="BL263" s="24" t="s">
        <v>575</v>
      </c>
      <c r="BM263" s="24" t="s">
        <v>3745</v>
      </c>
    </row>
    <row r="264" spans="2:65" s="1" customFormat="1" ht="22.5" customHeight="1">
      <c r="B264" s="41"/>
      <c r="C264" s="245" t="s">
        <v>970</v>
      </c>
      <c r="D264" s="245" t="s">
        <v>253</v>
      </c>
      <c r="E264" s="246" t="s">
        <v>3746</v>
      </c>
      <c r="F264" s="247" t="s">
        <v>3747</v>
      </c>
      <c r="G264" s="248" t="s">
        <v>551</v>
      </c>
      <c r="H264" s="249">
        <v>270</v>
      </c>
      <c r="I264" s="250"/>
      <c r="J264" s="251">
        <f>ROUND(I264*H264,2)</f>
        <v>0</v>
      </c>
      <c r="K264" s="247" t="s">
        <v>180</v>
      </c>
      <c r="L264" s="252"/>
      <c r="M264" s="253" t="s">
        <v>22</v>
      </c>
      <c r="N264" s="254" t="s">
        <v>48</v>
      </c>
      <c r="O264" s="42"/>
      <c r="P264" s="202">
        <f>O264*H264</f>
        <v>0</v>
      </c>
      <c r="Q264" s="202">
        <v>5.2700000000000002E-4</v>
      </c>
      <c r="R264" s="202">
        <f>Q264*H264</f>
        <v>0.14229</v>
      </c>
      <c r="S264" s="202">
        <v>0</v>
      </c>
      <c r="T264" s="203">
        <f>S264*H264</f>
        <v>0</v>
      </c>
      <c r="AR264" s="24" t="s">
        <v>974</v>
      </c>
      <c r="AT264" s="24" t="s">
        <v>253</v>
      </c>
      <c r="AU264" s="24" t="s">
        <v>186</v>
      </c>
      <c r="AY264" s="24" t="s">
        <v>174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974</v>
      </c>
      <c r="BM264" s="24" t="s">
        <v>3748</v>
      </c>
    </row>
    <row r="265" spans="2:65" s="1" customFormat="1" ht="27">
      <c r="B265" s="41"/>
      <c r="C265" s="63"/>
      <c r="D265" s="230" t="s">
        <v>237</v>
      </c>
      <c r="E265" s="63"/>
      <c r="F265" s="243" t="s">
        <v>3749</v>
      </c>
      <c r="G265" s="63"/>
      <c r="H265" s="63"/>
      <c r="I265" s="163"/>
      <c r="J265" s="63"/>
      <c r="K265" s="63"/>
      <c r="L265" s="61"/>
      <c r="M265" s="244"/>
      <c r="N265" s="42"/>
      <c r="O265" s="42"/>
      <c r="P265" s="42"/>
      <c r="Q265" s="42"/>
      <c r="R265" s="42"/>
      <c r="S265" s="42"/>
      <c r="T265" s="78"/>
      <c r="AT265" s="24" t="s">
        <v>237</v>
      </c>
      <c r="AU265" s="24" t="s">
        <v>186</v>
      </c>
    </row>
    <row r="266" spans="2:65" s="1" customFormat="1" ht="44.25" customHeight="1">
      <c r="B266" s="41"/>
      <c r="C266" s="193" t="s">
        <v>974</v>
      </c>
      <c r="D266" s="193" t="s">
        <v>176</v>
      </c>
      <c r="E266" s="194" t="s">
        <v>3750</v>
      </c>
      <c r="F266" s="195" t="s">
        <v>3744</v>
      </c>
      <c r="G266" s="196" t="s">
        <v>551</v>
      </c>
      <c r="H266" s="197">
        <v>140</v>
      </c>
      <c r="I266" s="198"/>
      <c r="J266" s="199">
        <f>ROUND(I266*H266,2)</f>
        <v>0</v>
      </c>
      <c r="K266" s="195" t="s">
        <v>22</v>
      </c>
      <c r="L266" s="61"/>
      <c r="M266" s="200" t="s">
        <v>22</v>
      </c>
      <c r="N266" s="201" t="s">
        <v>48</v>
      </c>
      <c r="O266" s="42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AR266" s="24" t="s">
        <v>575</v>
      </c>
      <c r="AT266" s="24" t="s">
        <v>176</v>
      </c>
      <c r="AU266" s="24" t="s">
        <v>186</v>
      </c>
      <c r="AY266" s="24" t="s">
        <v>174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24</v>
      </c>
      <c r="BK266" s="204">
        <f>ROUND(I266*H266,2)</f>
        <v>0</v>
      </c>
      <c r="BL266" s="24" t="s">
        <v>575</v>
      </c>
      <c r="BM266" s="24" t="s">
        <v>3751</v>
      </c>
    </row>
    <row r="267" spans="2:65" s="1" customFormat="1" ht="31.5" customHeight="1">
      <c r="B267" s="41"/>
      <c r="C267" s="245" t="s">
        <v>978</v>
      </c>
      <c r="D267" s="245" t="s">
        <v>253</v>
      </c>
      <c r="E267" s="246" t="s">
        <v>3752</v>
      </c>
      <c r="F267" s="247" t="s">
        <v>3753</v>
      </c>
      <c r="G267" s="248" t="s">
        <v>551</v>
      </c>
      <c r="H267" s="249">
        <v>140</v>
      </c>
      <c r="I267" s="250"/>
      <c r="J267" s="251">
        <f>ROUND(I267*H267,2)</f>
        <v>0</v>
      </c>
      <c r="K267" s="247" t="s">
        <v>22</v>
      </c>
      <c r="L267" s="252"/>
      <c r="M267" s="253" t="s">
        <v>22</v>
      </c>
      <c r="N267" s="254" t="s">
        <v>48</v>
      </c>
      <c r="O267" s="42"/>
      <c r="P267" s="202">
        <f>O267*H267</f>
        <v>0</v>
      </c>
      <c r="Q267" s="202">
        <v>5.2999999999999998E-4</v>
      </c>
      <c r="R267" s="202">
        <f>Q267*H267</f>
        <v>7.4200000000000002E-2</v>
      </c>
      <c r="S267" s="202">
        <v>0</v>
      </c>
      <c r="T267" s="203">
        <f>S267*H267</f>
        <v>0</v>
      </c>
      <c r="AR267" s="24" t="s">
        <v>974</v>
      </c>
      <c r="AT267" s="24" t="s">
        <v>253</v>
      </c>
      <c r="AU267" s="24" t="s">
        <v>186</v>
      </c>
      <c r="AY267" s="24" t="s">
        <v>174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24</v>
      </c>
      <c r="BK267" s="204">
        <f>ROUND(I267*H267,2)</f>
        <v>0</v>
      </c>
      <c r="BL267" s="24" t="s">
        <v>974</v>
      </c>
      <c r="BM267" s="24" t="s">
        <v>3754</v>
      </c>
    </row>
    <row r="268" spans="2:65" s="1" customFormat="1" ht="40.5">
      <c r="B268" s="41"/>
      <c r="C268" s="63"/>
      <c r="D268" s="230" t="s">
        <v>237</v>
      </c>
      <c r="E268" s="63"/>
      <c r="F268" s="243" t="s">
        <v>3755</v>
      </c>
      <c r="G268" s="63"/>
      <c r="H268" s="63"/>
      <c r="I268" s="163"/>
      <c r="J268" s="63"/>
      <c r="K268" s="63"/>
      <c r="L268" s="61"/>
      <c r="M268" s="244"/>
      <c r="N268" s="42"/>
      <c r="O268" s="42"/>
      <c r="P268" s="42"/>
      <c r="Q268" s="42"/>
      <c r="R268" s="42"/>
      <c r="S268" s="42"/>
      <c r="T268" s="78"/>
      <c r="AT268" s="24" t="s">
        <v>237</v>
      </c>
      <c r="AU268" s="24" t="s">
        <v>186</v>
      </c>
    </row>
    <row r="269" spans="2:65" s="1" customFormat="1" ht="31.5" customHeight="1">
      <c r="B269" s="41"/>
      <c r="C269" s="193" t="s">
        <v>742</v>
      </c>
      <c r="D269" s="193" t="s">
        <v>176</v>
      </c>
      <c r="E269" s="194" t="s">
        <v>3756</v>
      </c>
      <c r="F269" s="195" t="s">
        <v>3757</v>
      </c>
      <c r="G269" s="196" t="s">
        <v>551</v>
      </c>
      <c r="H269" s="197">
        <v>20</v>
      </c>
      <c r="I269" s="198"/>
      <c r="J269" s="199">
        <f>ROUND(I269*H269,2)</f>
        <v>0</v>
      </c>
      <c r="K269" s="195" t="s">
        <v>180</v>
      </c>
      <c r="L269" s="61"/>
      <c r="M269" s="200" t="s">
        <v>22</v>
      </c>
      <c r="N269" s="201" t="s">
        <v>48</v>
      </c>
      <c r="O269" s="42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AR269" s="24" t="s">
        <v>575</v>
      </c>
      <c r="AT269" s="24" t="s">
        <v>176</v>
      </c>
      <c r="AU269" s="24" t="s">
        <v>186</v>
      </c>
      <c r="AY269" s="24" t="s">
        <v>174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24" t="s">
        <v>24</v>
      </c>
      <c r="BK269" s="204">
        <f>ROUND(I269*H269,2)</f>
        <v>0</v>
      </c>
      <c r="BL269" s="24" t="s">
        <v>575</v>
      </c>
      <c r="BM269" s="24" t="s">
        <v>3758</v>
      </c>
    </row>
    <row r="270" spans="2:65" s="1" customFormat="1" ht="31.5" customHeight="1">
      <c r="B270" s="41"/>
      <c r="C270" s="245" t="s">
        <v>987</v>
      </c>
      <c r="D270" s="245" t="s">
        <v>253</v>
      </c>
      <c r="E270" s="246" t="s">
        <v>3759</v>
      </c>
      <c r="F270" s="247" t="s">
        <v>3760</v>
      </c>
      <c r="G270" s="248" t="s">
        <v>551</v>
      </c>
      <c r="H270" s="249">
        <v>20</v>
      </c>
      <c r="I270" s="250"/>
      <c r="J270" s="251">
        <f>ROUND(I270*H270,2)</f>
        <v>0</v>
      </c>
      <c r="K270" s="247" t="s">
        <v>180</v>
      </c>
      <c r="L270" s="252"/>
      <c r="M270" s="253" t="s">
        <v>22</v>
      </c>
      <c r="N270" s="254" t="s">
        <v>48</v>
      </c>
      <c r="O270" s="42"/>
      <c r="P270" s="202">
        <f>O270*H270</f>
        <v>0</v>
      </c>
      <c r="Q270" s="202">
        <v>3.0000000000000001E-5</v>
      </c>
      <c r="R270" s="202">
        <f>Q270*H270</f>
        <v>6.0000000000000006E-4</v>
      </c>
      <c r="S270" s="202">
        <v>0</v>
      </c>
      <c r="T270" s="203">
        <f>S270*H270</f>
        <v>0</v>
      </c>
      <c r="AR270" s="24" t="s">
        <v>974</v>
      </c>
      <c r="AT270" s="24" t="s">
        <v>253</v>
      </c>
      <c r="AU270" s="24" t="s">
        <v>186</v>
      </c>
      <c r="AY270" s="24" t="s">
        <v>174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974</v>
      </c>
      <c r="BM270" s="24" t="s">
        <v>3761</v>
      </c>
    </row>
    <row r="271" spans="2:65" s="1" customFormat="1" ht="27">
      <c r="B271" s="41"/>
      <c r="C271" s="63"/>
      <c r="D271" s="230" t="s">
        <v>237</v>
      </c>
      <c r="E271" s="63"/>
      <c r="F271" s="243" t="s">
        <v>3762</v>
      </c>
      <c r="G271" s="63"/>
      <c r="H271" s="63"/>
      <c r="I271" s="163"/>
      <c r="J271" s="63"/>
      <c r="K271" s="63"/>
      <c r="L271" s="61"/>
      <c r="M271" s="244"/>
      <c r="N271" s="42"/>
      <c r="O271" s="42"/>
      <c r="P271" s="42"/>
      <c r="Q271" s="42"/>
      <c r="R271" s="42"/>
      <c r="S271" s="42"/>
      <c r="T271" s="78"/>
      <c r="AT271" s="24" t="s">
        <v>237</v>
      </c>
      <c r="AU271" s="24" t="s">
        <v>186</v>
      </c>
    </row>
    <row r="272" spans="2:65" s="1" customFormat="1" ht="31.5" customHeight="1">
      <c r="B272" s="41"/>
      <c r="C272" s="193" t="s">
        <v>995</v>
      </c>
      <c r="D272" s="193" t="s">
        <v>176</v>
      </c>
      <c r="E272" s="194" t="s">
        <v>3763</v>
      </c>
      <c r="F272" s="195" t="s">
        <v>3764</v>
      </c>
      <c r="G272" s="196" t="s">
        <v>551</v>
      </c>
      <c r="H272" s="197">
        <v>20</v>
      </c>
      <c r="I272" s="198"/>
      <c r="J272" s="199">
        <f>ROUND(I272*H272,2)</f>
        <v>0</v>
      </c>
      <c r="K272" s="195" t="s">
        <v>180</v>
      </c>
      <c r="L272" s="61"/>
      <c r="M272" s="200" t="s">
        <v>22</v>
      </c>
      <c r="N272" s="201" t="s">
        <v>48</v>
      </c>
      <c r="O272" s="42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AR272" s="24" t="s">
        <v>575</v>
      </c>
      <c r="AT272" s="24" t="s">
        <v>176</v>
      </c>
      <c r="AU272" s="24" t="s">
        <v>186</v>
      </c>
      <c r="AY272" s="24" t="s">
        <v>174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24" t="s">
        <v>24</v>
      </c>
      <c r="BK272" s="204">
        <f>ROUND(I272*H272,2)</f>
        <v>0</v>
      </c>
      <c r="BL272" s="24" t="s">
        <v>575</v>
      </c>
      <c r="BM272" s="24" t="s">
        <v>3765</v>
      </c>
    </row>
    <row r="273" spans="2:65" s="1" customFormat="1" ht="31.5" customHeight="1">
      <c r="B273" s="41"/>
      <c r="C273" s="245" t="s">
        <v>999</v>
      </c>
      <c r="D273" s="245" t="s">
        <v>253</v>
      </c>
      <c r="E273" s="246" t="s">
        <v>3766</v>
      </c>
      <c r="F273" s="247" t="s">
        <v>3767</v>
      </c>
      <c r="G273" s="248" t="s">
        <v>551</v>
      </c>
      <c r="H273" s="249">
        <v>20</v>
      </c>
      <c r="I273" s="250"/>
      <c r="J273" s="251">
        <f>ROUND(I273*H273,2)</f>
        <v>0</v>
      </c>
      <c r="K273" s="247" t="s">
        <v>180</v>
      </c>
      <c r="L273" s="252"/>
      <c r="M273" s="253" t="s">
        <v>22</v>
      </c>
      <c r="N273" s="254" t="s">
        <v>48</v>
      </c>
      <c r="O273" s="42"/>
      <c r="P273" s="202">
        <f>O273*H273</f>
        <v>0</v>
      </c>
      <c r="Q273" s="202">
        <v>5.0000000000000002E-5</v>
      </c>
      <c r="R273" s="202">
        <f>Q273*H273</f>
        <v>1E-3</v>
      </c>
      <c r="S273" s="202">
        <v>0</v>
      </c>
      <c r="T273" s="203">
        <f>S273*H273</f>
        <v>0</v>
      </c>
      <c r="AR273" s="24" t="s">
        <v>974</v>
      </c>
      <c r="AT273" s="24" t="s">
        <v>253</v>
      </c>
      <c r="AU273" s="24" t="s">
        <v>186</v>
      </c>
      <c r="AY273" s="24" t="s">
        <v>174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24</v>
      </c>
      <c r="BK273" s="204">
        <f>ROUND(I273*H273,2)</f>
        <v>0</v>
      </c>
      <c r="BL273" s="24" t="s">
        <v>974</v>
      </c>
      <c r="BM273" s="24" t="s">
        <v>3768</v>
      </c>
    </row>
    <row r="274" spans="2:65" s="1" customFormat="1" ht="27">
      <c r="B274" s="41"/>
      <c r="C274" s="63"/>
      <c r="D274" s="230" t="s">
        <v>237</v>
      </c>
      <c r="E274" s="63"/>
      <c r="F274" s="243" t="s">
        <v>3769</v>
      </c>
      <c r="G274" s="63"/>
      <c r="H274" s="63"/>
      <c r="I274" s="163"/>
      <c r="J274" s="63"/>
      <c r="K274" s="63"/>
      <c r="L274" s="61"/>
      <c r="M274" s="244"/>
      <c r="N274" s="42"/>
      <c r="O274" s="42"/>
      <c r="P274" s="42"/>
      <c r="Q274" s="42"/>
      <c r="R274" s="42"/>
      <c r="S274" s="42"/>
      <c r="T274" s="78"/>
      <c r="AT274" s="24" t="s">
        <v>237</v>
      </c>
      <c r="AU274" s="24" t="s">
        <v>186</v>
      </c>
    </row>
    <row r="275" spans="2:65" s="1" customFormat="1" ht="31.5" customHeight="1">
      <c r="B275" s="41"/>
      <c r="C275" s="193" t="s">
        <v>1003</v>
      </c>
      <c r="D275" s="193" t="s">
        <v>176</v>
      </c>
      <c r="E275" s="194" t="s">
        <v>3770</v>
      </c>
      <c r="F275" s="195" t="s">
        <v>3771</v>
      </c>
      <c r="G275" s="196" t="s">
        <v>551</v>
      </c>
      <c r="H275" s="197">
        <v>50</v>
      </c>
      <c r="I275" s="198"/>
      <c r="J275" s="199">
        <f>ROUND(I275*H275,2)</f>
        <v>0</v>
      </c>
      <c r="K275" s="195" t="s">
        <v>180</v>
      </c>
      <c r="L275" s="61"/>
      <c r="M275" s="200" t="s">
        <v>22</v>
      </c>
      <c r="N275" s="201" t="s">
        <v>48</v>
      </c>
      <c r="O275" s="42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AR275" s="24" t="s">
        <v>575</v>
      </c>
      <c r="AT275" s="24" t="s">
        <v>176</v>
      </c>
      <c r="AU275" s="24" t="s">
        <v>186</v>
      </c>
      <c r="AY275" s="24" t="s">
        <v>174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4" t="s">
        <v>24</v>
      </c>
      <c r="BK275" s="204">
        <f>ROUND(I275*H275,2)</f>
        <v>0</v>
      </c>
      <c r="BL275" s="24" t="s">
        <v>575</v>
      </c>
      <c r="BM275" s="24" t="s">
        <v>3772</v>
      </c>
    </row>
    <row r="276" spans="2:65" s="1" customFormat="1" ht="31.5" customHeight="1">
      <c r="B276" s="41"/>
      <c r="C276" s="245" t="s">
        <v>1008</v>
      </c>
      <c r="D276" s="245" t="s">
        <v>253</v>
      </c>
      <c r="E276" s="246" t="s">
        <v>3773</v>
      </c>
      <c r="F276" s="247" t="s">
        <v>3774</v>
      </c>
      <c r="G276" s="248" t="s">
        <v>551</v>
      </c>
      <c r="H276" s="249">
        <v>50</v>
      </c>
      <c r="I276" s="250"/>
      <c r="J276" s="251">
        <f>ROUND(I276*H276,2)</f>
        <v>0</v>
      </c>
      <c r="K276" s="247" t="s">
        <v>180</v>
      </c>
      <c r="L276" s="252"/>
      <c r="M276" s="253" t="s">
        <v>22</v>
      </c>
      <c r="N276" s="254" t="s">
        <v>48</v>
      </c>
      <c r="O276" s="42"/>
      <c r="P276" s="202">
        <f>O276*H276</f>
        <v>0</v>
      </c>
      <c r="Q276" s="202">
        <v>6.9999999999999994E-5</v>
      </c>
      <c r="R276" s="202">
        <f>Q276*H276</f>
        <v>3.4999999999999996E-3</v>
      </c>
      <c r="S276" s="202">
        <v>0</v>
      </c>
      <c r="T276" s="203">
        <f>S276*H276</f>
        <v>0</v>
      </c>
      <c r="AR276" s="24" t="s">
        <v>974</v>
      </c>
      <c r="AT276" s="24" t="s">
        <v>253</v>
      </c>
      <c r="AU276" s="24" t="s">
        <v>186</v>
      </c>
      <c r="AY276" s="24" t="s">
        <v>174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24" t="s">
        <v>24</v>
      </c>
      <c r="BK276" s="204">
        <f>ROUND(I276*H276,2)</f>
        <v>0</v>
      </c>
      <c r="BL276" s="24" t="s">
        <v>974</v>
      </c>
      <c r="BM276" s="24" t="s">
        <v>3775</v>
      </c>
    </row>
    <row r="277" spans="2:65" s="1" customFormat="1" ht="27">
      <c r="B277" s="41"/>
      <c r="C277" s="63"/>
      <c r="D277" s="230" t="s">
        <v>237</v>
      </c>
      <c r="E277" s="63"/>
      <c r="F277" s="243" t="s">
        <v>3708</v>
      </c>
      <c r="G277" s="63"/>
      <c r="H277" s="63"/>
      <c r="I277" s="163"/>
      <c r="J277" s="63"/>
      <c r="K277" s="63"/>
      <c r="L277" s="61"/>
      <c r="M277" s="244"/>
      <c r="N277" s="42"/>
      <c r="O277" s="42"/>
      <c r="P277" s="42"/>
      <c r="Q277" s="42"/>
      <c r="R277" s="42"/>
      <c r="S277" s="42"/>
      <c r="T277" s="78"/>
      <c r="AT277" s="24" t="s">
        <v>237</v>
      </c>
      <c r="AU277" s="24" t="s">
        <v>186</v>
      </c>
    </row>
    <row r="278" spans="2:65" s="1" customFormat="1" ht="31.5" customHeight="1">
      <c r="B278" s="41"/>
      <c r="C278" s="193" t="s">
        <v>1012</v>
      </c>
      <c r="D278" s="193" t="s">
        <v>176</v>
      </c>
      <c r="E278" s="194" t="s">
        <v>3776</v>
      </c>
      <c r="F278" s="195" t="s">
        <v>3777</v>
      </c>
      <c r="G278" s="196" t="s">
        <v>551</v>
      </c>
      <c r="H278" s="197">
        <v>50</v>
      </c>
      <c r="I278" s="198"/>
      <c r="J278" s="199">
        <f>ROUND(I278*H278,2)</f>
        <v>0</v>
      </c>
      <c r="K278" s="195" t="s">
        <v>180</v>
      </c>
      <c r="L278" s="61"/>
      <c r="M278" s="200" t="s">
        <v>22</v>
      </c>
      <c r="N278" s="201" t="s">
        <v>48</v>
      </c>
      <c r="O278" s="42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AR278" s="24" t="s">
        <v>575</v>
      </c>
      <c r="AT278" s="24" t="s">
        <v>176</v>
      </c>
      <c r="AU278" s="24" t="s">
        <v>186</v>
      </c>
      <c r="AY278" s="24" t="s">
        <v>174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24" t="s">
        <v>24</v>
      </c>
      <c r="BK278" s="204">
        <f>ROUND(I278*H278,2)</f>
        <v>0</v>
      </c>
      <c r="BL278" s="24" t="s">
        <v>575</v>
      </c>
      <c r="BM278" s="24" t="s">
        <v>3778</v>
      </c>
    </row>
    <row r="279" spans="2:65" s="1" customFormat="1" ht="31.5" customHeight="1">
      <c r="B279" s="41"/>
      <c r="C279" s="245" t="s">
        <v>1017</v>
      </c>
      <c r="D279" s="245" t="s">
        <v>253</v>
      </c>
      <c r="E279" s="246" t="s">
        <v>3779</v>
      </c>
      <c r="F279" s="247" t="s">
        <v>3780</v>
      </c>
      <c r="G279" s="248" t="s">
        <v>551</v>
      </c>
      <c r="H279" s="249">
        <v>50</v>
      </c>
      <c r="I279" s="250"/>
      <c r="J279" s="251">
        <f>ROUND(I279*H279,2)</f>
        <v>0</v>
      </c>
      <c r="K279" s="247" t="s">
        <v>180</v>
      </c>
      <c r="L279" s="252"/>
      <c r="M279" s="253" t="s">
        <v>22</v>
      </c>
      <c r="N279" s="254" t="s">
        <v>48</v>
      </c>
      <c r="O279" s="42"/>
      <c r="P279" s="202">
        <f>O279*H279</f>
        <v>0</v>
      </c>
      <c r="Q279" s="202">
        <v>1.2E-4</v>
      </c>
      <c r="R279" s="202">
        <f>Q279*H279</f>
        <v>6.0000000000000001E-3</v>
      </c>
      <c r="S279" s="202">
        <v>0</v>
      </c>
      <c r="T279" s="203">
        <f>S279*H279</f>
        <v>0</v>
      </c>
      <c r="AR279" s="24" t="s">
        <v>974</v>
      </c>
      <c r="AT279" s="24" t="s">
        <v>253</v>
      </c>
      <c r="AU279" s="24" t="s">
        <v>186</v>
      </c>
      <c r="AY279" s="24" t="s">
        <v>174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24</v>
      </c>
      <c r="BK279" s="204">
        <f>ROUND(I279*H279,2)</f>
        <v>0</v>
      </c>
      <c r="BL279" s="24" t="s">
        <v>974</v>
      </c>
      <c r="BM279" s="24" t="s">
        <v>3781</v>
      </c>
    </row>
    <row r="280" spans="2:65" s="1" customFormat="1" ht="27">
      <c r="B280" s="41"/>
      <c r="C280" s="63"/>
      <c r="D280" s="230" t="s">
        <v>237</v>
      </c>
      <c r="E280" s="63"/>
      <c r="F280" s="243" t="s">
        <v>3782</v>
      </c>
      <c r="G280" s="63"/>
      <c r="H280" s="63"/>
      <c r="I280" s="163"/>
      <c r="J280" s="63"/>
      <c r="K280" s="63"/>
      <c r="L280" s="61"/>
      <c r="M280" s="244"/>
      <c r="N280" s="42"/>
      <c r="O280" s="42"/>
      <c r="P280" s="42"/>
      <c r="Q280" s="42"/>
      <c r="R280" s="42"/>
      <c r="S280" s="42"/>
      <c r="T280" s="78"/>
      <c r="AT280" s="24" t="s">
        <v>237</v>
      </c>
      <c r="AU280" s="24" t="s">
        <v>186</v>
      </c>
    </row>
    <row r="281" spans="2:65" s="1" customFormat="1" ht="31.5" customHeight="1">
      <c r="B281" s="41"/>
      <c r="C281" s="193" t="s">
        <v>1021</v>
      </c>
      <c r="D281" s="193" t="s">
        <v>176</v>
      </c>
      <c r="E281" s="194" t="s">
        <v>3783</v>
      </c>
      <c r="F281" s="195" t="s">
        <v>3784</v>
      </c>
      <c r="G281" s="196" t="s">
        <v>551</v>
      </c>
      <c r="H281" s="197">
        <v>50</v>
      </c>
      <c r="I281" s="198"/>
      <c r="J281" s="199">
        <f>ROUND(I281*H281,2)</f>
        <v>0</v>
      </c>
      <c r="K281" s="195" t="s">
        <v>180</v>
      </c>
      <c r="L281" s="61"/>
      <c r="M281" s="200" t="s">
        <v>22</v>
      </c>
      <c r="N281" s="201" t="s">
        <v>48</v>
      </c>
      <c r="O281" s="42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AR281" s="24" t="s">
        <v>575</v>
      </c>
      <c r="AT281" s="24" t="s">
        <v>176</v>
      </c>
      <c r="AU281" s="24" t="s">
        <v>186</v>
      </c>
      <c r="AY281" s="24" t="s">
        <v>174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24" t="s">
        <v>24</v>
      </c>
      <c r="BK281" s="204">
        <f>ROUND(I281*H281,2)</f>
        <v>0</v>
      </c>
      <c r="BL281" s="24" t="s">
        <v>575</v>
      </c>
      <c r="BM281" s="24" t="s">
        <v>3785</v>
      </c>
    </row>
    <row r="282" spans="2:65" s="1" customFormat="1" ht="31.5" customHeight="1">
      <c r="B282" s="41"/>
      <c r="C282" s="245" t="s">
        <v>1025</v>
      </c>
      <c r="D282" s="245" t="s">
        <v>253</v>
      </c>
      <c r="E282" s="246" t="s">
        <v>3786</v>
      </c>
      <c r="F282" s="247" t="s">
        <v>3787</v>
      </c>
      <c r="G282" s="248" t="s">
        <v>551</v>
      </c>
      <c r="H282" s="249">
        <v>50</v>
      </c>
      <c r="I282" s="250"/>
      <c r="J282" s="251">
        <f>ROUND(I282*H282,2)</f>
        <v>0</v>
      </c>
      <c r="K282" s="247" t="s">
        <v>180</v>
      </c>
      <c r="L282" s="252"/>
      <c r="M282" s="253" t="s">
        <v>22</v>
      </c>
      <c r="N282" s="254" t="s">
        <v>48</v>
      </c>
      <c r="O282" s="42"/>
      <c r="P282" s="202">
        <f>O282*H282</f>
        <v>0</v>
      </c>
      <c r="Q282" s="202">
        <v>1.93E-4</v>
      </c>
      <c r="R282" s="202">
        <f>Q282*H282</f>
        <v>9.6500000000000006E-3</v>
      </c>
      <c r="S282" s="202">
        <v>0</v>
      </c>
      <c r="T282" s="203">
        <f>S282*H282</f>
        <v>0</v>
      </c>
      <c r="AR282" s="24" t="s">
        <v>974</v>
      </c>
      <c r="AT282" s="24" t="s">
        <v>253</v>
      </c>
      <c r="AU282" s="24" t="s">
        <v>186</v>
      </c>
      <c r="AY282" s="24" t="s">
        <v>174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24</v>
      </c>
      <c r="BK282" s="204">
        <f>ROUND(I282*H282,2)</f>
        <v>0</v>
      </c>
      <c r="BL282" s="24" t="s">
        <v>974</v>
      </c>
      <c r="BM282" s="24" t="s">
        <v>3788</v>
      </c>
    </row>
    <row r="283" spans="2:65" s="1" customFormat="1" ht="27">
      <c r="B283" s="41"/>
      <c r="C283" s="63"/>
      <c r="D283" s="230" t="s">
        <v>237</v>
      </c>
      <c r="E283" s="63"/>
      <c r="F283" s="243" t="s">
        <v>3789</v>
      </c>
      <c r="G283" s="63"/>
      <c r="H283" s="63"/>
      <c r="I283" s="163"/>
      <c r="J283" s="63"/>
      <c r="K283" s="63"/>
      <c r="L283" s="61"/>
      <c r="M283" s="244"/>
      <c r="N283" s="42"/>
      <c r="O283" s="42"/>
      <c r="P283" s="42"/>
      <c r="Q283" s="42"/>
      <c r="R283" s="42"/>
      <c r="S283" s="42"/>
      <c r="T283" s="78"/>
      <c r="AT283" s="24" t="s">
        <v>237</v>
      </c>
      <c r="AU283" s="24" t="s">
        <v>186</v>
      </c>
    </row>
    <row r="284" spans="2:65" s="1" customFormat="1" ht="31.5" customHeight="1">
      <c r="B284" s="41"/>
      <c r="C284" s="193" t="s">
        <v>1029</v>
      </c>
      <c r="D284" s="193" t="s">
        <v>176</v>
      </c>
      <c r="E284" s="194" t="s">
        <v>3790</v>
      </c>
      <c r="F284" s="195" t="s">
        <v>3791</v>
      </c>
      <c r="G284" s="196" t="s">
        <v>551</v>
      </c>
      <c r="H284" s="197">
        <v>100</v>
      </c>
      <c r="I284" s="198"/>
      <c r="J284" s="199">
        <f>ROUND(I284*H284,2)</f>
        <v>0</v>
      </c>
      <c r="K284" s="195" t="s">
        <v>180</v>
      </c>
      <c r="L284" s="61"/>
      <c r="M284" s="200" t="s">
        <v>22</v>
      </c>
      <c r="N284" s="201" t="s">
        <v>48</v>
      </c>
      <c r="O284" s="42"/>
      <c r="P284" s="202">
        <f>O284*H284</f>
        <v>0</v>
      </c>
      <c r="Q284" s="202">
        <v>0</v>
      </c>
      <c r="R284" s="202">
        <f>Q284*H284</f>
        <v>0</v>
      </c>
      <c r="S284" s="202">
        <v>0</v>
      </c>
      <c r="T284" s="203">
        <f>S284*H284</f>
        <v>0</v>
      </c>
      <c r="AR284" s="24" t="s">
        <v>575</v>
      </c>
      <c r="AT284" s="24" t="s">
        <v>176</v>
      </c>
      <c r="AU284" s="24" t="s">
        <v>186</v>
      </c>
      <c r="AY284" s="24" t="s">
        <v>174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575</v>
      </c>
      <c r="BM284" s="24" t="s">
        <v>3792</v>
      </c>
    </row>
    <row r="285" spans="2:65" s="1" customFormat="1" ht="31.5" customHeight="1">
      <c r="B285" s="41"/>
      <c r="C285" s="245" t="s">
        <v>1035</v>
      </c>
      <c r="D285" s="245" t="s">
        <v>253</v>
      </c>
      <c r="E285" s="246" t="s">
        <v>3793</v>
      </c>
      <c r="F285" s="247" t="s">
        <v>3794</v>
      </c>
      <c r="G285" s="248" t="s">
        <v>551</v>
      </c>
      <c r="H285" s="249">
        <v>100</v>
      </c>
      <c r="I285" s="250"/>
      <c r="J285" s="251">
        <f>ROUND(I285*H285,2)</f>
        <v>0</v>
      </c>
      <c r="K285" s="247" t="s">
        <v>22</v>
      </c>
      <c r="L285" s="252"/>
      <c r="M285" s="253" t="s">
        <v>22</v>
      </c>
      <c r="N285" s="254" t="s">
        <v>48</v>
      </c>
      <c r="O285" s="42"/>
      <c r="P285" s="202">
        <f>O285*H285</f>
        <v>0</v>
      </c>
      <c r="Q285" s="202">
        <v>2.9700000000000001E-4</v>
      </c>
      <c r="R285" s="202">
        <f>Q285*H285</f>
        <v>2.9700000000000001E-2</v>
      </c>
      <c r="S285" s="202">
        <v>0</v>
      </c>
      <c r="T285" s="203">
        <f>S285*H285</f>
        <v>0</v>
      </c>
      <c r="AR285" s="24" t="s">
        <v>974</v>
      </c>
      <c r="AT285" s="24" t="s">
        <v>253</v>
      </c>
      <c r="AU285" s="24" t="s">
        <v>186</v>
      </c>
      <c r="AY285" s="24" t="s">
        <v>174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24</v>
      </c>
      <c r="BK285" s="204">
        <f>ROUND(I285*H285,2)</f>
        <v>0</v>
      </c>
      <c r="BL285" s="24" t="s">
        <v>974</v>
      </c>
      <c r="BM285" s="24" t="s">
        <v>3795</v>
      </c>
    </row>
    <row r="286" spans="2:65" s="1" customFormat="1" ht="27">
      <c r="B286" s="41"/>
      <c r="C286" s="63"/>
      <c r="D286" s="230" t="s">
        <v>237</v>
      </c>
      <c r="E286" s="63"/>
      <c r="F286" s="243" t="s">
        <v>3796</v>
      </c>
      <c r="G286" s="63"/>
      <c r="H286" s="63"/>
      <c r="I286" s="163"/>
      <c r="J286" s="63"/>
      <c r="K286" s="63"/>
      <c r="L286" s="61"/>
      <c r="M286" s="244"/>
      <c r="N286" s="42"/>
      <c r="O286" s="42"/>
      <c r="P286" s="42"/>
      <c r="Q286" s="42"/>
      <c r="R286" s="42"/>
      <c r="S286" s="42"/>
      <c r="T286" s="78"/>
      <c r="AT286" s="24" t="s">
        <v>237</v>
      </c>
      <c r="AU286" s="24" t="s">
        <v>186</v>
      </c>
    </row>
    <row r="287" spans="2:65" s="1" customFormat="1" ht="31.5" customHeight="1">
      <c r="B287" s="41"/>
      <c r="C287" s="193" t="s">
        <v>1041</v>
      </c>
      <c r="D287" s="193" t="s">
        <v>176</v>
      </c>
      <c r="E287" s="194" t="s">
        <v>3797</v>
      </c>
      <c r="F287" s="195" t="s">
        <v>3798</v>
      </c>
      <c r="G287" s="196" t="s">
        <v>551</v>
      </c>
      <c r="H287" s="197">
        <v>2</v>
      </c>
      <c r="I287" s="198"/>
      <c r="J287" s="199">
        <f t="shared" ref="J287:J296" si="60">ROUND(I287*H287,2)</f>
        <v>0</v>
      </c>
      <c r="K287" s="195" t="s">
        <v>180</v>
      </c>
      <c r="L287" s="61"/>
      <c r="M287" s="200" t="s">
        <v>22</v>
      </c>
      <c r="N287" s="201" t="s">
        <v>48</v>
      </c>
      <c r="O287" s="42"/>
      <c r="P287" s="202">
        <f t="shared" ref="P287:P296" si="61">O287*H287</f>
        <v>0</v>
      </c>
      <c r="Q287" s="202">
        <v>0</v>
      </c>
      <c r="R287" s="202">
        <f t="shared" ref="R287:R296" si="62">Q287*H287</f>
        <v>0</v>
      </c>
      <c r="S287" s="202">
        <v>0</v>
      </c>
      <c r="T287" s="203">
        <f t="shared" ref="T287:T296" si="63">S287*H287</f>
        <v>0</v>
      </c>
      <c r="AR287" s="24" t="s">
        <v>575</v>
      </c>
      <c r="AT287" s="24" t="s">
        <v>176</v>
      </c>
      <c r="AU287" s="24" t="s">
        <v>186</v>
      </c>
      <c r="AY287" s="24" t="s">
        <v>174</v>
      </c>
      <c r="BE287" s="204">
        <f t="shared" ref="BE287:BE296" si="64">IF(N287="základní",J287,0)</f>
        <v>0</v>
      </c>
      <c r="BF287" s="204">
        <f t="shared" ref="BF287:BF296" si="65">IF(N287="snížená",J287,0)</f>
        <v>0</v>
      </c>
      <c r="BG287" s="204">
        <f t="shared" ref="BG287:BG296" si="66">IF(N287="zákl. přenesená",J287,0)</f>
        <v>0</v>
      </c>
      <c r="BH287" s="204">
        <f t="shared" ref="BH287:BH296" si="67">IF(N287="sníž. přenesená",J287,0)</f>
        <v>0</v>
      </c>
      <c r="BI287" s="204">
        <f t="shared" ref="BI287:BI296" si="68">IF(N287="nulová",J287,0)</f>
        <v>0</v>
      </c>
      <c r="BJ287" s="24" t="s">
        <v>24</v>
      </c>
      <c r="BK287" s="204">
        <f t="shared" ref="BK287:BK296" si="69">ROUND(I287*H287,2)</f>
        <v>0</v>
      </c>
      <c r="BL287" s="24" t="s">
        <v>575</v>
      </c>
      <c r="BM287" s="24" t="s">
        <v>3799</v>
      </c>
    </row>
    <row r="288" spans="2:65" s="1" customFormat="1" ht="31.5" customHeight="1">
      <c r="B288" s="41"/>
      <c r="C288" s="245" t="s">
        <v>1047</v>
      </c>
      <c r="D288" s="245" t="s">
        <v>253</v>
      </c>
      <c r="E288" s="246" t="s">
        <v>3800</v>
      </c>
      <c r="F288" s="247" t="s">
        <v>3801</v>
      </c>
      <c r="G288" s="248" t="s">
        <v>551</v>
      </c>
      <c r="H288" s="249">
        <v>2</v>
      </c>
      <c r="I288" s="250"/>
      <c r="J288" s="251">
        <f t="shared" si="60"/>
        <v>0</v>
      </c>
      <c r="K288" s="247" t="s">
        <v>22</v>
      </c>
      <c r="L288" s="252"/>
      <c r="M288" s="253" t="s">
        <v>22</v>
      </c>
      <c r="N288" s="254" t="s">
        <v>48</v>
      </c>
      <c r="O288" s="42"/>
      <c r="P288" s="202">
        <f t="shared" si="61"/>
        <v>0</v>
      </c>
      <c r="Q288" s="202">
        <v>6.0000000000000002E-5</v>
      </c>
      <c r="R288" s="202">
        <f t="shared" si="62"/>
        <v>1.2E-4</v>
      </c>
      <c r="S288" s="202">
        <v>0</v>
      </c>
      <c r="T288" s="203">
        <f t="shared" si="63"/>
        <v>0</v>
      </c>
      <c r="AR288" s="24" t="s">
        <v>974</v>
      </c>
      <c r="AT288" s="24" t="s">
        <v>253</v>
      </c>
      <c r="AU288" s="24" t="s">
        <v>186</v>
      </c>
      <c r="AY288" s="24" t="s">
        <v>174</v>
      </c>
      <c r="BE288" s="204">
        <f t="shared" si="64"/>
        <v>0</v>
      </c>
      <c r="BF288" s="204">
        <f t="shared" si="65"/>
        <v>0</v>
      </c>
      <c r="BG288" s="204">
        <f t="shared" si="66"/>
        <v>0</v>
      </c>
      <c r="BH288" s="204">
        <f t="shared" si="67"/>
        <v>0</v>
      </c>
      <c r="BI288" s="204">
        <f t="shared" si="68"/>
        <v>0</v>
      </c>
      <c r="BJ288" s="24" t="s">
        <v>24</v>
      </c>
      <c r="BK288" s="204">
        <f t="shared" si="69"/>
        <v>0</v>
      </c>
      <c r="BL288" s="24" t="s">
        <v>974</v>
      </c>
      <c r="BM288" s="24" t="s">
        <v>3802</v>
      </c>
    </row>
    <row r="289" spans="2:65" s="1" customFormat="1" ht="31.5" customHeight="1">
      <c r="B289" s="41"/>
      <c r="C289" s="193" t="s">
        <v>1053</v>
      </c>
      <c r="D289" s="193" t="s">
        <v>176</v>
      </c>
      <c r="E289" s="194" t="s">
        <v>3803</v>
      </c>
      <c r="F289" s="195" t="s">
        <v>3804</v>
      </c>
      <c r="G289" s="196" t="s">
        <v>551</v>
      </c>
      <c r="H289" s="197">
        <v>20</v>
      </c>
      <c r="I289" s="198"/>
      <c r="J289" s="199">
        <f t="shared" si="60"/>
        <v>0</v>
      </c>
      <c r="K289" s="195" t="s">
        <v>180</v>
      </c>
      <c r="L289" s="61"/>
      <c r="M289" s="200" t="s">
        <v>22</v>
      </c>
      <c r="N289" s="201" t="s">
        <v>48</v>
      </c>
      <c r="O289" s="42"/>
      <c r="P289" s="202">
        <f t="shared" si="61"/>
        <v>0</v>
      </c>
      <c r="Q289" s="202">
        <v>0</v>
      </c>
      <c r="R289" s="202">
        <f t="shared" si="62"/>
        <v>0</v>
      </c>
      <c r="S289" s="202">
        <v>0</v>
      </c>
      <c r="T289" s="203">
        <f t="shared" si="63"/>
        <v>0</v>
      </c>
      <c r="AR289" s="24" t="s">
        <v>575</v>
      </c>
      <c r="AT289" s="24" t="s">
        <v>176</v>
      </c>
      <c r="AU289" s="24" t="s">
        <v>186</v>
      </c>
      <c r="AY289" s="24" t="s">
        <v>174</v>
      </c>
      <c r="BE289" s="204">
        <f t="shared" si="64"/>
        <v>0</v>
      </c>
      <c r="BF289" s="204">
        <f t="shared" si="65"/>
        <v>0</v>
      </c>
      <c r="BG289" s="204">
        <f t="shared" si="66"/>
        <v>0</v>
      </c>
      <c r="BH289" s="204">
        <f t="shared" si="67"/>
        <v>0</v>
      </c>
      <c r="BI289" s="204">
        <f t="shared" si="68"/>
        <v>0</v>
      </c>
      <c r="BJ289" s="24" t="s">
        <v>24</v>
      </c>
      <c r="BK289" s="204">
        <f t="shared" si="69"/>
        <v>0</v>
      </c>
      <c r="BL289" s="24" t="s">
        <v>575</v>
      </c>
      <c r="BM289" s="24" t="s">
        <v>3805</v>
      </c>
    </row>
    <row r="290" spans="2:65" s="1" customFormat="1" ht="31.5" customHeight="1">
      <c r="B290" s="41"/>
      <c r="C290" s="245" t="s">
        <v>1058</v>
      </c>
      <c r="D290" s="245" t="s">
        <v>253</v>
      </c>
      <c r="E290" s="246" t="s">
        <v>3806</v>
      </c>
      <c r="F290" s="247" t="s">
        <v>3807</v>
      </c>
      <c r="G290" s="248" t="s">
        <v>551</v>
      </c>
      <c r="H290" s="249">
        <v>20</v>
      </c>
      <c r="I290" s="250"/>
      <c r="J290" s="251">
        <f t="shared" si="60"/>
        <v>0</v>
      </c>
      <c r="K290" s="247" t="s">
        <v>22</v>
      </c>
      <c r="L290" s="252"/>
      <c r="M290" s="253" t="s">
        <v>22</v>
      </c>
      <c r="N290" s="254" t="s">
        <v>48</v>
      </c>
      <c r="O290" s="42"/>
      <c r="P290" s="202">
        <f t="shared" si="61"/>
        <v>0</v>
      </c>
      <c r="Q290" s="202">
        <v>8.8000000000000003E-4</v>
      </c>
      <c r="R290" s="202">
        <f t="shared" si="62"/>
        <v>1.7600000000000001E-2</v>
      </c>
      <c r="S290" s="202">
        <v>0</v>
      </c>
      <c r="T290" s="203">
        <f t="shared" si="63"/>
        <v>0</v>
      </c>
      <c r="AR290" s="24" t="s">
        <v>974</v>
      </c>
      <c r="AT290" s="24" t="s">
        <v>253</v>
      </c>
      <c r="AU290" s="24" t="s">
        <v>186</v>
      </c>
      <c r="AY290" s="24" t="s">
        <v>174</v>
      </c>
      <c r="BE290" s="204">
        <f t="shared" si="64"/>
        <v>0</v>
      </c>
      <c r="BF290" s="204">
        <f t="shared" si="65"/>
        <v>0</v>
      </c>
      <c r="BG290" s="204">
        <f t="shared" si="66"/>
        <v>0</v>
      </c>
      <c r="BH290" s="204">
        <f t="shared" si="67"/>
        <v>0</v>
      </c>
      <c r="BI290" s="204">
        <f t="shared" si="68"/>
        <v>0</v>
      </c>
      <c r="BJ290" s="24" t="s">
        <v>24</v>
      </c>
      <c r="BK290" s="204">
        <f t="shared" si="69"/>
        <v>0</v>
      </c>
      <c r="BL290" s="24" t="s">
        <v>974</v>
      </c>
      <c r="BM290" s="24" t="s">
        <v>3808</v>
      </c>
    </row>
    <row r="291" spans="2:65" s="1" customFormat="1" ht="31.5" customHeight="1">
      <c r="B291" s="41"/>
      <c r="C291" s="193" t="s">
        <v>1062</v>
      </c>
      <c r="D291" s="193" t="s">
        <v>176</v>
      </c>
      <c r="E291" s="194" t="s">
        <v>3809</v>
      </c>
      <c r="F291" s="195" t="s">
        <v>3810</v>
      </c>
      <c r="G291" s="196" t="s">
        <v>551</v>
      </c>
      <c r="H291" s="197">
        <v>15</v>
      </c>
      <c r="I291" s="198"/>
      <c r="J291" s="199">
        <f t="shared" si="60"/>
        <v>0</v>
      </c>
      <c r="K291" s="195" t="s">
        <v>180</v>
      </c>
      <c r="L291" s="61"/>
      <c r="M291" s="200" t="s">
        <v>22</v>
      </c>
      <c r="N291" s="201" t="s">
        <v>48</v>
      </c>
      <c r="O291" s="42"/>
      <c r="P291" s="202">
        <f t="shared" si="61"/>
        <v>0</v>
      </c>
      <c r="Q291" s="202">
        <v>0</v>
      </c>
      <c r="R291" s="202">
        <f t="shared" si="62"/>
        <v>0</v>
      </c>
      <c r="S291" s="202">
        <v>0</v>
      </c>
      <c r="T291" s="203">
        <f t="shared" si="63"/>
        <v>0</v>
      </c>
      <c r="AR291" s="24" t="s">
        <v>575</v>
      </c>
      <c r="AT291" s="24" t="s">
        <v>176</v>
      </c>
      <c r="AU291" s="24" t="s">
        <v>186</v>
      </c>
      <c r="AY291" s="24" t="s">
        <v>174</v>
      </c>
      <c r="BE291" s="204">
        <f t="shared" si="64"/>
        <v>0</v>
      </c>
      <c r="BF291" s="204">
        <f t="shared" si="65"/>
        <v>0</v>
      </c>
      <c r="BG291" s="204">
        <f t="shared" si="66"/>
        <v>0</v>
      </c>
      <c r="BH291" s="204">
        <f t="shared" si="67"/>
        <v>0</v>
      </c>
      <c r="BI291" s="204">
        <f t="shared" si="68"/>
        <v>0</v>
      </c>
      <c r="BJ291" s="24" t="s">
        <v>24</v>
      </c>
      <c r="BK291" s="204">
        <f t="shared" si="69"/>
        <v>0</v>
      </c>
      <c r="BL291" s="24" t="s">
        <v>575</v>
      </c>
      <c r="BM291" s="24" t="s">
        <v>3811</v>
      </c>
    </row>
    <row r="292" spans="2:65" s="1" customFormat="1" ht="22.5" customHeight="1">
      <c r="B292" s="41"/>
      <c r="C292" s="245" t="s">
        <v>1067</v>
      </c>
      <c r="D292" s="245" t="s">
        <v>253</v>
      </c>
      <c r="E292" s="246" t="s">
        <v>3812</v>
      </c>
      <c r="F292" s="247" t="s">
        <v>3813</v>
      </c>
      <c r="G292" s="248" t="s">
        <v>22</v>
      </c>
      <c r="H292" s="249">
        <v>15</v>
      </c>
      <c r="I292" s="250"/>
      <c r="J292" s="251">
        <f t="shared" si="60"/>
        <v>0</v>
      </c>
      <c r="K292" s="247" t="s">
        <v>22</v>
      </c>
      <c r="L292" s="252"/>
      <c r="M292" s="253" t="s">
        <v>22</v>
      </c>
      <c r="N292" s="254" t="s">
        <v>48</v>
      </c>
      <c r="O292" s="42"/>
      <c r="P292" s="202">
        <f t="shared" si="61"/>
        <v>0</v>
      </c>
      <c r="Q292" s="202">
        <v>0</v>
      </c>
      <c r="R292" s="202">
        <f t="shared" si="62"/>
        <v>0</v>
      </c>
      <c r="S292" s="202">
        <v>0</v>
      </c>
      <c r="T292" s="203">
        <f t="shared" si="63"/>
        <v>0</v>
      </c>
      <c r="AR292" s="24" t="s">
        <v>1602</v>
      </c>
      <c r="AT292" s="24" t="s">
        <v>253</v>
      </c>
      <c r="AU292" s="24" t="s">
        <v>186</v>
      </c>
      <c r="AY292" s="24" t="s">
        <v>174</v>
      </c>
      <c r="BE292" s="204">
        <f t="shared" si="64"/>
        <v>0</v>
      </c>
      <c r="BF292" s="204">
        <f t="shared" si="65"/>
        <v>0</v>
      </c>
      <c r="BG292" s="204">
        <f t="shared" si="66"/>
        <v>0</v>
      </c>
      <c r="BH292" s="204">
        <f t="shared" si="67"/>
        <v>0</v>
      </c>
      <c r="BI292" s="204">
        <f t="shared" si="68"/>
        <v>0</v>
      </c>
      <c r="BJ292" s="24" t="s">
        <v>24</v>
      </c>
      <c r="BK292" s="204">
        <f t="shared" si="69"/>
        <v>0</v>
      </c>
      <c r="BL292" s="24" t="s">
        <v>575</v>
      </c>
      <c r="BM292" s="24" t="s">
        <v>3814</v>
      </c>
    </row>
    <row r="293" spans="2:65" s="1" customFormat="1" ht="31.5" customHeight="1">
      <c r="B293" s="41"/>
      <c r="C293" s="193" t="s">
        <v>1071</v>
      </c>
      <c r="D293" s="193" t="s">
        <v>176</v>
      </c>
      <c r="E293" s="194" t="s">
        <v>3815</v>
      </c>
      <c r="F293" s="195" t="s">
        <v>3816</v>
      </c>
      <c r="G293" s="196" t="s">
        <v>551</v>
      </c>
      <c r="H293" s="197">
        <v>40</v>
      </c>
      <c r="I293" s="198"/>
      <c r="J293" s="199">
        <f t="shared" si="60"/>
        <v>0</v>
      </c>
      <c r="K293" s="195" t="s">
        <v>180</v>
      </c>
      <c r="L293" s="61"/>
      <c r="M293" s="200" t="s">
        <v>22</v>
      </c>
      <c r="N293" s="201" t="s">
        <v>48</v>
      </c>
      <c r="O293" s="42"/>
      <c r="P293" s="202">
        <f t="shared" si="61"/>
        <v>0</v>
      </c>
      <c r="Q293" s="202">
        <v>0</v>
      </c>
      <c r="R293" s="202">
        <f t="shared" si="62"/>
        <v>0</v>
      </c>
      <c r="S293" s="202">
        <v>0</v>
      </c>
      <c r="T293" s="203">
        <f t="shared" si="63"/>
        <v>0</v>
      </c>
      <c r="AR293" s="24" t="s">
        <v>575</v>
      </c>
      <c r="AT293" s="24" t="s">
        <v>176</v>
      </c>
      <c r="AU293" s="24" t="s">
        <v>186</v>
      </c>
      <c r="AY293" s="24" t="s">
        <v>174</v>
      </c>
      <c r="BE293" s="204">
        <f t="shared" si="64"/>
        <v>0</v>
      </c>
      <c r="BF293" s="204">
        <f t="shared" si="65"/>
        <v>0</v>
      </c>
      <c r="BG293" s="204">
        <f t="shared" si="66"/>
        <v>0</v>
      </c>
      <c r="BH293" s="204">
        <f t="shared" si="67"/>
        <v>0</v>
      </c>
      <c r="BI293" s="204">
        <f t="shared" si="68"/>
        <v>0</v>
      </c>
      <c r="BJ293" s="24" t="s">
        <v>24</v>
      </c>
      <c r="BK293" s="204">
        <f t="shared" si="69"/>
        <v>0</v>
      </c>
      <c r="BL293" s="24" t="s">
        <v>575</v>
      </c>
      <c r="BM293" s="24" t="s">
        <v>3817</v>
      </c>
    </row>
    <row r="294" spans="2:65" s="1" customFormat="1" ht="22.5" customHeight="1">
      <c r="B294" s="41"/>
      <c r="C294" s="245" t="s">
        <v>1075</v>
      </c>
      <c r="D294" s="245" t="s">
        <v>253</v>
      </c>
      <c r="E294" s="246" t="s">
        <v>3818</v>
      </c>
      <c r="F294" s="247" t="s">
        <v>3819</v>
      </c>
      <c r="G294" s="248" t="s">
        <v>22</v>
      </c>
      <c r="H294" s="249">
        <v>40</v>
      </c>
      <c r="I294" s="250"/>
      <c r="J294" s="251">
        <f t="shared" si="60"/>
        <v>0</v>
      </c>
      <c r="K294" s="247" t="s">
        <v>22</v>
      </c>
      <c r="L294" s="252"/>
      <c r="M294" s="253" t="s">
        <v>22</v>
      </c>
      <c r="N294" s="254" t="s">
        <v>48</v>
      </c>
      <c r="O294" s="42"/>
      <c r="P294" s="202">
        <f t="shared" si="61"/>
        <v>0</v>
      </c>
      <c r="Q294" s="202">
        <v>0</v>
      </c>
      <c r="R294" s="202">
        <f t="shared" si="62"/>
        <v>0</v>
      </c>
      <c r="S294" s="202">
        <v>0</v>
      </c>
      <c r="T294" s="203">
        <f t="shared" si="63"/>
        <v>0</v>
      </c>
      <c r="AR294" s="24" t="s">
        <v>1602</v>
      </c>
      <c r="AT294" s="24" t="s">
        <v>253</v>
      </c>
      <c r="AU294" s="24" t="s">
        <v>186</v>
      </c>
      <c r="AY294" s="24" t="s">
        <v>174</v>
      </c>
      <c r="BE294" s="204">
        <f t="shared" si="64"/>
        <v>0</v>
      </c>
      <c r="BF294" s="204">
        <f t="shared" si="65"/>
        <v>0</v>
      </c>
      <c r="BG294" s="204">
        <f t="shared" si="66"/>
        <v>0</v>
      </c>
      <c r="BH294" s="204">
        <f t="shared" si="67"/>
        <v>0</v>
      </c>
      <c r="BI294" s="204">
        <f t="shared" si="68"/>
        <v>0</v>
      </c>
      <c r="BJ294" s="24" t="s">
        <v>24</v>
      </c>
      <c r="BK294" s="204">
        <f t="shared" si="69"/>
        <v>0</v>
      </c>
      <c r="BL294" s="24" t="s">
        <v>575</v>
      </c>
      <c r="BM294" s="24" t="s">
        <v>3820</v>
      </c>
    </row>
    <row r="295" spans="2:65" s="1" customFormat="1" ht="31.5" customHeight="1">
      <c r="B295" s="41"/>
      <c r="C295" s="193" t="s">
        <v>1079</v>
      </c>
      <c r="D295" s="193" t="s">
        <v>176</v>
      </c>
      <c r="E295" s="194" t="s">
        <v>3821</v>
      </c>
      <c r="F295" s="195" t="s">
        <v>3822</v>
      </c>
      <c r="G295" s="196" t="s">
        <v>551</v>
      </c>
      <c r="H295" s="197">
        <v>70</v>
      </c>
      <c r="I295" s="198"/>
      <c r="J295" s="199">
        <f t="shared" si="60"/>
        <v>0</v>
      </c>
      <c r="K295" s="195" t="s">
        <v>180</v>
      </c>
      <c r="L295" s="61"/>
      <c r="M295" s="200" t="s">
        <v>22</v>
      </c>
      <c r="N295" s="201" t="s">
        <v>48</v>
      </c>
      <c r="O295" s="42"/>
      <c r="P295" s="202">
        <f t="shared" si="61"/>
        <v>0</v>
      </c>
      <c r="Q295" s="202">
        <v>0</v>
      </c>
      <c r="R295" s="202">
        <f t="shared" si="62"/>
        <v>0</v>
      </c>
      <c r="S295" s="202">
        <v>0</v>
      </c>
      <c r="T295" s="203">
        <f t="shared" si="63"/>
        <v>0</v>
      </c>
      <c r="AR295" s="24" t="s">
        <v>575</v>
      </c>
      <c r="AT295" s="24" t="s">
        <v>176</v>
      </c>
      <c r="AU295" s="24" t="s">
        <v>186</v>
      </c>
      <c r="AY295" s="24" t="s">
        <v>174</v>
      </c>
      <c r="BE295" s="204">
        <f t="shared" si="64"/>
        <v>0</v>
      </c>
      <c r="BF295" s="204">
        <f t="shared" si="65"/>
        <v>0</v>
      </c>
      <c r="BG295" s="204">
        <f t="shared" si="66"/>
        <v>0</v>
      </c>
      <c r="BH295" s="204">
        <f t="shared" si="67"/>
        <v>0</v>
      </c>
      <c r="BI295" s="204">
        <f t="shared" si="68"/>
        <v>0</v>
      </c>
      <c r="BJ295" s="24" t="s">
        <v>24</v>
      </c>
      <c r="BK295" s="204">
        <f t="shared" si="69"/>
        <v>0</v>
      </c>
      <c r="BL295" s="24" t="s">
        <v>575</v>
      </c>
      <c r="BM295" s="24" t="s">
        <v>3823</v>
      </c>
    </row>
    <row r="296" spans="2:65" s="1" customFormat="1" ht="22.5" customHeight="1">
      <c r="B296" s="41"/>
      <c r="C296" s="245" t="s">
        <v>1083</v>
      </c>
      <c r="D296" s="245" t="s">
        <v>253</v>
      </c>
      <c r="E296" s="246" t="s">
        <v>3824</v>
      </c>
      <c r="F296" s="247" t="s">
        <v>3825</v>
      </c>
      <c r="G296" s="248" t="s">
        <v>551</v>
      </c>
      <c r="H296" s="249">
        <v>70</v>
      </c>
      <c r="I296" s="250"/>
      <c r="J296" s="251">
        <f t="shared" si="60"/>
        <v>0</v>
      </c>
      <c r="K296" s="247" t="s">
        <v>180</v>
      </c>
      <c r="L296" s="252"/>
      <c r="M296" s="253" t="s">
        <v>22</v>
      </c>
      <c r="N296" s="254" t="s">
        <v>48</v>
      </c>
      <c r="O296" s="42"/>
      <c r="P296" s="202">
        <f t="shared" si="61"/>
        <v>0</v>
      </c>
      <c r="Q296" s="202">
        <v>1.5659999999999999E-3</v>
      </c>
      <c r="R296" s="202">
        <f t="shared" si="62"/>
        <v>0.10962</v>
      </c>
      <c r="S296" s="202">
        <v>0</v>
      </c>
      <c r="T296" s="203">
        <f t="shared" si="63"/>
        <v>0</v>
      </c>
      <c r="AR296" s="24" t="s">
        <v>974</v>
      </c>
      <c r="AT296" s="24" t="s">
        <v>253</v>
      </c>
      <c r="AU296" s="24" t="s">
        <v>186</v>
      </c>
      <c r="AY296" s="24" t="s">
        <v>174</v>
      </c>
      <c r="BE296" s="204">
        <f t="shared" si="64"/>
        <v>0</v>
      </c>
      <c r="BF296" s="204">
        <f t="shared" si="65"/>
        <v>0</v>
      </c>
      <c r="BG296" s="204">
        <f t="shared" si="66"/>
        <v>0</v>
      </c>
      <c r="BH296" s="204">
        <f t="shared" si="67"/>
        <v>0</v>
      </c>
      <c r="BI296" s="204">
        <f t="shared" si="68"/>
        <v>0</v>
      </c>
      <c r="BJ296" s="24" t="s">
        <v>24</v>
      </c>
      <c r="BK296" s="204">
        <f t="shared" si="69"/>
        <v>0</v>
      </c>
      <c r="BL296" s="24" t="s">
        <v>974</v>
      </c>
      <c r="BM296" s="24" t="s">
        <v>3826</v>
      </c>
    </row>
    <row r="297" spans="2:65" s="1" customFormat="1" ht="27">
      <c r="B297" s="41"/>
      <c r="C297" s="63"/>
      <c r="D297" s="230" t="s">
        <v>237</v>
      </c>
      <c r="E297" s="63"/>
      <c r="F297" s="243" t="s">
        <v>3827</v>
      </c>
      <c r="G297" s="63"/>
      <c r="H297" s="63"/>
      <c r="I297" s="163"/>
      <c r="J297" s="63"/>
      <c r="K297" s="63"/>
      <c r="L297" s="61"/>
      <c r="M297" s="244"/>
      <c r="N297" s="42"/>
      <c r="O297" s="42"/>
      <c r="P297" s="42"/>
      <c r="Q297" s="42"/>
      <c r="R297" s="42"/>
      <c r="S297" s="42"/>
      <c r="T297" s="78"/>
      <c r="AT297" s="24" t="s">
        <v>237</v>
      </c>
      <c r="AU297" s="24" t="s">
        <v>186</v>
      </c>
    </row>
    <row r="298" spans="2:65" s="1" customFormat="1" ht="31.5" customHeight="1">
      <c r="B298" s="41"/>
      <c r="C298" s="193" t="s">
        <v>1090</v>
      </c>
      <c r="D298" s="193" t="s">
        <v>176</v>
      </c>
      <c r="E298" s="194" t="s">
        <v>3828</v>
      </c>
      <c r="F298" s="195" t="s">
        <v>3829</v>
      </c>
      <c r="G298" s="196" t="s">
        <v>551</v>
      </c>
      <c r="H298" s="197">
        <v>40</v>
      </c>
      <c r="I298" s="198"/>
      <c r="J298" s="199">
        <f>ROUND(I298*H298,2)</f>
        <v>0</v>
      </c>
      <c r="K298" s="195" t="s">
        <v>22</v>
      </c>
      <c r="L298" s="61"/>
      <c r="M298" s="200" t="s">
        <v>22</v>
      </c>
      <c r="N298" s="201" t="s">
        <v>48</v>
      </c>
      <c r="O298" s="42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AR298" s="24" t="s">
        <v>575</v>
      </c>
      <c r="AT298" s="24" t="s">
        <v>176</v>
      </c>
      <c r="AU298" s="24" t="s">
        <v>186</v>
      </c>
      <c r="AY298" s="24" t="s">
        <v>174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24</v>
      </c>
      <c r="BK298" s="204">
        <f>ROUND(I298*H298,2)</f>
        <v>0</v>
      </c>
      <c r="BL298" s="24" t="s">
        <v>575</v>
      </c>
      <c r="BM298" s="24" t="s">
        <v>3830</v>
      </c>
    </row>
    <row r="299" spans="2:65" s="1" customFormat="1" ht="22.5" customHeight="1">
      <c r="B299" s="41"/>
      <c r="C299" s="245" t="s">
        <v>1094</v>
      </c>
      <c r="D299" s="245" t="s">
        <v>253</v>
      </c>
      <c r="E299" s="246" t="s">
        <v>3831</v>
      </c>
      <c r="F299" s="247" t="s">
        <v>3832</v>
      </c>
      <c r="G299" s="248" t="s">
        <v>551</v>
      </c>
      <c r="H299" s="249">
        <v>40</v>
      </c>
      <c r="I299" s="250"/>
      <c r="J299" s="251">
        <f>ROUND(I299*H299,2)</f>
        <v>0</v>
      </c>
      <c r="K299" s="247" t="s">
        <v>180</v>
      </c>
      <c r="L299" s="252"/>
      <c r="M299" s="253" t="s">
        <v>22</v>
      </c>
      <c r="N299" s="254" t="s">
        <v>48</v>
      </c>
      <c r="O299" s="42"/>
      <c r="P299" s="202">
        <f>O299*H299</f>
        <v>0</v>
      </c>
      <c r="Q299" s="202">
        <v>4.5430000000000002E-3</v>
      </c>
      <c r="R299" s="202">
        <f>Q299*H299</f>
        <v>0.18171999999999999</v>
      </c>
      <c r="S299" s="202">
        <v>0</v>
      </c>
      <c r="T299" s="203">
        <f>S299*H299</f>
        <v>0</v>
      </c>
      <c r="AR299" s="24" t="s">
        <v>974</v>
      </c>
      <c r="AT299" s="24" t="s">
        <v>253</v>
      </c>
      <c r="AU299" s="24" t="s">
        <v>186</v>
      </c>
      <c r="AY299" s="24" t="s">
        <v>174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24</v>
      </c>
      <c r="BK299" s="204">
        <f>ROUND(I299*H299,2)</f>
        <v>0</v>
      </c>
      <c r="BL299" s="24" t="s">
        <v>974</v>
      </c>
      <c r="BM299" s="24" t="s">
        <v>3833</v>
      </c>
    </row>
    <row r="300" spans="2:65" s="1" customFormat="1" ht="27">
      <c r="B300" s="41"/>
      <c r="C300" s="63"/>
      <c r="D300" s="230" t="s">
        <v>237</v>
      </c>
      <c r="E300" s="63"/>
      <c r="F300" s="243" t="s">
        <v>3834</v>
      </c>
      <c r="G300" s="63"/>
      <c r="H300" s="63"/>
      <c r="I300" s="163"/>
      <c r="J300" s="63"/>
      <c r="K300" s="63"/>
      <c r="L300" s="61"/>
      <c r="M300" s="244"/>
      <c r="N300" s="42"/>
      <c r="O300" s="42"/>
      <c r="P300" s="42"/>
      <c r="Q300" s="42"/>
      <c r="R300" s="42"/>
      <c r="S300" s="42"/>
      <c r="T300" s="78"/>
      <c r="AT300" s="24" t="s">
        <v>237</v>
      </c>
      <c r="AU300" s="24" t="s">
        <v>186</v>
      </c>
    </row>
    <row r="301" spans="2:65" s="1" customFormat="1" ht="57" customHeight="1">
      <c r="B301" s="41"/>
      <c r="C301" s="193" t="s">
        <v>1102</v>
      </c>
      <c r="D301" s="193" t="s">
        <v>176</v>
      </c>
      <c r="E301" s="194" t="s">
        <v>3835</v>
      </c>
      <c r="F301" s="195" t="s">
        <v>3836</v>
      </c>
      <c r="G301" s="196" t="s">
        <v>3837</v>
      </c>
      <c r="H301" s="280"/>
      <c r="I301" s="198"/>
      <c r="J301" s="199">
        <f>ROUND(I301*H301,2)</f>
        <v>0</v>
      </c>
      <c r="K301" s="195" t="s">
        <v>22</v>
      </c>
      <c r="L301" s="61"/>
      <c r="M301" s="200" t="s">
        <v>22</v>
      </c>
      <c r="N301" s="201" t="s">
        <v>48</v>
      </c>
      <c r="O301" s="42"/>
      <c r="P301" s="202">
        <f>O301*H301</f>
        <v>0</v>
      </c>
      <c r="Q301" s="202">
        <v>0</v>
      </c>
      <c r="R301" s="202">
        <f>Q301*H301</f>
        <v>0</v>
      </c>
      <c r="S301" s="202">
        <v>0</v>
      </c>
      <c r="T301" s="203">
        <f>S301*H301</f>
        <v>0</v>
      </c>
      <c r="AR301" s="24" t="s">
        <v>269</v>
      </c>
      <c r="AT301" s="24" t="s">
        <v>176</v>
      </c>
      <c r="AU301" s="24" t="s">
        <v>186</v>
      </c>
      <c r="AY301" s="24" t="s">
        <v>174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269</v>
      </c>
      <c r="BM301" s="24" t="s">
        <v>3838</v>
      </c>
    </row>
    <row r="302" spans="2:65" s="10" customFormat="1" ht="29.85" customHeight="1">
      <c r="B302" s="176"/>
      <c r="C302" s="177"/>
      <c r="D302" s="190" t="s">
        <v>76</v>
      </c>
      <c r="E302" s="191" t="s">
        <v>3839</v>
      </c>
      <c r="F302" s="191" t="s">
        <v>3840</v>
      </c>
      <c r="G302" s="177"/>
      <c r="H302" s="177"/>
      <c r="I302" s="180"/>
      <c r="J302" s="192">
        <f>BK302</f>
        <v>0</v>
      </c>
      <c r="K302" s="177"/>
      <c r="L302" s="182"/>
      <c r="M302" s="183"/>
      <c r="N302" s="184"/>
      <c r="O302" s="184"/>
      <c r="P302" s="185">
        <f>SUM(P303:P306)</f>
        <v>0</v>
      </c>
      <c r="Q302" s="184"/>
      <c r="R302" s="185">
        <f>SUM(R303:R306)</f>
        <v>0</v>
      </c>
      <c r="S302" s="184"/>
      <c r="T302" s="186">
        <f>SUM(T303:T306)</f>
        <v>0</v>
      </c>
      <c r="AR302" s="187" t="s">
        <v>86</v>
      </c>
      <c r="AT302" s="188" t="s">
        <v>76</v>
      </c>
      <c r="AU302" s="188" t="s">
        <v>24</v>
      </c>
      <c r="AY302" s="187" t="s">
        <v>174</v>
      </c>
      <c r="BK302" s="189">
        <f>SUM(BK303:BK306)</f>
        <v>0</v>
      </c>
    </row>
    <row r="303" spans="2:65" s="1" customFormat="1" ht="31.5" customHeight="1">
      <c r="B303" s="41"/>
      <c r="C303" s="193" t="s">
        <v>1108</v>
      </c>
      <c r="D303" s="193" t="s">
        <v>176</v>
      </c>
      <c r="E303" s="194" t="s">
        <v>3841</v>
      </c>
      <c r="F303" s="195" t="s">
        <v>3842</v>
      </c>
      <c r="G303" s="196" t="s">
        <v>179</v>
      </c>
      <c r="H303" s="197">
        <v>180</v>
      </c>
      <c r="I303" s="198"/>
      <c r="J303" s="199">
        <f>ROUND(I303*H303,2)</f>
        <v>0</v>
      </c>
      <c r="K303" s="195" t="s">
        <v>22</v>
      </c>
      <c r="L303" s="61"/>
      <c r="M303" s="200" t="s">
        <v>22</v>
      </c>
      <c r="N303" s="201" t="s">
        <v>48</v>
      </c>
      <c r="O303" s="42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AR303" s="24" t="s">
        <v>269</v>
      </c>
      <c r="AT303" s="24" t="s">
        <v>176</v>
      </c>
      <c r="AU303" s="24" t="s">
        <v>86</v>
      </c>
      <c r="AY303" s="24" t="s">
        <v>174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24</v>
      </c>
      <c r="BK303" s="204">
        <f>ROUND(I303*H303,2)</f>
        <v>0</v>
      </c>
      <c r="BL303" s="24" t="s">
        <v>269</v>
      </c>
      <c r="BM303" s="24" t="s">
        <v>3843</v>
      </c>
    </row>
    <row r="304" spans="2:65" s="1" customFormat="1" ht="81">
      <c r="B304" s="41"/>
      <c r="C304" s="63"/>
      <c r="D304" s="230" t="s">
        <v>237</v>
      </c>
      <c r="E304" s="63"/>
      <c r="F304" s="243" t="s">
        <v>3844</v>
      </c>
      <c r="G304" s="63"/>
      <c r="H304" s="63"/>
      <c r="I304" s="163"/>
      <c r="J304" s="63"/>
      <c r="K304" s="63"/>
      <c r="L304" s="61"/>
      <c r="M304" s="244"/>
      <c r="N304" s="42"/>
      <c r="O304" s="42"/>
      <c r="P304" s="42"/>
      <c r="Q304" s="42"/>
      <c r="R304" s="42"/>
      <c r="S304" s="42"/>
      <c r="T304" s="78"/>
      <c r="AT304" s="24" t="s">
        <v>237</v>
      </c>
      <c r="AU304" s="24" t="s">
        <v>86</v>
      </c>
    </row>
    <row r="305" spans="2:65" s="1" customFormat="1" ht="31.5" customHeight="1">
      <c r="B305" s="41"/>
      <c r="C305" s="193" t="s">
        <v>1116</v>
      </c>
      <c r="D305" s="193" t="s">
        <v>176</v>
      </c>
      <c r="E305" s="194" t="s">
        <v>3845</v>
      </c>
      <c r="F305" s="195" t="s">
        <v>3846</v>
      </c>
      <c r="G305" s="196" t="s">
        <v>179</v>
      </c>
      <c r="H305" s="197">
        <v>2</v>
      </c>
      <c r="I305" s="198"/>
      <c r="J305" s="199">
        <f>ROUND(I305*H305,2)</f>
        <v>0</v>
      </c>
      <c r="K305" s="195" t="s">
        <v>180</v>
      </c>
      <c r="L305" s="61"/>
      <c r="M305" s="200" t="s">
        <v>22</v>
      </c>
      <c r="N305" s="201" t="s">
        <v>48</v>
      </c>
      <c r="O305" s="4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AR305" s="24" t="s">
        <v>269</v>
      </c>
      <c r="AT305" s="24" t="s">
        <v>176</v>
      </c>
      <c r="AU305" s="24" t="s">
        <v>86</v>
      </c>
      <c r="AY305" s="24" t="s">
        <v>174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4" t="s">
        <v>24</v>
      </c>
      <c r="BK305" s="204">
        <f>ROUND(I305*H305,2)</f>
        <v>0</v>
      </c>
      <c r="BL305" s="24" t="s">
        <v>269</v>
      </c>
      <c r="BM305" s="24" t="s">
        <v>3847</v>
      </c>
    </row>
    <row r="306" spans="2:65" s="1" customFormat="1" ht="22.5" customHeight="1">
      <c r="B306" s="41"/>
      <c r="C306" s="245" t="s">
        <v>1126</v>
      </c>
      <c r="D306" s="245" t="s">
        <v>253</v>
      </c>
      <c r="E306" s="246" t="s">
        <v>3848</v>
      </c>
      <c r="F306" s="247" t="s">
        <v>3849</v>
      </c>
      <c r="G306" s="248" t="s">
        <v>2583</v>
      </c>
      <c r="H306" s="249">
        <v>2</v>
      </c>
      <c r="I306" s="250"/>
      <c r="J306" s="251">
        <f>ROUND(I306*H306,2)</f>
        <v>0</v>
      </c>
      <c r="K306" s="247" t="s">
        <v>22</v>
      </c>
      <c r="L306" s="252"/>
      <c r="M306" s="253" t="s">
        <v>22</v>
      </c>
      <c r="N306" s="254" t="s">
        <v>48</v>
      </c>
      <c r="O306" s="42"/>
      <c r="P306" s="202">
        <f>O306*H306</f>
        <v>0</v>
      </c>
      <c r="Q306" s="202">
        <v>0</v>
      </c>
      <c r="R306" s="202">
        <f>Q306*H306</f>
        <v>0</v>
      </c>
      <c r="S306" s="202">
        <v>0</v>
      </c>
      <c r="T306" s="203">
        <f>S306*H306</f>
        <v>0</v>
      </c>
      <c r="AR306" s="24" t="s">
        <v>1602</v>
      </c>
      <c r="AT306" s="24" t="s">
        <v>253</v>
      </c>
      <c r="AU306" s="24" t="s">
        <v>86</v>
      </c>
      <c r="AY306" s="24" t="s">
        <v>174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575</v>
      </c>
      <c r="BM306" s="24" t="s">
        <v>3850</v>
      </c>
    </row>
    <row r="307" spans="2:65" s="10" customFormat="1" ht="37.35" customHeight="1">
      <c r="B307" s="176"/>
      <c r="C307" s="177"/>
      <c r="D307" s="178" t="s">
        <v>76</v>
      </c>
      <c r="E307" s="179" t="s">
        <v>253</v>
      </c>
      <c r="F307" s="179" t="s">
        <v>3298</v>
      </c>
      <c r="G307" s="177"/>
      <c r="H307" s="177"/>
      <c r="I307" s="180"/>
      <c r="J307" s="181">
        <f>BK307</f>
        <v>0</v>
      </c>
      <c r="K307" s="177"/>
      <c r="L307" s="182"/>
      <c r="M307" s="183"/>
      <c r="N307" s="184"/>
      <c r="O307" s="184"/>
      <c r="P307" s="185">
        <f>P308+P332+P353+P368+P391</f>
        <v>0</v>
      </c>
      <c r="Q307" s="184"/>
      <c r="R307" s="185">
        <f>R308+R332+R353+R368+R391</f>
        <v>8.199999999999999E-2</v>
      </c>
      <c r="S307" s="184"/>
      <c r="T307" s="186">
        <f>T308+T332+T353+T368+T391</f>
        <v>0</v>
      </c>
      <c r="AR307" s="187" t="s">
        <v>186</v>
      </c>
      <c r="AT307" s="188" t="s">
        <v>76</v>
      </c>
      <c r="AU307" s="188" t="s">
        <v>77</v>
      </c>
      <c r="AY307" s="187" t="s">
        <v>174</v>
      </c>
      <c r="BK307" s="189">
        <f>BK308+BK332+BK353+BK368+BK391</f>
        <v>0</v>
      </c>
    </row>
    <row r="308" spans="2:65" s="10" customFormat="1" ht="19.899999999999999" customHeight="1">
      <c r="B308" s="176"/>
      <c r="C308" s="177"/>
      <c r="D308" s="190" t="s">
        <v>76</v>
      </c>
      <c r="E308" s="191" t="s">
        <v>3851</v>
      </c>
      <c r="F308" s="191" t="s">
        <v>3852</v>
      </c>
      <c r="G308" s="177"/>
      <c r="H308" s="177"/>
      <c r="I308" s="180"/>
      <c r="J308" s="192">
        <f>BK308</f>
        <v>0</v>
      </c>
      <c r="K308" s="177"/>
      <c r="L308" s="182"/>
      <c r="M308" s="183"/>
      <c r="N308" s="184"/>
      <c r="O308" s="184"/>
      <c r="P308" s="185">
        <f>SUM(P309:P331)</f>
        <v>0</v>
      </c>
      <c r="Q308" s="184"/>
      <c r="R308" s="185">
        <f>SUM(R309:R331)</f>
        <v>3.2500000000000001E-2</v>
      </c>
      <c r="S308" s="184"/>
      <c r="T308" s="186">
        <f>SUM(T309:T331)</f>
        <v>0</v>
      </c>
      <c r="AR308" s="187" t="s">
        <v>186</v>
      </c>
      <c r="AT308" s="188" t="s">
        <v>76</v>
      </c>
      <c r="AU308" s="188" t="s">
        <v>24</v>
      </c>
      <c r="AY308" s="187" t="s">
        <v>174</v>
      </c>
      <c r="BK308" s="189">
        <f>SUM(BK309:BK331)</f>
        <v>0</v>
      </c>
    </row>
    <row r="309" spans="2:65" s="1" customFormat="1" ht="31.5" customHeight="1">
      <c r="B309" s="41"/>
      <c r="C309" s="193" t="s">
        <v>1132</v>
      </c>
      <c r="D309" s="193" t="s">
        <v>176</v>
      </c>
      <c r="E309" s="194" t="s">
        <v>3853</v>
      </c>
      <c r="F309" s="195" t="s">
        <v>3333</v>
      </c>
      <c r="G309" s="196" t="s">
        <v>551</v>
      </c>
      <c r="H309" s="197">
        <v>200</v>
      </c>
      <c r="I309" s="198"/>
      <c r="J309" s="199">
        <f>ROUND(I309*H309,2)</f>
        <v>0</v>
      </c>
      <c r="K309" s="195" t="s">
        <v>180</v>
      </c>
      <c r="L309" s="61"/>
      <c r="M309" s="200" t="s">
        <v>22</v>
      </c>
      <c r="N309" s="201" t="s">
        <v>48</v>
      </c>
      <c r="O309" s="42"/>
      <c r="P309" s="202">
        <f>O309*H309</f>
        <v>0</v>
      </c>
      <c r="Q309" s="202">
        <v>0</v>
      </c>
      <c r="R309" s="202">
        <f>Q309*H309</f>
        <v>0</v>
      </c>
      <c r="S309" s="202">
        <v>0</v>
      </c>
      <c r="T309" s="203">
        <f>S309*H309</f>
        <v>0</v>
      </c>
      <c r="AR309" s="24" t="s">
        <v>269</v>
      </c>
      <c r="AT309" s="24" t="s">
        <v>176</v>
      </c>
      <c r="AU309" s="24" t="s">
        <v>86</v>
      </c>
      <c r="AY309" s="24" t="s">
        <v>174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24</v>
      </c>
      <c r="BK309" s="204">
        <f>ROUND(I309*H309,2)</f>
        <v>0</v>
      </c>
      <c r="BL309" s="24" t="s">
        <v>269</v>
      </c>
      <c r="BM309" s="24" t="s">
        <v>3854</v>
      </c>
    </row>
    <row r="310" spans="2:65" s="1" customFormat="1" ht="31.5" customHeight="1">
      <c r="B310" s="41"/>
      <c r="C310" s="245" t="s">
        <v>1138</v>
      </c>
      <c r="D310" s="245" t="s">
        <v>253</v>
      </c>
      <c r="E310" s="246" t="s">
        <v>3855</v>
      </c>
      <c r="F310" s="247" t="s">
        <v>3856</v>
      </c>
      <c r="G310" s="248" t="s">
        <v>551</v>
      </c>
      <c r="H310" s="249">
        <v>200</v>
      </c>
      <c r="I310" s="250"/>
      <c r="J310" s="251">
        <f>ROUND(I310*H310,2)</f>
        <v>0</v>
      </c>
      <c r="K310" s="247" t="s">
        <v>180</v>
      </c>
      <c r="L310" s="252"/>
      <c r="M310" s="253" t="s">
        <v>22</v>
      </c>
      <c r="N310" s="254" t="s">
        <v>48</v>
      </c>
      <c r="O310" s="42"/>
      <c r="P310" s="202">
        <f>O310*H310</f>
        <v>0</v>
      </c>
      <c r="Q310" s="202">
        <v>6.9999999999999994E-5</v>
      </c>
      <c r="R310" s="202">
        <f>Q310*H310</f>
        <v>1.3999999999999999E-2</v>
      </c>
      <c r="S310" s="202">
        <v>0</v>
      </c>
      <c r="T310" s="203">
        <f>S310*H310</f>
        <v>0</v>
      </c>
      <c r="AR310" s="24" t="s">
        <v>385</v>
      </c>
      <c r="AT310" s="24" t="s">
        <v>253</v>
      </c>
      <c r="AU310" s="24" t="s">
        <v>86</v>
      </c>
      <c r="AY310" s="24" t="s">
        <v>174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24</v>
      </c>
      <c r="BK310" s="204">
        <f>ROUND(I310*H310,2)</f>
        <v>0</v>
      </c>
      <c r="BL310" s="24" t="s">
        <v>269</v>
      </c>
      <c r="BM310" s="24" t="s">
        <v>3857</v>
      </c>
    </row>
    <row r="311" spans="2:65" s="1" customFormat="1" ht="27">
      <c r="B311" s="41"/>
      <c r="C311" s="63"/>
      <c r="D311" s="230" t="s">
        <v>237</v>
      </c>
      <c r="E311" s="63"/>
      <c r="F311" s="243" t="s">
        <v>3858</v>
      </c>
      <c r="G311" s="63"/>
      <c r="H311" s="63"/>
      <c r="I311" s="163"/>
      <c r="J311" s="63"/>
      <c r="K311" s="63"/>
      <c r="L311" s="61"/>
      <c r="M311" s="244"/>
      <c r="N311" s="42"/>
      <c r="O311" s="42"/>
      <c r="P311" s="42"/>
      <c r="Q311" s="42"/>
      <c r="R311" s="42"/>
      <c r="S311" s="42"/>
      <c r="T311" s="78"/>
      <c r="AT311" s="24" t="s">
        <v>237</v>
      </c>
      <c r="AU311" s="24" t="s">
        <v>86</v>
      </c>
    </row>
    <row r="312" spans="2:65" s="1" customFormat="1" ht="44.25" customHeight="1">
      <c r="B312" s="41"/>
      <c r="C312" s="193" t="s">
        <v>1144</v>
      </c>
      <c r="D312" s="193" t="s">
        <v>176</v>
      </c>
      <c r="E312" s="194" t="s">
        <v>3859</v>
      </c>
      <c r="F312" s="195" t="s">
        <v>3860</v>
      </c>
      <c r="G312" s="196" t="s">
        <v>179</v>
      </c>
      <c r="H312" s="197">
        <v>50</v>
      </c>
      <c r="I312" s="198"/>
      <c r="J312" s="199">
        <f>ROUND(I312*H312,2)</f>
        <v>0</v>
      </c>
      <c r="K312" s="195" t="s">
        <v>180</v>
      </c>
      <c r="L312" s="61"/>
      <c r="M312" s="200" t="s">
        <v>22</v>
      </c>
      <c r="N312" s="201" t="s">
        <v>48</v>
      </c>
      <c r="O312" s="4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AR312" s="24" t="s">
        <v>575</v>
      </c>
      <c r="AT312" s="24" t="s">
        <v>176</v>
      </c>
      <c r="AU312" s="24" t="s">
        <v>86</v>
      </c>
      <c r="AY312" s="24" t="s">
        <v>174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24</v>
      </c>
      <c r="BK312" s="204">
        <f>ROUND(I312*H312,2)</f>
        <v>0</v>
      </c>
      <c r="BL312" s="24" t="s">
        <v>575</v>
      </c>
      <c r="BM312" s="24" t="s">
        <v>3861</v>
      </c>
    </row>
    <row r="313" spans="2:65" s="1" customFormat="1" ht="31.5" customHeight="1">
      <c r="B313" s="41"/>
      <c r="C313" s="245" t="s">
        <v>1150</v>
      </c>
      <c r="D313" s="245" t="s">
        <v>253</v>
      </c>
      <c r="E313" s="246" t="s">
        <v>3862</v>
      </c>
      <c r="F313" s="247" t="s">
        <v>3863</v>
      </c>
      <c r="G313" s="248" t="s">
        <v>179</v>
      </c>
      <c r="H313" s="249">
        <v>50</v>
      </c>
      <c r="I313" s="250"/>
      <c r="J313" s="251">
        <f>ROUND(I313*H313,2)</f>
        <v>0</v>
      </c>
      <c r="K313" s="247" t="s">
        <v>22</v>
      </c>
      <c r="L313" s="252"/>
      <c r="M313" s="253" t="s">
        <v>22</v>
      </c>
      <c r="N313" s="254" t="s">
        <v>48</v>
      </c>
      <c r="O313" s="42"/>
      <c r="P313" s="202">
        <f>O313*H313</f>
        <v>0</v>
      </c>
      <c r="Q313" s="202">
        <v>4.0000000000000003E-5</v>
      </c>
      <c r="R313" s="202">
        <f>Q313*H313</f>
        <v>2E-3</v>
      </c>
      <c r="S313" s="202">
        <v>0</v>
      </c>
      <c r="T313" s="203">
        <f>S313*H313</f>
        <v>0</v>
      </c>
      <c r="AR313" s="24" t="s">
        <v>974</v>
      </c>
      <c r="AT313" s="24" t="s">
        <v>253</v>
      </c>
      <c r="AU313" s="24" t="s">
        <v>86</v>
      </c>
      <c r="AY313" s="24" t="s">
        <v>174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24</v>
      </c>
      <c r="BK313" s="204">
        <f>ROUND(I313*H313,2)</f>
        <v>0</v>
      </c>
      <c r="BL313" s="24" t="s">
        <v>974</v>
      </c>
      <c r="BM313" s="24" t="s">
        <v>3864</v>
      </c>
    </row>
    <row r="314" spans="2:65" s="1" customFormat="1" ht="27">
      <c r="B314" s="41"/>
      <c r="C314" s="63"/>
      <c r="D314" s="230" t="s">
        <v>237</v>
      </c>
      <c r="E314" s="63"/>
      <c r="F314" s="243" t="s">
        <v>3865</v>
      </c>
      <c r="G314" s="63"/>
      <c r="H314" s="63"/>
      <c r="I314" s="163"/>
      <c r="J314" s="63"/>
      <c r="K314" s="63"/>
      <c r="L314" s="61"/>
      <c r="M314" s="244"/>
      <c r="N314" s="42"/>
      <c r="O314" s="42"/>
      <c r="P314" s="42"/>
      <c r="Q314" s="42"/>
      <c r="R314" s="42"/>
      <c r="S314" s="42"/>
      <c r="T314" s="78"/>
      <c r="AT314" s="24" t="s">
        <v>237</v>
      </c>
      <c r="AU314" s="24" t="s">
        <v>86</v>
      </c>
    </row>
    <row r="315" spans="2:65" s="1" customFormat="1" ht="57" customHeight="1">
      <c r="B315" s="41"/>
      <c r="C315" s="193" t="s">
        <v>1155</v>
      </c>
      <c r="D315" s="193" t="s">
        <v>176</v>
      </c>
      <c r="E315" s="194" t="s">
        <v>3866</v>
      </c>
      <c r="F315" s="195" t="s">
        <v>3867</v>
      </c>
      <c r="G315" s="196" t="s">
        <v>551</v>
      </c>
      <c r="H315" s="197">
        <v>550</v>
      </c>
      <c r="I315" s="198"/>
      <c r="J315" s="199">
        <f>ROUND(I315*H315,2)</f>
        <v>0</v>
      </c>
      <c r="K315" s="195" t="s">
        <v>22</v>
      </c>
      <c r="L315" s="61"/>
      <c r="M315" s="200" t="s">
        <v>22</v>
      </c>
      <c r="N315" s="201" t="s">
        <v>48</v>
      </c>
      <c r="O315" s="42"/>
      <c r="P315" s="202">
        <f>O315*H315</f>
        <v>0</v>
      </c>
      <c r="Q315" s="202">
        <v>0</v>
      </c>
      <c r="R315" s="202">
        <f>Q315*H315</f>
        <v>0</v>
      </c>
      <c r="S315" s="202">
        <v>0</v>
      </c>
      <c r="T315" s="203">
        <f>S315*H315</f>
        <v>0</v>
      </c>
      <c r="AR315" s="24" t="s">
        <v>575</v>
      </c>
      <c r="AT315" s="24" t="s">
        <v>176</v>
      </c>
      <c r="AU315" s="24" t="s">
        <v>86</v>
      </c>
      <c r="AY315" s="24" t="s">
        <v>174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24</v>
      </c>
      <c r="BK315" s="204">
        <f>ROUND(I315*H315,2)</f>
        <v>0</v>
      </c>
      <c r="BL315" s="24" t="s">
        <v>575</v>
      </c>
      <c r="BM315" s="24" t="s">
        <v>3868</v>
      </c>
    </row>
    <row r="316" spans="2:65" s="1" customFormat="1" ht="57" customHeight="1">
      <c r="B316" s="41"/>
      <c r="C316" s="245" t="s">
        <v>1162</v>
      </c>
      <c r="D316" s="245" t="s">
        <v>253</v>
      </c>
      <c r="E316" s="246" t="s">
        <v>3869</v>
      </c>
      <c r="F316" s="247" t="s">
        <v>3870</v>
      </c>
      <c r="G316" s="248" t="s">
        <v>551</v>
      </c>
      <c r="H316" s="249">
        <v>550</v>
      </c>
      <c r="I316" s="250"/>
      <c r="J316" s="251">
        <f>ROUND(I316*H316,2)</f>
        <v>0</v>
      </c>
      <c r="K316" s="247" t="s">
        <v>22</v>
      </c>
      <c r="L316" s="252"/>
      <c r="M316" s="253" t="s">
        <v>22</v>
      </c>
      <c r="N316" s="254" t="s">
        <v>48</v>
      </c>
      <c r="O316" s="42"/>
      <c r="P316" s="202">
        <f>O316*H316</f>
        <v>0</v>
      </c>
      <c r="Q316" s="202">
        <v>3.0000000000000001E-5</v>
      </c>
      <c r="R316" s="202">
        <f>Q316*H316</f>
        <v>1.6500000000000001E-2</v>
      </c>
      <c r="S316" s="202">
        <v>0</v>
      </c>
      <c r="T316" s="203">
        <f>S316*H316</f>
        <v>0</v>
      </c>
      <c r="AR316" s="24" t="s">
        <v>974</v>
      </c>
      <c r="AT316" s="24" t="s">
        <v>253</v>
      </c>
      <c r="AU316" s="24" t="s">
        <v>86</v>
      </c>
      <c r="AY316" s="24" t="s">
        <v>174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974</v>
      </c>
      <c r="BM316" s="24" t="s">
        <v>3871</v>
      </c>
    </row>
    <row r="317" spans="2:65" s="1" customFormat="1" ht="40.5">
      <c r="B317" s="41"/>
      <c r="C317" s="63"/>
      <c r="D317" s="230" t="s">
        <v>237</v>
      </c>
      <c r="E317" s="63"/>
      <c r="F317" s="243" t="s">
        <v>3872</v>
      </c>
      <c r="G317" s="63"/>
      <c r="H317" s="63"/>
      <c r="I317" s="163"/>
      <c r="J317" s="63"/>
      <c r="K317" s="63"/>
      <c r="L317" s="61"/>
      <c r="M317" s="244"/>
      <c r="N317" s="42"/>
      <c r="O317" s="42"/>
      <c r="P317" s="42"/>
      <c r="Q317" s="42"/>
      <c r="R317" s="42"/>
      <c r="S317" s="42"/>
      <c r="T317" s="78"/>
      <c r="AT317" s="24" t="s">
        <v>237</v>
      </c>
      <c r="AU317" s="24" t="s">
        <v>86</v>
      </c>
    </row>
    <row r="318" spans="2:65" s="1" customFormat="1" ht="22.5" customHeight="1">
      <c r="B318" s="41"/>
      <c r="C318" s="193" t="s">
        <v>1166</v>
      </c>
      <c r="D318" s="193" t="s">
        <v>176</v>
      </c>
      <c r="E318" s="194" t="s">
        <v>3873</v>
      </c>
      <c r="F318" s="195" t="s">
        <v>3874</v>
      </c>
      <c r="G318" s="196" t="s">
        <v>1427</v>
      </c>
      <c r="H318" s="197">
        <v>1</v>
      </c>
      <c r="I318" s="198"/>
      <c r="J318" s="199">
        <f t="shared" ref="J318:J331" si="70">ROUND(I318*H318,2)</f>
        <v>0</v>
      </c>
      <c r="K318" s="195" t="s">
        <v>638</v>
      </c>
      <c r="L318" s="61"/>
      <c r="M318" s="200" t="s">
        <v>22</v>
      </c>
      <c r="N318" s="201" t="s">
        <v>48</v>
      </c>
      <c r="O318" s="42"/>
      <c r="P318" s="202">
        <f t="shared" ref="P318:P331" si="71">O318*H318</f>
        <v>0</v>
      </c>
      <c r="Q318" s="202">
        <v>0</v>
      </c>
      <c r="R318" s="202">
        <f t="shared" ref="R318:R331" si="72">Q318*H318</f>
        <v>0</v>
      </c>
      <c r="S318" s="202">
        <v>0</v>
      </c>
      <c r="T318" s="203">
        <f t="shared" ref="T318:T331" si="73">S318*H318</f>
        <v>0</v>
      </c>
      <c r="AR318" s="24" t="s">
        <v>575</v>
      </c>
      <c r="AT318" s="24" t="s">
        <v>176</v>
      </c>
      <c r="AU318" s="24" t="s">
        <v>86</v>
      </c>
      <c r="AY318" s="24" t="s">
        <v>174</v>
      </c>
      <c r="BE318" s="204">
        <f t="shared" ref="BE318:BE331" si="74">IF(N318="základní",J318,0)</f>
        <v>0</v>
      </c>
      <c r="BF318" s="204">
        <f t="shared" ref="BF318:BF331" si="75">IF(N318="snížená",J318,0)</f>
        <v>0</v>
      </c>
      <c r="BG318" s="204">
        <f t="shared" ref="BG318:BG331" si="76">IF(N318="zákl. přenesená",J318,0)</f>
        <v>0</v>
      </c>
      <c r="BH318" s="204">
        <f t="shared" ref="BH318:BH331" si="77">IF(N318="sníž. přenesená",J318,0)</f>
        <v>0</v>
      </c>
      <c r="BI318" s="204">
        <f t="shared" ref="BI318:BI331" si="78">IF(N318="nulová",J318,0)</f>
        <v>0</v>
      </c>
      <c r="BJ318" s="24" t="s">
        <v>24</v>
      </c>
      <c r="BK318" s="204">
        <f t="shared" ref="BK318:BK331" si="79">ROUND(I318*H318,2)</f>
        <v>0</v>
      </c>
      <c r="BL318" s="24" t="s">
        <v>575</v>
      </c>
      <c r="BM318" s="24" t="s">
        <v>3875</v>
      </c>
    </row>
    <row r="319" spans="2:65" s="1" customFormat="1" ht="31.5" customHeight="1">
      <c r="B319" s="41"/>
      <c r="C319" s="245" t="s">
        <v>1179</v>
      </c>
      <c r="D319" s="245" t="s">
        <v>253</v>
      </c>
      <c r="E319" s="246" t="s">
        <v>3876</v>
      </c>
      <c r="F319" s="247" t="s">
        <v>3877</v>
      </c>
      <c r="G319" s="248" t="s">
        <v>1427</v>
      </c>
      <c r="H319" s="249">
        <v>1</v>
      </c>
      <c r="I319" s="250"/>
      <c r="J319" s="251">
        <f t="shared" si="70"/>
        <v>0</v>
      </c>
      <c r="K319" s="247" t="s">
        <v>22</v>
      </c>
      <c r="L319" s="252"/>
      <c r="M319" s="253" t="s">
        <v>22</v>
      </c>
      <c r="N319" s="254" t="s">
        <v>48</v>
      </c>
      <c r="O319" s="42"/>
      <c r="P319" s="202">
        <f t="shared" si="71"/>
        <v>0</v>
      </c>
      <c r="Q319" s="202">
        <v>0</v>
      </c>
      <c r="R319" s="202">
        <f t="shared" si="72"/>
        <v>0</v>
      </c>
      <c r="S319" s="202">
        <v>0</v>
      </c>
      <c r="T319" s="203">
        <f t="shared" si="73"/>
        <v>0</v>
      </c>
      <c r="AR319" s="24" t="s">
        <v>974</v>
      </c>
      <c r="AT319" s="24" t="s">
        <v>253</v>
      </c>
      <c r="AU319" s="24" t="s">
        <v>86</v>
      </c>
      <c r="AY319" s="24" t="s">
        <v>174</v>
      </c>
      <c r="BE319" s="204">
        <f t="shared" si="74"/>
        <v>0</v>
      </c>
      <c r="BF319" s="204">
        <f t="shared" si="75"/>
        <v>0</v>
      </c>
      <c r="BG319" s="204">
        <f t="shared" si="76"/>
        <v>0</v>
      </c>
      <c r="BH319" s="204">
        <f t="shared" si="77"/>
        <v>0</v>
      </c>
      <c r="BI319" s="204">
        <f t="shared" si="78"/>
        <v>0</v>
      </c>
      <c r="BJ319" s="24" t="s">
        <v>24</v>
      </c>
      <c r="BK319" s="204">
        <f t="shared" si="79"/>
        <v>0</v>
      </c>
      <c r="BL319" s="24" t="s">
        <v>974</v>
      </c>
      <c r="BM319" s="24" t="s">
        <v>3878</v>
      </c>
    </row>
    <row r="320" spans="2:65" s="1" customFormat="1" ht="22.5" customHeight="1">
      <c r="B320" s="41"/>
      <c r="C320" s="193" t="s">
        <v>1185</v>
      </c>
      <c r="D320" s="193" t="s">
        <v>176</v>
      </c>
      <c r="E320" s="194" t="s">
        <v>3879</v>
      </c>
      <c r="F320" s="195" t="s">
        <v>3880</v>
      </c>
      <c r="G320" s="196" t="s">
        <v>179</v>
      </c>
      <c r="H320" s="197">
        <v>3</v>
      </c>
      <c r="I320" s="198"/>
      <c r="J320" s="199">
        <f t="shared" si="70"/>
        <v>0</v>
      </c>
      <c r="K320" s="195" t="s">
        <v>638</v>
      </c>
      <c r="L320" s="61"/>
      <c r="M320" s="200" t="s">
        <v>22</v>
      </c>
      <c r="N320" s="201" t="s">
        <v>48</v>
      </c>
      <c r="O320" s="42"/>
      <c r="P320" s="202">
        <f t="shared" si="71"/>
        <v>0</v>
      </c>
      <c r="Q320" s="202">
        <v>0</v>
      </c>
      <c r="R320" s="202">
        <f t="shared" si="72"/>
        <v>0</v>
      </c>
      <c r="S320" s="202">
        <v>0</v>
      </c>
      <c r="T320" s="203">
        <f t="shared" si="73"/>
        <v>0</v>
      </c>
      <c r="AR320" s="24" t="s">
        <v>575</v>
      </c>
      <c r="AT320" s="24" t="s">
        <v>176</v>
      </c>
      <c r="AU320" s="24" t="s">
        <v>86</v>
      </c>
      <c r="AY320" s="24" t="s">
        <v>174</v>
      </c>
      <c r="BE320" s="204">
        <f t="shared" si="74"/>
        <v>0</v>
      </c>
      <c r="BF320" s="204">
        <f t="shared" si="75"/>
        <v>0</v>
      </c>
      <c r="BG320" s="204">
        <f t="shared" si="76"/>
        <v>0</v>
      </c>
      <c r="BH320" s="204">
        <f t="shared" si="77"/>
        <v>0</v>
      </c>
      <c r="BI320" s="204">
        <f t="shared" si="78"/>
        <v>0</v>
      </c>
      <c r="BJ320" s="24" t="s">
        <v>24</v>
      </c>
      <c r="BK320" s="204">
        <f t="shared" si="79"/>
        <v>0</v>
      </c>
      <c r="BL320" s="24" t="s">
        <v>575</v>
      </c>
      <c r="BM320" s="24" t="s">
        <v>3881</v>
      </c>
    </row>
    <row r="321" spans="2:65" s="1" customFormat="1" ht="22.5" customHeight="1">
      <c r="B321" s="41"/>
      <c r="C321" s="245" t="s">
        <v>1189</v>
      </c>
      <c r="D321" s="245" t="s">
        <v>253</v>
      </c>
      <c r="E321" s="246" t="s">
        <v>3882</v>
      </c>
      <c r="F321" s="247" t="s">
        <v>3883</v>
      </c>
      <c r="G321" s="248" t="s">
        <v>1427</v>
      </c>
      <c r="H321" s="249">
        <v>3</v>
      </c>
      <c r="I321" s="250"/>
      <c r="J321" s="251">
        <f t="shared" si="70"/>
        <v>0</v>
      </c>
      <c r="K321" s="247" t="s">
        <v>22</v>
      </c>
      <c r="L321" s="252"/>
      <c r="M321" s="253" t="s">
        <v>22</v>
      </c>
      <c r="N321" s="254" t="s">
        <v>48</v>
      </c>
      <c r="O321" s="42"/>
      <c r="P321" s="202">
        <f t="shared" si="71"/>
        <v>0</v>
      </c>
      <c r="Q321" s="202">
        <v>0</v>
      </c>
      <c r="R321" s="202">
        <f t="shared" si="72"/>
        <v>0</v>
      </c>
      <c r="S321" s="202">
        <v>0</v>
      </c>
      <c r="T321" s="203">
        <f t="shared" si="73"/>
        <v>0</v>
      </c>
      <c r="AR321" s="24" t="s">
        <v>1602</v>
      </c>
      <c r="AT321" s="24" t="s">
        <v>253</v>
      </c>
      <c r="AU321" s="24" t="s">
        <v>86</v>
      </c>
      <c r="AY321" s="24" t="s">
        <v>174</v>
      </c>
      <c r="BE321" s="204">
        <f t="shared" si="74"/>
        <v>0</v>
      </c>
      <c r="BF321" s="204">
        <f t="shared" si="75"/>
        <v>0</v>
      </c>
      <c r="BG321" s="204">
        <f t="shared" si="76"/>
        <v>0</v>
      </c>
      <c r="BH321" s="204">
        <f t="shared" si="77"/>
        <v>0</v>
      </c>
      <c r="BI321" s="204">
        <f t="shared" si="78"/>
        <v>0</v>
      </c>
      <c r="BJ321" s="24" t="s">
        <v>24</v>
      </c>
      <c r="BK321" s="204">
        <f t="shared" si="79"/>
        <v>0</v>
      </c>
      <c r="BL321" s="24" t="s">
        <v>575</v>
      </c>
      <c r="BM321" s="24" t="s">
        <v>3884</v>
      </c>
    </row>
    <row r="322" spans="2:65" s="1" customFormat="1" ht="44.25" customHeight="1">
      <c r="B322" s="41"/>
      <c r="C322" s="245" t="s">
        <v>1195</v>
      </c>
      <c r="D322" s="245" t="s">
        <v>253</v>
      </c>
      <c r="E322" s="246" t="s">
        <v>3885</v>
      </c>
      <c r="F322" s="247" t="s">
        <v>3886</v>
      </c>
      <c r="G322" s="248" t="s">
        <v>1427</v>
      </c>
      <c r="H322" s="249">
        <v>1</v>
      </c>
      <c r="I322" s="250"/>
      <c r="J322" s="251">
        <f t="shared" si="70"/>
        <v>0</v>
      </c>
      <c r="K322" s="247" t="s">
        <v>22</v>
      </c>
      <c r="L322" s="252"/>
      <c r="M322" s="253" t="s">
        <v>22</v>
      </c>
      <c r="N322" s="254" t="s">
        <v>48</v>
      </c>
      <c r="O322" s="42"/>
      <c r="P322" s="202">
        <f t="shared" si="71"/>
        <v>0</v>
      </c>
      <c r="Q322" s="202">
        <v>0</v>
      </c>
      <c r="R322" s="202">
        <f t="shared" si="72"/>
        <v>0</v>
      </c>
      <c r="S322" s="202">
        <v>0</v>
      </c>
      <c r="T322" s="203">
        <f t="shared" si="73"/>
        <v>0</v>
      </c>
      <c r="AR322" s="24" t="s">
        <v>1602</v>
      </c>
      <c r="AT322" s="24" t="s">
        <v>253</v>
      </c>
      <c r="AU322" s="24" t="s">
        <v>86</v>
      </c>
      <c r="AY322" s="24" t="s">
        <v>174</v>
      </c>
      <c r="BE322" s="204">
        <f t="shared" si="74"/>
        <v>0</v>
      </c>
      <c r="BF322" s="204">
        <f t="shared" si="75"/>
        <v>0</v>
      </c>
      <c r="BG322" s="204">
        <f t="shared" si="76"/>
        <v>0</v>
      </c>
      <c r="BH322" s="204">
        <f t="shared" si="77"/>
        <v>0</v>
      </c>
      <c r="BI322" s="204">
        <f t="shared" si="78"/>
        <v>0</v>
      </c>
      <c r="BJ322" s="24" t="s">
        <v>24</v>
      </c>
      <c r="BK322" s="204">
        <f t="shared" si="79"/>
        <v>0</v>
      </c>
      <c r="BL322" s="24" t="s">
        <v>575</v>
      </c>
      <c r="BM322" s="24" t="s">
        <v>3887</v>
      </c>
    </row>
    <row r="323" spans="2:65" s="1" customFormat="1" ht="31.5" customHeight="1">
      <c r="B323" s="41"/>
      <c r="C323" s="245" t="s">
        <v>1201</v>
      </c>
      <c r="D323" s="245" t="s">
        <v>253</v>
      </c>
      <c r="E323" s="246" t="s">
        <v>3888</v>
      </c>
      <c r="F323" s="247" t="s">
        <v>3889</v>
      </c>
      <c r="G323" s="248" t="s">
        <v>1427</v>
      </c>
      <c r="H323" s="249">
        <v>1</v>
      </c>
      <c r="I323" s="250"/>
      <c r="J323" s="251">
        <f t="shared" si="70"/>
        <v>0</v>
      </c>
      <c r="K323" s="247" t="s">
        <v>22</v>
      </c>
      <c r="L323" s="252"/>
      <c r="M323" s="253" t="s">
        <v>22</v>
      </c>
      <c r="N323" s="254" t="s">
        <v>48</v>
      </c>
      <c r="O323" s="42"/>
      <c r="P323" s="202">
        <f t="shared" si="71"/>
        <v>0</v>
      </c>
      <c r="Q323" s="202">
        <v>0</v>
      </c>
      <c r="R323" s="202">
        <f t="shared" si="72"/>
        <v>0</v>
      </c>
      <c r="S323" s="202">
        <v>0</v>
      </c>
      <c r="T323" s="203">
        <f t="shared" si="73"/>
        <v>0</v>
      </c>
      <c r="AR323" s="24" t="s">
        <v>1602</v>
      </c>
      <c r="AT323" s="24" t="s">
        <v>253</v>
      </c>
      <c r="AU323" s="24" t="s">
        <v>86</v>
      </c>
      <c r="AY323" s="24" t="s">
        <v>174</v>
      </c>
      <c r="BE323" s="204">
        <f t="shared" si="74"/>
        <v>0</v>
      </c>
      <c r="BF323" s="204">
        <f t="shared" si="75"/>
        <v>0</v>
      </c>
      <c r="BG323" s="204">
        <f t="shared" si="76"/>
        <v>0</v>
      </c>
      <c r="BH323" s="204">
        <f t="shared" si="77"/>
        <v>0</v>
      </c>
      <c r="BI323" s="204">
        <f t="shared" si="78"/>
        <v>0</v>
      </c>
      <c r="BJ323" s="24" t="s">
        <v>24</v>
      </c>
      <c r="BK323" s="204">
        <f t="shared" si="79"/>
        <v>0</v>
      </c>
      <c r="BL323" s="24" t="s">
        <v>575</v>
      </c>
      <c r="BM323" s="24" t="s">
        <v>3890</v>
      </c>
    </row>
    <row r="324" spans="2:65" s="1" customFormat="1" ht="31.5" customHeight="1">
      <c r="B324" s="41"/>
      <c r="C324" s="245" t="s">
        <v>1207</v>
      </c>
      <c r="D324" s="245" t="s">
        <v>253</v>
      </c>
      <c r="E324" s="246" t="s">
        <v>3891</v>
      </c>
      <c r="F324" s="247" t="s">
        <v>3892</v>
      </c>
      <c r="G324" s="248" t="s">
        <v>1427</v>
      </c>
      <c r="H324" s="249">
        <v>1</v>
      </c>
      <c r="I324" s="250"/>
      <c r="J324" s="251">
        <f t="shared" si="70"/>
        <v>0</v>
      </c>
      <c r="K324" s="247" t="s">
        <v>22</v>
      </c>
      <c r="L324" s="252"/>
      <c r="M324" s="253" t="s">
        <v>22</v>
      </c>
      <c r="N324" s="254" t="s">
        <v>48</v>
      </c>
      <c r="O324" s="42"/>
      <c r="P324" s="202">
        <f t="shared" si="71"/>
        <v>0</v>
      </c>
      <c r="Q324" s="202">
        <v>0</v>
      </c>
      <c r="R324" s="202">
        <f t="shared" si="72"/>
        <v>0</v>
      </c>
      <c r="S324" s="202">
        <v>0</v>
      </c>
      <c r="T324" s="203">
        <f t="shared" si="73"/>
        <v>0</v>
      </c>
      <c r="AR324" s="24" t="s">
        <v>1602</v>
      </c>
      <c r="AT324" s="24" t="s">
        <v>253</v>
      </c>
      <c r="AU324" s="24" t="s">
        <v>86</v>
      </c>
      <c r="AY324" s="24" t="s">
        <v>174</v>
      </c>
      <c r="BE324" s="204">
        <f t="shared" si="74"/>
        <v>0</v>
      </c>
      <c r="BF324" s="204">
        <f t="shared" si="75"/>
        <v>0</v>
      </c>
      <c r="BG324" s="204">
        <f t="shared" si="76"/>
        <v>0</v>
      </c>
      <c r="BH324" s="204">
        <f t="shared" si="77"/>
        <v>0</v>
      </c>
      <c r="BI324" s="204">
        <f t="shared" si="78"/>
        <v>0</v>
      </c>
      <c r="BJ324" s="24" t="s">
        <v>24</v>
      </c>
      <c r="BK324" s="204">
        <f t="shared" si="79"/>
        <v>0</v>
      </c>
      <c r="BL324" s="24" t="s">
        <v>575</v>
      </c>
      <c r="BM324" s="24" t="s">
        <v>3893</v>
      </c>
    </row>
    <row r="325" spans="2:65" s="1" customFormat="1" ht="31.5" customHeight="1">
      <c r="B325" s="41"/>
      <c r="C325" s="245" t="s">
        <v>1213</v>
      </c>
      <c r="D325" s="245" t="s">
        <v>253</v>
      </c>
      <c r="E325" s="246" t="s">
        <v>3894</v>
      </c>
      <c r="F325" s="247" t="s">
        <v>3895</v>
      </c>
      <c r="G325" s="248" t="s">
        <v>1427</v>
      </c>
      <c r="H325" s="249">
        <v>1</v>
      </c>
      <c r="I325" s="250"/>
      <c r="J325" s="251">
        <f t="shared" si="70"/>
        <v>0</v>
      </c>
      <c r="K325" s="247" t="s">
        <v>22</v>
      </c>
      <c r="L325" s="252"/>
      <c r="M325" s="253" t="s">
        <v>22</v>
      </c>
      <c r="N325" s="254" t="s">
        <v>48</v>
      </c>
      <c r="O325" s="42"/>
      <c r="P325" s="202">
        <f t="shared" si="71"/>
        <v>0</v>
      </c>
      <c r="Q325" s="202">
        <v>0</v>
      </c>
      <c r="R325" s="202">
        <f t="shared" si="72"/>
        <v>0</v>
      </c>
      <c r="S325" s="202">
        <v>0</v>
      </c>
      <c r="T325" s="203">
        <f t="shared" si="73"/>
        <v>0</v>
      </c>
      <c r="AR325" s="24" t="s">
        <v>1602</v>
      </c>
      <c r="AT325" s="24" t="s">
        <v>253</v>
      </c>
      <c r="AU325" s="24" t="s">
        <v>86</v>
      </c>
      <c r="AY325" s="24" t="s">
        <v>174</v>
      </c>
      <c r="BE325" s="204">
        <f t="shared" si="74"/>
        <v>0</v>
      </c>
      <c r="BF325" s="204">
        <f t="shared" si="75"/>
        <v>0</v>
      </c>
      <c r="BG325" s="204">
        <f t="shared" si="76"/>
        <v>0</v>
      </c>
      <c r="BH325" s="204">
        <f t="shared" si="77"/>
        <v>0</v>
      </c>
      <c r="BI325" s="204">
        <f t="shared" si="78"/>
        <v>0</v>
      </c>
      <c r="BJ325" s="24" t="s">
        <v>24</v>
      </c>
      <c r="BK325" s="204">
        <f t="shared" si="79"/>
        <v>0</v>
      </c>
      <c r="BL325" s="24" t="s">
        <v>575</v>
      </c>
      <c r="BM325" s="24" t="s">
        <v>3896</v>
      </c>
    </row>
    <row r="326" spans="2:65" s="1" customFormat="1" ht="44.25" customHeight="1">
      <c r="B326" s="41"/>
      <c r="C326" s="245" t="s">
        <v>1220</v>
      </c>
      <c r="D326" s="245" t="s">
        <v>253</v>
      </c>
      <c r="E326" s="246" t="s">
        <v>3897</v>
      </c>
      <c r="F326" s="247" t="s">
        <v>3898</v>
      </c>
      <c r="G326" s="248" t="s">
        <v>1427</v>
      </c>
      <c r="H326" s="249">
        <v>16</v>
      </c>
      <c r="I326" s="250"/>
      <c r="J326" s="251">
        <f t="shared" si="70"/>
        <v>0</v>
      </c>
      <c r="K326" s="247" t="s">
        <v>22</v>
      </c>
      <c r="L326" s="252"/>
      <c r="M326" s="253" t="s">
        <v>22</v>
      </c>
      <c r="N326" s="254" t="s">
        <v>48</v>
      </c>
      <c r="O326" s="42"/>
      <c r="P326" s="202">
        <f t="shared" si="71"/>
        <v>0</v>
      </c>
      <c r="Q326" s="202">
        <v>0</v>
      </c>
      <c r="R326" s="202">
        <f t="shared" si="72"/>
        <v>0</v>
      </c>
      <c r="S326" s="202">
        <v>0</v>
      </c>
      <c r="T326" s="203">
        <f t="shared" si="73"/>
        <v>0</v>
      </c>
      <c r="AR326" s="24" t="s">
        <v>1602</v>
      </c>
      <c r="AT326" s="24" t="s">
        <v>253</v>
      </c>
      <c r="AU326" s="24" t="s">
        <v>86</v>
      </c>
      <c r="AY326" s="24" t="s">
        <v>174</v>
      </c>
      <c r="BE326" s="204">
        <f t="shared" si="74"/>
        <v>0</v>
      </c>
      <c r="BF326" s="204">
        <f t="shared" si="75"/>
        <v>0</v>
      </c>
      <c r="BG326" s="204">
        <f t="shared" si="76"/>
        <v>0</v>
      </c>
      <c r="BH326" s="204">
        <f t="shared" si="77"/>
        <v>0</v>
      </c>
      <c r="BI326" s="204">
        <f t="shared" si="78"/>
        <v>0</v>
      </c>
      <c r="BJ326" s="24" t="s">
        <v>24</v>
      </c>
      <c r="BK326" s="204">
        <f t="shared" si="79"/>
        <v>0</v>
      </c>
      <c r="BL326" s="24" t="s">
        <v>575</v>
      </c>
      <c r="BM326" s="24" t="s">
        <v>3899</v>
      </c>
    </row>
    <row r="327" spans="2:65" s="1" customFormat="1" ht="31.5" customHeight="1">
      <c r="B327" s="41"/>
      <c r="C327" s="245" t="s">
        <v>1225</v>
      </c>
      <c r="D327" s="245" t="s">
        <v>253</v>
      </c>
      <c r="E327" s="246" t="s">
        <v>3900</v>
      </c>
      <c r="F327" s="247" t="s">
        <v>3901</v>
      </c>
      <c r="G327" s="248" t="s">
        <v>1427</v>
      </c>
      <c r="H327" s="249">
        <v>3</v>
      </c>
      <c r="I327" s="250"/>
      <c r="J327" s="251">
        <f t="shared" si="70"/>
        <v>0</v>
      </c>
      <c r="K327" s="247" t="s">
        <v>22</v>
      </c>
      <c r="L327" s="252"/>
      <c r="M327" s="253" t="s">
        <v>22</v>
      </c>
      <c r="N327" s="254" t="s">
        <v>48</v>
      </c>
      <c r="O327" s="42"/>
      <c r="P327" s="202">
        <f t="shared" si="71"/>
        <v>0</v>
      </c>
      <c r="Q327" s="202">
        <v>0</v>
      </c>
      <c r="R327" s="202">
        <f t="shared" si="72"/>
        <v>0</v>
      </c>
      <c r="S327" s="202">
        <v>0</v>
      </c>
      <c r="T327" s="203">
        <f t="shared" si="73"/>
        <v>0</v>
      </c>
      <c r="AR327" s="24" t="s">
        <v>1602</v>
      </c>
      <c r="AT327" s="24" t="s">
        <v>253</v>
      </c>
      <c r="AU327" s="24" t="s">
        <v>86</v>
      </c>
      <c r="AY327" s="24" t="s">
        <v>174</v>
      </c>
      <c r="BE327" s="204">
        <f t="shared" si="74"/>
        <v>0</v>
      </c>
      <c r="BF327" s="204">
        <f t="shared" si="75"/>
        <v>0</v>
      </c>
      <c r="BG327" s="204">
        <f t="shared" si="76"/>
        <v>0</v>
      </c>
      <c r="BH327" s="204">
        <f t="shared" si="77"/>
        <v>0</v>
      </c>
      <c r="BI327" s="204">
        <f t="shared" si="78"/>
        <v>0</v>
      </c>
      <c r="BJ327" s="24" t="s">
        <v>24</v>
      </c>
      <c r="BK327" s="204">
        <f t="shared" si="79"/>
        <v>0</v>
      </c>
      <c r="BL327" s="24" t="s">
        <v>575</v>
      </c>
      <c r="BM327" s="24" t="s">
        <v>3902</v>
      </c>
    </row>
    <row r="328" spans="2:65" s="1" customFormat="1" ht="22.5" customHeight="1">
      <c r="B328" s="41"/>
      <c r="C328" s="193" t="s">
        <v>1231</v>
      </c>
      <c r="D328" s="193" t="s">
        <v>176</v>
      </c>
      <c r="E328" s="194" t="s">
        <v>3903</v>
      </c>
      <c r="F328" s="195" t="s">
        <v>3904</v>
      </c>
      <c r="G328" s="196" t="s">
        <v>179</v>
      </c>
      <c r="H328" s="197">
        <v>21</v>
      </c>
      <c r="I328" s="198"/>
      <c r="J328" s="199">
        <f t="shared" si="70"/>
        <v>0</v>
      </c>
      <c r="K328" s="195" t="s">
        <v>638</v>
      </c>
      <c r="L328" s="61"/>
      <c r="M328" s="200" t="s">
        <v>22</v>
      </c>
      <c r="N328" s="201" t="s">
        <v>48</v>
      </c>
      <c r="O328" s="42"/>
      <c r="P328" s="202">
        <f t="shared" si="71"/>
        <v>0</v>
      </c>
      <c r="Q328" s="202">
        <v>0</v>
      </c>
      <c r="R328" s="202">
        <f t="shared" si="72"/>
        <v>0</v>
      </c>
      <c r="S328" s="202">
        <v>0</v>
      </c>
      <c r="T328" s="203">
        <f t="shared" si="73"/>
        <v>0</v>
      </c>
      <c r="AR328" s="24" t="s">
        <v>575</v>
      </c>
      <c r="AT328" s="24" t="s">
        <v>176</v>
      </c>
      <c r="AU328" s="24" t="s">
        <v>86</v>
      </c>
      <c r="AY328" s="24" t="s">
        <v>174</v>
      </c>
      <c r="BE328" s="204">
        <f t="shared" si="74"/>
        <v>0</v>
      </c>
      <c r="BF328" s="204">
        <f t="shared" si="75"/>
        <v>0</v>
      </c>
      <c r="BG328" s="204">
        <f t="shared" si="76"/>
        <v>0</v>
      </c>
      <c r="BH328" s="204">
        <f t="shared" si="77"/>
        <v>0</v>
      </c>
      <c r="BI328" s="204">
        <f t="shared" si="78"/>
        <v>0</v>
      </c>
      <c r="BJ328" s="24" t="s">
        <v>24</v>
      </c>
      <c r="BK328" s="204">
        <f t="shared" si="79"/>
        <v>0</v>
      </c>
      <c r="BL328" s="24" t="s">
        <v>575</v>
      </c>
      <c r="BM328" s="24" t="s">
        <v>3905</v>
      </c>
    </row>
    <row r="329" spans="2:65" s="1" customFormat="1" ht="31.5" customHeight="1">
      <c r="B329" s="41"/>
      <c r="C329" s="245" t="s">
        <v>1235</v>
      </c>
      <c r="D329" s="245" t="s">
        <v>253</v>
      </c>
      <c r="E329" s="246" t="s">
        <v>3906</v>
      </c>
      <c r="F329" s="247" t="s">
        <v>3907</v>
      </c>
      <c r="G329" s="248" t="s">
        <v>1427</v>
      </c>
      <c r="H329" s="249">
        <v>21</v>
      </c>
      <c r="I329" s="250"/>
      <c r="J329" s="251">
        <f t="shared" si="70"/>
        <v>0</v>
      </c>
      <c r="K329" s="247" t="s">
        <v>22</v>
      </c>
      <c r="L329" s="252"/>
      <c r="M329" s="253" t="s">
        <v>22</v>
      </c>
      <c r="N329" s="254" t="s">
        <v>48</v>
      </c>
      <c r="O329" s="42"/>
      <c r="P329" s="202">
        <f t="shared" si="71"/>
        <v>0</v>
      </c>
      <c r="Q329" s="202">
        <v>0</v>
      </c>
      <c r="R329" s="202">
        <f t="shared" si="72"/>
        <v>0</v>
      </c>
      <c r="S329" s="202">
        <v>0</v>
      </c>
      <c r="T329" s="203">
        <f t="shared" si="73"/>
        <v>0</v>
      </c>
      <c r="AR329" s="24" t="s">
        <v>1602</v>
      </c>
      <c r="AT329" s="24" t="s">
        <v>253</v>
      </c>
      <c r="AU329" s="24" t="s">
        <v>86</v>
      </c>
      <c r="AY329" s="24" t="s">
        <v>174</v>
      </c>
      <c r="BE329" s="204">
        <f t="shared" si="74"/>
        <v>0</v>
      </c>
      <c r="BF329" s="204">
        <f t="shared" si="75"/>
        <v>0</v>
      </c>
      <c r="BG329" s="204">
        <f t="shared" si="76"/>
        <v>0</v>
      </c>
      <c r="BH329" s="204">
        <f t="shared" si="77"/>
        <v>0</v>
      </c>
      <c r="BI329" s="204">
        <f t="shared" si="78"/>
        <v>0</v>
      </c>
      <c r="BJ329" s="24" t="s">
        <v>24</v>
      </c>
      <c r="BK329" s="204">
        <f t="shared" si="79"/>
        <v>0</v>
      </c>
      <c r="BL329" s="24" t="s">
        <v>575</v>
      </c>
      <c r="BM329" s="24" t="s">
        <v>3908</v>
      </c>
    </row>
    <row r="330" spans="2:65" s="1" customFormat="1" ht="22.5" customHeight="1">
      <c r="B330" s="41"/>
      <c r="C330" s="193" t="s">
        <v>1239</v>
      </c>
      <c r="D330" s="193" t="s">
        <v>176</v>
      </c>
      <c r="E330" s="194" t="s">
        <v>3909</v>
      </c>
      <c r="F330" s="195" t="s">
        <v>3910</v>
      </c>
      <c r="G330" s="196" t="s">
        <v>179</v>
      </c>
      <c r="H330" s="197">
        <v>1</v>
      </c>
      <c r="I330" s="198"/>
      <c r="J330" s="199">
        <f t="shared" si="70"/>
        <v>0</v>
      </c>
      <c r="K330" s="195" t="s">
        <v>638</v>
      </c>
      <c r="L330" s="61"/>
      <c r="M330" s="200" t="s">
        <v>22</v>
      </c>
      <c r="N330" s="201" t="s">
        <v>48</v>
      </c>
      <c r="O330" s="42"/>
      <c r="P330" s="202">
        <f t="shared" si="71"/>
        <v>0</v>
      </c>
      <c r="Q330" s="202">
        <v>0</v>
      </c>
      <c r="R330" s="202">
        <f t="shared" si="72"/>
        <v>0</v>
      </c>
      <c r="S330" s="202">
        <v>0</v>
      </c>
      <c r="T330" s="203">
        <f t="shared" si="73"/>
        <v>0</v>
      </c>
      <c r="AR330" s="24" t="s">
        <v>575</v>
      </c>
      <c r="AT330" s="24" t="s">
        <v>176</v>
      </c>
      <c r="AU330" s="24" t="s">
        <v>86</v>
      </c>
      <c r="AY330" s="24" t="s">
        <v>174</v>
      </c>
      <c r="BE330" s="204">
        <f t="shared" si="74"/>
        <v>0</v>
      </c>
      <c r="BF330" s="204">
        <f t="shared" si="75"/>
        <v>0</v>
      </c>
      <c r="BG330" s="204">
        <f t="shared" si="76"/>
        <v>0</v>
      </c>
      <c r="BH330" s="204">
        <f t="shared" si="77"/>
        <v>0</v>
      </c>
      <c r="BI330" s="204">
        <f t="shared" si="78"/>
        <v>0</v>
      </c>
      <c r="BJ330" s="24" t="s">
        <v>24</v>
      </c>
      <c r="BK330" s="204">
        <f t="shared" si="79"/>
        <v>0</v>
      </c>
      <c r="BL330" s="24" t="s">
        <v>575</v>
      </c>
      <c r="BM330" s="24" t="s">
        <v>3911</v>
      </c>
    </row>
    <row r="331" spans="2:65" s="1" customFormat="1" ht="22.5" customHeight="1">
      <c r="B331" s="41"/>
      <c r="C331" s="193" t="s">
        <v>1245</v>
      </c>
      <c r="D331" s="193" t="s">
        <v>176</v>
      </c>
      <c r="E331" s="194" t="s">
        <v>3912</v>
      </c>
      <c r="F331" s="195" t="s">
        <v>3913</v>
      </c>
      <c r="G331" s="196" t="s">
        <v>179</v>
      </c>
      <c r="H331" s="197">
        <v>1</v>
      </c>
      <c r="I331" s="198"/>
      <c r="J331" s="199">
        <f t="shared" si="70"/>
        <v>0</v>
      </c>
      <c r="K331" s="195" t="s">
        <v>638</v>
      </c>
      <c r="L331" s="61"/>
      <c r="M331" s="200" t="s">
        <v>22</v>
      </c>
      <c r="N331" s="201" t="s">
        <v>48</v>
      </c>
      <c r="O331" s="42"/>
      <c r="P331" s="202">
        <f t="shared" si="71"/>
        <v>0</v>
      </c>
      <c r="Q331" s="202">
        <v>0</v>
      </c>
      <c r="R331" s="202">
        <f t="shared" si="72"/>
        <v>0</v>
      </c>
      <c r="S331" s="202">
        <v>0</v>
      </c>
      <c r="T331" s="203">
        <f t="shared" si="73"/>
        <v>0</v>
      </c>
      <c r="AR331" s="24" t="s">
        <v>575</v>
      </c>
      <c r="AT331" s="24" t="s">
        <v>176</v>
      </c>
      <c r="AU331" s="24" t="s">
        <v>86</v>
      </c>
      <c r="AY331" s="24" t="s">
        <v>174</v>
      </c>
      <c r="BE331" s="204">
        <f t="shared" si="74"/>
        <v>0</v>
      </c>
      <c r="BF331" s="204">
        <f t="shared" si="75"/>
        <v>0</v>
      </c>
      <c r="BG331" s="204">
        <f t="shared" si="76"/>
        <v>0</v>
      </c>
      <c r="BH331" s="204">
        <f t="shared" si="77"/>
        <v>0</v>
      </c>
      <c r="BI331" s="204">
        <f t="shared" si="78"/>
        <v>0</v>
      </c>
      <c r="BJ331" s="24" t="s">
        <v>24</v>
      </c>
      <c r="BK331" s="204">
        <f t="shared" si="79"/>
        <v>0</v>
      </c>
      <c r="BL331" s="24" t="s">
        <v>575</v>
      </c>
      <c r="BM331" s="24" t="s">
        <v>3914</v>
      </c>
    </row>
    <row r="332" spans="2:65" s="10" customFormat="1" ht="29.85" customHeight="1">
      <c r="B332" s="176"/>
      <c r="C332" s="177"/>
      <c r="D332" s="190" t="s">
        <v>76</v>
      </c>
      <c r="E332" s="191" t="s">
        <v>3915</v>
      </c>
      <c r="F332" s="191" t="s">
        <v>3916</v>
      </c>
      <c r="G332" s="177"/>
      <c r="H332" s="177"/>
      <c r="I332" s="180"/>
      <c r="J332" s="192">
        <f>BK332</f>
        <v>0</v>
      </c>
      <c r="K332" s="177"/>
      <c r="L332" s="182"/>
      <c r="M332" s="183"/>
      <c r="N332" s="184"/>
      <c r="O332" s="184"/>
      <c r="P332" s="185">
        <f>SUM(P333:P352)</f>
        <v>0</v>
      </c>
      <c r="Q332" s="184"/>
      <c r="R332" s="185">
        <f>SUM(R333:R352)</f>
        <v>8.3400000000000002E-3</v>
      </c>
      <c r="S332" s="184"/>
      <c r="T332" s="186">
        <f>SUM(T333:T352)</f>
        <v>0</v>
      </c>
      <c r="AR332" s="187" t="s">
        <v>186</v>
      </c>
      <c r="AT332" s="188" t="s">
        <v>76</v>
      </c>
      <c r="AU332" s="188" t="s">
        <v>24</v>
      </c>
      <c r="AY332" s="187" t="s">
        <v>174</v>
      </c>
      <c r="BK332" s="189">
        <f>SUM(BK333:BK352)</f>
        <v>0</v>
      </c>
    </row>
    <row r="333" spans="2:65" s="1" customFormat="1" ht="31.5" customHeight="1">
      <c r="B333" s="41"/>
      <c r="C333" s="193" t="s">
        <v>1249</v>
      </c>
      <c r="D333" s="193" t="s">
        <v>176</v>
      </c>
      <c r="E333" s="194" t="s">
        <v>3853</v>
      </c>
      <c r="F333" s="195" t="s">
        <v>3333</v>
      </c>
      <c r="G333" s="196" t="s">
        <v>551</v>
      </c>
      <c r="H333" s="197">
        <v>25</v>
      </c>
      <c r="I333" s="198"/>
      <c r="J333" s="199">
        <f>ROUND(I333*H333,2)</f>
        <v>0</v>
      </c>
      <c r="K333" s="195" t="s">
        <v>180</v>
      </c>
      <c r="L333" s="61"/>
      <c r="M333" s="200" t="s">
        <v>22</v>
      </c>
      <c r="N333" s="201" t="s">
        <v>48</v>
      </c>
      <c r="O333" s="42"/>
      <c r="P333" s="202">
        <f>O333*H333</f>
        <v>0</v>
      </c>
      <c r="Q333" s="202">
        <v>0</v>
      </c>
      <c r="R333" s="202">
        <f>Q333*H333</f>
        <v>0</v>
      </c>
      <c r="S333" s="202">
        <v>0</v>
      </c>
      <c r="T333" s="203">
        <f>S333*H333</f>
        <v>0</v>
      </c>
      <c r="AR333" s="24" t="s">
        <v>575</v>
      </c>
      <c r="AT333" s="24" t="s">
        <v>176</v>
      </c>
      <c r="AU333" s="24" t="s">
        <v>86</v>
      </c>
      <c r="AY333" s="24" t="s">
        <v>174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24" t="s">
        <v>24</v>
      </c>
      <c r="BK333" s="204">
        <f>ROUND(I333*H333,2)</f>
        <v>0</v>
      </c>
      <c r="BL333" s="24" t="s">
        <v>575</v>
      </c>
      <c r="BM333" s="24" t="s">
        <v>3917</v>
      </c>
    </row>
    <row r="334" spans="2:65" s="1" customFormat="1" ht="31.5" customHeight="1">
      <c r="B334" s="41"/>
      <c r="C334" s="245" t="s">
        <v>1253</v>
      </c>
      <c r="D334" s="245" t="s">
        <v>253</v>
      </c>
      <c r="E334" s="246" t="s">
        <v>3855</v>
      </c>
      <c r="F334" s="247" t="s">
        <v>3856</v>
      </c>
      <c r="G334" s="248" t="s">
        <v>551</v>
      </c>
      <c r="H334" s="249">
        <v>25</v>
      </c>
      <c r="I334" s="250"/>
      <c r="J334" s="251">
        <f>ROUND(I334*H334,2)</f>
        <v>0</v>
      </c>
      <c r="K334" s="247" t="s">
        <v>180</v>
      </c>
      <c r="L334" s="252"/>
      <c r="M334" s="253" t="s">
        <v>22</v>
      </c>
      <c r="N334" s="254" t="s">
        <v>48</v>
      </c>
      <c r="O334" s="42"/>
      <c r="P334" s="202">
        <f>O334*H334</f>
        <v>0</v>
      </c>
      <c r="Q334" s="202">
        <v>6.9999999999999994E-5</v>
      </c>
      <c r="R334" s="202">
        <f>Q334*H334</f>
        <v>1.7499999999999998E-3</v>
      </c>
      <c r="S334" s="202">
        <v>0</v>
      </c>
      <c r="T334" s="203">
        <f>S334*H334</f>
        <v>0</v>
      </c>
      <c r="AR334" s="24" t="s">
        <v>385</v>
      </c>
      <c r="AT334" s="24" t="s">
        <v>253</v>
      </c>
      <c r="AU334" s="24" t="s">
        <v>86</v>
      </c>
      <c r="AY334" s="24" t="s">
        <v>174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269</v>
      </c>
      <c r="BM334" s="24" t="s">
        <v>3918</v>
      </c>
    </row>
    <row r="335" spans="2:65" s="1" customFormat="1" ht="27">
      <c r="B335" s="41"/>
      <c r="C335" s="63"/>
      <c r="D335" s="230" t="s">
        <v>237</v>
      </c>
      <c r="E335" s="63"/>
      <c r="F335" s="243" t="s">
        <v>3858</v>
      </c>
      <c r="G335" s="63"/>
      <c r="H335" s="63"/>
      <c r="I335" s="163"/>
      <c r="J335" s="63"/>
      <c r="K335" s="63"/>
      <c r="L335" s="61"/>
      <c r="M335" s="244"/>
      <c r="N335" s="42"/>
      <c r="O335" s="42"/>
      <c r="P335" s="42"/>
      <c r="Q335" s="42"/>
      <c r="R335" s="42"/>
      <c r="S335" s="42"/>
      <c r="T335" s="78"/>
      <c r="AT335" s="24" t="s">
        <v>237</v>
      </c>
      <c r="AU335" s="24" t="s">
        <v>86</v>
      </c>
    </row>
    <row r="336" spans="2:65" s="1" customFormat="1" ht="44.25" customHeight="1">
      <c r="B336" s="41"/>
      <c r="C336" s="193" t="s">
        <v>1259</v>
      </c>
      <c r="D336" s="193" t="s">
        <v>176</v>
      </c>
      <c r="E336" s="194" t="s">
        <v>3859</v>
      </c>
      <c r="F336" s="195" t="s">
        <v>3860</v>
      </c>
      <c r="G336" s="196" t="s">
        <v>179</v>
      </c>
      <c r="H336" s="197">
        <v>10</v>
      </c>
      <c r="I336" s="198"/>
      <c r="J336" s="199">
        <f>ROUND(I336*H336,2)</f>
        <v>0</v>
      </c>
      <c r="K336" s="195" t="s">
        <v>180</v>
      </c>
      <c r="L336" s="61"/>
      <c r="M336" s="200" t="s">
        <v>22</v>
      </c>
      <c r="N336" s="201" t="s">
        <v>48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AR336" s="24" t="s">
        <v>575</v>
      </c>
      <c r="AT336" s="24" t="s">
        <v>176</v>
      </c>
      <c r="AU336" s="24" t="s">
        <v>86</v>
      </c>
      <c r="AY336" s="24" t="s">
        <v>174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575</v>
      </c>
      <c r="BM336" s="24" t="s">
        <v>3919</v>
      </c>
    </row>
    <row r="337" spans="2:65" s="1" customFormat="1" ht="31.5" customHeight="1">
      <c r="B337" s="41"/>
      <c r="C337" s="245" t="s">
        <v>1264</v>
      </c>
      <c r="D337" s="245" t="s">
        <v>253</v>
      </c>
      <c r="E337" s="246" t="s">
        <v>3862</v>
      </c>
      <c r="F337" s="247" t="s">
        <v>3863</v>
      </c>
      <c r="G337" s="248" t="s">
        <v>179</v>
      </c>
      <c r="H337" s="249">
        <v>10</v>
      </c>
      <c r="I337" s="250"/>
      <c r="J337" s="251">
        <f>ROUND(I337*H337,2)</f>
        <v>0</v>
      </c>
      <c r="K337" s="247" t="s">
        <v>22</v>
      </c>
      <c r="L337" s="252"/>
      <c r="M337" s="253" t="s">
        <v>22</v>
      </c>
      <c r="N337" s="254" t="s">
        <v>48</v>
      </c>
      <c r="O337" s="42"/>
      <c r="P337" s="202">
        <f>O337*H337</f>
        <v>0</v>
      </c>
      <c r="Q337" s="202">
        <v>4.0000000000000003E-5</v>
      </c>
      <c r="R337" s="202">
        <f>Q337*H337</f>
        <v>4.0000000000000002E-4</v>
      </c>
      <c r="S337" s="202">
        <v>0</v>
      </c>
      <c r="T337" s="203">
        <f>S337*H337</f>
        <v>0</v>
      </c>
      <c r="AR337" s="24" t="s">
        <v>974</v>
      </c>
      <c r="AT337" s="24" t="s">
        <v>253</v>
      </c>
      <c r="AU337" s="24" t="s">
        <v>86</v>
      </c>
      <c r="AY337" s="24" t="s">
        <v>174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24</v>
      </c>
      <c r="BK337" s="204">
        <f>ROUND(I337*H337,2)</f>
        <v>0</v>
      </c>
      <c r="BL337" s="24" t="s">
        <v>974</v>
      </c>
      <c r="BM337" s="24" t="s">
        <v>3920</v>
      </c>
    </row>
    <row r="338" spans="2:65" s="1" customFormat="1" ht="27">
      <c r="B338" s="41"/>
      <c r="C338" s="63"/>
      <c r="D338" s="230" t="s">
        <v>237</v>
      </c>
      <c r="E338" s="63"/>
      <c r="F338" s="243" t="s">
        <v>3865</v>
      </c>
      <c r="G338" s="63"/>
      <c r="H338" s="63"/>
      <c r="I338" s="163"/>
      <c r="J338" s="63"/>
      <c r="K338" s="63"/>
      <c r="L338" s="61"/>
      <c r="M338" s="244"/>
      <c r="N338" s="42"/>
      <c r="O338" s="42"/>
      <c r="P338" s="42"/>
      <c r="Q338" s="42"/>
      <c r="R338" s="42"/>
      <c r="S338" s="42"/>
      <c r="T338" s="78"/>
      <c r="AT338" s="24" t="s">
        <v>237</v>
      </c>
      <c r="AU338" s="24" t="s">
        <v>86</v>
      </c>
    </row>
    <row r="339" spans="2:65" s="1" customFormat="1" ht="31.5" customHeight="1">
      <c r="B339" s="41"/>
      <c r="C339" s="193" t="s">
        <v>1268</v>
      </c>
      <c r="D339" s="193" t="s">
        <v>176</v>
      </c>
      <c r="E339" s="194" t="s">
        <v>3921</v>
      </c>
      <c r="F339" s="195" t="s">
        <v>3922</v>
      </c>
      <c r="G339" s="196" t="s">
        <v>551</v>
      </c>
      <c r="H339" s="197">
        <v>2</v>
      </c>
      <c r="I339" s="198"/>
      <c r="J339" s="199">
        <f>ROUND(I339*H339,2)</f>
        <v>0</v>
      </c>
      <c r="K339" s="195" t="s">
        <v>180</v>
      </c>
      <c r="L339" s="61"/>
      <c r="M339" s="200" t="s">
        <v>22</v>
      </c>
      <c r="N339" s="201" t="s">
        <v>48</v>
      </c>
      <c r="O339" s="42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AR339" s="24" t="s">
        <v>575</v>
      </c>
      <c r="AT339" s="24" t="s">
        <v>176</v>
      </c>
      <c r="AU339" s="24" t="s">
        <v>86</v>
      </c>
      <c r="AY339" s="24" t="s">
        <v>174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24" t="s">
        <v>24</v>
      </c>
      <c r="BK339" s="204">
        <f>ROUND(I339*H339,2)</f>
        <v>0</v>
      </c>
      <c r="BL339" s="24" t="s">
        <v>575</v>
      </c>
      <c r="BM339" s="24" t="s">
        <v>3923</v>
      </c>
    </row>
    <row r="340" spans="2:65" s="1" customFormat="1" ht="22.5" customHeight="1">
      <c r="B340" s="41"/>
      <c r="C340" s="245" t="s">
        <v>1272</v>
      </c>
      <c r="D340" s="245" t="s">
        <v>253</v>
      </c>
      <c r="E340" s="246" t="s">
        <v>3924</v>
      </c>
      <c r="F340" s="247" t="s">
        <v>3925</v>
      </c>
      <c r="G340" s="248" t="s">
        <v>551</v>
      </c>
      <c r="H340" s="249">
        <v>2</v>
      </c>
      <c r="I340" s="250"/>
      <c r="J340" s="251">
        <f>ROUND(I340*H340,2)</f>
        <v>0</v>
      </c>
      <c r="K340" s="247" t="s">
        <v>180</v>
      </c>
      <c r="L340" s="252"/>
      <c r="M340" s="253" t="s">
        <v>22</v>
      </c>
      <c r="N340" s="254" t="s">
        <v>48</v>
      </c>
      <c r="O340" s="42"/>
      <c r="P340" s="202">
        <f>O340*H340</f>
        <v>0</v>
      </c>
      <c r="Q340" s="202">
        <v>3.2000000000000003E-4</v>
      </c>
      <c r="R340" s="202">
        <f>Q340*H340</f>
        <v>6.4000000000000005E-4</v>
      </c>
      <c r="S340" s="202">
        <v>0</v>
      </c>
      <c r="T340" s="203">
        <f>S340*H340</f>
        <v>0</v>
      </c>
      <c r="AR340" s="24" t="s">
        <v>974</v>
      </c>
      <c r="AT340" s="24" t="s">
        <v>253</v>
      </c>
      <c r="AU340" s="24" t="s">
        <v>86</v>
      </c>
      <c r="AY340" s="24" t="s">
        <v>174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24</v>
      </c>
      <c r="BK340" s="204">
        <f>ROUND(I340*H340,2)</f>
        <v>0</v>
      </c>
      <c r="BL340" s="24" t="s">
        <v>974</v>
      </c>
      <c r="BM340" s="24" t="s">
        <v>3926</v>
      </c>
    </row>
    <row r="341" spans="2:65" s="1" customFormat="1" ht="27">
      <c r="B341" s="41"/>
      <c r="C341" s="63"/>
      <c r="D341" s="230" t="s">
        <v>237</v>
      </c>
      <c r="E341" s="63"/>
      <c r="F341" s="243" t="s">
        <v>3927</v>
      </c>
      <c r="G341" s="63"/>
      <c r="H341" s="63"/>
      <c r="I341" s="163"/>
      <c r="J341" s="63"/>
      <c r="K341" s="63"/>
      <c r="L341" s="61"/>
      <c r="M341" s="244"/>
      <c r="N341" s="42"/>
      <c r="O341" s="42"/>
      <c r="P341" s="42"/>
      <c r="Q341" s="42"/>
      <c r="R341" s="42"/>
      <c r="S341" s="42"/>
      <c r="T341" s="78"/>
      <c r="AT341" s="24" t="s">
        <v>237</v>
      </c>
      <c r="AU341" s="24" t="s">
        <v>86</v>
      </c>
    </row>
    <row r="342" spans="2:65" s="1" customFormat="1" ht="44.25" customHeight="1">
      <c r="B342" s="41"/>
      <c r="C342" s="193" t="s">
        <v>1276</v>
      </c>
      <c r="D342" s="193" t="s">
        <v>176</v>
      </c>
      <c r="E342" s="194" t="s">
        <v>3928</v>
      </c>
      <c r="F342" s="195" t="s">
        <v>3929</v>
      </c>
      <c r="G342" s="196" t="s">
        <v>551</v>
      </c>
      <c r="H342" s="197">
        <v>45</v>
      </c>
      <c r="I342" s="198"/>
      <c r="J342" s="199">
        <f>ROUND(I342*H342,2)</f>
        <v>0</v>
      </c>
      <c r="K342" s="195" t="s">
        <v>638</v>
      </c>
      <c r="L342" s="61"/>
      <c r="M342" s="200" t="s">
        <v>22</v>
      </c>
      <c r="N342" s="201" t="s">
        <v>48</v>
      </c>
      <c r="O342" s="42"/>
      <c r="P342" s="202">
        <f>O342*H342</f>
        <v>0</v>
      </c>
      <c r="Q342" s="202">
        <v>0</v>
      </c>
      <c r="R342" s="202">
        <f>Q342*H342</f>
        <v>0</v>
      </c>
      <c r="S342" s="202">
        <v>0</v>
      </c>
      <c r="T342" s="203">
        <f>S342*H342</f>
        <v>0</v>
      </c>
      <c r="AR342" s="24" t="s">
        <v>575</v>
      </c>
      <c r="AT342" s="24" t="s">
        <v>176</v>
      </c>
      <c r="AU342" s="24" t="s">
        <v>86</v>
      </c>
      <c r="AY342" s="24" t="s">
        <v>174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24" t="s">
        <v>24</v>
      </c>
      <c r="BK342" s="204">
        <f>ROUND(I342*H342,2)</f>
        <v>0</v>
      </c>
      <c r="BL342" s="24" t="s">
        <v>575</v>
      </c>
      <c r="BM342" s="24" t="s">
        <v>3930</v>
      </c>
    </row>
    <row r="343" spans="2:65" s="1" customFormat="1" ht="31.5" customHeight="1">
      <c r="B343" s="41"/>
      <c r="C343" s="245" t="s">
        <v>1280</v>
      </c>
      <c r="D343" s="245" t="s">
        <v>253</v>
      </c>
      <c r="E343" s="246" t="s">
        <v>3931</v>
      </c>
      <c r="F343" s="247" t="s">
        <v>3932</v>
      </c>
      <c r="G343" s="248" t="s">
        <v>551</v>
      </c>
      <c r="H343" s="249">
        <v>45</v>
      </c>
      <c r="I343" s="250"/>
      <c r="J343" s="251">
        <f>ROUND(I343*H343,2)</f>
        <v>0</v>
      </c>
      <c r="K343" s="247" t="s">
        <v>180</v>
      </c>
      <c r="L343" s="252"/>
      <c r="M343" s="253" t="s">
        <v>22</v>
      </c>
      <c r="N343" s="254" t="s">
        <v>48</v>
      </c>
      <c r="O343" s="42"/>
      <c r="P343" s="202">
        <f>O343*H343</f>
        <v>0</v>
      </c>
      <c r="Q343" s="202">
        <v>4.5000000000000003E-5</v>
      </c>
      <c r="R343" s="202">
        <f>Q343*H343</f>
        <v>2.0250000000000003E-3</v>
      </c>
      <c r="S343" s="202">
        <v>0</v>
      </c>
      <c r="T343" s="203">
        <f>S343*H343</f>
        <v>0</v>
      </c>
      <c r="AR343" s="24" t="s">
        <v>974</v>
      </c>
      <c r="AT343" s="24" t="s">
        <v>253</v>
      </c>
      <c r="AU343" s="24" t="s">
        <v>86</v>
      </c>
      <c r="AY343" s="24" t="s">
        <v>174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24</v>
      </c>
      <c r="BK343" s="204">
        <f>ROUND(I343*H343,2)</f>
        <v>0</v>
      </c>
      <c r="BL343" s="24" t="s">
        <v>974</v>
      </c>
      <c r="BM343" s="24" t="s">
        <v>3933</v>
      </c>
    </row>
    <row r="344" spans="2:65" s="1" customFormat="1" ht="27">
      <c r="B344" s="41"/>
      <c r="C344" s="63"/>
      <c r="D344" s="230" t="s">
        <v>237</v>
      </c>
      <c r="E344" s="63"/>
      <c r="F344" s="243" t="s">
        <v>3934</v>
      </c>
      <c r="G344" s="63"/>
      <c r="H344" s="63"/>
      <c r="I344" s="163"/>
      <c r="J344" s="63"/>
      <c r="K344" s="63"/>
      <c r="L344" s="61"/>
      <c r="M344" s="244"/>
      <c r="N344" s="42"/>
      <c r="O344" s="42"/>
      <c r="P344" s="42"/>
      <c r="Q344" s="42"/>
      <c r="R344" s="42"/>
      <c r="S344" s="42"/>
      <c r="T344" s="78"/>
      <c r="AT344" s="24" t="s">
        <v>237</v>
      </c>
      <c r="AU344" s="24" t="s">
        <v>86</v>
      </c>
    </row>
    <row r="345" spans="2:65" s="1" customFormat="1" ht="44.25" customHeight="1">
      <c r="B345" s="41"/>
      <c r="C345" s="193" t="s">
        <v>1286</v>
      </c>
      <c r="D345" s="193" t="s">
        <v>176</v>
      </c>
      <c r="E345" s="194" t="s">
        <v>3935</v>
      </c>
      <c r="F345" s="195" t="s">
        <v>3936</v>
      </c>
      <c r="G345" s="196" t="s">
        <v>551</v>
      </c>
      <c r="H345" s="197">
        <v>10</v>
      </c>
      <c r="I345" s="198"/>
      <c r="J345" s="199">
        <f>ROUND(I345*H345,2)</f>
        <v>0</v>
      </c>
      <c r="K345" s="195" t="s">
        <v>180</v>
      </c>
      <c r="L345" s="61"/>
      <c r="M345" s="200" t="s">
        <v>22</v>
      </c>
      <c r="N345" s="201" t="s">
        <v>48</v>
      </c>
      <c r="O345" s="42"/>
      <c r="P345" s="202">
        <f>O345*H345</f>
        <v>0</v>
      </c>
      <c r="Q345" s="202">
        <v>0</v>
      </c>
      <c r="R345" s="202">
        <f>Q345*H345</f>
        <v>0</v>
      </c>
      <c r="S345" s="202">
        <v>0</v>
      </c>
      <c r="T345" s="203">
        <f>S345*H345</f>
        <v>0</v>
      </c>
      <c r="AR345" s="24" t="s">
        <v>575</v>
      </c>
      <c r="AT345" s="24" t="s">
        <v>176</v>
      </c>
      <c r="AU345" s="24" t="s">
        <v>86</v>
      </c>
      <c r="AY345" s="24" t="s">
        <v>174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24</v>
      </c>
      <c r="BK345" s="204">
        <f>ROUND(I345*H345,2)</f>
        <v>0</v>
      </c>
      <c r="BL345" s="24" t="s">
        <v>575</v>
      </c>
      <c r="BM345" s="24" t="s">
        <v>3937</v>
      </c>
    </row>
    <row r="346" spans="2:65" s="1" customFormat="1" ht="31.5" customHeight="1">
      <c r="B346" s="41"/>
      <c r="C346" s="245" t="s">
        <v>1294</v>
      </c>
      <c r="D346" s="245" t="s">
        <v>253</v>
      </c>
      <c r="E346" s="246" t="s">
        <v>3938</v>
      </c>
      <c r="F346" s="247" t="s">
        <v>3939</v>
      </c>
      <c r="G346" s="248" t="s">
        <v>551</v>
      </c>
      <c r="H346" s="249">
        <v>10</v>
      </c>
      <c r="I346" s="250"/>
      <c r="J346" s="251">
        <f>ROUND(I346*H346,2)</f>
        <v>0</v>
      </c>
      <c r="K346" s="247" t="s">
        <v>180</v>
      </c>
      <c r="L346" s="252"/>
      <c r="M346" s="253" t="s">
        <v>22</v>
      </c>
      <c r="N346" s="254" t="s">
        <v>48</v>
      </c>
      <c r="O346" s="42"/>
      <c r="P346" s="202">
        <f>O346*H346</f>
        <v>0</v>
      </c>
      <c r="Q346" s="202">
        <v>8.0000000000000007E-5</v>
      </c>
      <c r="R346" s="202">
        <f>Q346*H346</f>
        <v>8.0000000000000004E-4</v>
      </c>
      <c r="S346" s="202">
        <v>0</v>
      </c>
      <c r="T346" s="203">
        <f>S346*H346</f>
        <v>0</v>
      </c>
      <c r="AR346" s="24" t="s">
        <v>974</v>
      </c>
      <c r="AT346" s="24" t="s">
        <v>253</v>
      </c>
      <c r="AU346" s="24" t="s">
        <v>86</v>
      </c>
      <c r="AY346" s="24" t="s">
        <v>174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4" t="s">
        <v>24</v>
      </c>
      <c r="BK346" s="204">
        <f>ROUND(I346*H346,2)</f>
        <v>0</v>
      </c>
      <c r="BL346" s="24" t="s">
        <v>974</v>
      </c>
      <c r="BM346" s="24" t="s">
        <v>3940</v>
      </c>
    </row>
    <row r="347" spans="2:65" s="1" customFormat="1" ht="27">
      <c r="B347" s="41"/>
      <c r="C347" s="63"/>
      <c r="D347" s="230" t="s">
        <v>237</v>
      </c>
      <c r="E347" s="63"/>
      <c r="F347" s="243" t="s">
        <v>3941</v>
      </c>
      <c r="G347" s="63"/>
      <c r="H347" s="63"/>
      <c r="I347" s="163"/>
      <c r="J347" s="63"/>
      <c r="K347" s="63"/>
      <c r="L347" s="61"/>
      <c r="M347" s="244"/>
      <c r="N347" s="42"/>
      <c r="O347" s="42"/>
      <c r="P347" s="42"/>
      <c r="Q347" s="42"/>
      <c r="R347" s="42"/>
      <c r="S347" s="42"/>
      <c r="T347" s="78"/>
      <c r="AT347" s="24" t="s">
        <v>237</v>
      </c>
      <c r="AU347" s="24" t="s">
        <v>86</v>
      </c>
    </row>
    <row r="348" spans="2:65" s="1" customFormat="1" ht="31.5" customHeight="1">
      <c r="B348" s="41"/>
      <c r="C348" s="193" t="s">
        <v>1301</v>
      </c>
      <c r="D348" s="193" t="s">
        <v>176</v>
      </c>
      <c r="E348" s="194" t="s">
        <v>3942</v>
      </c>
      <c r="F348" s="195" t="s">
        <v>3943</v>
      </c>
      <c r="G348" s="196" t="s">
        <v>179</v>
      </c>
      <c r="H348" s="197">
        <v>2</v>
      </c>
      <c r="I348" s="198"/>
      <c r="J348" s="199">
        <f>ROUND(I348*H348,2)</f>
        <v>0</v>
      </c>
      <c r="K348" s="195" t="s">
        <v>180</v>
      </c>
      <c r="L348" s="61"/>
      <c r="M348" s="200" t="s">
        <v>22</v>
      </c>
      <c r="N348" s="201" t="s">
        <v>48</v>
      </c>
      <c r="O348" s="42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AR348" s="24" t="s">
        <v>269</v>
      </c>
      <c r="AT348" s="24" t="s">
        <v>176</v>
      </c>
      <c r="AU348" s="24" t="s">
        <v>86</v>
      </c>
      <c r="AY348" s="24" t="s">
        <v>174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4" t="s">
        <v>24</v>
      </c>
      <c r="BK348" s="204">
        <f>ROUND(I348*H348,2)</f>
        <v>0</v>
      </c>
      <c r="BL348" s="24" t="s">
        <v>269</v>
      </c>
      <c r="BM348" s="24" t="s">
        <v>3944</v>
      </c>
    </row>
    <row r="349" spans="2:65" s="1" customFormat="1" ht="31.5" customHeight="1">
      <c r="B349" s="41"/>
      <c r="C349" s="245" t="s">
        <v>1305</v>
      </c>
      <c r="D349" s="245" t="s">
        <v>253</v>
      </c>
      <c r="E349" s="246" t="s">
        <v>3945</v>
      </c>
      <c r="F349" s="247" t="s">
        <v>3946</v>
      </c>
      <c r="G349" s="248" t="s">
        <v>179</v>
      </c>
      <c r="H349" s="249">
        <v>1</v>
      </c>
      <c r="I349" s="250"/>
      <c r="J349" s="251">
        <f>ROUND(I349*H349,2)</f>
        <v>0</v>
      </c>
      <c r="K349" s="247" t="s">
        <v>180</v>
      </c>
      <c r="L349" s="252"/>
      <c r="M349" s="253" t="s">
        <v>22</v>
      </c>
      <c r="N349" s="254" t="s">
        <v>48</v>
      </c>
      <c r="O349" s="42"/>
      <c r="P349" s="202">
        <f>O349*H349</f>
        <v>0</v>
      </c>
      <c r="Q349" s="202">
        <v>1E-3</v>
      </c>
      <c r="R349" s="202">
        <f>Q349*H349</f>
        <v>1E-3</v>
      </c>
      <c r="S349" s="202">
        <v>0</v>
      </c>
      <c r="T349" s="203">
        <f>S349*H349</f>
        <v>0</v>
      </c>
      <c r="AR349" s="24" t="s">
        <v>385</v>
      </c>
      <c r="AT349" s="24" t="s">
        <v>253</v>
      </c>
      <c r="AU349" s="24" t="s">
        <v>86</v>
      </c>
      <c r="AY349" s="24" t="s">
        <v>174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24" t="s">
        <v>24</v>
      </c>
      <c r="BK349" s="204">
        <f>ROUND(I349*H349,2)</f>
        <v>0</v>
      </c>
      <c r="BL349" s="24" t="s">
        <v>269</v>
      </c>
      <c r="BM349" s="24" t="s">
        <v>3947</v>
      </c>
    </row>
    <row r="350" spans="2:65" s="1" customFormat="1" ht="31.5" customHeight="1">
      <c r="B350" s="41"/>
      <c r="C350" s="193" t="s">
        <v>1310</v>
      </c>
      <c r="D350" s="193" t="s">
        <v>176</v>
      </c>
      <c r="E350" s="194" t="s">
        <v>3948</v>
      </c>
      <c r="F350" s="195" t="s">
        <v>3949</v>
      </c>
      <c r="G350" s="196" t="s">
        <v>179</v>
      </c>
      <c r="H350" s="197">
        <v>1</v>
      </c>
      <c r="I350" s="198"/>
      <c r="J350" s="199">
        <f>ROUND(I350*H350,2)</f>
        <v>0</v>
      </c>
      <c r="K350" s="195" t="s">
        <v>180</v>
      </c>
      <c r="L350" s="61"/>
      <c r="M350" s="200" t="s">
        <v>22</v>
      </c>
      <c r="N350" s="201" t="s">
        <v>48</v>
      </c>
      <c r="O350" s="42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AR350" s="24" t="s">
        <v>269</v>
      </c>
      <c r="AT350" s="24" t="s">
        <v>176</v>
      </c>
      <c r="AU350" s="24" t="s">
        <v>86</v>
      </c>
      <c r="AY350" s="24" t="s">
        <v>174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24" t="s">
        <v>24</v>
      </c>
      <c r="BK350" s="204">
        <f>ROUND(I350*H350,2)</f>
        <v>0</v>
      </c>
      <c r="BL350" s="24" t="s">
        <v>269</v>
      </c>
      <c r="BM350" s="24" t="s">
        <v>3950</v>
      </c>
    </row>
    <row r="351" spans="2:65" s="1" customFormat="1" ht="31.5" customHeight="1">
      <c r="B351" s="41"/>
      <c r="C351" s="245" t="s">
        <v>1315</v>
      </c>
      <c r="D351" s="245" t="s">
        <v>253</v>
      </c>
      <c r="E351" s="246" t="s">
        <v>3951</v>
      </c>
      <c r="F351" s="247" t="s">
        <v>3952</v>
      </c>
      <c r="G351" s="248" t="s">
        <v>179</v>
      </c>
      <c r="H351" s="249">
        <v>1</v>
      </c>
      <c r="I351" s="250"/>
      <c r="J351" s="251">
        <f>ROUND(I351*H351,2)</f>
        <v>0</v>
      </c>
      <c r="K351" s="247" t="s">
        <v>180</v>
      </c>
      <c r="L351" s="252"/>
      <c r="M351" s="253" t="s">
        <v>22</v>
      </c>
      <c r="N351" s="254" t="s">
        <v>48</v>
      </c>
      <c r="O351" s="42"/>
      <c r="P351" s="202">
        <f>O351*H351</f>
        <v>0</v>
      </c>
      <c r="Q351" s="202">
        <v>2.2499999999999999E-4</v>
      </c>
      <c r="R351" s="202">
        <f>Q351*H351</f>
        <v>2.2499999999999999E-4</v>
      </c>
      <c r="S351" s="202">
        <v>0</v>
      </c>
      <c r="T351" s="203">
        <f>S351*H351</f>
        <v>0</v>
      </c>
      <c r="AR351" s="24" t="s">
        <v>385</v>
      </c>
      <c r="AT351" s="24" t="s">
        <v>253</v>
      </c>
      <c r="AU351" s="24" t="s">
        <v>86</v>
      </c>
      <c r="AY351" s="24" t="s">
        <v>174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24</v>
      </c>
      <c r="BK351" s="204">
        <f>ROUND(I351*H351,2)</f>
        <v>0</v>
      </c>
      <c r="BL351" s="24" t="s">
        <v>269</v>
      </c>
      <c r="BM351" s="24" t="s">
        <v>3953</v>
      </c>
    </row>
    <row r="352" spans="2:65" s="1" customFormat="1" ht="31.5" customHeight="1">
      <c r="B352" s="41"/>
      <c r="C352" s="245" t="s">
        <v>1320</v>
      </c>
      <c r="D352" s="245" t="s">
        <v>253</v>
      </c>
      <c r="E352" s="246" t="s">
        <v>3954</v>
      </c>
      <c r="F352" s="247" t="s">
        <v>3955</v>
      </c>
      <c r="G352" s="248" t="s">
        <v>179</v>
      </c>
      <c r="H352" s="249">
        <v>1</v>
      </c>
      <c r="I352" s="250"/>
      <c r="J352" s="251">
        <f>ROUND(I352*H352,2)</f>
        <v>0</v>
      </c>
      <c r="K352" s="247" t="s">
        <v>180</v>
      </c>
      <c r="L352" s="252"/>
      <c r="M352" s="253" t="s">
        <v>22</v>
      </c>
      <c r="N352" s="254" t="s">
        <v>48</v>
      </c>
      <c r="O352" s="42"/>
      <c r="P352" s="202">
        <f>O352*H352</f>
        <v>0</v>
      </c>
      <c r="Q352" s="202">
        <v>1.5E-3</v>
      </c>
      <c r="R352" s="202">
        <f>Q352*H352</f>
        <v>1.5E-3</v>
      </c>
      <c r="S352" s="202">
        <v>0</v>
      </c>
      <c r="T352" s="203">
        <f>S352*H352</f>
        <v>0</v>
      </c>
      <c r="AR352" s="24" t="s">
        <v>385</v>
      </c>
      <c r="AT352" s="24" t="s">
        <v>253</v>
      </c>
      <c r="AU352" s="24" t="s">
        <v>86</v>
      </c>
      <c r="AY352" s="24" t="s">
        <v>174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24</v>
      </c>
      <c r="BK352" s="204">
        <f>ROUND(I352*H352,2)</f>
        <v>0</v>
      </c>
      <c r="BL352" s="24" t="s">
        <v>269</v>
      </c>
      <c r="BM352" s="24" t="s">
        <v>3956</v>
      </c>
    </row>
    <row r="353" spans="2:65" s="10" customFormat="1" ht="29.85" customHeight="1">
      <c r="B353" s="176"/>
      <c r="C353" s="177"/>
      <c r="D353" s="190" t="s">
        <v>76</v>
      </c>
      <c r="E353" s="191" t="s">
        <v>3957</v>
      </c>
      <c r="F353" s="191" t="s">
        <v>3958</v>
      </c>
      <c r="G353" s="177"/>
      <c r="H353" s="177"/>
      <c r="I353" s="180"/>
      <c r="J353" s="192">
        <f>BK353</f>
        <v>0</v>
      </c>
      <c r="K353" s="177"/>
      <c r="L353" s="182"/>
      <c r="M353" s="183"/>
      <c r="N353" s="184"/>
      <c r="O353" s="184"/>
      <c r="P353" s="185">
        <f>SUM(P354:P367)</f>
        <v>0</v>
      </c>
      <c r="Q353" s="184"/>
      <c r="R353" s="185">
        <f>SUM(R354:R367)</f>
        <v>3.2590000000000001E-2</v>
      </c>
      <c r="S353" s="184"/>
      <c r="T353" s="186">
        <f>SUM(T354:T367)</f>
        <v>0</v>
      </c>
      <c r="AR353" s="187" t="s">
        <v>186</v>
      </c>
      <c r="AT353" s="188" t="s">
        <v>76</v>
      </c>
      <c r="AU353" s="188" t="s">
        <v>24</v>
      </c>
      <c r="AY353" s="187" t="s">
        <v>174</v>
      </c>
      <c r="BK353" s="189">
        <f>SUM(BK354:BK367)</f>
        <v>0</v>
      </c>
    </row>
    <row r="354" spans="2:65" s="1" customFormat="1" ht="31.5" customHeight="1">
      <c r="B354" s="41"/>
      <c r="C354" s="193" t="s">
        <v>1324</v>
      </c>
      <c r="D354" s="193" t="s">
        <v>176</v>
      </c>
      <c r="E354" s="194" t="s">
        <v>3959</v>
      </c>
      <c r="F354" s="195" t="s">
        <v>3333</v>
      </c>
      <c r="G354" s="196" t="s">
        <v>551</v>
      </c>
      <c r="H354" s="197">
        <v>25</v>
      </c>
      <c r="I354" s="198"/>
      <c r="J354" s="199">
        <f>ROUND(I354*H354,2)</f>
        <v>0</v>
      </c>
      <c r="K354" s="195" t="s">
        <v>22</v>
      </c>
      <c r="L354" s="61"/>
      <c r="M354" s="200" t="s">
        <v>22</v>
      </c>
      <c r="N354" s="201" t="s">
        <v>48</v>
      </c>
      <c r="O354" s="42"/>
      <c r="P354" s="202">
        <f>O354*H354</f>
        <v>0</v>
      </c>
      <c r="Q354" s="202">
        <v>0</v>
      </c>
      <c r="R354" s="202">
        <f>Q354*H354</f>
        <v>0</v>
      </c>
      <c r="S354" s="202">
        <v>0</v>
      </c>
      <c r="T354" s="203">
        <f>S354*H354</f>
        <v>0</v>
      </c>
      <c r="AR354" s="24" t="s">
        <v>269</v>
      </c>
      <c r="AT354" s="24" t="s">
        <v>176</v>
      </c>
      <c r="AU354" s="24" t="s">
        <v>86</v>
      </c>
      <c r="AY354" s="24" t="s">
        <v>174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24</v>
      </c>
      <c r="BK354" s="204">
        <f>ROUND(I354*H354,2)</f>
        <v>0</v>
      </c>
      <c r="BL354" s="24" t="s">
        <v>269</v>
      </c>
      <c r="BM354" s="24" t="s">
        <v>3960</v>
      </c>
    </row>
    <row r="355" spans="2:65" s="1" customFormat="1" ht="31.5" customHeight="1">
      <c r="B355" s="41"/>
      <c r="C355" s="245" t="s">
        <v>1328</v>
      </c>
      <c r="D355" s="245" t="s">
        <v>253</v>
      </c>
      <c r="E355" s="246" t="s">
        <v>3961</v>
      </c>
      <c r="F355" s="247" t="s">
        <v>3856</v>
      </c>
      <c r="G355" s="248" t="s">
        <v>551</v>
      </c>
      <c r="H355" s="249">
        <v>25</v>
      </c>
      <c r="I355" s="250"/>
      <c r="J355" s="251">
        <f>ROUND(I355*H355,2)</f>
        <v>0</v>
      </c>
      <c r="K355" s="247" t="s">
        <v>22</v>
      </c>
      <c r="L355" s="252"/>
      <c r="M355" s="253" t="s">
        <v>22</v>
      </c>
      <c r="N355" s="254" t="s">
        <v>48</v>
      </c>
      <c r="O355" s="42"/>
      <c r="P355" s="202">
        <f>O355*H355</f>
        <v>0</v>
      </c>
      <c r="Q355" s="202">
        <v>6.9999999999999994E-5</v>
      </c>
      <c r="R355" s="202">
        <f>Q355*H355</f>
        <v>1.7499999999999998E-3</v>
      </c>
      <c r="S355" s="202">
        <v>0</v>
      </c>
      <c r="T355" s="203">
        <f>S355*H355</f>
        <v>0</v>
      </c>
      <c r="AR355" s="24" t="s">
        <v>385</v>
      </c>
      <c r="AT355" s="24" t="s">
        <v>253</v>
      </c>
      <c r="AU355" s="24" t="s">
        <v>86</v>
      </c>
      <c r="AY355" s="24" t="s">
        <v>174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269</v>
      </c>
      <c r="BM355" s="24" t="s">
        <v>3962</v>
      </c>
    </row>
    <row r="356" spans="2:65" s="1" customFormat="1" ht="27">
      <c r="B356" s="41"/>
      <c r="C356" s="63"/>
      <c r="D356" s="230" t="s">
        <v>237</v>
      </c>
      <c r="E356" s="63"/>
      <c r="F356" s="243" t="s">
        <v>3858</v>
      </c>
      <c r="G356" s="63"/>
      <c r="H356" s="63"/>
      <c r="I356" s="163"/>
      <c r="J356" s="63"/>
      <c r="K356" s="63"/>
      <c r="L356" s="61"/>
      <c r="M356" s="244"/>
      <c r="N356" s="42"/>
      <c r="O356" s="42"/>
      <c r="P356" s="42"/>
      <c r="Q356" s="42"/>
      <c r="R356" s="42"/>
      <c r="S356" s="42"/>
      <c r="T356" s="78"/>
      <c r="AT356" s="24" t="s">
        <v>237</v>
      </c>
      <c r="AU356" s="24" t="s">
        <v>86</v>
      </c>
    </row>
    <row r="357" spans="2:65" s="1" customFormat="1" ht="44.25" customHeight="1">
      <c r="B357" s="41"/>
      <c r="C357" s="193" t="s">
        <v>1334</v>
      </c>
      <c r="D357" s="193" t="s">
        <v>176</v>
      </c>
      <c r="E357" s="194" t="s">
        <v>3859</v>
      </c>
      <c r="F357" s="195" t="s">
        <v>3860</v>
      </c>
      <c r="G357" s="196" t="s">
        <v>179</v>
      </c>
      <c r="H357" s="197">
        <v>10</v>
      </c>
      <c r="I357" s="198"/>
      <c r="J357" s="199">
        <f>ROUND(I357*H357,2)</f>
        <v>0</v>
      </c>
      <c r="K357" s="195" t="s">
        <v>180</v>
      </c>
      <c r="L357" s="61"/>
      <c r="M357" s="200" t="s">
        <v>22</v>
      </c>
      <c r="N357" s="201" t="s">
        <v>48</v>
      </c>
      <c r="O357" s="42"/>
      <c r="P357" s="202">
        <f>O357*H357</f>
        <v>0</v>
      </c>
      <c r="Q357" s="202">
        <v>0</v>
      </c>
      <c r="R357" s="202">
        <f>Q357*H357</f>
        <v>0</v>
      </c>
      <c r="S357" s="202">
        <v>0</v>
      </c>
      <c r="T357" s="203">
        <f>S357*H357</f>
        <v>0</v>
      </c>
      <c r="AR357" s="24" t="s">
        <v>575</v>
      </c>
      <c r="AT357" s="24" t="s">
        <v>176</v>
      </c>
      <c r="AU357" s="24" t="s">
        <v>86</v>
      </c>
      <c r="AY357" s="24" t="s">
        <v>174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4" t="s">
        <v>24</v>
      </c>
      <c r="BK357" s="204">
        <f>ROUND(I357*H357,2)</f>
        <v>0</v>
      </c>
      <c r="BL357" s="24" t="s">
        <v>575</v>
      </c>
      <c r="BM357" s="24" t="s">
        <v>3963</v>
      </c>
    </row>
    <row r="358" spans="2:65" s="1" customFormat="1" ht="31.5" customHeight="1">
      <c r="B358" s="41"/>
      <c r="C358" s="245" t="s">
        <v>1340</v>
      </c>
      <c r="D358" s="245" t="s">
        <v>253</v>
      </c>
      <c r="E358" s="246" t="s">
        <v>3862</v>
      </c>
      <c r="F358" s="247" t="s">
        <v>3863</v>
      </c>
      <c r="G358" s="248" t="s">
        <v>179</v>
      </c>
      <c r="H358" s="249">
        <v>10</v>
      </c>
      <c r="I358" s="250"/>
      <c r="J358" s="251">
        <f>ROUND(I358*H358,2)</f>
        <v>0</v>
      </c>
      <c r="K358" s="247" t="s">
        <v>22</v>
      </c>
      <c r="L358" s="252"/>
      <c r="M358" s="253" t="s">
        <v>22</v>
      </c>
      <c r="N358" s="254" t="s">
        <v>48</v>
      </c>
      <c r="O358" s="42"/>
      <c r="P358" s="202">
        <f>O358*H358</f>
        <v>0</v>
      </c>
      <c r="Q358" s="202">
        <v>4.0000000000000003E-5</v>
      </c>
      <c r="R358" s="202">
        <f>Q358*H358</f>
        <v>4.0000000000000002E-4</v>
      </c>
      <c r="S358" s="202">
        <v>0</v>
      </c>
      <c r="T358" s="203">
        <f>S358*H358</f>
        <v>0</v>
      </c>
      <c r="AR358" s="24" t="s">
        <v>974</v>
      </c>
      <c r="AT358" s="24" t="s">
        <v>253</v>
      </c>
      <c r="AU358" s="24" t="s">
        <v>86</v>
      </c>
      <c r="AY358" s="24" t="s">
        <v>174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24</v>
      </c>
      <c r="BK358" s="204">
        <f>ROUND(I358*H358,2)</f>
        <v>0</v>
      </c>
      <c r="BL358" s="24" t="s">
        <v>974</v>
      </c>
      <c r="BM358" s="24" t="s">
        <v>3964</v>
      </c>
    </row>
    <row r="359" spans="2:65" s="1" customFormat="1" ht="27">
      <c r="B359" s="41"/>
      <c r="C359" s="63"/>
      <c r="D359" s="230" t="s">
        <v>237</v>
      </c>
      <c r="E359" s="63"/>
      <c r="F359" s="243" t="s">
        <v>3865</v>
      </c>
      <c r="G359" s="63"/>
      <c r="H359" s="63"/>
      <c r="I359" s="163"/>
      <c r="J359" s="63"/>
      <c r="K359" s="63"/>
      <c r="L359" s="61"/>
      <c r="M359" s="244"/>
      <c r="N359" s="42"/>
      <c r="O359" s="42"/>
      <c r="P359" s="42"/>
      <c r="Q359" s="42"/>
      <c r="R359" s="42"/>
      <c r="S359" s="42"/>
      <c r="T359" s="78"/>
      <c r="AT359" s="24" t="s">
        <v>237</v>
      </c>
      <c r="AU359" s="24" t="s">
        <v>86</v>
      </c>
    </row>
    <row r="360" spans="2:65" s="1" customFormat="1" ht="22.5" customHeight="1">
      <c r="B360" s="41"/>
      <c r="C360" s="193" t="s">
        <v>1345</v>
      </c>
      <c r="D360" s="193" t="s">
        <v>176</v>
      </c>
      <c r="E360" s="194" t="s">
        <v>3965</v>
      </c>
      <c r="F360" s="195" t="s">
        <v>3966</v>
      </c>
      <c r="G360" s="196" t="s">
        <v>551</v>
      </c>
      <c r="H360" s="197">
        <v>100</v>
      </c>
      <c r="I360" s="198"/>
      <c r="J360" s="199">
        <f t="shared" ref="J360:J367" si="80">ROUND(I360*H360,2)</f>
        <v>0</v>
      </c>
      <c r="K360" s="195" t="s">
        <v>638</v>
      </c>
      <c r="L360" s="61"/>
      <c r="M360" s="200" t="s">
        <v>22</v>
      </c>
      <c r="N360" s="201" t="s">
        <v>48</v>
      </c>
      <c r="O360" s="42"/>
      <c r="P360" s="202">
        <f t="shared" ref="P360:P367" si="81">O360*H360</f>
        <v>0</v>
      </c>
      <c r="Q360" s="202">
        <v>0</v>
      </c>
      <c r="R360" s="202">
        <f t="shared" ref="R360:R367" si="82">Q360*H360</f>
        <v>0</v>
      </c>
      <c r="S360" s="202">
        <v>0</v>
      </c>
      <c r="T360" s="203">
        <f t="shared" ref="T360:T367" si="83">S360*H360</f>
        <v>0</v>
      </c>
      <c r="AR360" s="24" t="s">
        <v>575</v>
      </c>
      <c r="AT360" s="24" t="s">
        <v>176</v>
      </c>
      <c r="AU360" s="24" t="s">
        <v>86</v>
      </c>
      <c r="AY360" s="24" t="s">
        <v>174</v>
      </c>
      <c r="BE360" s="204">
        <f t="shared" ref="BE360:BE367" si="84">IF(N360="základní",J360,0)</f>
        <v>0</v>
      </c>
      <c r="BF360" s="204">
        <f t="shared" ref="BF360:BF367" si="85">IF(N360="snížená",J360,0)</f>
        <v>0</v>
      </c>
      <c r="BG360" s="204">
        <f t="shared" ref="BG360:BG367" si="86">IF(N360="zákl. přenesená",J360,0)</f>
        <v>0</v>
      </c>
      <c r="BH360" s="204">
        <f t="shared" ref="BH360:BH367" si="87">IF(N360="sníž. přenesená",J360,0)</f>
        <v>0</v>
      </c>
      <c r="BI360" s="204">
        <f t="shared" ref="BI360:BI367" si="88">IF(N360="nulová",J360,0)</f>
        <v>0</v>
      </c>
      <c r="BJ360" s="24" t="s">
        <v>24</v>
      </c>
      <c r="BK360" s="204">
        <f t="shared" ref="BK360:BK367" si="89">ROUND(I360*H360,2)</f>
        <v>0</v>
      </c>
      <c r="BL360" s="24" t="s">
        <v>575</v>
      </c>
      <c r="BM360" s="24" t="s">
        <v>3967</v>
      </c>
    </row>
    <row r="361" spans="2:65" s="1" customFormat="1" ht="31.5" customHeight="1">
      <c r="B361" s="41"/>
      <c r="C361" s="245" t="s">
        <v>1349</v>
      </c>
      <c r="D361" s="245" t="s">
        <v>253</v>
      </c>
      <c r="E361" s="246" t="s">
        <v>3968</v>
      </c>
      <c r="F361" s="247" t="s">
        <v>3969</v>
      </c>
      <c r="G361" s="248" t="s">
        <v>179</v>
      </c>
      <c r="H361" s="249">
        <v>100</v>
      </c>
      <c r="I361" s="250"/>
      <c r="J361" s="251">
        <f t="shared" si="80"/>
        <v>0</v>
      </c>
      <c r="K361" s="247" t="s">
        <v>638</v>
      </c>
      <c r="L361" s="252"/>
      <c r="M361" s="253" t="s">
        <v>22</v>
      </c>
      <c r="N361" s="254" t="s">
        <v>48</v>
      </c>
      <c r="O361" s="42"/>
      <c r="P361" s="202">
        <f t="shared" si="81"/>
        <v>0</v>
      </c>
      <c r="Q361" s="202">
        <v>1.4999999999999999E-4</v>
      </c>
      <c r="R361" s="202">
        <f t="shared" si="82"/>
        <v>1.4999999999999999E-2</v>
      </c>
      <c r="S361" s="202">
        <v>0</v>
      </c>
      <c r="T361" s="203">
        <f t="shared" si="83"/>
        <v>0</v>
      </c>
      <c r="AR361" s="24" t="s">
        <v>974</v>
      </c>
      <c r="AT361" s="24" t="s">
        <v>253</v>
      </c>
      <c r="AU361" s="24" t="s">
        <v>86</v>
      </c>
      <c r="AY361" s="24" t="s">
        <v>174</v>
      </c>
      <c r="BE361" s="204">
        <f t="shared" si="84"/>
        <v>0</v>
      </c>
      <c r="BF361" s="204">
        <f t="shared" si="85"/>
        <v>0</v>
      </c>
      <c r="BG361" s="204">
        <f t="shared" si="86"/>
        <v>0</v>
      </c>
      <c r="BH361" s="204">
        <f t="shared" si="87"/>
        <v>0</v>
      </c>
      <c r="BI361" s="204">
        <f t="shared" si="88"/>
        <v>0</v>
      </c>
      <c r="BJ361" s="24" t="s">
        <v>24</v>
      </c>
      <c r="BK361" s="204">
        <f t="shared" si="89"/>
        <v>0</v>
      </c>
      <c r="BL361" s="24" t="s">
        <v>974</v>
      </c>
      <c r="BM361" s="24" t="s">
        <v>3970</v>
      </c>
    </row>
    <row r="362" spans="2:65" s="1" customFormat="1" ht="31.5" customHeight="1">
      <c r="B362" s="41"/>
      <c r="C362" s="193" t="s">
        <v>1354</v>
      </c>
      <c r="D362" s="193" t="s">
        <v>176</v>
      </c>
      <c r="E362" s="194" t="s">
        <v>3971</v>
      </c>
      <c r="F362" s="195" t="s">
        <v>3972</v>
      </c>
      <c r="G362" s="196" t="s">
        <v>179</v>
      </c>
      <c r="H362" s="197">
        <v>4</v>
      </c>
      <c r="I362" s="198"/>
      <c r="J362" s="199">
        <f t="shared" si="80"/>
        <v>0</v>
      </c>
      <c r="K362" s="195" t="s">
        <v>180</v>
      </c>
      <c r="L362" s="61"/>
      <c r="M362" s="200" t="s">
        <v>22</v>
      </c>
      <c r="N362" s="201" t="s">
        <v>48</v>
      </c>
      <c r="O362" s="42"/>
      <c r="P362" s="202">
        <f t="shared" si="81"/>
        <v>0</v>
      </c>
      <c r="Q362" s="202">
        <v>0</v>
      </c>
      <c r="R362" s="202">
        <f t="shared" si="82"/>
        <v>0</v>
      </c>
      <c r="S362" s="202">
        <v>0</v>
      </c>
      <c r="T362" s="203">
        <f t="shared" si="83"/>
        <v>0</v>
      </c>
      <c r="AR362" s="24" t="s">
        <v>575</v>
      </c>
      <c r="AT362" s="24" t="s">
        <v>176</v>
      </c>
      <c r="AU362" s="24" t="s">
        <v>86</v>
      </c>
      <c r="AY362" s="24" t="s">
        <v>174</v>
      </c>
      <c r="BE362" s="204">
        <f t="shared" si="84"/>
        <v>0</v>
      </c>
      <c r="BF362" s="204">
        <f t="shared" si="85"/>
        <v>0</v>
      </c>
      <c r="BG362" s="204">
        <f t="shared" si="86"/>
        <v>0</v>
      </c>
      <c r="BH362" s="204">
        <f t="shared" si="87"/>
        <v>0</v>
      </c>
      <c r="BI362" s="204">
        <f t="shared" si="88"/>
        <v>0</v>
      </c>
      <c r="BJ362" s="24" t="s">
        <v>24</v>
      </c>
      <c r="BK362" s="204">
        <f t="shared" si="89"/>
        <v>0</v>
      </c>
      <c r="BL362" s="24" t="s">
        <v>575</v>
      </c>
      <c r="BM362" s="24" t="s">
        <v>3973</v>
      </c>
    </row>
    <row r="363" spans="2:65" s="1" customFormat="1" ht="31.5" customHeight="1">
      <c r="B363" s="41"/>
      <c r="C363" s="245" t="s">
        <v>1358</v>
      </c>
      <c r="D363" s="245" t="s">
        <v>253</v>
      </c>
      <c r="E363" s="246" t="s">
        <v>3974</v>
      </c>
      <c r="F363" s="247" t="s">
        <v>3975</v>
      </c>
      <c r="G363" s="248" t="s">
        <v>179</v>
      </c>
      <c r="H363" s="249">
        <v>4</v>
      </c>
      <c r="I363" s="250"/>
      <c r="J363" s="251">
        <f t="shared" si="80"/>
        <v>0</v>
      </c>
      <c r="K363" s="247" t="s">
        <v>22</v>
      </c>
      <c r="L363" s="252"/>
      <c r="M363" s="253" t="s">
        <v>22</v>
      </c>
      <c r="N363" s="254" t="s">
        <v>48</v>
      </c>
      <c r="O363" s="42"/>
      <c r="P363" s="202">
        <f t="shared" si="81"/>
        <v>0</v>
      </c>
      <c r="Q363" s="202">
        <v>1.1E-4</v>
      </c>
      <c r="R363" s="202">
        <f t="shared" si="82"/>
        <v>4.4000000000000002E-4</v>
      </c>
      <c r="S363" s="202">
        <v>0</v>
      </c>
      <c r="T363" s="203">
        <f t="shared" si="83"/>
        <v>0</v>
      </c>
      <c r="AR363" s="24" t="s">
        <v>974</v>
      </c>
      <c r="AT363" s="24" t="s">
        <v>253</v>
      </c>
      <c r="AU363" s="24" t="s">
        <v>86</v>
      </c>
      <c r="AY363" s="24" t="s">
        <v>174</v>
      </c>
      <c r="BE363" s="204">
        <f t="shared" si="84"/>
        <v>0</v>
      </c>
      <c r="BF363" s="204">
        <f t="shared" si="85"/>
        <v>0</v>
      </c>
      <c r="BG363" s="204">
        <f t="shared" si="86"/>
        <v>0</v>
      </c>
      <c r="BH363" s="204">
        <f t="shared" si="87"/>
        <v>0</v>
      </c>
      <c r="BI363" s="204">
        <f t="shared" si="88"/>
        <v>0</v>
      </c>
      <c r="BJ363" s="24" t="s">
        <v>24</v>
      </c>
      <c r="BK363" s="204">
        <f t="shared" si="89"/>
        <v>0</v>
      </c>
      <c r="BL363" s="24" t="s">
        <v>974</v>
      </c>
      <c r="BM363" s="24" t="s">
        <v>3976</v>
      </c>
    </row>
    <row r="364" spans="2:65" s="1" customFormat="1" ht="44.25" customHeight="1">
      <c r="B364" s="41"/>
      <c r="C364" s="193" t="s">
        <v>1363</v>
      </c>
      <c r="D364" s="193" t="s">
        <v>176</v>
      </c>
      <c r="E364" s="194" t="s">
        <v>3977</v>
      </c>
      <c r="F364" s="195" t="s">
        <v>3929</v>
      </c>
      <c r="G364" s="196" t="s">
        <v>551</v>
      </c>
      <c r="H364" s="197">
        <v>300</v>
      </c>
      <c r="I364" s="198"/>
      <c r="J364" s="199">
        <f t="shared" si="80"/>
        <v>0</v>
      </c>
      <c r="K364" s="195" t="s">
        <v>22</v>
      </c>
      <c r="L364" s="61"/>
      <c r="M364" s="200" t="s">
        <v>22</v>
      </c>
      <c r="N364" s="201" t="s">
        <v>48</v>
      </c>
      <c r="O364" s="42"/>
      <c r="P364" s="202">
        <f t="shared" si="81"/>
        <v>0</v>
      </c>
      <c r="Q364" s="202">
        <v>0</v>
      </c>
      <c r="R364" s="202">
        <f t="shared" si="82"/>
        <v>0</v>
      </c>
      <c r="S364" s="202">
        <v>0</v>
      </c>
      <c r="T364" s="203">
        <f t="shared" si="83"/>
        <v>0</v>
      </c>
      <c r="AR364" s="24" t="s">
        <v>575</v>
      </c>
      <c r="AT364" s="24" t="s">
        <v>176</v>
      </c>
      <c r="AU364" s="24" t="s">
        <v>86</v>
      </c>
      <c r="AY364" s="24" t="s">
        <v>174</v>
      </c>
      <c r="BE364" s="204">
        <f t="shared" si="84"/>
        <v>0</v>
      </c>
      <c r="BF364" s="204">
        <f t="shared" si="85"/>
        <v>0</v>
      </c>
      <c r="BG364" s="204">
        <f t="shared" si="86"/>
        <v>0</v>
      </c>
      <c r="BH364" s="204">
        <f t="shared" si="87"/>
        <v>0</v>
      </c>
      <c r="BI364" s="204">
        <f t="shared" si="88"/>
        <v>0</v>
      </c>
      <c r="BJ364" s="24" t="s">
        <v>24</v>
      </c>
      <c r="BK364" s="204">
        <f t="shared" si="89"/>
        <v>0</v>
      </c>
      <c r="BL364" s="24" t="s">
        <v>575</v>
      </c>
      <c r="BM364" s="24" t="s">
        <v>3978</v>
      </c>
    </row>
    <row r="365" spans="2:65" s="1" customFormat="1" ht="22.5" customHeight="1">
      <c r="B365" s="41"/>
      <c r="C365" s="245" t="s">
        <v>1369</v>
      </c>
      <c r="D365" s="245" t="s">
        <v>253</v>
      </c>
      <c r="E365" s="246" t="s">
        <v>3979</v>
      </c>
      <c r="F365" s="247" t="s">
        <v>3980</v>
      </c>
      <c r="G365" s="248" t="s">
        <v>551</v>
      </c>
      <c r="H365" s="249">
        <v>100</v>
      </c>
      <c r="I365" s="250"/>
      <c r="J365" s="251">
        <f t="shared" si="80"/>
        <v>0</v>
      </c>
      <c r="K365" s="247" t="s">
        <v>22</v>
      </c>
      <c r="L365" s="252"/>
      <c r="M365" s="253" t="s">
        <v>22</v>
      </c>
      <c r="N365" s="254" t="s">
        <v>48</v>
      </c>
      <c r="O365" s="42"/>
      <c r="P365" s="202">
        <f t="shared" si="81"/>
        <v>0</v>
      </c>
      <c r="Q365" s="202">
        <v>5.0000000000000002E-5</v>
      </c>
      <c r="R365" s="202">
        <f t="shared" si="82"/>
        <v>5.0000000000000001E-3</v>
      </c>
      <c r="S365" s="202">
        <v>0</v>
      </c>
      <c r="T365" s="203">
        <f t="shared" si="83"/>
        <v>0</v>
      </c>
      <c r="AR365" s="24" t="s">
        <v>974</v>
      </c>
      <c r="AT365" s="24" t="s">
        <v>253</v>
      </c>
      <c r="AU365" s="24" t="s">
        <v>86</v>
      </c>
      <c r="AY365" s="24" t="s">
        <v>174</v>
      </c>
      <c r="BE365" s="204">
        <f t="shared" si="84"/>
        <v>0</v>
      </c>
      <c r="BF365" s="204">
        <f t="shared" si="85"/>
        <v>0</v>
      </c>
      <c r="BG365" s="204">
        <f t="shared" si="86"/>
        <v>0</v>
      </c>
      <c r="BH365" s="204">
        <f t="shared" si="87"/>
        <v>0</v>
      </c>
      <c r="BI365" s="204">
        <f t="shared" si="88"/>
        <v>0</v>
      </c>
      <c r="BJ365" s="24" t="s">
        <v>24</v>
      </c>
      <c r="BK365" s="204">
        <f t="shared" si="89"/>
        <v>0</v>
      </c>
      <c r="BL365" s="24" t="s">
        <v>974</v>
      </c>
      <c r="BM365" s="24" t="s">
        <v>3981</v>
      </c>
    </row>
    <row r="366" spans="2:65" s="1" customFormat="1" ht="22.5" customHeight="1">
      <c r="B366" s="41"/>
      <c r="C366" s="245" t="s">
        <v>1374</v>
      </c>
      <c r="D366" s="245" t="s">
        <v>253</v>
      </c>
      <c r="E366" s="246" t="s">
        <v>3982</v>
      </c>
      <c r="F366" s="247" t="s">
        <v>3983</v>
      </c>
      <c r="G366" s="248" t="s">
        <v>551</v>
      </c>
      <c r="H366" s="249">
        <v>200</v>
      </c>
      <c r="I366" s="250"/>
      <c r="J366" s="251">
        <f t="shared" si="80"/>
        <v>0</v>
      </c>
      <c r="K366" s="247" t="s">
        <v>22</v>
      </c>
      <c r="L366" s="252"/>
      <c r="M366" s="253" t="s">
        <v>22</v>
      </c>
      <c r="N366" s="254" t="s">
        <v>48</v>
      </c>
      <c r="O366" s="42"/>
      <c r="P366" s="202">
        <f t="shared" si="81"/>
        <v>0</v>
      </c>
      <c r="Q366" s="202">
        <v>5.0000000000000002E-5</v>
      </c>
      <c r="R366" s="202">
        <f t="shared" si="82"/>
        <v>0.01</v>
      </c>
      <c r="S366" s="202">
        <v>0</v>
      </c>
      <c r="T366" s="203">
        <f t="shared" si="83"/>
        <v>0</v>
      </c>
      <c r="AR366" s="24" t="s">
        <v>974</v>
      </c>
      <c r="AT366" s="24" t="s">
        <v>253</v>
      </c>
      <c r="AU366" s="24" t="s">
        <v>86</v>
      </c>
      <c r="AY366" s="24" t="s">
        <v>174</v>
      </c>
      <c r="BE366" s="204">
        <f t="shared" si="84"/>
        <v>0</v>
      </c>
      <c r="BF366" s="204">
        <f t="shared" si="85"/>
        <v>0</v>
      </c>
      <c r="BG366" s="204">
        <f t="shared" si="86"/>
        <v>0</v>
      </c>
      <c r="BH366" s="204">
        <f t="shared" si="87"/>
        <v>0</v>
      </c>
      <c r="BI366" s="204">
        <f t="shared" si="88"/>
        <v>0</v>
      </c>
      <c r="BJ366" s="24" t="s">
        <v>24</v>
      </c>
      <c r="BK366" s="204">
        <f t="shared" si="89"/>
        <v>0</v>
      </c>
      <c r="BL366" s="24" t="s">
        <v>974</v>
      </c>
      <c r="BM366" s="24" t="s">
        <v>3984</v>
      </c>
    </row>
    <row r="367" spans="2:65" s="1" customFormat="1" ht="22.5" customHeight="1">
      <c r="B367" s="41"/>
      <c r="C367" s="193" t="s">
        <v>1378</v>
      </c>
      <c r="D367" s="193" t="s">
        <v>176</v>
      </c>
      <c r="E367" s="194" t="s">
        <v>3985</v>
      </c>
      <c r="F367" s="195" t="s">
        <v>3986</v>
      </c>
      <c r="G367" s="196" t="s">
        <v>1427</v>
      </c>
      <c r="H367" s="197">
        <v>1</v>
      </c>
      <c r="I367" s="198"/>
      <c r="J367" s="199">
        <f t="shared" si="80"/>
        <v>0</v>
      </c>
      <c r="K367" s="195" t="s">
        <v>22</v>
      </c>
      <c r="L367" s="61"/>
      <c r="M367" s="200" t="s">
        <v>22</v>
      </c>
      <c r="N367" s="201" t="s">
        <v>48</v>
      </c>
      <c r="O367" s="42"/>
      <c r="P367" s="202">
        <f t="shared" si="81"/>
        <v>0</v>
      </c>
      <c r="Q367" s="202">
        <v>0</v>
      </c>
      <c r="R367" s="202">
        <f t="shared" si="82"/>
        <v>0</v>
      </c>
      <c r="S367" s="202">
        <v>0</v>
      </c>
      <c r="T367" s="203">
        <f t="shared" si="83"/>
        <v>0</v>
      </c>
      <c r="AR367" s="24" t="s">
        <v>575</v>
      </c>
      <c r="AT367" s="24" t="s">
        <v>176</v>
      </c>
      <c r="AU367" s="24" t="s">
        <v>86</v>
      </c>
      <c r="AY367" s="24" t="s">
        <v>174</v>
      </c>
      <c r="BE367" s="204">
        <f t="shared" si="84"/>
        <v>0</v>
      </c>
      <c r="BF367" s="204">
        <f t="shared" si="85"/>
        <v>0</v>
      </c>
      <c r="BG367" s="204">
        <f t="shared" si="86"/>
        <v>0</v>
      </c>
      <c r="BH367" s="204">
        <f t="shared" si="87"/>
        <v>0</v>
      </c>
      <c r="BI367" s="204">
        <f t="shared" si="88"/>
        <v>0</v>
      </c>
      <c r="BJ367" s="24" t="s">
        <v>24</v>
      </c>
      <c r="BK367" s="204">
        <f t="shared" si="89"/>
        <v>0</v>
      </c>
      <c r="BL367" s="24" t="s">
        <v>575</v>
      </c>
      <c r="BM367" s="24" t="s">
        <v>3987</v>
      </c>
    </row>
    <row r="368" spans="2:65" s="10" customFormat="1" ht="29.85" customHeight="1">
      <c r="B368" s="176"/>
      <c r="C368" s="177"/>
      <c r="D368" s="190" t="s">
        <v>76</v>
      </c>
      <c r="E368" s="191" t="s">
        <v>3988</v>
      </c>
      <c r="F368" s="191" t="s">
        <v>3989</v>
      </c>
      <c r="G368" s="177"/>
      <c r="H368" s="177"/>
      <c r="I368" s="180"/>
      <c r="J368" s="192">
        <f>BK368</f>
        <v>0</v>
      </c>
      <c r="K368" s="177"/>
      <c r="L368" s="182"/>
      <c r="M368" s="183"/>
      <c r="N368" s="184"/>
      <c r="O368" s="184"/>
      <c r="P368" s="185">
        <f>SUM(P369:P390)</f>
        <v>0</v>
      </c>
      <c r="Q368" s="184"/>
      <c r="R368" s="185">
        <f>SUM(R369:R390)</f>
        <v>7.6700000000000006E-3</v>
      </c>
      <c r="S368" s="184"/>
      <c r="T368" s="186">
        <f>SUM(T369:T390)</f>
        <v>0</v>
      </c>
      <c r="AR368" s="187" t="s">
        <v>186</v>
      </c>
      <c r="AT368" s="188" t="s">
        <v>76</v>
      </c>
      <c r="AU368" s="188" t="s">
        <v>24</v>
      </c>
      <c r="AY368" s="187" t="s">
        <v>174</v>
      </c>
      <c r="BK368" s="189">
        <f>SUM(BK369:BK390)</f>
        <v>0</v>
      </c>
    </row>
    <row r="369" spans="2:65" s="1" customFormat="1" ht="31.5" customHeight="1">
      <c r="B369" s="41"/>
      <c r="C369" s="193" t="s">
        <v>1384</v>
      </c>
      <c r="D369" s="193" t="s">
        <v>176</v>
      </c>
      <c r="E369" s="194" t="s">
        <v>3990</v>
      </c>
      <c r="F369" s="195" t="s">
        <v>3991</v>
      </c>
      <c r="G369" s="196" t="s">
        <v>551</v>
      </c>
      <c r="H369" s="197">
        <v>25</v>
      </c>
      <c r="I369" s="198"/>
      <c r="J369" s="199">
        <f>ROUND(I369*H369,2)</f>
        <v>0</v>
      </c>
      <c r="K369" s="195" t="s">
        <v>22</v>
      </c>
      <c r="L369" s="61"/>
      <c r="M369" s="200" t="s">
        <v>22</v>
      </c>
      <c r="N369" s="201" t="s">
        <v>48</v>
      </c>
      <c r="O369" s="42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AR369" s="24" t="s">
        <v>269</v>
      </c>
      <c r="AT369" s="24" t="s">
        <v>176</v>
      </c>
      <c r="AU369" s="24" t="s">
        <v>86</v>
      </c>
      <c r="AY369" s="24" t="s">
        <v>174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24</v>
      </c>
      <c r="BK369" s="204">
        <f>ROUND(I369*H369,2)</f>
        <v>0</v>
      </c>
      <c r="BL369" s="24" t="s">
        <v>269</v>
      </c>
      <c r="BM369" s="24" t="s">
        <v>3992</v>
      </c>
    </row>
    <row r="370" spans="2:65" s="1" customFormat="1" ht="31.5" customHeight="1">
      <c r="B370" s="41"/>
      <c r="C370" s="245" t="s">
        <v>1388</v>
      </c>
      <c r="D370" s="245" t="s">
        <v>253</v>
      </c>
      <c r="E370" s="246" t="s">
        <v>3993</v>
      </c>
      <c r="F370" s="247" t="s">
        <v>3994</v>
      </c>
      <c r="G370" s="248" t="s">
        <v>551</v>
      </c>
      <c r="H370" s="249">
        <v>25</v>
      </c>
      <c r="I370" s="250"/>
      <c r="J370" s="251">
        <f>ROUND(I370*H370,2)</f>
        <v>0</v>
      </c>
      <c r="K370" s="247" t="s">
        <v>22</v>
      </c>
      <c r="L370" s="252"/>
      <c r="M370" s="253" t="s">
        <v>22</v>
      </c>
      <c r="N370" s="254" t="s">
        <v>48</v>
      </c>
      <c r="O370" s="42"/>
      <c r="P370" s="202">
        <f>O370*H370</f>
        <v>0</v>
      </c>
      <c r="Q370" s="202">
        <v>4.0000000000000003E-5</v>
      </c>
      <c r="R370" s="202">
        <f>Q370*H370</f>
        <v>1E-3</v>
      </c>
      <c r="S370" s="202">
        <v>0</v>
      </c>
      <c r="T370" s="203">
        <f>S370*H370</f>
        <v>0</v>
      </c>
      <c r="AR370" s="24" t="s">
        <v>385</v>
      </c>
      <c r="AT370" s="24" t="s">
        <v>253</v>
      </c>
      <c r="AU370" s="24" t="s">
        <v>86</v>
      </c>
      <c r="AY370" s="24" t="s">
        <v>174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24" t="s">
        <v>24</v>
      </c>
      <c r="BK370" s="204">
        <f>ROUND(I370*H370,2)</f>
        <v>0</v>
      </c>
      <c r="BL370" s="24" t="s">
        <v>269</v>
      </c>
      <c r="BM370" s="24" t="s">
        <v>3995</v>
      </c>
    </row>
    <row r="371" spans="2:65" s="1" customFormat="1" ht="27">
      <c r="B371" s="41"/>
      <c r="C371" s="63"/>
      <c r="D371" s="230" t="s">
        <v>237</v>
      </c>
      <c r="E371" s="63"/>
      <c r="F371" s="243" t="s">
        <v>3996</v>
      </c>
      <c r="G371" s="63"/>
      <c r="H371" s="63"/>
      <c r="I371" s="163"/>
      <c r="J371" s="63"/>
      <c r="K371" s="63"/>
      <c r="L371" s="61"/>
      <c r="M371" s="244"/>
      <c r="N371" s="42"/>
      <c r="O371" s="42"/>
      <c r="P371" s="42"/>
      <c r="Q371" s="42"/>
      <c r="R371" s="42"/>
      <c r="S371" s="42"/>
      <c r="T371" s="78"/>
      <c r="AT371" s="24" t="s">
        <v>237</v>
      </c>
      <c r="AU371" s="24" t="s">
        <v>86</v>
      </c>
    </row>
    <row r="372" spans="2:65" s="1" customFormat="1" ht="31.5" customHeight="1">
      <c r="B372" s="41"/>
      <c r="C372" s="193" t="s">
        <v>1392</v>
      </c>
      <c r="D372" s="193" t="s">
        <v>176</v>
      </c>
      <c r="E372" s="194" t="s">
        <v>3959</v>
      </c>
      <c r="F372" s="195" t="s">
        <v>3333</v>
      </c>
      <c r="G372" s="196" t="s">
        <v>551</v>
      </c>
      <c r="H372" s="197">
        <v>10</v>
      </c>
      <c r="I372" s="198"/>
      <c r="J372" s="199">
        <f>ROUND(I372*H372,2)</f>
        <v>0</v>
      </c>
      <c r="K372" s="195" t="s">
        <v>22</v>
      </c>
      <c r="L372" s="61"/>
      <c r="M372" s="200" t="s">
        <v>22</v>
      </c>
      <c r="N372" s="201" t="s">
        <v>48</v>
      </c>
      <c r="O372" s="42"/>
      <c r="P372" s="202">
        <f>O372*H372</f>
        <v>0</v>
      </c>
      <c r="Q372" s="202">
        <v>0</v>
      </c>
      <c r="R372" s="202">
        <f>Q372*H372</f>
        <v>0</v>
      </c>
      <c r="S372" s="202">
        <v>0</v>
      </c>
      <c r="T372" s="203">
        <f>S372*H372</f>
        <v>0</v>
      </c>
      <c r="AR372" s="24" t="s">
        <v>269</v>
      </c>
      <c r="AT372" s="24" t="s">
        <v>176</v>
      </c>
      <c r="AU372" s="24" t="s">
        <v>86</v>
      </c>
      <c r="AY372" s="24" t="s">
        <v>174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24" t="s">
        <v>24</v>
      </c>
      <c r="BK372" s="204">
        <f>ROUND(I372*H372,2)</f>
        <v>0</v>
      </c>
      <c r="BL372" s="24" t="s">
        <v>269</v>
      </c>
      <c r="BM372" s="24" t="s">
        <v>3997</v>
      </c>
    </row>
    <row r="373" spans="2:65" s="1" customFormat="1" ht="31.5" customHeight="1">
      <c r="B373" s="41"/>
      <c r="C373" s="245" t="s">
        <v>1396</v>
      </c>
      <c r="D373" s="245" t="s">
        <v>253</v>
      </c>
      <c r="E373" s="246" t="s">
        <v>3961</v>
      </c>
      <c r="F373" s="247" t="s">
        <v>3856</v>
      </c>
      <c r="G373" s="248" t="s">
        <v>551</v>
      </c>
      <c r="H373" s="249">
        <v>10</v>
      </c>
      <c r="I373" s="250"/>
      <c r="J373" s="251">
        <f>ROUND(I373*H373,2)</f>
        <v>0</v>
      </c>
      <c r="K373" s="247" t="s">
        <v>22</v>
      </c>
      <c r="L373" s="252"/>
      <c r="M373" s="253" t="s">
        <v>22</v>
      </c>
      <c r="N373" s="254" t="s">
        <v>48</v>
      </c>
      <c r="O373" s="42"/>
      <c r="P373" s="202">
        <f>O373*H373</f>
        <v>0</v>
      </c>
      <c r="Q373" s="202">
        <v>6.9999999999999994E-5</v>
      </c>
      <c r="R373" s="202">
        <f>Q373*H373</f>
        <v>6.9999999999999988E-4</v>
      </c>
      <c r="S373" s="202">
        <v>0</v>
      </c>
      <c r="T373" s="203">
        <f>S373*H373</f>
        <v>0</v>
      </c>
      <c r="AR373" s="24" t="s">
        <v>385</v>
      </c>
      <c r="AT373" s="24" t="s">
        <v>253</v>
      </c>
      <c r="AU373" s="24" t="s">
        <v>86</v>
      </c>
      <c r="AY373" s="24" t="s">
        <v>174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24" t="s">
        <v>24</v>
      </c>
      <c r="BK373" s="204">
        <f>ROUND(I373*H373,2)</f>
        <v>0</v>
      </c>
      <c r="BL373" s="24" t="s">
        <v>269</v>
      </c>
      <c r="BM373" s="24" t="s">
        <v>3998</v>
      </c>
    </row>
    <row r="374" spans="2:65" s="1" customFormat="1" ht="27">
      <c r="B374" s="41"/>
      <c r="C374" s="63"/>
      <c r="D374" s="230" t="s">
        <v>237</v>
      </c>
      <c r="E374" s="63"/>
      <c r="F374" s="243" t="s">
        <v>3858</v>
      </c>
      <c r="G374" s="63"/>
      <c r="H374" s="63"/>
      <c r="I374" s="163"/>
      <c r="J374" s="63"/>
      <c r="K374" s="63"/>
      <c r="L374" s="61"/>
      <c r="M374" s="244"/>
      <c r="N374" s="42"/>
      <c r="O374" s="42"/>
      <c r="P374" s="42"/>
      <c r="Q374" s="42"/>
      <c r="R374" s="42"/>
      <c r="S374" s="42"/>
      <c r="T374" s="78"/>
      <c r="AT374" s="24" t="s">
        <v>237</v>
      </c>
      <c r="AU374" s="24" t="s">
        <v>86</v>
      </c>
    </row>
    <row r="375" spans="2:65" s="1" customFormat="1" ht="44.25" customHeight="1">
      <c r="B375" s="41"/>
      <c r="C375" s="193" t="s">
        <v>1400</v>
      </c>
      <c r="D375" s="193" t="s">
        <v>176</v>
      </c>
      <c r="E375" s="194" t="s">
        <v>3999</v>
      </c>
      <c r="F375" s="195" t="s">
        <v>3860</v>
      </c>
      <c r="G375" s="196" t="s">
        <v>179</v>
      </c>
      <c r="H375" s="197">
        <v>13</v>
      </c>
      <c r="I375" s="198"/>
      <c r="J375" s="199">
        <f>ROUND(I375*H375,2)</f>
        <v>0</v>
      </c>
      <c r="K375" s="195" t="s">
        <v>22</v>
      </c>
      <c r="L375" s="61"/>
      <c r="M375" s="200" t="s">
        <v>22</v>
      </c>
      <c r="N375" s="201" t="s">
        <v>48</v>
      </c>
      <c r="O375" s="42"/>
      <c r="P375" s="202">
        <f>O375*H375</f>
        <v>0</v>
      </c>
      <c r="Q375" s="202">
        <v>0</v>
      </c>
      <c r="R375" s="202">
        <f>Q375*H375</f>
        <v>0</v>
      </c>
      <c r="S375" s="202">
        <v>0</v>
      </c>
      <c r="T375" s="203">
        <f>S375*H375</f>
        <v>0</v>
      </c>
      <c r="AR375" s="24" t="s">
        <v>575</v>
      </c>
      <c r="AT375" s="24" t="s">
        <v>176</v>
      </c>
      <c r="AU375" s="24" t="s">
        <v>86</v>
      </c>
      <c r="AY375" s="24" t="s">
        <v>174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575</v>
      </c>
      <c r="BM375" s="24" t="s">
        <v>4000</v>
      </c>
    </row>
    <row r="376" spans="2:65" s="1" customFormat="1" ht="31.5" customHeight="1">
      <c r="B376" s="41"/>
      <c r="C376" s="245" t="s">
        <v>1404</v>
      </c>
      <c r="D376" s="245" t="s">
        <v>253</v>
      </c>
      <c r="E376" s="246" t="s">
        <v>4001</v>
      </c>
      <c r="F376" s="247" t="s">
        <v>4002</v>
      </c>
      <c r="G376" s="248" t="s">
        <v>179</v>
      </c>
      <c r="H376" s="249">
        <v>10</v>
      </c>
      <c r="I376" s="250"/>
      <c r="J376" s="251">
        <f>ROUND(I376*H376,2)</f>
        <v>0</v>
      </c>
      <c r="K376" s="247" t="s">
        <v>22</v>
      </c>
      <c r="L376" s="252"/>
      <c r="M376" s="253" t="s">
        <v>22</v>
      </c>
      <c r="N376" s="254" t="s">
        <v>48</v>
      </c>
      <c r="O376" s="42"/>
      <c r="P376" s="202">
        <f>O376*H376</f>
        <v>0</v>
      </c>
      <c r="Q376" s="202">
        <v>4.6E-5</v>
      </c>
      <c r="R376" s="202">
        <f>Q376*H376</f>
        <v>4.6000000000000001E-4</v>
      </c>
      <c r="S376" s="202">
        <v>0</v>
      </c>
      <c r="T376" s="203">
        <f>S376*H376</f>
        <v>0</v>
      </c>
      <c r="AR376" s="24" t="s">
        <v>1602</v>
      </c>
      <c r="AT376" s="24" t="s">
        <v>253</v>
      </c>
      <c r="AU376" s="24" t="s">
        <v>86</v>
      </c>
      <c r="AY376" s="24" t="s">
        <v>174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24" t="s">
        <v>24</v>
      </c>
      <c r="BK376" s="204">
        <f>ROUND(I376*H376,2)</f>
        <v>0</v>
      </c>
      <c r="BL376" s="24" t="s">
        <v>575</v>
      </c>
      <c r="BM376" s="24" t="s">
        <v>4003</v>
      </c>
    </row>
    <row r="377" spans="2:65" s="1" customFormat="1" ht="27">
      <c r="B377" s="41"/>
      <c r="C377" s="63"/>
      <c r="D377" s="230" t="s">
        <v>237</v>
      </c>
      <c r="E377" s="63"/>
      <c r="F377" s="243" t="s">
        <v>4004</v>
      </c>
      <c r="G377" s="63"/>
      <c r="H377" s="63"/>
      <c r="I377" s="163"/>
      <c r="J377" s="63"/>
      <c r="K377" s="63"/>
      <c r="L377" s="61"/>
      <c r="M377" s="244"/>
      <c r="N377" s="42"/>
      <c r="O377" s="42"/>
      <c r="P377" s="42"/>
      <c r="Q377" s="42"/>
      <c r="R377" s="42"/>
      <c r="S377" s="42"/>
      <c r="T377" s="78"/>
      <c r="AT377" s="24" t="s">
        <v>237</v>
      </c>
      <c r="AU377" s="24" t="s">
        <v>86</v>
      </c>
    </row>
    <row r="378" spans="2:65" s="1" customFormat="1" ht="31.5" customHeight="1">
      <c r="B378" s="41"/>
      <c r="C378" s="245" t="s">
        <v>1408</v>
      </c>
      <c r="D378" s="245" t="s">
        <v>253</v>
      </c>
      <c r="E378" s="246" t="s">
        <v>3862</v>
      </c>
      <c r="F378" s="247" t="s">
        <v>3863</v>
      </c>
      <c r="G378" s="248" t="s">
        <v>179</v>
      </c>
      <c r="H378" s="249">
        <v>3</v>
      </c>
      <c r="I378" s="250"/>
      <c r="J378" s="251">
        <f>ROUND(I378*H378,2)</f>
        <v>0</v>
      </c>
      <c r="K378" s="247" t="s">
        <v>22</v>
      </c>
      <c r="L378" s="252"/>
      <c r="M378" s="253" t="s">
        <v>22</v>
      </c>
      <c r="N378" s="254" t="s">
        <v>48</v>
      </c>
      <c r="O378" s="42"/>
      <c r="P378" s="202">
        <f>O378*H378</f>
        <v>0</v>
      </c>
      <c r="Q378" s="202">
        <v>4.0000000000000003E-5</v>
      </c>
      <c r="R378" s="202">
        <f>Q378*H378</f>
        <v>1.2000000000000002E-4</v>
      </c>
      <c r="S378" s="202">
        <v>0</v>
      </c>
      <c r="T378" s="203">
        <f>S378*H378</f>
        <v>0</v>
      </c>
      <c r="AR378" s="24" t="s">
        <v>974</v>
      </c>
      <c r="AT378" s="24" t="s">
        <v>253</v>
      </c>
      <c r="AU378" s="24" t="s">
        <v>86</v>
      </c>
      <c r="AY378" s="24" t="s">
        <v>174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24" t="s">
        <v>24</v>
      </c>
      <c r="BK378" s="204">
        <f>ROUND(I378*H378,2)</f>
        <v>0</v>
      </c>
      <c r="BL378" s="24" t="s">
        <v>974</v>
      </c>
      <c r="BM378" s="24" t="s">
        <v>4005</v>
      </c>
    </row>
    <row r="379" spans="2:65" s="1" customFormat="1" ht="27">
      <c r="B379" s="41"/>
      <c r="C379" s="63"/>
      <c r="D379" s="230" t="s">
        <v>237</v>
      </c>
      <c r="E379" s="63"/>
      <c r="F379" s="243" t="s">
        <v>3865</v>
      </c>
      <c r="G379" s="63"/>
      <c r="H379" s="63"/>
      <c r="I379" s="163"/>
      <c r="J379" s="63"/>
      <c r="K379" s="63"/>
      <c r="L379" s="61"/>
      <c r="M379" s="244"/>
      <c r="N379" s="42"/>
      <c r="O379" s="42"/>
      <c r="P379" s="42"/>
      <c r="Q379" s="42"/>
      <c r="R379" s="42"/>
      <c r="S379" s="42"/>
      <c r="T379" s="78"/>
      <c r="AT379" s="24" t="s">
        <v>237</v>
      </c>
      <c r="AU379" s="24" t="s">
        <v>86</v>
      </c>
    </row>
    <row r="380" spans="2:65" s="1" customFormat="1" ht="44.25" customHeight="1">
      <c r="B380" s="41"/>
      <c r="C380" s="193" t="s">
        <v>1412</v>
      </c>
      <c r="D380" s="193" t="s">
        <v>176</v>
      </c>
      <c r="E380" s="194" t="s">
        <v>4006</v>
      </c>
      <c r="F380" s="195" t="s">
        <v>3929</v>
      </c>
      <c r="G380" s="196" t="s">
        <v>551</v>
      </c>
      <c r="H380" s="197">
        <v>100</v>
      </c>
      <c r="I380" s="198"/>
      <c r="J380" s="199">
        <f>ROUND(I380*H380,2)</f>
        <v>0</v>
      </c>
      <c r="K380" s="195" t="s">
        <v>22</v>
      </c>
      <c r="L380" s="61"/>
      <c r="M380" s="200" t="s">
        <v>22</v>
      </c>
      <c r="N380" s="201" t="s">
        <v>48</v>
      </c>
      <c r="O380" s="42"/>
      <c r="P380" s="202">
        <f>O380*H380</f>
        <v>0</v>
      </c>
      <c r="Q380" s="202">
        <v>0</v>
      </c>
      <c r="R380" s="202">
        <f>Q380*H380</f>
        <v>0</v>
      </c>
      <c r="S380" s="202">
        <v>0</v>
      </c>
      <c r="T380" s="203">
        <f>S380*H380</f>
        <v>0</v>
      </c>
      <c r="AR380" s="24" t="s">
        <v>575</v>
      </c>
      <c r="AT380" s="24" t="s">
        <v>176</v>
      </c>
      <c r="AU380" s="24" t="s">
        <v>86</v>
      </c>
      <c r="AY380" s="24" t="s">
        <v>174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24</v>
      </c>
      <c r="BK380" s="204">
        <f>ROUND(I380*H380,2)</f>
        <v>0</v>
      </c>
      <c r="BL380" s="24" t="s">
        <v>575</v>
      </c>
      <c r="BM380" s="24" t="s">
        <v>4007</v>
      </c>
    </row>
    <row r="381" spans="2:65" s="1" customFormat="1" ht="22.5" customHeight="1">
      <c r="B381" s="41"/>
      <c r="C381" s="245" t="s">
        <v>1416</v>
      </c>
      <c r="D381" s="245" t="s">
        <v>253</v>
      </c>
      <c r="E381" s="246" t="s">
        <v>4008</v>
      </c>
      <c r="F381" s="247" t="s">
        <v>4009</v>
      </c>
      <c r="G381" s="248" t="s">
        <v>551</v>
      </c>
      <c r="H381" s="249">
        <v>100</v>
      </c>
      <c r="I381" s="250"/>
      <c r="J381" s="251">
        <f>ROUND(I381*H381,2)</f>
        <v>0</v>
      </c>
      <c r="K381" s="247" t="s">
        <v>22</v>
      </c>
      <c r="L381" s="252"/>
      <c r="M381" s="253" t="s">
        <v>22</v>
      </c>
      <c r="N381" s="254" t="s">
        <v>48</v>
      </c>
      <c r="O381" s="42"/>
      <c r="P381" s="202">
        <f>O381*H381</f>
        <v>0</v>
      </c>
      <c r="Q381" s="202">
        <v>5.0000000000000002E-5</v>
      </c>
      <c r="R381" s="202">
        <f>Q381*H381</f>
        <v>5.0000000000000001E-3</v>
      </c>
      <c r="S381" s="202">
        <v>0</v>
      </c>
      <c r="T381" s="203">
        <f>S381*H381</f>
        <v>0</v>
      </c>
      <c r="AR381" s="24" t="s">
        <v>974</v>
      </c>
      <c r="AT381" s="24" t="s">
        <v>253</v>
      </c>
      <c r="AU381" s="24" t="s">
        <v>86</v>
      </c>
      <c r="AY381" s="24" t="s">
        <v>174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24" t="s">
        <v>24</v>
      </c>
      <c r="BK381" s="204">
        <f>ROUND(I381*H381,2)</f>
        <v>0</v>
      </c>
      <c r="BL381" s="24" t="s">
        <v>974</v>
      </c>
      <c r="BM381" s="24" t="s">
        <v>4010</v>
      </c>
    </row>
    <row r="382" spans="2:65" s="1" customFormat="1" ht="95.25" customHeight="1">
      <c r="B382" s="41"/>
      <c r="C382" s="193" t="s">
        <v>1420</v>
      </c>
      <c r="D382" s="193" t="s">
        <v>176</v>
      </c>
      <c r="E382" s="194" t="s">
        <v>4011</v>
      </c>
      <c r="F382" s="195" t="s">
        <v>4012</v>
      </c>
      <c r="G382" s="196" t="s">
        <v>1427</v>
      </c>
      <c r="H382" s="197">
        <v>1</v>
      </c>
      <c r="I382" s="198"/>
      <c r="J382" s="199">
        <f>ROUND(I382*H382,2)</f>
        <v>0</v>
      </c>
      <c r="K382" s="195" t="s">
        <v>22</v>
      </c>
      <c r="L382" s="61"/>
      <c r="M382" s="200" t="s">
        <v>22</v>
      </c>
      <c r="N382" s="201" t="s">
        <v>48</v>
      </c>
      <c r="O382" s="42"/>
      <c r="P382" s="202">
        <f>O382*H382</f>
        <v>0</v>
      </c>
      <c r="Q382" s="202">
        <v>0</v>
      </c>
      <c r="R382" s="202">
        <f>Q382*H382</f>
        <v>0</v>
      </c>
      <c r="S382" s="202">
        <v>0</v>
      </c>
      <c r="T382" s="203">
        <f>S382*H382</f>
        <v>0</v>
      </c>
      <c r="AR382" s="24" t="s">
        <v>575</v>
      </c>
      <c r="AT382" s="24" t="s">
        <v>176</v>
      </c>
      <c r="AU382" s="24" t="s">
        <v>86</v>
      </c>
      <c r="AY382" s="24" t="s">
        <v>174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24" t="s">
        <v>24</v>
      </c>
      <c r="BK382" s="204">
        <f>ROUND(I382*H382,2)</f>
        <v>0</v>
      </c>
      <c r="BL382" s="24" t="s">
        <v>575</v>
      </c>
      <c r="BM382" s="24" t="s">
        <v>4013</v>
      </c>
    </row>
    <row r="383" spans="2:65" s="1" customFormat="1" ht="31.5" customHeight="1">
      <c r="B383" s="41"/>
      <c r="C383" s="245" t="s">
        <v>1424</v>
      </c>
      <c r="D383" s="245" t="s">
        <v>253</v>
      </c>
      <c r="E383" s="246" t="s">
        <v>4014</v>
      </c>
      <c r="F383" s="247" t="s">
        <v>4015</v>
      </c>
      <c r="G383" s="248" t="s">
        <v>179</v>
      </c>
      <c r="H383" s="249">
        <v>3</v>
      </c>
      <c r="I383" s="250"/>
      <c r="J383" s="251">
        <f>ROUND(I383*H383,2)</f>
        <v>0</v>
      </c>
      <c r="K383" s="247" t="s">
        <v>22</v>
      </c>
      <c r="L383" s="252"/>
      <c r="M383" s="253" t="s">
        <v>22</v>
      </c>
      <c r="N383" s="254" t="s">
        <v>48</v>
      </c>
      <c r="O383" s="42"/>
      <c r="P383" s="202">
        <f>O383*H383</f>
        <v>0</v>
      </c>
      <c r="Q383" s="202">
        <v>1.1E-4</v>
      </c>
      <c r="R383" s="202">
        <f>Q383*H383</f>
        <v>3.3E-4</v>
      </c>
      <c r="S383" s="202">
        <v>0</v>
      </c>
      <c r="T383" s="203">
        <f>S383*H383</f>
        <v>0</v>
      </c>
      <c r="AR383" s="24" t="s">
        <v>1602</v>
      </c>
      <c r="AT383" s="24" t="s">
        <v>253</v>
      </c>
      <c r="AU383" s="24" t="s">
        <v>86</v>
      </c>
      <c r="AY383" s="24" t="s">
        <v>174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24" t="s">
        <v>24</v>
      </c>
      <c r="BK383" s="204">
        <f>ROUND(I383*H383,2)</f>
        <v>0</v>
      </c>
      <c r="BL383" s="24" t="s">
        <v>575</v>
      </c>
      <c r="BM383" s="24" t="s">
        <v>4016</v>
      </c>
    </row>
    <row r="384" spans="2:65" s="1" customFormat="1" ht="54">
      <c r="B384" s="41"/>
      <c r="C384" s="63"/>
      <c r="D384" s="230" t="s">
        <v>237</v>
      </c>
      <c r="E384" s="63"/>
      <c r="F384" s="243" t="s">
        <v>4017</v>
      </c>
      <c r="G384" s="63"/>
      <c r="H384" s="63"/>
      <c r="I384" s="163"/>
      <c r="J384" s="63"/>
      <c r="K384" s="63"/>
      <c r="L384" s="61"/>
      <c r="M384" s="244"/>
      <c r="N384" s="42"/>
      <c r="O384" s="42"/>
      <c r="P384" s="42"/>
      <c r="Q384" s="42"/>
      <c r="R384" s="42"/>
      <c r="S384" s="42"/>
      <c r="T384" s="78"/>
      <c r="AT384" s="24" t="s">
        <v>237</v>
      </c>
      <c r="AU384" s="24" t="s">
        <v>86</v>
      </c>
    </row>
    <row r="385" spans="2:65" s="1" customFormat="1" ht="44.25" customHeight="1">
      <c r="B385" s="41"/>
      <c r="C385" s="245" t="s">
        <v>1429</v>
      </c>
      <c r="D385" s="245" t="s">
        <v>253</v>
      </c>
      <c r="E385" s="246" t="s">
        <v>4018</v>
      </c>
      <c r="F385" s="247" t="s">
        <v>4019</v>
      </c>
      <c r="G385" s="248" t="s">
        <v>179</v>
      </c>
      <c r="H385" s="249">
        <v>3</v>
      </c>
      <c r="I385" s="250"/>
      <c r="J385" s="251">
        <f>ROUND(I385*H385,2)</f>
        <v>0</v>
      </c>
      <c r="K385" s="247" t="s">
        <v>22</v>
      </c>
      <c r="L385" s="252"/>
      <c r="M385" s="253" t="s">
        <v>22</v>
      </c>
      <c r="N385" s="254" t="s">
        <v>48</v>
      </c>
      <c r="O385" s="42"/>
      <c r="P385" s="202">
        <f>O385*H385</f>
        <v>0</v>
      </c>
      <c r="Q385" s="202">
        <v>2.0000000000000002E-5</v>
      </c>
      <c r="R385" s="202">
        <f>Q385*H385</f>
        <v>6.0000000000000008E-5</v>
      </c>
      <c r="S385" s="202">
        <v>0</v>
      </c>
      <c r="T385" s="203">
        <f>S385*H385</f>
        <v>0</v>
      </c>
      <c r="AR385" s="24" t="s">
        <v>1602</v>
      </c>
      <c r="AT385" s="24" t="s">
        <v>253</v>
      </c>
      <c r="AU385" s="24" t="s">
        <v>86</v>
      </c>
      <c r="AY385" s="24" t="s">
        <v>174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24" t="s">
        <v>24</v>
      </c>
      <c r="BK385" s="204">
        <f>ROUND(I385*H385,2)</f>
        <v>0</v>
      </c>
      <c r="BL385" s="24" t="s">
        <v>575</v>
      </c>
      <c r="BM385" s="24" t="s">
        <v>4020</v>
      </c>
    </row>
    <row r="386" spans="2:65" s="1" customFormat="1" ht="40.5">
      <c r="B386" s="41"/>
      <c r="C386" s="63"/>
      <c r="D386" s="230" t="s">
        <v>237</v>
      </c>
      <c r="E386" s="63"/>
      <c r="F386" s="243" t="s">
        <v>4021</v>
      </c>
      <c r="G386" s="63"/>
      <c r="H386" s="63"/>
      <c r="I386" s="163"/>
      <c r="J386" s="63"/>
      <c r="K386" s="63"/>
      <c r="L386" s="61"/>
      <c r="M386" s="244"/>
      <c r="N386" s="42"/>
      <c r="O386" s="42"/>
      <c r="P386" s="42"/>
      <c r="Q386" s="42"/>
      <c r="R386" s="42"/>
      <c r="S386" s="42"/>
      <c r="T386" s="78"/>
      <c r="AT386" s="24" t="s">
        <v>237</v>
      </c>
      <c r="AU386" s="24" t="s">
        <v>86</v>
      </c>
    </row>
    <row r="387" spans="2:65" s="1" customFormat="1" ht="22.5" customHeight="1">
      <c r="B387" s="41"/>
      <c r="C387" s="245" t="s">
        <v>1434</v>
      </c>
      <c r="D387" s="245" t="s">
        <v>253</v>
      </c>
      <c r="E387" s="246" t="s">
        <v>4022</v>
      </c>
      <c r="F387" s="247" t="s">
        <v>4023</v>
      </c>
      <c r="G387" s="248" t="s">
        <v>2583</v>
      </c>
      <c r="H387" s="249">
        <v>1</v>
      </c>
      <c r="I387" s="250"/>
      <c r="J387" s="251">
        <f>ROUND(I387*H387,2)</f>
        <v>0</v>
      </c>
      <c r="K387" s="247" t="s">
        <v>22</v>
      </c>
      <c r="L387" s="252"/>
      <c r="M387" s="253" t="s">
        <v>22</v>
      </c>
      <c r="N387" s="254" t="s">
        <v>48</v>
      </c>
      <c r="O387" s="42"/>
      <c r="P387" s="202">
        <f>O387*H387</f>
        <v>0</v>
      </c>
      <c r="Q387" s="202">
        <v>0</v>
      </c>
      <c r="R387" s="202">
        <f>Q387*H387</f>
        <v>0</v>
      </c>
      <c r="S387" s="202">
        <v>0</v>
      </c>
      <c r="T387" s="203">
        <f>S387*H387</f>
        <v>0</v>
      </c>
      <c r="AR387" s="24" t="s">
        <v>1602</v>
      </c>
      <c r="AT387" s="24" t="s">
        <v>253</v>
      </c>
      <c r="AU387" s="24" t="s">
        <v>86</v>
      </c>
      <c r="AY387" s="24" t="s">
        <v>174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24</v>
      </c>
      <c r="BK387" s="204">
        <f>ROUND(I387*H387,2)</f>
        <v>0</v>
      </c>
      <c r="BL387" s="24" t="s">
        <v>575</v>
      </c>
      <c r="BM387" s="24" t="s">
        <v>4024</v>
      </c>
    </row>
    <row r="388" spans="2:65" s="1" customFormat="1" ht="22.5" customHeight="1">
      <c r="B388" s="41"/>
      <c r="C388" s="245" t="s">
        <v>1438</v>
      </c>
      <c r="D388" s="245" t="s">
        <v>253</v>
      </c>
      <c r="E388" s="246" t="s">
        <v>4025</v>
      </c>
      <c r="F388" s="247" t="s">
        <v>4026</v>
      </c>
      <c r="G388" s="248" t="s">
        <v>2583</v>
      </c>
      <c r="H388" s="249">
        <v>1</v>
      </c>
      <c r="I388" s="250"/>
      <c r="J388" s="251">
        <f>ROUND(I388*H388,2)</f>
        <v>0</v>
      </c>
      <c r="K388" s="247" t="s">
        <v>22</v>
      </c>
      <c r="L388" s="252"/>
      <c r="M388" s="253" t="s">
        <v>22</v>
      </c>
      <c r="N388" s="254" t="s">
        <v>48</v>
      </c>
      <c r="O388" s="42"/>
      <c r="P388" s="202">
        <f>O388*H388</f>
        <v>0</v>
      </c>
      <c r="Q388" s="202">
        <v>0</v>
      </c>
      <c r="R388" s="202">
        <f>Q388*H388</f>
        <v>0</v>
      </c>
      <c r="S388" s="202">
        <v>0</v>
      </c>
      <c r="T388" s="203">
        <f>S388*H388</f>
        <v>0</v>
      </c>
      <c r="AR388" s="24" t="s">
        <v>1602</v>
      </c>
      <c r="AT388" s="24" t="s">
        <v>253</v>
      </c>
      <c r="AU388" s="24" t="s">
        <v>86</v>
      </c>
      <c r="AY388" s="24" t="s">
        <v>174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24" t="s">
        <v>24</v>
      </c>
      <c r="BK388" s="204">
        <f>ROUND(I388*H388,2)</f>
        <v>0</v>
      </c>
      <c r="BL388" s="24" t="s">
        <v>575</v>
      </c>
      <c r="BM388" s="24" t="s">
        <v>4027</v>
      </c>
    </row>
    <row r="389" spans="2:65" s="1" customFormat="1" ht="22.5" customHeight="1">
      <c r="B389" s="41"/>
      <c r="C389" s="245" t="s">
        <v>1442</v>
      </c>
      <c r="D389" s="245" t="s">
        <v>253</v>
      </c>
      <c r="E389" s="246" t="s">
        <v>4028</v>
      </c>
      <c r="F389" s="247" t="s">
        <v>4029</v>
      </c>
      <c r="G389" s="248" t="s">
        <v>2583</v>
      </c>
      <c r="H389" s="249">
        <v>1</v>
      </c>
      <c r="I389" s="250"/>
      <c r="J389" s="251">
        <f>ROUND(I389*H389,2)</f>
        <v>0</v>
      </c>
      <c r="K389" s="247" t="s">
        <v>22</v>
      </c>
      <c r="L389" s="252"/>
      <c r="M389" s="253" t="s">
        <v>22</v>
      </c>
      <c r="N389" s="254" t="s">
        <v>48</v>
      </c>
      <c r="O389" s="42"/>
      <c r="P389" s="202">
        <f>O389*H389</f>
        <v>0</v>
      </c>
      <c r="Q389" s="202">
        <v>0</v>
      </c>
      <c r="R389" s="202">
        <f>Q389*H389</f>
        <v>0</v>
      </c>
      <c r="S389" s="202">
        <v>0</v>
      </c>
      <c r="T389" s="203">
        <f>S389*H389</f>
        <v>0</v>
      </c>
      <c r="AR389" s="24" t="s">
        <v>1602</v>
      </c>
      <c r="AT389" s="24" t="s">
        <v>253</v>
      </c>
      <c r="AU389" s="24" t="s">
        <v>86</v>
      </c>
      <c r="AY389" s="24" t="s">
        <v>174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24" t="s">
        <v>24</v>
      </c>
      <c r="BK389" s="204">
        <f>ROUND(I389*H389,2)</f>
        <v>0</v>
      </c>
      <c r="BL389" s="24" t="s">
        <v>575</v>
      </c>
      <c r="BM389" s="24" t="s">
        <v>4030</v>
      </c>
    </row>
    <row r="390" spans="2:65" s="1" customFormat="1" ht="22.5" customHeight="1">
      <c r="B390" s="41"/>
      <c r="C390" s="245" t="s">
        <v>1446</v>
      </c>
      <c r="D390" s="245" t="s">
        <v>253</v>
      </c>
      <c r="E390" s="246" t="s">
        <v>4031</v>
      </c>
      <c r="F390" s="247" t="s">
        <v>4032</v>
      </c>
      <c r="G390" s="248" t="s">
        <v>1427</v>
      </c>
      <c r="H390" s="249">
        <v>1</v>
      </c>
      <c r="I390" s="250"/>
      <c r="J390" s="251">
        <f>ROUND(I390*H390,2)</f>
        <v>0</v>
      </c>
      <c r="K390" s="247" t="s">
        <v>22</v>
      </c>
      <c r="L390" s="252"/>
      <c r="M390" s="253" t="s">
        <v>22</v>
      </c>
      <c r="N390" s="254" t="s">
        <v>48</v>
      </c>
      <c r="O390" s="42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AR390" s="24" t="s">
        <v>1602</v>
      </c>
      <c r="AT390" s="24" t="s">
        <v>253</v>
      </c>
      <c r="AU390" s="24" t="s">
        <v>86</v>
      </c>
      <c r="AY390" s="24" t="s">
        <v>174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24" t="s">
        <v>24</v>
      </c>
      <c r="BK390" s="204">
        <f>ROUND(I390*H390,2)</f>
        <v>0</v>
      </c>
      <c r="BL390" s="24" t="s">
        <v>575</v>
      </c>
      <c r="BM390" s="24" t="s">
        <v>4033</v>
      </c>
    </row>
    <row r="391" spans="2:65" s="10" customFormat="1" ht="29.85" customHeight="1">
      <c r="B391" s="176"/>
      <c r="C391" s="177"/>
      <c r="D391" s="190" t="s">
        <v>76</v>
      </c>
      <c r="E391" s="191" t="s">
        <v>4034</v>
      </c>
      <c r="F391" s="191" t="s">
        <v>4035</v>
      </c>
      <c r="G391" s="177"/>
      <c r="H391" s="177"/>
      <c r="I391" s="180"/>
      <c r="J391" s="192">
        <f>BK391</f>
        <v>0</v>
      </c>
      <c r="K391" s="177"/>
      <c r="L391" s="182"/>
      <c r="M391" s="183"/>
      <c r="N391" s="184"/>
      <c r="O391" s="184"/>
      <c r="P391" s="185">
        <f>P392</f>
        <v>0</v>
      </c>
      <c r="Q391" s="184"/>
      <c r="R391" s="185">
        <f>R392</f>
        <v>9.0000000000000008E-4</v>
      </c>
      <c r="S391" s="184"/>
      <c r="T391" s="186">
        <f>T392</f>
        <v>0</v>
      </c>
      <c r="AR391" s="187" t="s">
        <v>186</v>
      </c>
      <c r="AT391" s="188" t="s">
        <v>76</v>
      </c>
      <c r="AU391" s="188" t="s">
        <v>24</v>
      </c>
      <c r="AY391" s="187" t="s">
        <v>174</v>
      </c>
      <c r="BK391" s="189">
        <f>BK392</f>
        <v>0</v>
      </c>
    </row>
    <row r="392" spans="2:65" s="1" customFormat="1" ht="31.5" customHeight="1">
      <c r="B392" s="41"/>
      <c r="C392" s="193" t="s">
        <v>1450</v>
      </c>
      <c r="D392" s="193" t="s">
        <v>176</v>
      </c>
      <c r="E392" s="194" t="s">
        <v>4036</v>
      </c>
      <c r="F392" s="195" t="s">
        <v>4037</v>
      </c>
      <c r="G392" s="196" t="s">
        <v>551</v>
      </c>
      <c r="H392" s="197">
        <v>10</v>
      </c>
      <c r="I392" s="198"/>
      <c r="J392" s="199">
        <f>ROUND(I392*H392,2)</f>
        <v>0</v>
      </c>
      <c r="K392" s="195" t="s">
        <v>638</v>
      </c>
      <c r="L392" s="61"/>
      <c r="M392" s="200" t="s">
        <v>22</v>
      </c>
      <c r="N392" s="201" t="s">
        <v>48</v>
      </c>
      <c r="O392" s="42"/>
      <c r="P392" s="202">
        <f>O392*H392</f>
        <v>0</v>
      </c>
      <c r="Q392" s="202">
        <v>9.0000000000000006E-5</v>
      </c>
      <c r="R392" s="202">
        <f>Q392*H392</f>
        <v>9.0000000000000008E-4</v>
      </c>
      <c r="S392" s="202">
        <v>0</v>
      </c>
      <c r="T392" s="203">
        <f>S392*H392</f>
        <v>0</v>
      </c>
      <c r="AR392" s="24" t="s">
        <v>575</v>
      </c>
      <c r="AT392" s="24" t="s">
        <v>176</v>
      </c>
      <c r="AU392" s="24" t="s">
        <v>86</v>
      </c>
      <c r="AY392" s="24" t="s">
        <v>174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575</v>
      </c>
      <c r="BM392" s="24" t="s">
        <v>4038</v>
      </c>
    </row>
    <row r="393" spans="2:65" s="10" customFormat="1" ht="37.35" customHeight="1">
      <c r="B393" s="176"/>
      <c r="C393" s="177"/>
      <c r="D393" s="190" t="s">
        <v>76</v>
      </c>
      <c r="E393" s="278" t="s">
        <v>2988</v>
      </c>
      <c r="F393" s="278" t="s">
        <v>2989</v>
      </c>
      <c r="G393" s="177"/>
      <c r="H393" s="177"/>
      <c r="I393" s="180"/>
      <c r="J393" s="279">
        <f>BK393</f>
        <v>0</v>
      </c>
      <c r="K393" s="177"/>
      <c r="L393" s="182"/>
      <c r="M393" s="183"/>
      <c r="N393" s="184"/>
      <c r="O393" s="184"/>
      <c r="P393" s="185">
        <f>P394</f>
        <v>0</v>
      </c>
      <c r="Q393" s="184"/>
      <c r="R393" s="185">
        <f>R394</f>
        <v>0</v>
      </c>
      <c r="S393" s="184"/>
      <c r="T393" s="186">
        <f>T394</f>
        <v>0</v>
      </c>
      <c r="AR393" s="187" t="s">
        <v>181</v>
      </c>
      <c r="AT393" s="188" t="s">
        <v>76</v>
      </c>
      <c r="AU393" s="188" t="s">
        <v>77</v>
      </c>
      <c r="AY393" s="187" t="s">
        <v>174</v>
      </c>
      <c r="BK393" s="189">
        <f>BK394</f>
        <v>0</v>
      </c>
    </row>
    <row r="394" spans="2:65" s="1" customFormat="1" ht="31.5" customHeight="1">
      <c r="B394" s="41"/>
      <c r="C394" s="193" t="s">
        <v>1454</v>
      </c>
      <c r="D394" s="193" t="s">
        <v>176</v>
      </c>
      <c r="E394" s="194" t="s">
        <v>2990</v>
      </c>
      <c r="F394" s="195" t="s">
        <v>2991</v>
      </c>
      <c r="G394" s="196" t="s">
        <v>2414</v>
      </c>
      <c r="H394" s="197">
        <v>80</v>
      </c>
      <c r="I394" s="198"/>
      <c r="J394" s="199">
        <f>ROUND(I394*H394,2)</f>
        <v>0</v>
      </c>
      <c r="K394" s="195" t="s">
        <v>180</v>
      </c>
      <c r="L394" s="61"/>
      <c r="M394" s="200" t="s">
        <v>22</v>
      </c>
      <c r="N394" s="274" t="s">
        <v>48</v>
      </c>
      <c r="O394" s="275"/>
      <c r="P394" s="276">
        <f>O394*H394</f>
        <v>0</v>
      </c>
      <c r="Q394" s="276">
        <v>0</v>
      </c>
      <c r="R394" s="276">
        <f>Q394*H394</f>
        <v>0</v>
      </c>
      <c r="S394" s="276">
        <v>0</v>
      </c>
      <c r="T394" s="277">
        <f>S394*H394</f>
        <v>0</v>
      </c>
      <c r="AR394" s="24" t="s">
        <v>2983</v>
      </c>
      <c r="AT394" s="24" t="s">
        <v>176</v>
      </c>
      <c r="AU394" s="24" t="s">
        <v>24</v>
      </c>
      <c r="AY394" s="24" t="s">
        <v>174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24</v>
      </c>
      <c r="BK394" s="204">
        <f>ROUND(I394*H394,2)</f>
        <v>0</v>
      </c>
      <c r="BL394" s="24" t="s">
        <v>2983</v>
      </c>
      <c r="BM394" s="24" t="s">
        <v>4039</v>
      </c>
    </row>
    <row r="395" spans="2:65" s="1" customFormat="1" ht="6.95" customHeight="1">
      <c r="B395" s="56"/>
      <c r="C395" s="57"/>
      <c r="D395" s="57"/>
      <c r="E395" s="57"/>
      <c r="F395" s="57"/>
      <c r="G395" s="57"/>
      <c r="H395" s="57"/>
      <c r="I395" s="139"/>
      <c r="J395" s="57"/>
      <c r="K395" s="57"/>
      <c r="L395" s="61"/>
    </row>
  </sheetData>
  <sheetProtection algorithmName="SHA-512" hashValue="a6eXS7KM5M37B33EsmKlzgLM0TW0hBzXTBeuuy1tOOD+bPS7yE3KJYNGS1v6g6TxTMqLZbjeeWRiONl+il9e5A==" saltValue="HFEnSEzQMFQ0zsvChKU+jQ==" spinCount="100000" sheet="1" objects="1" scenarios="1" formatCells="0" formatColumns="0" formatRows="0" sort="0" autoFilter="0"/>
  <autoFilter ref="C90:K394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4040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ROUND(J93,2)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ROUND(SUM(BE93:BE200), 2)</f>
        <v>0</v>
      </c>
      <c r="G30" s="42"/>
      <c r="H30" s="42"/>
      <c r="I30" s="131">
        <v>0.21</v>
      </c>
      <c r="J30" s="130">
        <f>ROUND(ROUND((SUM(BE93:BE200)),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ROUND(SUM(BF93:BF200), 2)</f>
        <v>0</v>
      </c>
      <c r="G31" s="42"/>
      <c r="H31" s="42"/>
      <c r="I31" s="131">
        <v>0.15</v>
      </c>
      <c r="J31" s="130">
        <f>ROUND(ROUND((SUM(BF93:BF200)),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ROUND(SUM(BG93:BG200),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ROUND(SUM(BH93:BH200),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ROUND(SUM(BI93:BI200),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SO.6 - Novostavba ŠJ-Gastro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Dýšina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J93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4041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4042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7" customFormat="1" ht="24.95" customHeight="1">
      <c r="B59" s="149"/>
      <c r="C59" s="150"/>
      <c r="D59" s="151" t="s">
        <v>4043</v>
      </c>
      <c r="E59" s="152"/>
      <c r="F59" s="152"/>
      <c r="G59" s="152"/>
      <c r="H59" s="152"/>
      <c r="I59" s="153"/>
      <c r="J59" s="154">
        <f>J97</f>
        <v>0</v>
      </c>
      <c r="K59" s="155"/>
    </row>
    <row r="60" spans="2:47" s="8" customFormat="1" ht="19.899999999999999" customHeight="1">
      <c r="B60" s="156"/>
      <c r="C60" s="157"/>
      <c r="D60" s="158" t="s">
        <v>4044</v>
      </c>
      <c r="E60" s="159"/>
      <c r="F60" s="159"/>
      <c r="G60" s="159"/>
      <c r="H60" s="159"/>
      <c r="I60" s="160"/>
      <c r="J60" s="161">
        <f>J98</f>
        <v>0</v>
      </c>
      <c r="K60" s="162"/>
    </row>
    <row r="61" spans="2:47" s="8" customFormat="1" ht="19.899999999999999" customHeight="1">
      <c r="B61" s="156"/>
      <c r="C61" s="157"/>
      <c r="D61" s="158" t="s">
        <v>4045</v>
      </c>
      <c r="E61" s="159"/>
      <c r="F61" s="159"/>
      <c r="G61" s="159"/>
      <c r="H61" s="159"/>
      <c r="I61" s="160"/>
      <c r="J61" s="161">
        <f>J101</f>
        <v>0</v>
      </c>
      <c r="K61" s="162"/>
    </row>
    <row r="62" spans="2:47" s="8" customFormat="1" ht="19.899999999999999" customHeight="1">
      <c r="B62" s="156"/>
      <c r="C62" s="157"/>
      <c r="D62" s="158" t="s">
        <v>4046</v>
      </c>
      <c r="E62" s="159"/>
      <c r="F62" s="159"/>
      <c r="G62" s="159"/>
      <c r="H62" s="159"/>
      <c r="I62" s="160"/>
      <c r="J62" s="161">
        <f>J103</f>
        <v>0</v>
      </c>
      <c r="K62" s="162"/>
    </row>
    <row r="63" spans="2:47" s="8" customFormat="1" ht="19.899999999999999" customHeight="1">
      <c r="B63" s="156"/>
      <c r="C63" s="157"/>
      <c r="D63" s="158" t="s">
        <v>4047</v>
      </c>
      <c r="E63" s="159"/>
      <c r="F63" s="159"/>
      <c r="G63" s="159"/>
      <c r="H63" s="159"/>
      <c r="I63" s="160"/>
      <c r="J63" s="161">
        <f>J105</f>
        <v>0</v>
      </c>
      <c r="K63" s="162"/>
    </row>
    <row r="64" spans="2:47" s="8" customFormat="1" ht="19.899999999999999" customHeight="1">
      <c r="B64" s="156"/>
      <c r="C64" s="157"/>
      <c r="D64" s="158" t="s">
        <v>4048</v>
      </c>
      <c r="E64" s="159"/>
      <c r="F64" s="159"/>
      <c r="G64" s="159"/>
      <c r="H64" s="159"/>
      <c r="I64" s="160"/>
      <c r="J64" s="161">
        <f>J107</f>
        <v>0</v>
      </c>
      <c r="K64" s="162"/>
    </row>
    <row r="65" spans="2:12" s="8" customFormat="1" ht="19.899999999999999" customHeight="1">
      <c r="B65" s="156"/>
      <c r="C65" s="157"/>
      <c r="D65" s="158" t="s">
        <v>4049</v>
      </c>
      <c r="E65" s="159"/>
      <c r="F65" s="159"/>
      <c r="G65" s="159"/>
      <c r="H65" s="159"/>
      <c r="I65" s="160"/>
      <c r="J65" s="161">
        <f>J113</f>
        <v>0</v>
      </c>
      <c r="K65" s="162"/>
    </row>
    <row r="66" spans="2:12" s="8" customFormat="1" ht="19.899999999999999" customHeight="1">
      <c r="B66" s="156"/>
      <c r="C66" s="157"/>
      <c r="D66" s="158" t="s">
        <v>4050</v>
      </c>
      <c r="E66" s="159"/>
      <c r="F66" s="159"/>
      <c r="G66" s="159"/>
      <c r="H66" s="159"/>
      <c r="I66" s="160"/>
      <c r="J66" s="161">
        <f>J118</f>
        <v>0</v>
      </c>
      <c r="K66" s="162"/>
    </row>
    <row r="67" spans="2:12" s="8" customFormat="1" ht="19.899999999999999" customHeight="1">
      <c r="B67" s="156"/>
      <c r="C67" s="157"/>
      <c r="D67" s="158" t="s">
        <v>4051</v>
      </c>
      <c r="E67" s="159"/>
      <c r="F67" s="159"/>
      <c r="G67" s="159"/>
      <c r="H67" s="159"/>
      <c r="I67" s="160"/>
      <c r="J67" s="161">
        <f>J120</f>
        <v>0</v>
      </c>
      <c r="K67" s="162"/>
    </row>
    <row r="68" spans="2:12" s="8" customFormat="1" ht="19.899999999999999" customHeight="1">
      <c r="B68" s="156"/>
      <c r="C68" s="157"/>
      <c r="D68" s="158" t="s">
        <v>4052</v>
      </c>
      <c r="E68" s="159"/>
      <c r="F68" s="159"/>
      <c r="G68" s="159"/>
      <c r="H68" s="159"/>
      <c r="I68" s="160"/>
      <c r="J68" s="161">
        <f>J125</f>
        <v>0</v>
      </c>
      <c r="K68" s="162"/>
    </row>
    <row r="69" spans="2:12" s="8" customFormat="1" ht="19.899999999999999" customHeight="1">
      <c r="B69" s="156"/>
      <c r="C69" s="157"/>
      <c r="D69" s="158" t="s">
        <v>4053</v>
      </c>
      <c r="E69" s="159"/>
      <c r="F69" s="159"/>
      <c r="G69" s="159"/>
      <c r="H69" s="159"/>
      <c r="I69" s="160"/>
      <c r="J69" s="161">
        <f>J131</f>
        <v>0</v>
      </c>
      <c r="K69" s="162"/>
    </row>
    <row r="70" spans="2:12" s="8" customFormat="1" ht="19.899999999999999" customHeight="1">
      <c r="B70" s="156"/>
      <c r="C70" s="157"/>
      <c r="D70" s="158" t="s">
        <v>4054</v>
      </c>
      <c r="E70" s="159"/>
      <c r="F70" s="159"/>
      <c r="G70" s="159"/>
      <c r="H70" s="159"/>
      <c r="I70" s="160"/>
      <c r="J70" s="161">
        <f>J137</f>
        <v>0</v>
      </c>
      <c r="K70" s="162"/>
    </row>
    <row r="71" spans="2:12" s="8" customFormat="1" ht="19.899999999999999" customHeight="1">
      <c r="B71" s="156"/>
      <c r="C71" s="157"/>
      <c r="D71" s="158" t="s">
        <v>4055</v>
      </c>
      <c r="E71" s="159"/>
      <c r="F71" s="159"/>
      <c r="G71" s="159"/>
      <c r="H71" s="159"/>
      <c r="I71" s="160"/>
      <c r="J71" s="161">
        <f>J163</f>
        <v>0</v>
      </c>
      <c r="K71" s="162"/>
    </row>
    <row r="72" spans="2:12" s="8" customFormat="1" ht="19.899999999999999" customHeight="1">
      <c r="B72" s="156"/>
      <c r="C72" s="157"/>
      <c r="D72" s="158" t="s">
        <v>4056</v>
      </c>
      <c r="E72" s="159"/>
      <c r="F72" s="159"/>
      <c r="G72" s="159"/>
      <c r="H72" s="159"/>
      <c r="I72" s="160"/>
      <c r="J72" s="161">
        <f>J179</f>
        <v>0</v>
      </c>
      <c r="K72" s="162"/>
    </row>
    <row r="73" spans="2:12" s="8" customFormat="1" ht="19.899999999999999" customHeight="1">
      <c r="B73" s="156"/>
      <c r="C73" s="157"/>
      <c r="D73" s="158" t="s">
        <v>4057</v>
      </c>
      <c r="E73" s="159"/>
      <c r="F73" s="159"/>
      <c r="G73" s="159"/>
      <c r="H73" s="159"/>
      <c r="I73" s="160"/>
      <c r="J73" s="161">
        <f>J198</f>
        <v>0</v>
      </c>
      <c r="K73" s="162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42"/>
      <c r="J79" s="60"/>
      <c r="K79" s="60"/>
      <c r="L79" s="61"/>
    </row>
    <row r="80" spans="2:12" s="1" customFormat="1" ht="36.950000000000003" customHeight="1">
      <c r="B80" s="41"/>
      <c r="C80" s="62" t="s">
        <v>158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22.5" customHeight="1">
      <c r="B83" s="41"/>
      <c r="C83" s="63"/>
      <c r="D83" s="63"/>
      <c r="E83" s="405" t="str">
        <f>E7</f>
        <v>Dýšina-novostavba ŠJ</v>
      </c>
      <c r="F83" s="406"/>
      <c r="G83" s="406"/>
      <c r="H83" s="406"/>
      <c r="I83" s="163"/>
      <c r="J83" s="63"/>
      <c r="K83" s="63"/>
      <c r="L83" s="61"/>
    </row>
    <row r="84" spans="2:65" s="1" customFormat="1" ht="14.45" customHeight="1">
      <c r="B84" s="41"/>
      <c r="C84" s="65" t="s">
        <v>117</v>
      </c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23.25" customHeight="1">
      <c r="B85" s="41"/>
      <c r="C85" s="63"/>
      <c r="D85" s="63"/>
      <c r="E85" s="381" t="str">
        <f>E9</f>
        <v>SO.6 - Novostavba ŠJ-Gastro</v>
      </c>
      <c r="F85" s="407"/>
      <c r="G85" s="407"/>
      <c r="H85" s="407"/>
      <c r="I85" s="16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64" t="str">
        <f>F12</f>
        <v>Dýšina</v>
      </c>
      <c r="G87" s="63"/>
      <c r="H87" s="63"/>
      <c r="I87" s="165" t="s">
        <v>27</v>
      </c>
      <c r="J87" s="73" t="str">
        <f>IF(J12="","",J12)</f>
        <v>31. 12. 2016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1" customFormat="1">
      <c r="B89" s="41"/>
      <c r="C89" s="65" t="s">
        <v>31</v>
      </c>
      <c r="D89" s="63"/>
      <c r="E89" s="63"/>
      <c r="F89" s="164" t="str">
        <f>E15</f>
        <v>Obec Dýšina</v>
      </c>
      <c r="G89" s="63"/>
      <c r="H89" s="63"/>
      <c r="I89" s="165" t="s">
        <v>38</v>
      </c>
      <c r="J89" s="164" t="str">
        <f>E21</f>
        <v>BRM s.r.o.</v>
      </c>
      <c r="K89" s="63"/>
      <c r="L89" s="61"/>
    </row>
    <row r="90" spans="2:65" s="1" customFormat="1" ht="14.45" customHeight="1">
      <c r="B90" s="41"/>
      <c r="C90" s="65" t="s">
        <v>36</v>
      </c>
      <c r="D90" s="63"/>
      <c r="E90" s="63"/>
      <c r="F90" s="164" t="str">
        <f>IF(E18="","",E18)</f>
        <v/>
      </c>
      <c r="G90" s="63"/>
      <c r="H90" s="63"/>
      <c r="I90" s="16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65" s="9" customFormat="1" ht="29.25" customHeight="1">
      <c r="B92" s="166"/>
      <c r="C92" s="167" t="s">
        <v>159</v>
      </c>
      <c r="D92" s="168" t="s">
        <v>62</v>
      </c>
      <c r="E92" s="168" t="s">
        <v>58</v>
      </c>
      <c r="F92" s="168" t="s">
        <v>160</v>
      </c>
      <c r="G92" s="168" t="s">
        <v>161</v>
      </c>
      <c r="H92" s="168" t="s">
        <v>162</v>
      </c>
      <c r="I92" s="169" t="s">
        <v>163</v>
      </c>
      <c r="J92" s="168" t="s">
        <v>121</v>
      </c>
      <c r="K92" s="170" t="s">
        <v>164</v>
      </c>
      <c r="L92" s="171"/>
      <c r="M92" s="81" t="s">
        <v>165</v>
      </c>
      <c r="N92" s="82" t="s">
        <v>47</v>
      </c>
      <c r="O92" s="82" t="s">
        <v>166</v>
      </c>
      <c r="P92" s="82" t="s">
        <v>167</v>
      </c>
      <c r="Q92" s="82" t="s">
        <v>168</v>
      </c>
      <c r="R92" s="82" t="s">
        <v>169</v>
      </c>
      <c r="S92" s="82" t="s">
        <v>170</v>
      </c>
      <c r="T92" s="83" t="s">
        <v>171</v>
      </c>
    </row>
    <row r="93" spans="2:65" s="1" customFormat="1" ht="29.25" customHeight="1">
      <c r="B93" s="41"/>
      <c r="C93" s="87" t="s">
        <v>122</v>
      </c>
      <c r="D93" s="63"/>
      <c r="E93" s="63"/>
      <c r="F93" s="63"/>
      <c r="G93" s="63"/>
      <c r="H93" s="63"/>
      <c r="I93" s="163"/>
      <c r="J93" s="172">
        <f>BK93</f>
        <v>0</v>
      </c>
      <c r="K93" s="63"/>
      <c r="L93" s="61"/>
      <c r="M93" s="84"/>
      <c r="N93" s="85"/>
      <c r="O93" s="85"/>
      <c r="P93" s="173">
        <f>P94+P97</f>
        <v>0</v>
      </c>
      <c r="Q93" s="85"/>
      <c r="R93" s="173">
        <f>R94+R97</f>
        <v>0</v>
      </c>
      <c r="S93" s="85"/>
      <c r="T93" s="174">
        <f>T94+T97</f>
        <v>0</v>
      </c>
      <c r="AT93" s="24" t="s">
        <v>76</v>
      </c>
      <c r="AU93" s="24" t="s">
        <v>123</v>
      </c>
      <c r="BK93" s="175">
        <f>BK94+BK97</f>
        <v>0</v>
      </c>
    </row>
    <row r="94" spans="2:65" s="10" customFormat="1" ht="37.35" customHeight="1">
      <c r="B94" s="176"/>
      <c r="C94" s="177"/>
      <c r="D94" s="178" t="s">
        <v>76</v>
      </c>
      <c r="E94" s="179" t="s">
        <v>1098</v>
      </c>
      <c r="F94" s="179" t="s">
        <v>1098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</f>
        <v>0</v>
      </c>
      <c r="Q94" s="184"/>
      <c r="R94" s="185">
        <f>R95</f>
        <v>0</v>
      </c>
      <c r="S94" s="184"/>
      <c r="T94" s="186">
        <f>T95</f>
        <v>0</v>
      </c>
      <c r="AR94" s="187" t="s">
        <v>86</v>
      </c>
      <c r="AT94" s="188" t="s">
        <v>76</v>
      </c>
      <c r="AU94" s="188" t="s">
        <v>77</v>
      </c>
      <c r="AY94" s="187" t="s">
        <v>174</v>
      </c>
      <c r="BK94" s="189">
        <f>BK95</f>
        <v>0</v>
      </c>
    </row>
    <row r="95" spans="2:65" s="10" customFormat="1" ht="19.899999999999999" customHeight="1">
      <c r="B95" s="176"/>
      <c r="C95" s="177"/>
      <c r="D95" s="190" t="s">
        <v>76</v>
      </c>
      <c r="E95" s="191" t="s">
        <v>4058</v>
      </c>
      <c r="F95" s="191" t="s">
        <v>4059</v>
      </c>
      <c r="G95" s="177"/>
      <c r="H95" s="177"/>
      <c r="I95" s="180"/>
      <c r="J95" s="192">
        <f>BK95</f>
        <v>0</v>
      </c>
      <c r="K95" s="177"/>
      <c r="L95" s="182"/>
      <c r="M95" s="183"/>
      <c r="N95" s="184"/>
      <c r="O95" s="184"/>
      <c r="P95" s="185">
        <f>P96</f>
        <v>0</v>
      </c>
      <c r="Q95" s="184"/>
      <c r="R95" s="185">
        <f>R96</f>
        <v>0</v>
      </c>
      <c r="S95" s="184"/>
      <c r="T95" s="186">
        <f>T96</f>
        <v>0</v>
      </c>
      <c r="AR95" s="187" t="s">
        <v>86</v>
      </c>
      <c r="AT95" s="188" t="s">
        <v>76</v>
      </c>
      <c r="AU95" s="188" t="s">
        <v>24</v>
      </c>
      <c r="AY95" s="187" t="s">
        <v>174</v>
      </c>
      <c r="BK95" s="189">
        <f>BK96</f>
        <v>0</v>
      </c>
    </row>
    <row r="96" spans="2:65" s="1" customFormat="1" ht="22.5" customHeight="1">
      <c r="B96" s="41"/>
      <c r="C96" s="193" t="s">
        <v>24</v>
      </c>
      <c r="D96" s="193" t="s">
        <v>176</v>
      </c>
      <c r="E96" s="194" t="s">
        <v>4060</v>
      </c>
      <c r="F96" s="195" t="s">
        <v>4061</v>
      </c>
      <c r="G96" s="196" t="s">
        <v>4062</v>
      </c>
      <c r="H96" s="197">
        <v>1</v>
      </c>
      <c r="I96" s="198"/>
      <c r="J96" s="199">
        <f>ROUND(I96*H96,2)</f>
        <v>0</v>
      </c>
      <c r="K96" s="195" t="s">
        <v>22</v>
      </c>
      <c r="L96" s="61"/>
      <c r="M96" s="200" t="s">
        <v>22</v>
      </c>
      <c r="N96" s="201" t="s">
        <v>48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269</v>
      </c>
      <c r="AT96" s="24" t="s">
        <v>176</v>
      </c>
      <c r="AU96" s="24" t="s">
        <v>86</v>
      </c>
      <c r="AY96" s="24" t="s">
        <v>174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269</v>
      </c>
      <c r="BM96" s="24" t="s">
        <v>4063</v>
      </c>
    </row>
    <row r="97" spans="2:65" s="10" customFormat="1" ht="37.35" customHeight="1">
      <c r="B97" s="176"/>
      <c r="C97" s="177"/>
      <c r="D97" s="178" t="s">
        <v>76</v>
      </c>
      <c r="E97" s="179" t="s">
        <v>4064</v>
      </c>
      <c r="F97" s="179" t="s">
        <v>4064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P98+P101+P103+P105+P107+P113+P118+P120+P125+P131+P137+P163+P179+P198</f>
        <v>0</v>
      </c>
      <c r="Q97" s="184"/>
      <c r="R97" s="185">
        <f>R98+R101+R103+R105+R107+R113+R118+R120+R125+R131+R137+R163+R179+R198</f>
        <v>0</v>
      </c>
      <c r="S97" s="184"/>
      <c r="T97" s="186">
        <f>T98+T101+T103+T105+T107+T113+T118+T120+T125+T131+T137+T163+T179+T198</f>
        <v>0</v>
      </c>
      <c r="AR97" s="187" t="s">
        <v>181</v>
      </c>
      <c r="AT97" s="188" t="s">
        <v>76</v>
      </c>
      <c r="AU97" s="188" t="s">
        <v>77</v>
      </c>
      <c r="AY97" s="187" t="s">
        <v>174</v>
      </c>
      <c r="BK97" s="189">
        <f>BK98+BK101+BK103+BK105+BK107+BK113+BK118+BK120+BK125+BK131+BK137+BK163+BK179+BK198</f>
        <v>0</v>
      </c>
    </row>
    <row r="98" spans="2:65" s="10" customFormat="1" ht="19.899999999999999" customHeight="1">
      <c r="B98" s="176"/>
      <c r="C98" s="177"/>
      <c r="D98" s="190" t="s">
        <v>76</v>
      </c>
      <c r="E98" s="191" t="s">
        <v>4065</v>
      </c>
      <c r="F98" s="191" t="s">
        <v>4066</v>
      </c>
      <c r="G98" s="177"/>
      <c r="H98" s="177"/>
      <c r="I98" s="180"/>
      <c r="J98" s="192">
        <f>BK98</f>
        <v>0</v>
      </c>
      <c r="K98" s="177"/>
      <c r="L98" s="182"/>
      <c r="M98" s="183"/>
      <c r="N98" s="184"/>
      <c r="O98" s="184"/>
      <c r="P98" s="185">
        <f>SUM(P99:P100)</f>
        <v>0</v>
      </c>
      <c r="Q98" s="184"/>
      <c r="R98" s="185">
        <f>SUM(R99:R100)</f>
        <v>0</v>
      </c>
      <c r="S98" s="184"/>
      <c r="T98" s="186">
        <f>SUM(T99:T100)</f>
        <v>0</v>
      </c>
      <c r="AR98" s="187" t="s">
        <v>181</v>
      </c>
      <c r="AT98" s="188" t="s">
        <v>76</v>
      </c>
      <c r="AU98" s="188" t="s">
        <v>24</v>
      </c>
      <c r="AY98" s="187" t="s">
        <v>174</v>
      </c>
      <c r="BK98" s="189">
        <f>SUM(BK99:BK100)</f>
        <v>0</v>
      </c>
    </row>
    <row r="99" spans="2:65" s="1" customFormat="1" ht="44.25" customHeight="1">
      <c r="B99" s="41"/>
      <c r="C99" s="245" t="s">
        <v>86</v>
      </c>
      <c r="D99" s="245" t="s">
        <v>253</v>
      </c>
      <c r="E99" s="246" t="s">
        <v>4067</v>
      </c>
      <c r="F99" s="247" t="s">
        <v>4068</v>
      </c>
      <c r="G99" s="248" t="s">
        <v>1427</v>
      </c>
      <c r="H99" s="249">
        <v>1</v>
      </c>
      <c r="I99" s="250"/>
      <c r="J99" s="251">
        <f>ROUND(I99*H99,2)</f>
        <v>0</v>
      </c>
      <c r="K99" s="247" t="s">
        <v>22</v>
      </c>
      <c r="L99" s="252"/>
      <c r="M99" s="253" t="s">
        <v>22</v>
      </c>
      <c r="N99" s="254" t="s">
        <v>48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2983</v>
      </c>
      <c r="AT99" s="24" t="s">
        <v>253</v>
      </c>
      <c r="AU99" s="24" t="s">
        <v>86</v>
      </c>
      <c r="AY99" s="24" t="s">
        <v>174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24</v>
      </c>
      <c r="BK99" s="204">
        <f>ROUND(I99*H99,2)</f>
        <v>0</v>
      </c>
      <c r="BL99" s="24" t="s">
        <v>2983</v>
      </c>
      <c r="BM99" s="24" t="s">
        <v>4069</v>
      </c>
    </row>
    <row r="100" spans="2:65" s="1" customFormat="1" ht="40.5">
      <c r="B100" s="41"/>
      <c r="C100" s="63"/>
      <c r="D100" s="207" t="s">
        <v>237</v>
      </c>
      <c r="E100" s="63"/>
      <c r="F100" s="255" t="s">
        <v>4070</v>
      </c>
      <c r="G100" s="63"/>
      <c r="H100" s="63"/>
      <c r="I100" s="163"/>
      <c r="J100" s="63"/>
      <c r="K100" s="63"/>
      <c r="L100" s="61"/>
      <c r="M100" s="244"/>
      <c r="N100" s="42"/>
      <c r="O100" s="42"/>
      <c r="P100" s="42"/>
      <c r="Q100" s="42"/>
      <c r="R100" s="42"/>
      <c r="S100" s="42"/>
      <c r="T100" s="78"/>
      <c r="AT100" s="24" t="s">
        <v>237</v>
      </c>
      <c r="AU100" s="24" t="s">
        <v>86</v>
      </c>
    </row>
    <row r="101" spans="2:65" s="10" customFormat="1" ht="29.85" customHeight="1">
      <c r="B101" s="176"/>
      <c r="C101" s="177"/>
      <c r="D101" s="190" t="s">
        <v>76</v>
      </c>
      <c r="E101" s="191" t="s">
        <v>4071</v>
      </c>
      <c r="F101" s="191" t="s">
        <v>4072</v>
      </c>
      <c r="G101" s="177"/>
      <c r="H101" s="177"/>
      <c r="I101" s="180"/>
      <c r="J101" s="192">
        <f>BK101</f>
        <v>0</v>
      </c>
      <c r="K101" s="177"/>
      <c r="L101" s="182"/>
      <c r="M101" s="183"/>
      <c r="N101" s="184"/>
      <c r="O101" s="184"/>
      <c r="P101" s="185">
        <f>P102</f>
        <v>0</v>
      </c>
      <c r="Q101" s="184"/>
      <c r="R101" s="185">
        <f>R102</f>
        <v>0</v>
      </c>
      <c r="S101" s="184"/>
      <c r="T101" s="186">
        <f>T102</f>
        <v>0</v>
      </c>
      <c r="AR101" s="187" t="s">
        <v>181</v>
      </c>
      <c r="AT101" s="188" t="s">
        <v>76</v>
      </c>
      <c r="AU101" s="188" t="s">
        <v>24</v>
      </c>
      <c r="AY101" s="187" t="s">
        <v>174</v>
      </c>
      <c r="BK101" s="189">
        <f>BK102</f>
        <v>0</v>
      </c>
    </row>
    <row r="102" spans="2:65" s="1" customFormat="1" ht="31.5" customHeight="1">
      <c r="B102" s="41"/>
      <c r="C102" s="245" t="s">
        <v>186</v>
      </c>
      <c r="D102" s="245" t="s">
        <v>253</v>
      </c>
      <c r="E102" s="246" t="s">
        <v>4073</v>
      </c>
      <c r="F102" s="247" t="s">
        <v>4074</v>
      </c>
      <c r="G102" s="248" t="s">
        <v>1427</v>
      </c>
      <c r="H102" s="249">
        <v>6</v>
      </c>
      <c r="I102" s="250"/>
      <c r="J102" s="251">
        <f>ROUND(I102*H102,2)</f>
        <v>0</v>
      </c>
      <c r="K102" s="247" t="s">
        <v>22</v>
      </c>
      <c r="L102" s="252"/>
      <c r="M102" s="253" t="s">
        <v>22</v>
      </c>
      <c r="N102" s="254" t="s">
        <v>48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2983</v>
      </c>
      <c r="AT102" s="24" t="s">
        <v>253</v>
      </c>
      <c r="AU102" s="24" t="s">
        <v>86</v>
      </c>
      <c r="AY102" s="24" t="s">
        <v>174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24</v>
      </c>
      <c r="BK102" s="204">
        <f>ROUND(I102*H102,2)</f>
        <v>0</v>
      </c>
      <c r="BL102" s="24" t="s">
        <v>2983</v>
      </c>
      <c r="BM102" s="24" t="s">
        <v>4075</v>
      </c>
    </row>
    <row r="103" spans="2:65" s="10" customFormat="1" ht="29.85" customHeight="1">
      <c r="B103" s="176"/>
      <c r="C103" s="177"/>
      <c r="D103" s="190" t="s">
        <v>76</v>
      </c>
      <c r="E103" s="191" t="s">
        <v>4076</v>
      </c>
      <c r="F103" s="191" t="s">
        <v>4077</v>
      </c>
      <c r="G103" s="177"/>
      <c r="H103" s="177"/>
      <c r="I103" s="180"/>
      <c r="J103" s="192">
        <f>BK103</f>
        <v>0</v>
      </c>
      <c r="K103" s="177"/>
      <c r="L103" s="182"/>
      <c r="M103" s="183"/>
      <c r="N103" s="184"/>
      <c r="O103" s="184"/>
      <c r="P103" s="185">
        <f>P104</f>
        <v>0</v>
      </c>
      <c r="Q103" s="184"/>
      <c r="R103" s="185">
        <f>R104</f>
        <v>0</v>
      </c>
      <c r="S103" s="184"/>
      <c r="T103" s="186">
        <f>T104</f>
        <v>0</v>
      </c>
      <c r="AR103" s="187" t="s">
        <v>181</v>
      </c>
      <c r="AT103" s="188" t="s">
        <v>76</v>
      </c>
      <c r="AU103" s="188" t="s">
        <v>24</v>
      </c>
      <c r="AY103" s="187" t="s">
        <v>174</v>
      </c>
      <c r="BK103" s="189">
        <f>BK104</f>
        <v>0</v>
      </c>
    </row>
    <row r="104" spans="2:65" s="1" customFormat="1" ht="31.5" customHeight="1">
      <c r="B104" s="41"/>
      <c r="C104" s="245" t="s">
        <v>181</v>
      </c>
      <c r="D104" s="245" t="s">
        <v>253</v>
      </c>
      <c r="E104" s="246" t="s">
        <v>4078</v>
      </c>
      <c r="F104" s="247" t="s">
        <v>4079</v>
      </c>
      <c r="G104" s="248" t="s">
        <v>1427</v>
      </c>
      <c r="H104" s="249">
        <v>1</v>
      </c>
      <c r="I104" s="250"/>
      <c r="J104" s="251">
        <f>ROUND(I104*H104,2)</f>
        <v>0</v>
      </c>
      <c r="K104" s="247" t="s">
        <v>22</v>
      </c>
      <c r="L104" s="252"/>
      <c r="M104" s="253" t="s">
        <v>22</v>
      </c>
      <c r="N104" s="254" t="s">
        <v>48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2983</v>
      </c>
      <c r="AT104" s="24" t="s">
        <v>253</v>
      </c>
      <c r="AU104" s="24" t="s">
        <v>86</v>
      </c>
      <c r="AY104" s="24" t="s">
        <v>174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24</v>
      </c>
      <c r="BK104" s="204">
        <f>ROUND(I104*H104,2)</f>
        <v>0</v>
      </c>
      <c r="BL104" s="24" t="s">
        <v>2983</v>
      </c>
      <c r="BM104" s="24" t="s">
        <v>4080</v>
      </c>
    </row>
    <row r="105" spans="2:65" s="10" customFormat="1" ht="29.85" customHeight="1">
      <c r="B105" s="176"/>
      <c r="C105" s="177"/>
      <c r="D105" s="190" t="s">
        <v>76</v>
      </c>
      <c r="E105" s="191" t="s">
        <v>4081</v>
      </c>
      <c r="F105" s="191" t="s">
        <v>4082</v>
      </c>
      <c r="G105" s="177"/>
      <c r="H105" s="177"/>
      <c r="I105" s="180"/>
      <c r="J105" s="192">
        <f>BK105</f>
        <v>0</v>
      </c>
      <c r="K105" s="177"/>
      <c r="L105" s="182"/>
      <c r="M105" s="183"/>
      <c r="N105" s="184"/>
      <c r="O105" s="184"/>
      <c r="P105" s="185">
        <f>P106</f>
        <v>0</v>
      </c>
      <c r="Q105" s="184"/>
      <c r="R105" s="185">
        <f>R106</f>
        <v>0</v>
      </c>
      <c r="S105" s="184"/>
      <c r="T105" s="186">
        <f>T106</f>
        <v>0</v>
      </c>
      <c r="AR105" s="187" t="s">
        <v>181</v>
      </c>
      <c r="AT105" s="188" t="s">
        <v>76</v>
      </c>
      <c r="AU105" s="188" t="s">
        <v>24</v>
      </c>
      <c r="AY105" s="187" t="s">
        <v>174</v>
      </c>
      <c r="BK105" s="189">
        <f>BK106</f>
        <v>0</v>
      </c>
    </row>
    <row r="106" spans="2:65" s="1" customFormat="1" ht="31.5" customHeight="1">
      <c r="B106" s="41"/>
      <c r="C106" s="245" t="s">
        <v>210</v>
      </c>
      <c r="D106" s="245" t="s">
        <v>253</v>
      </c>
      <c r="E106" s="246" t="s">
        <v>4083</v>
      </c>
      <c r="F106" s="247" t="s">
        <v>4084</v>
      </c>
      <c r="G106" s="248" t="s">
        <v>1427</v>
      </c>
      <c r="H106" s="249">
        <v>2</v>
      </c>
      <c r="I106" s="250"/>
      <c r="J106" s="251">
        <f>ROUND(I106*H106,2)</f>
        <v>0</v>
      </c>
      <c r="K106" s="247" t="s">
        <v>22</v>
      </c>
      <c r="L106" s="252"/>
      <c r="M106" s="253" t="s">
        <v>22</v>
      </c>
      <c r="N106" s="254" t="s">
        <v>48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2983</v>
      </c>
      <c r="AT106" s="24" t="s">
        <v>253</v>
      </c>
      <c r="AU106" s="24" t="s">
        <v>86</v>
      </c>
      <c r="AY106" s="24" t="s">
        <v>174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2983</v>
      </c>
      <c r="BM106" s="24" t="s">
        <v>4085</v>
      </c>
    </row>
    <row r="107" spans="2:65" s="10" customFormat="1" ht="29.85" customHeight="1">
      <c r="B107" s="176"/>
      <c r="C107" s="177"/>
      <c r="D107" s="190" t="s">
        <v>76</v>
      </c>
      <c r="E107" s="191" t="s">
        <v>4086</v>
      </c>
      <c r="F107" s="191" t="s">
        <v>4087</v>
      </c>
      <c r="G107" s="177"/>
      <c r="H107" s="177"/>
      <c r="I107" s="180"/>
      <c r="J107" s="192">
        <f>BK107</f>
        <v>0</v>
      </c>
      <c r="K107" s="177"/>
      <c r="L107" s="182"/>
      <c r="M107" s="183"/>
      <c r="N107" s="184"/>
      <c r="O107" s="184"/>
      <c r="P107" s="185">
        <f>SUM(P108:P112)</f>
        <v>0</v>
      </c>
      <c r="Q107" s="184"/>
      <c r="R107" s="185">
        <f>SUM(R108:R112)</f>
        <v>0</v>
      </c>
      <c r="S107" s="184"/>
      <c r="T107" s="186">
        <f>SUM(T108:T112)</f>
        <v>0</v>
      </c>
      <c r="AR107" s="187" t="s">
        <v>181</v>
      </c>
      <c r="AT107" s="188" t="s">
        <v>76</v>
      </c>
      <c r="AU107" s="188" t="s">
        <v>24</v>
      </c>
      <c r="AY107" s="187" t="s">
        <v>174</v>
      </c>
      <c r="BK107" s="189">
        <f>SUM(BK108:BK112)</f>
        <v>0</v>
      </c>
    </row>
    <row r="108" spans="2:65" s="1" customFormat="1" ht="44.25" customHeight="1">
      <c r="B108" s="41"/>
      <c r="C108" s="245" t="s">
        <v>216</v>
      </c>
      <c r="D108" s="245" t="s">
        <v>253</v>
      </c>
      <c r="E108" s="246" t="s">
        <v>4088</v>
      </c>
      <c r="F108" s="247" t="s">
        <v>4089</v>
      </c>
      <c r="G108" s="248" t="s">
        <v>1427</v>
      </c>
      <c r="H108" s="249">
        <v>1</v>
      </c>
      <c r="I108" s="250"/>
      <c r="J108" s="251">
        <f>ROUND(I108*H108,2)</f>
        <v>0</v>
      </c>
      <c r="K108" s="247" t="s">
        <v>22</v>
      </c>
      <c r="L108" s="252"/>
      <c r="M108" s="253" t="s">
        <v>22</v>
      </c>
      <c r="N108" s="254" t="s">
        <v>48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2983</v>
      </c>
      <c r="AT108" s="24" t="s">
        <v>253</v>
      </c>
      <c r="AU108" s="24" t="s">
        <v>86</v>
      </c>
      <c r="AY108" s="24" t="s">
        <v>174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24</v>
      </c>
      <c r="BK108" s="204">
        <f>ROUND(I108*H108,2)</f>
        <v>0</v>
      </c>
      <c r="BL108" s="24" t="s">
        <v>2983</v>
      </c>
      <c r="BM108" s="24" t="s">
        <v>4090</v>
      </c>
    </row>
    <row r="109" spans="2:65" s="1" customFormat="1" ht="22.5" customHeight="1">
      <c r="B109" s="41"/>
      <c r="C109" s="245" t="s">
        <v>220</v>
      </c>
      <c r="D109" s="245" t="s">
        <v>253</v>
      </c>
      <c r="E109" s="246" t="s">
        <v>4091</v>
      </c>
      <c r="F109" s="247" t="s">
        <v>4092</v>
      </c>
      <c r="G109" s="248" t="s">
        <v>1427</v>
      </c>
      <c r="H109" s="249">
        <v>1</v>
      </c>
      <c r="I109" s="250"/>
      <c r="J109" s="251">
        <f>ROUND(I109*H109,2)</f>
        <v>0</v>
      </c>
      <c r="K109" s="247" t="s">
        <v>22</v>
      </c>
      <c r="L109" s="252"/>
      <c r="M109" s="253" t="s">
        <v>22</v>
      </c>
      <c r="N109" s="254" t="s">
        <v>48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2983</v>
      </c>
      <c r="AT109" s="24" t="s">
        <v>253</v>
      </c>
      <c r="AU109" s="24" t="s">
        <v>86</v>
      </c>
      <c r="AY109" s="24" t="s">
        <v>174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24</v>
      </c>
      <c r="BK109" s="204">
        <f>ROUND(I109*H109,2)</f>
        <v>0</v>
      </c>
      <c r="BL109" s="24" t="s">
        <v>2983</v>
      </c>
      <c r="BM109" s="24" t="s">
        <v>4093</v>
      </c>
    </row>
    <row r="110" spans="2:65" s="1" customFormat="1" ht="22.5" customHeight="1">
      <c r="B110" s="41"/>
      <c r="C110" s="245" t="s">
        <v>226</v>
      </c>
      <c r="D110" s="245" t="s">
        <v>253</v>
      </c>
      <c r="E110" s="246" t="s">
        <v>4094</v>
      </c>
      <c r="F110" s="247" t="s">
        <v>4095</v>
      </c>
      <c r="G110" s="248" t="s">
        <v>1427</v>
      </c>
      <c r="H110" s="249">
        <v>1</v>
      </c>
      <c r="I110" s="250"/>
      <c r="J110" s="251">
        <f>ROUND(I110*H110,2)</f>
        <v>0</v>
      </c>
      <c r="K110" s="247" t="s">
        <v>22</v>
      </c>
      <c r="L110" s="252"/>
      <c r="M110" s="253" t="s">
        <v>22</v>
      </c>
      <c r="N110" s="254" t="s">
        <v>48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2983</v>
      </c>
      <c r="AT110" s="24" t="s">
        <v>253</v>
      </c>
      <c r="AU110" s="24" t="s">
        <v>86</v>
      </c>
      <c r="AY110" s="24" t="s">
        <v>174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2983</v>
      </c>
      <c r="BM110" s="24" t="s">
        <v>4096</v>
      </c>
    </row>
    <row r="111" spans="2:65" s="1" customFormat="1" ht="31.5" customHeight="1">
      <c r="B111" s="41"/>
      <c r="C111" s="245" t="s">
        <v>230</v>
      </c>
      <c r="D111" s="245" t="s">
        <v>253</v>
      </c>
      <c r="E111" s="246" t="s">
        <v>4097</v>
      </c>
      <c r="F111" s="247" t="s">
        <v>4098</v>
      </c>
      <c r="G111" s="248" t="s">
        <v>1427</v>
      </c>
      <c r="H111" s="249">
        <v>1</v>
      </c>
      <c r="I111" s="250"/>
      <c r="J111" s="251">
        <f>ROUND(I111*H111,2)</f>
        <v>0</v>
      </c>
      <c r="K111" s="247" t="s">
        <v>22</v>
      </c>
      <c r="L111" s="252"/>
      <c r="M111" s="253" t="s">
        <v>22</v>
      </c>
      <c r="N111" s="254" t="s">
        <v>48</v>
      </c>
      <c r="O111" s="42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4" t="s">
        <v>2983</v>
      </c>
      <c r="AT111" s="24" t="s">
        <v>253</v>
      </c>
      <c r="AU111" s="24" t="s">
        <v>86</v>
      </c>
      <c r="AY111" s="24" t="s">
        <v>174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24</v>
      </c>
      <c r="BK111" s="204">
        <f>ROUND(I111*H111,2)</f>
        <v>0</v>
      </c>
      <c r="BL111" s="24" t="s">
        <v>2983</v>
      </c>
      <c r="BM111" s="24" t="s">
        <v>4099</v>
      </c>
    </row>
    <row r="112" spans="2:65" s="1" customFormat="1" ht="44.25" customHeight="1">
      <c r="B112" s="41"/>
      <c r="C112" s="245" t="s">
        <v>29</v>
      </c>
      <c r="D112" s="245" t="s">
        <v>253</v>
      </c>
      <c r="E112" s="246" t="s">
        <v>4100</v>
      </c>
      <c r="F112" s="247" t="s">
        <v>4101</v>
      </c>
      <c r="G112" s="248" t="s">
        <v>1427</v>
      </c>
      <c r="H112" s="249">
        <v>1</v>
      </c>
      <c r="I112" s="250"/>
      <c r="J112" s="251">
        <f>ROUND(I112*H112,2)</f>
        <v>0</v>
      </c>
      <c r="K112" s="247" t="s">
        <v>22</v>
      </c>
      <c r="L112" s="252"/>
      <c r="M112" s="253" t="s">
        <v>22</v>
      </c>
      <c r="N112" s="254" t="s">
        <v>48</v>
      </c>
      <c r="O112" s="42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2983</v>
      </c>
      <c r="AT112" s="24" t="s">
        <v>253</v>
      </c>
      <c r="AU112" s="24" t="s">
        <v>86</v>
      </c>
      <c r="AY112" s="24" t="s">
        <v>174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24</v>
      </c>
      <c r="BK112" s="204">
        <f>ROUND(I112*H112,2)</f>
        <v>0</v>
      </c>
      <c r="BL112" s="24" t="s">
        <v>2983</v>
      </c>
      <c r="BM112" s="24" t="s">
        <v>4102</v>
      </c>
    </row>
    <row r="113" spans="2:65" s="10" customFormat="1" ht="29.85" customHeight="1">
      <c r="B113" s="176"/>
      <c r="C113" s="177"/>
      <c r="D113" s="190" t="s">
        <v>76</v>
      </c>
      <c r="E113" s="191" t="s">
        <v>4103</v>
      </c>
      <c r="F113" s="191" t="s">
        <v>4104</v>
      </c>
      <c r="G113" s="177"/>
      <c r="H113" s="177"/>
      <c r="I113" s="180"/>
      <c r="J113" s="192">
        <f>BK113</f>
        <v>0</v>
      </c>
      <c r="K113" s="177"/>
      <c r="L113" s="182"/>
      <c r="M113" s="183"/>
      <c r="N113" s="184"/>
      <c r="O113" s="184"/>
      <c r="P113" s="185">
        <f>SUM(P114:P117)</f>
        <v>0</v>
      </c>
      <c r="Q113" s="184"/>
      <c r="R113" s="185">
        <f>SUM(R114:R117)</f>
        <v>0</v>
      </c>
      <c r="S113" s="184"/>
      <c r="T113" s="186">
        <f>SUM(T114:T117)</f>
        <v>0</v>
      </c>
      <c r="AR113" s="187" t="s">
        <v>181</v>
      </c>
      <c r="AT113" s="188" t="s">
        <v>76</v>
      </c>
      <c r="AU113" s="188" t="s">
        <v>24</v>
      </c>
      <c r="AY113" s="187" t="s">
        <v>174</v>
      </c>
      <c r="BK113" s="189">
        <f>SUM(BK114:BK117)</f>
        <v>0</v>
      </c>
    </row>
    <row r="114" spans="2:65" s="1" customFormat="1" ht="31.5" customHeight="1">
      <c r="B114" s="41"/>
      <c r="C114" s="245" t="s">
        <v>239</v>
      </c>
      <c r="D114" s="245" t="s">
        <v>253</v>
      </c>
      <c r="E114" s="246" t="s">
        <v>4105</v>
      </c>
      <c r="F114" s="247" t="s">
        <v>4106</v>
      </c>
      <c r="G114" s="248" t="s">
        <v>1427</v>
      </c>
      <c r="H114" s="249">
        <v>1</v>
      </c>
      <c r="I114" s="250"/>
      <c r="J114" s="251">
        <f>ROUND(I114*H114,2)</f>
        <v>0</v>
      </c>
      <c r="K114" s="247" t="s">
        <v>22</v>
      </c>
      <c r="L114" s="252"/>
      <c r="M114" s="253" t="s">
        <v>22</v>
      </c>
      <c r="N114" s="254" t="s">
        <v>48</v>
      </c>
      <c r="O114" s="42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4" t="s">
        <v>2983</v>
      </c>
      <c r="AT114" s="24" t="s">
        <v>253</v>
      </c>
      <c r="AU114" s="24" t="s">
        <v>86</v>
      </c>
      <c r="AY114" s="24" t="s">
        <v>174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24</v>
      </c>
      <c r="BK114" s="204">
        <f>ROUND(I114*H114,2)</f>
        <v>0</v>
      </c>
      <c r="BL114" s="24" t="s">
        <v>2983</v>
      </c>
      <c r="BM114" s="24" t="s">
        <v>4107</v>
      </c>
    </row>
    <row r="115" spans="2:65" s="1" customFormat="1" ht="44.25" customHeight="1">
      <c r="B115" s="41"/>
      <c r="C115" s="245" t="s">
        <v>244</v>
      </c>
      <c r="D115" s="245" t="s">
        <v>253</v>
      </c>
      <c r="E115" s="246" t="s">
        <v>4108</v>
      </c>
      <c r="F115" s="247" t="s">
        <v>4109</v>
      </c>
      <c r="G115" s="248" t="s">
        <v>1427</v>
      </c>
      <c r="H115" s="249">
        <v>1</v>
      </c>
      <c r="I115" s="250"/>
      <c r="J115" s="251">
        <f>ROUND(I115*H115,2)</f>
        <v>0</v>
      </c>
      <c r="K115" s="247" t="s">
        <v>22</v>
      </c>
      <c r="L115" s="252"/>
      <c r="M115" s="253" t="s">
        <v>22</v>
      </c>
      <c r="N115" s="254" t="s">
        <v>48</v>
      </c>
      <c r="O115" s="42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2983</v>
      </c>
      <c r="AT115" s="24" t="s">
        <v>253</v>
      </c>
      <c r="AU115" s="24" t="s">
        <v>86</v>
      </c>
      <c r="AY115" s="24" t="s">
        <v>174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24</v>
      </c>
      <c r="BK115" s="204">
        <f>ROUND(I115*H115,2)</f>
        <v>0</v>
      </c>
      <c r="BL115" s="24" t="s">
        <v>2983</v>
      </c>
      <c r="BM115" s="24" t="s">
        <v>4110</v>
      </c>
    </row>
    <row r="116" spans="2:65" s="1" customFormat="1" ht="44.25" customHeight="1">
      <c r="B116" s="41"/>
      <c r="C116" s="245" t="s">
        <v>248</v>
      </c>
      <c r="D116" s="245" t="s">
        <v>253</v>
      </c>
      <c r="E116" s="246" t="s">
        <v>4111</v>
      </c>
      <c r="F116" s="247" t="s">
        <v>4112</v>
      </c>
      <c r="G116" s="248" t="s">
        <v>1427</v>
      </c>
      <c r="H116" s="249">
        <v>2</v>
      </c>
      <c r="I116" s="250"/>
      <c r="J116" s="251">
        <f>ROUND(I116*H116,2)</f>
        <v>0</v>
      </c>
      <c r="K116" s="247" t="s">
        <v>22</v>
      </c>
      <c r="L116" s="252"/>
      <c r="M116" s="253" t="s">
        <v>22</v>
      </c>
      <c r="N116" s="254" t="s">
        <v>48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2983</v>
      </c>
      <c r="AT116" s="24" t="s">
        <v>253</v>
      </c>
      <c r="AU116" s="24" t="s">
        <v>86</v>
      </c>
      <c r="AY116" s="24" t="s">
        <v>174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2983</v>
      </c>
      <c r="BM116" s="24" t="s">
        <v>4113</v>
      </c>
    </row>
    <row r="117" spans="2:65" s="1" customFormat="1" ht="44.25" customHeight="1">
      <c r="B117" s="41"/>
      <c r="C117" s="245" t="s">
        <v>252</v>
      </c>
      <c r="D117" s="245" t="s">
        <v>253</v>
      </c>
      <c r="E117" s="246" t="s">
        <v>4114</v>
      </c>
      <c r="F117" s="247" t="s">
        <v>4115</v>
      </c>
      <c r="G117" s="248" t="s">
        <v>1427</v>
      </c>
      <c r="H117" s="249">
        <v>1</v>
      </c>
      <c r="I117" s="250"/>
      <c r="J117" s="251">
        <f>ROUND(I117*H117,2)</f>
        <v>0</v>
      </c>
      <c r="K117" s="247" t="s">
        <v>22</v>
      </c>
      <c r="L117" s="252"/>
      <c r="M117" s="253" t="s">
        <v>22</v>
      </c>
      <c r="N117" s="254" t="s">
        <v>48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2983</v>
      </c>
      <c r="AT117" s="24" t="s">
        <v>253</v>
      </c>
      <c r="AU117" s="24" t="s">
        <v>86</v>
      </c>
      <c r="AY117" s="24" t="s">
        <v>174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2983</v>
      </c>
      <c r="BM117" s="24" t="s">
        <v>4116</v>
      </c>
    </row>
    <row r="118" spans="2:65" s="10" customFormat="1" ht="29.85" customHeight="1">
      <c r="B118" s="176"/>
      <c r="C118" s="177"/>
      <c r="D118" s="190" t="s">
        <v>76</v>
      </c>
      <c r="E118" s="191" t="s">
        <v>4117</v>
      </c>
      <c r="F118" s="191" t="s">
        <v>4118</v>
      </c>
      <c r="G118" s="177"/>
      <c r="H118" s="177"/>
      <c r="I118" s="180"/>
      <c r="J118" s="192">
        <f>BK118</f>
        <v>0</v>
      </c>
      <c r="K118" s="177"/>
      <c r="L118" s="182"/>
      <c r="M118" s="183"/>
      <c r="N118" s="184"/>
      <c r="O118" s="184"/>
      <c r="P118" s="185">
        <f>P119</f>
        <v>0</v>
      </c>
      <c r="Q118" s="184"/>
      <c r="R118" s="185">
        <f>R119</f>
        <v>0</v>
      </c>
      <c r="S118" s="184"/>
      <c r="T118" s="186">
        <f>T119</f>
        <v>0</v>
      </c>
      <c r="AR118" s="187" t="s">
        <v>181</v>
      </c>
      <c r="AT118" s="188" t="s">
        <v>76</v>
      </c>
      <c r="AU118" s="188" t="s">
        <v>24</v>
      </c>
      <c r="AY118" s="187" t="s">
        <v>174</v>
      </c>
      <c r="BK118" s="189">
        <f>BK119</f>
        <v>0</v>
      </c>
    </row>
    <row r="119" spans="2:65" s="1" customFormat="1" ht="44.25" customHeight="1">
      <c r="B119" s="41"/>
      <c r="C119" s="245" t="s">
        <v>10</v>
      </c>
      <c r="D119" s="245" t="s">
        <v>253</v>
      </c>
      <c r="E119" s="246" t="s">
        <v>4119</v>
      </c>
      <c r="F119" s="247" t="s">
        <v>4120</v>
      </c>
      <c r="G119" s="248" t="s">
        <v>1427</v>
      </c>
      <c r="H119" s="249">
        <v>1</v>
      </c>
      <c r="I119" s="250"/>
      <c r="J119" s="251">
        <f>ROUND(I119*H119,2)</f>
        <v>0</v>
      </c>
      <c r="K119" s="247" t="s">
        <v>22</v>
      </c>
      <c r="L119" s="252"/>
      <c r="M119" s="253" t="s">
        <v>22</v>
      </c>
      <c r="N119" s="254" t="s">
        <v>48</v>
      </c>
      <c r="O119" s="42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4" t="s">
        <v>2983</v>
      </c>
      <c r="AT119" s="24" t="s">
        <v>253</v>
      </c>
      <c r="AU119" s="24" t="s">
        <v>86</v>
      </c>
      <c r="AY119" s="24" t="s">
        <v>174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24</v>
      </c>
      <c r="BK119" s="204">
        <f>ROUND(I119*H119,2)</f>
        <v>0</v>
      </c>
      <c r="BL119" s="24" t="s">
        <v>2983</v>
      </c>
      <c r="BM119" s="24" t="s">
        <v>4121</v>
      </c>
    </row>
    <row r="120" spans="2:65" s="10" customFormat="1" ht="29.85" customHeight="1">
      <c r="B120" s="176"/>
      <c r="C120" s="177"/>
      <c r="D120" s="190" t="s">
        <v>76</v>
      </c>
      <c r="E120" s="191" t="s">
        <v>4122</v>
      </c>
      <c r="F120" s="191" t="s">
        <v>4123</v>
      </c>
      <c r="G120" s="177"/>
      <c r="H120" s="177"/>
      <c r="I120" s="180"/>
      <c r="J120" s="192">
        <f>BK120</f>
        <v>0</v>
      </c>
      <c r="K120" s="177"/>
      <c r="L120" s="182"/>
      <c r="M120" s="183"/>
      <c r="N120" s="184"/>
      <c r="O120" s="184"/>
      <c r="P120" s="185">
        <f>SUM(P121:P124)</f>
        <v>0</v>
      </c>
      <c r="Q120" s="184"/>
      <c r="R120" s="185">
        <f>SUM(R121:R124)</f>
        <v>0</v>
      </c>
      <c r="S120" s="184"/>
      <c r="T120" s="186">
        <f>SUM(T121:T124)</f>
        <v>0</v>
      </c>
      <c r="AR120" s="187" t="s">
        <v>181</v>
      </c>
      <c r="AT120" s="188" t="s">
        <v>76</v>
      </c>
      <c r="AU120" s="188" t="s">
        <v>24</v>
      </c>
      <c r="AY120" s="187" t="s">
        <v>174</v>
      </c>
      <c r="BK120" s="189">
        <f>SUM(BK121:BK124)</f>
        <v>0</v>
      </c>
    </row>
    <row r="121" spans="2:65" s="1" customFormat="1" ht="31.5" customHeight="1">
      <c r="B121" s="41"/>
      <c r="C121" s="245" t="s">
        <v>269</v>
      </c>
      <c r="D121" s="245" t="s">
        <v>253</v>
      </c>
      <c r="E121" s="246" t="s">
        <v>4124</v>
      </c>
      <c r="F121" s="247" t="s">
        <v>4125</v>
      </c>
      <c r="G121" s="248" t="s">
        <v>1427</v>
      </c>
      <c r="H121" s="249">
        <v>1</v>
      </c>
      <c r="I121" s="250"/>
      <c r="J121" s="251">
        <f>ROUND(I121*H121,2)</f>
        <v>0</v>
      </c>
      <c r="K121" s="247" t="s">
        <v>22</v>
      </c>
      <c r="L121" s="252"/>
      <c r="M121" s="253" t="s">
        <v>22</v>
      </c>
      <c r="N121" s="254" t="s">
        <v>48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2983</v>
      </c>
      <c r="AT121" s="24" t="s">
        <v>253</v>
      </c>
      <c r="AU121" s="24" t="s">
        <v>86</v>
      </c>
      <c r="AY121" s="24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24</v>
      </c>
      <c r="BK121" s="204">
        <f>ROUND(I121*H121,2)</f>
        <v>0</v>
      </c>
      <c r="BL121" s="24" t="s">
        <v>2983</v>
      </c>
      <c r="BM121" s="24" t="s">
        <v>4126</v>
      </c>
    </row>
    <row r="122" spans="2:65" s="1" customFormat="1" ht="22.5" customHeight="1">
      <c r="B122" s="41"/>
      <c r="C122" s="245" t="s">
        <v>275</v>
      </c>
      <c r="D122" s="245" t="s">
        <v>253</v>
      </c>
      <c r="E122" s="246" t="s">
        <v>4127</v>
      </c>
      <c r="F122" s="247" t="s">
        <v>4128</v>
      </c>
      <c r="G122" s="248" t="s">
        <v>1427</v>
      </c>
      <c r="H122" s="249">
        <v>1</v>
      </c>
      <c r="I122" s="250"/>
      <c r="J122" s="251">
        <f>ROUND(I122*H122,2)</f>
        <v>0</v>
      </c>
      <c r="K122" s="247" t="s">
        <v>22</v>
      </c>
      <c r="L122" s="252"/>
      <c r="M122" s="253" t="s">
        <v>22</v>
      </c>
      <c r="N122" s="254" t="s">
        <v>48</v>
      </c>
      <c r="O122" s="42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2983</v>
      </c>
      <c r="AT122" s="24" t="s">
        <v>253</v>
      </c>
      <c r="AU122" s="24" t="s">
        <v>86</v>
      </c>
      <c r="AY122" s="24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24</v>
      </c>
      <c r="BK122" s="204">
        <f>ROUND(I122*H122,2)</f>
        <v>0</v>
      </c>
      <c r="BL122" s="24" t="s">
        <v>2983</v>
      </c>
      <c r="BM122" s="24" t="s">
        <v>4129</v>
      </c>
    </row>
    <row r="123" spans="2:65" s="1" customFormat="1" ht="22.5" customHeight="1">
      <c r="B123" s="41"/>
      <c r="C123" s="245" t="s">
        <v>282</v>
      </c>
      <c r="D123" s="245" t="s">
        <v>253</v>
      </c>
      <c r="E123" s="246" t="s">
        <v>4130</v>
      </c>
      <c r="F123" s="247" t="s">
        <v>4131</v>
      </c>
      <c r="G123" s="248" t="s">
        <v>1427</v>
      </c>
      <c r="H123" s="249">
        <v>1</v>
      </c>
      <c r="I123" s="250"/>
      <c r="J123" s="251">
        <f>ROUND(I123*H123,2)</f>
        <v>0</v>
      </c>
      <c r="K123" s="247" t="s">
        <v>22</v>
      </c>
      <c r="L123" s="252"/>
      <c r="M123" s="253" t="s">
        <v>22</v>
      </c>
      <c r="N123" s="254" t="s">
        <v>48</v>
      </c>
      <c r="O123" s="42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2983</v>
      </c>
      <c r="AT123" s="24" t="s">
        <v>253</v>
      </c>
      <c r="AU123" s="24" t="s">
        <v>86</v>
      </c>
      <c r="AY123" s="24" t="s">
        <v>174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24</v>
      </c>
      <c r="BK123" s="204">
        <f>ROUND(I123*H123,2)</f>
        <v>0</v>
      </c>
      <c r="BL123" s="24" t="s">
        <v>2983</v>
      </c>
      <c r="BM123" s="24" t="s">
        <v>4132</v>
      </c>
    </row>
    <row r="124" spans="2:65" s="1" customFormat="1" ht="22.5" customHeight="1">
      <c r="B124" s="41"/>
      <c r="C124" s="245" t="s">
        <v>291</v>
      </c>
      <c r="D124" s="245" t="s">
        <v>253</v>
      </c>
      <c r="E124" s="246" t="s">
        <v>4133</v>
      </c>
      <c r="F124" s="247" t="s">
        <v>4134</v>
      </c>
      <c r="G124" s="248" t="s">
        <v>1427</v>
      </c>
      <c r="H124" s="249">
        <v>1</v>
      </c>
      <c r="I124" s="250"/>
      <c r="J124" s="251">
        <f>ROUND(I124*H124,2)</f>
        <v>0</v>
      </c>
      <c r="K124" s="247" t="s">
        <v>22</v>
      </c>
      <c r="L124" s="252"/>
      <c r="M124" s="253" t="s">
        <v>22</v>
      </c>
      <c r="N124" s="254" t="s">
        <v>48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2983</v>
      </c>
      <c r="AT124" s="24" t="s">
        <v>253</v>
      </c>
      <c r="AU124" s="24" t="s">
        <v>86</v>
      </c>
      <c r="AY124" s="24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24</v>
      </c>
      <c r="BK124" s="204">
        <f>ROUND(I124*H124,2)</f>
        <v>0</v>
      </c>
      <c r="BL124" s="24" t="s">
        <v>2983</v>
      </c>
      <c r="BM124" s="24" t="s">
        <v>4135</v>
      </c>
    </row>
    <row r="125" spans="2:65" s="10" customFormat="1" ht="29.85" customHeight="1">
      <c r="B125" s="176"/>
      <c r="C125" s="177"/>
      <c r="D125" s="190" t="s">
        <v>76</v>
      </c>
      <c r="E125" s="191" t="s">
        <v>4136</v>
      </c>
      <c r="F125" s="191" t="s">
        <v>4137</v>
      </c>
      <c r="G125" s="177"/>
      <c r="H125" s="177"/>
      <c r="I125" s="180"/>
      <c r="J125" s="192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</v>
      </c>
      <c r="S125" s="184"/>
      <c r="T125" s="186">
        <f>SUM(T126:T130)</f>
        <v>0</v>
      </c>
      <c r="AR125" s="187" t="s">
        <v>181</v>
      </c>
      <c r="AT125" s="188" t="s">
        <v>76</v>
      </c>
      <c r="AU125" s="188" t="s">
        <v>24</v>
      </c>
      <c r="AY125" s="187" t="s">
        <v>174</v>
      </c>
      <c r="BK125" s="189">
        <f>SUM(BK126:BK130)</f>
        <v>0</v>
      </c>
    </row>
    <row r="126" spans="2:65" s="1" customFormat="1" ht="22.5" customHeight="1">
      <c r="B126" s="41"/>
      <c r="C126" s="245" t="s">
        <v>296</v>
      </c>
      <c r="D126" s="245" t="s">
        <v>253</v>
      </c>
      <c r="E126" s="246" t="s">
        <v>4138</v>
      </c>
      <c r="F126" s="247" t="s">
        <v>4139</v>
      </c>
      <c r="G126" s="248" t="s">
        <v>1427</v>
      </c>
      <c r="H126" s="249">
        <v>2</v>
      </c>
      <c r="I126" s="250"/>
      <c r="J126" s="251">
        <f>ROUND(I126*H126,2)</f>
        <v>0</v>
      </c>
      <c r="K126" s="247" t="s">
        <v>22</v>
      </c>
      <c r="L126" s="252"/>
      <c r="M126" s="253" t="s">
        <v>22</v>
      </c>
      <c r="N126" s="254" t="s">
        <v>48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2983</v>
      </c>
      <c r="AT126" s="24" t="s">
        <v>253</v>
      </c>
      <c r="AU126" s="24" t="s">
        <v>86</v>
      </c>
      <c r="AY126" s="24" t="s">
        <v>174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2983</v>
      </c>
      <c r="BM126" s="24" t="s">
        <v>4140</v>
      </c>
    </row>
    <row r="127" spans="2:65" s="1" customFormat="1" ht="22.5" customHeight="1">
      <c r="B127" s="41"/>
      <c r="C127" s="245" t="s">
        <v>9</v>
      </c>
      <c r="D127" s="245" t="s">
        <v>253</v>
      </c>
      <c r="E127" s="246" t="s">
        <v>4141</v>
      </c>
      <c r="F127" s="247" t="s">
        <v>4142</v>
      </c>
      <c r="G127" s="248" t="s">
        <v>1427</v>
      </c>
      <c r="H127" s="249">
        <v>2</v>
      </c>
      <c r="I127" s="250"/>
      <c r="J127" s="251">
        <f>ROUND(I127*H127,2)</f>
        <v>0</v>
      </c>
      <c r="K127" s="247" t="s">
        <v>22</v>
      </c>
      <c r="L127" s="252"/>
      <c r="M127" s="253" t="s">
        <v>22</v>
      </c>
      <c r="N127" s="254" t="s">
        <v>48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2983</v>
      </c>
      <c r="AT127" s="24" t="s">
        <v>253</v>
      </c>
      <c r="AU127" s="24" t="s">
        <v>86</v>
      </c>
      <c r="AY127" s="24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24</v>
      </c>
      <c r="BK127" s="204">
        <f>ROUND(I127*H127,2)</f>
        <v>0</v>
      </c>
      <c r="BL127" s="24" t="s">
        <v>2983</v>
      </c>
      <c r="BM127" s="24" t="s">
        <v>4143</v>
      </c>
    </row>
    <row r="128" spans="2:65" s="1" customFormat="1" ht="31.5" customHeight="1">
      <c r="B128" s="41"/>
      <c r="C128" s="245" t="s">
        <v>327</v>
      </c>
      <c r="D128" s="245" t="s">
        <v>253</v>
      </c>
      <c r="E128" s="246" t="s">
        <v>4144</v>
      </c>
      <c r="F128" s="247" t="s">
        <v>4145</v>
      </c>
      <c r="G128" s="248" t="s">
        <v>1427</v>
      </c>
      <c r="H128" s="249">
        <v>1</v>
      </c>
      <c r="I128" s="250"/>
      <c r="J128" s="251">
        <f>ROUND(I128*H128,2)</f>
        <v>0</v>
      </c>
      <c r="K128" s="247" t="s">
        <v>22</v>
      </c>
      <c r="L128" s="252"/>
      <c r="M128" s="253" t="s">
        <v>22</v>
      </c>
      <c r="N128" s="254" t="s">
        <v>48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2983</v>
      </c>
      <c r="AT128" s="24" t="s">
        <v>253</v>
      </c>
      <c r="AU128" s="24" t="s">
        <v>86</v>
      </c>
      <c r="AY128" s="24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2983</v>
      </c>
      <c r="BM128" s="24" t="s">
        <v>4146</v>
      </c>
    </row>
    <row r="129" spans="2:65" s="1" customFormat="1" ht="22.5" customHeight="1">
      <c r="B129" s="41"/>
      <c r="C129" s="245" t="s">
        <v>331</v>
      </c>
      <c r="D129" s="245" t="s">
        <v>253</v>
      </c>
      <c r="E129" s="246" t="s">
        <v>4147</v>
      </c>
      <c r="F129" s="247" t="s">
        <v>4148</v>
      </c>
      <c r="G129" s="248" t="s">
        <v>1427</v>
      </c>
      <c r="H129" s="249">
        <v>1</v>
      </c>
      <c r="I129" s="250"/>
      <c r="J129" s="251">
        <f>ROUND(I129*H129,2)</f>
        <v>0</v>
      </c>
      <c r="K129" s="247" t="s">
        <v>22</v>
      </c>
      <c r="L129" s="252"/>
      <c r="M129" s="253" t="s">
        <v>22</v>
      </c>
      <c r="N129" s="254" t="s">
        <v>48</v>
      </c>
      <c r="O129" s="4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2983</v>
      </c>
      <c r="AT129" s="24" t="s">
        <v>253</v>
      </c>
      <c r="AU129" s="24" t="s">
        <v>86</v>
      </c>
      <c r="AY129" s="24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24</v>
      </c>
      <c r="BK129" s="204">
        <f>ROUND(I129*H129,2)</f>
        <v>0</v>
      </c>
      <c r="BL129" s="24" t="s">
        <v>2983</v>
      </c>
      <c r="BM129" s="24" t="s">
        <v>4149</v>
      </c>
    </row>
    <row r="130" spans="2:65" s="1" customFormat="1" ht="22.5" customHeight="1">
      <c r="B130" s="41"/>
      <c r="C130" s="245" t="s">
        <v>335</v>
      </c>
      <c r="D130" s="245" t="s">
        <v>253</v>
      </c>
      <c r="E130" s="246" t="s">
        <v>4150</v>
      </c>
      <c r="F130" s="247" t="s">
        <v>4151</v>
      </c>
      <c r="G130" s="248" t="s">
        <v>1427</v>
      </c>
      <c r="H130" s="249">
        <v>1</v>
      </c>
      <c r="I130" s="250"/>
      <c r="J130" s="251">
        <f>ROUND(I130*H130,2)</f>
        <v>0</v>
      </c>
      <c r="K130" s="247" t="s">
        <v>22</v>
      </c>
      <c r="L130" s="252"/>
      <c r="M130" s="253" t="s">
        <v>22</v>
      </c>
      <c r="N130" s="254" t="s">
        <v>48</v>
      </c>
      <c r="O130" s="4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2983</v>
      </c>
      <c r="AT130" s="24" t="s">
        <v>253</v>
      </c>
      <c r="AU130" s="24" t="s">
        <v>86</v>
      </c>
      <c r="AY130" s="24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2983</v>
      </c>
      <c r="BM130" s="24" t="s">
        <v>4152</v>
      </c>
    </row>
    <row r="131" spans="2:65" s="10" customFormat="1" ht="29.85" customHeight="1">
      <c r="B131" s="176"/>
      <c r="C131" s="177"/>
      <c r="D131" s="190" t="s">
        <v>76</v>
      </c>
      <c r="E131" s="191" t="s">
        <v>4153</v>
      </c>
      <c r="F131" s="191" t="s">
        <v>4154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SUM(P132:P136)</f>
        <v>0</v>
      </c>
      <c r="Q131" s="184"/>
      <c r="R131" s="185">
        <f>SUM(R132:R136)</f>
        <v>0</v>
      </c>
      <c r="S131" s="184"/>
      <c r="T131" s="186">
        <f>SUM(T132:T136)</f>
        <v>0</v>
      </c>
      <c r="AR131" s="187" t="s">
        <v>181</v>
      </c>
      <c r="AT131" s="188" t="s">
        <v>76</v>
      </c>
      <c r="AU131" s="188" t="s">
        <v>24</v>
      </c>
      <c r="AY131" s="187" t="s">
        <v>174</v>
      </c>
      <c r="BK131" s="189">
        <f>SUM(BK132:BK136)</f>
        <v>0</v>
      </c>
    </row>
    <row r="132" spans="2:65" s="1" customFormat="1" ht="22.5" customHeight="1">
      <c r="B132" s="41"/>
      <c r="C132" s="245" t="s">
        <v>339</v>
      </c>
      <c r="D132" s="245" t="s">
        <v>253</v>
      </c>
      <c r="E132" s="246" t="s">
        <v>4155</v>
      </c>
      <c r="F132" s="247" t="s">
        <v>4156</v>
      </c>
      <c r="G132" s="248" t="s">
        <v>1427</v>
      </c>
      <c r="H132" s="249">
        <v>1</v>
      </c>
      <c r="I132" s="250"/>
      <c r="J132" s="251">
        <f>ROUND(I132*H132,2)</f>
        <v>0</v>
      </c>
      <c r="K132" s="247" t="s">
        <v>22</v>
      </c>
      <c r="L132" s="252"/>
      <c r="M132" s="253" t="s">
        <v>22</v>
      </c>
      <c r="N132" s="254" t="s">
        <v>48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2983</v>
      </c>
      <c r="AT132" s="24" t="s">
        <v>253</v>
      </c>
      <c r="AU132" s="24" t="s">
        <v>86</v>
      </c>
      <c r="AY132" s="24" t="s">
        <v>174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2983</v>
      </c>
      <c r="BM132" s="24" t="s">
        <v>4157</v>
      </c>
    </row>
    <row r="133" spans="2:65" s="1" customFormat="1" ht="22.5" customHeight="1">
      <c r="B133" s="41"/>
      <c r="C133" s="245" t="s">
        <v>343</v>
      </c>
      <c r="D133" s="245" t="s">
        <v>253</v>
      </c>
      <c r="E133" s="246" t="s">
        <v>4158</v>
      </c>
      <c r="F133" s="247" t="s">
        <v>4159</v>
      </c>
      <c r="G133" s="248" t="s">
        <v>1427</v>
      </c>
      <c r="H133" s="249">
        <v>1</v>
      </c>
      <c r="I133" s="250"/>
      <c r="J133" s="251">
        <f>ROUND(I133*H133,2)</f>
        <v>0</v>
      </c>
      <c r="K133" s="247" t="s">
        <v>22</v>
      </c>
      <c r="L133" s="252"/>
      <c r="M133" s="253" t="s">
        <v>22</v>
      </c>
      <c r="N133" s="254" t="s">
        <v>48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2983</v>
      </c>
      <c r="AT133" s="24" t="s">
        <v>253</v>
      </c>
      <c r="AU133" s="24" t="s">
        <v>86</v>
      </c>
      <c r="AY133" s="24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24</v>
      </c>
      <c r="BK133" s="204">
        <f>ROUND(I133*H133,2)</f>
        <v>0</v>
      </c>
      <c r="BL133" s="24" t="s">
        <v>2983</v>
      </c>
      <c r="BM133" s="24" t="s">
        <v>4160</v>
      </c>
    </row>
    <row r="134" spans="2:65" s="1" customFormat="1" ht="22.5" customHeight="1">
      <c r="B134" s="41"/>
      <c r="C134" s="245" t="s">
        <v>349</v>
      </c>
      <c r="D134" s="245" t="s">
        <v>253</v>
      </c>
      <c r="E134" s="246" t="s">
        <v>4161</v>
      </c>
      <c r="F134" s="247" t="s">
        <v>4162</v>
      </c>
      <c r="G134" s="248" t="s">
        <v>1427</v>
      </c>
      <c r="H134" s="249">
        <v>1</v>
      </c>
      <c r="I134" s="250"/>
      <c r="J134" s="251">
        <f>ROUND(I134*H134,2)</f>
        <v>0</v>
      </c>
      <c r="K134" s="247" t="s">
        <v>22</v>
      </c>
      <c r="L134" s="252"/>
      <c r="M134" s="253" t="s">
        <v>22</v>
      </c>
      <c r="N134" s="254" t="s">
        <v>48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2983</v>
      </c>
      <c r="AT134" s="24" t="s">
        <v>253</v>
      </c>
      <c r="AU134" s="24" t="s">
        <v>86</v>
      </c>
      <c r="AY134" s="24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2983</v>
      </c>
      <c r="BM134" s="24" t="s">
        <v>4163</v>
      </c>
    </row>
    <row r="135" spans="2:65" s="1" customFormat="1" ht="31.5" customHeight="1">
      <c r="B135" s="41"/>
      <c r="C135" s="245" t="s">
        <v>358</v>
      </c>
      <c r="D135" s="245" t="s">
        <v>253</v>
      </c>
      <c r="E135" s="246" t="s">
        <v>4164</v>
      </c>
      <c r="F135" s="247" t="s">
        <v>4145</v>
      </c>
      <c r="G135" s="248" t="s">
        <v>1427</v>
      </c>
      <c r="H135" s="249">
        <v>1</v>
      </c>
      <c r="I135" s="250"/>
      <c r="J135" s="251">
        <f>ROUND(I135*H135,2)</f>
        <v>0</v>
      </c>
      <c r="K135" s="247" t="s">
        <v>22</v>
      </c>
      <c r="L135" s="252"/>
      <c r="M135" s="253" t="s">
        <v>22</v>
      </c>
      <c r="N135" s="254" t="s">
        <v>48</v>
      </c>
      <c r="O135" s="4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24" t="s">
        <v>2983</v>
      </c>
      <c r="AT135" s="24" t="s">
        <v>253</v>
      </c>
      <c r="AU135" s="24" t="s">
        <v>86</v>
      </c>
      <c r="AY135" s="24" t="s">
        <v>174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2983</v>
      </c>
      <c r="BM135" s="24" t="s">
        <v>4165</v>
      </c>
    </row>
    <row r="136" spans="2:65" s="1" customFormat="1" ht="22.5" customHeight="1">
      <c r="B136" s="41"/>
      <c r="C136" s="245" t="s">
        <v>364</v>
      </c>
      <c r="D136" s="245" t="s">
        <v>253</v>
      </c>
      <c r="E136" s="246" t="s">
        <v>4166</v>
      </c>
      <c r="F136" s="247" t="s">
        <v>4148</v>
      </c>
      <c r="G136" s="248" t="s">
        <v>1427</v>
      </c>
      <c r="H136" s="249">
        <v>1</v>
      </c>
      <c r="I136" s="250"/>
      <c r="J136" s="251">
        <f>ROUND(I136*H136,2)</f>
        <v>0</v>
      </c>
      <c r="K136" s="247" t="s">
        <v>22</v>
      </c>
      <c r="L136" s="252"/>
      <c r="M136" s="253" t="s">
        <v>22</v>
      </c>
      <c r="N136" s="254" t="s">
        <v>48</v>
      </c>
      <c r="O136" s="4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4" t="s">
        <v>2983</v>
      </c>
      <c r="AT136" s="24" t="s">
        <v>253</v>
      </c>
      <c r="AU136" s="24" t="s">
        <v>86</v>
      </c>
      <c r="AY136" s="24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24</v>
      </c>
      <c r="BK136" s="204">
        <f>ROUND(I136*H136,2)</f>
        <v>0</v>
      </c>
      <c r="BL136" s="24" t="s">
        <v>2983</v>
      </c>
      <c r="BM136" s="24" t="s">
        <v>4167</v>
      </c>
    </row>
    <row r="137" spans="2:65" s="10" customFormat="1" ht="29.85" customHeight="1">
      <c r="B137" s="176"/>
      <c r="C137" s="177"/>
      <c r="D137" s="190" t="s">
        <v>76</v>
      </c>
      <c r="E137" s="191" t="s">
        <v>4168</v>
      </c>
      <c r="F137" s="191" t="s">
        <v>4169</v>
      </c>
      <c r="G137" s="177"/>
      <c r="H137" s="177"/>
      <c r="I137" s="180"/>
      <c r="J137" s="192">
        <f>BK137</f>
        <v>0</v>
      </c>
      <c r="K137" s="177"/>
      <c r="L137" s="182"/>
      <c r="M137" s="183"/>
      <c r="N137" s="184"/>
      <c r="O137" s="184"/>
      <c r="P137" s="185">
        <f>SUM(P138:P162)</f>
        <v>0</v>
      </c>
      <c r="Q137" s="184"/>
      <c r="R137" s="185">
        <f>SUM(R138:R162)</f>
        <v>0</v>
      </c>
      <c r="S137" s="184"/>
      <c r="T137" s="186">
        <f>SUM(T138:T162)</f>
        <v>0</v>
      </c>
      <c r="AR137" s="187" t="s">
        <v>181</v>
      </c>
      <c r="AT137" s="188" t="s">
        <v>76</v>
      </c>
      <c r="AU137" s="188" t="s">
        <v>24</v>
      </c>
      <c r="AY137" s="187" t="s">
        <v>174</v>
      </c>
      <c r="BK137" s="189">
        <f>SUM(BK138:BK162)</f>
        <v>0</v>
      </c>
    </row>
    <row r="138" spans="2:65" s="1" customFormat="1" ht="31.5" customHeight="1">
      <c r="B138" s="41"/>
      <c r="C138" s="245" t="s">
        <v>369</v>
      </c>
      <c r="D138" s="245" t="s">
        <v>253</v>
      </c>
      <c r="E138" s="246" t="s">
        <v>4170</v>
      </c>
      <c r="F138" s="247" t="s">
        <v>4171</v>
      </c>
      <c r="G138" s="248" t="s">
        <v>1427</v>
      </c>
      <c r="H138" s="249">
        <v>1</v>
      </c>
      <c r="I138" s="250"/>
      <c r="J138" s="251">
        <f t="shared" ref="J138:J153" si="0">ROUND(I138*H138,2)</f>
        <v>0</v>
      </c>
      <c r="K138" s="247" t="s">
        <v>22</v>
      </c>
      <c r="L138" s="252"/>
      <c r="M138" s="253" t="s">
        <v>22</v>
      </c>
      <c r="N138" s="254" t="s">
        <v>48</v>
      </c>
      <c r="O138" s="42"/>
      <c r="P138" s="202">
        <f t="shared" ref="P138:P153" si="1">O138*H138</f>
        <v>0</v>
      </c>
      <c r="Q138" s="202">
        <v>0</v>
      </c>
      <c r="R138" s="202">
        <f t="shared" ref="R138:R153" si="2">Q138*H138</f>
        <v>0</v>
      </c>
      <c r="S138" s="202">
        <v>0</v>
      </c>
      <c r="T138" s="203">
        <f t="shared" ref="T138:T153" si="3">S138*H138</f>
        <v>0</v>
      </c>
      <c r="AR138" s="24" t="s">
        <v>2983</v>
      </c>
      <c r="AT138" s="24" t="s">
        <v>253</v>
      </c>
      <c r="AU138" s="24" t="s">
        <v>86</v>
      </c>
      <c r="AY138" s="24" t="s">
        <v>174</v>
      </c>
      <c r="BE138" s="204">
        <f t="shared" ref="BE138:BE153" si="4">IF(N138="základní",J138,0)</f>
        <v>0</v>
      </c>
      <c r="BF138" s="204">
        <f t="shared" ref="BF138:BF153" si="5">IF(N138="snížená",J138,0)</f>
        <v>0</v>
      </c>
      <c r="BG138" s="204">
        <f t="shared" ref="BG138:BG153" si="6">IF(N138="zákl. přenesená",J138,0)</f>
        <v>0</v>
      </c>
      <c r="BH138" s="204">
        <f t="shared" ref="BH138:BH153" si="7">IF(N138="sníž. přenesená",J138,0)</f>
        <v>0</v>
      </c>
      <c r="BI138" s="204">
        <f t="shared" ref="BI138:BI153" si="8">IF(N138="nulová",J138,0)</f>
        <v>0</v>
      </c>
      <c r="BJ138" s="24" t="s">
        <v>24</v>
      </c>
      <c r="BK138" s="204">
        <f t="shared" ref="BK138:BK153" si="9">ROUND(I138*H138,2)</f>
        <v>0</v>
      </c>
      <c r="BL138" s="24" t="s">
        <v>2983</v>
      </c>
      <c r="BM138" s="24" t="s">
        <v>4172</v>
      </c>
    </row>
    <row r="139" spans="2:65" s="1" customFormat="1" ht="22.5" customHeight="1">
      <c r="B139" s="41"/>
      <c r="C139" s="245" t="s">
        <v>379</v>
      </c>
      <c r="D139" s="245" t="s">
        <v>253</v>
      </c>
      <c r="E139" s="246" t="s">
        <v>4173</v>
      </c>
      <c r="F139" s="247" t="s">
        <v>4174</v>
      </c>
      <c r="G139" s="248" t="s">
        <v>1427</v>
      </c>
      <c r="H139" s="249">
        <v>1</v>
      </c>
      <c r="I139" s="250"/>
      <c r="J139" s="251">
        <f t="shared" si="0"/>
        <v>0</v>
      </c>
      <c r="K139" s="247" t="s">
        <v>22</v>
      </c>
      <c r="L139" s="252"/>
      <c r="M139" s="253" t="s">
        <v>22</v>
      </c>
      <c r="N139" s="254" t="s">
        <v>48</v>
      </c>
      <c r="O139" s="4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AR139" s="24" t="s">
        <v>2983</v>
      </c>
      <c r="AT139" s="24" t="s">
        <v>253</v>
      </c>
      <c r="AU139" s="24" t="s">
        <v>86</v>
      </c>
      <c r="AY139" s="24" t="s">
        <v>174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24" t="s">
        <v>24</v>
      </c>
      <c r="BK139" s="204">
        <f t="shared" si="9"/>
        <v>0</v>
      </c>
      <c r="BL139" s="24" t="s">
        <v>2983</v>
      </c>
      <c r="BM139" s="24" t="s">
        <v>4175</v>
      </c>
    </row>
    <row r="140" spans="2:65" s="1" customFormat="1" ht="22.5" customHeight="1">
      <c r="B140" s="41"/>
      <c r="C140" s="245" t="s">
        <v>385</v>
      </c>
      <c r="D140" s="245" t="s">
        <v>253</v>
      </c>
      <c r="E140" s="246" t="s">
        <v>4176</v>
      </c>
      <c r="F140" s="247" t="s">
        <v>4177</v>
      </c>
      <c r="G140" s="248" t="s">
        <v>1427</v>
      </c>
      <c r="H140" s="249">
        <v>1</v>
      </c>
      <c r="I140" s="250"/>
      <c r="J140" s="251">
        <f t="shared" si="0"/>
        <v>0</v>
      </c>
      <c r="K140" s="247" t="s">
        <v>22</v>
      </c>
      <c r="L140" s="252"/>
      <c r="M140" s="253" t="s">
        <v>22</v>
      </c>
      <c r="N140" s="254" t="s">
        <v>48</v>
      </c>
      <c r="O140" s="4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AR140" s="24" t="s">
        <v>2983</v>
      </c>
      <c r="AT140" s="24" t="s">
        <v>253</v>
      </c>
      <c r="AU140" s="24" t="s">
        <v>86</v>
      </c>
      <c r="AY140" s="24" t="s">
        <v>174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24" t="s">
        <v>24</v>
      </c>
      <c r="BK140" s="204">
        <f t="shared" si="9"/>
        <v>0</v>
      </c>
      <c r="BL140" s="24" t="s">
        <v>2983</v>
      </c>
      <c r="BM140" s="24" t="s">
        <v>4178</v>
      </c>
    </row>
    <row r="141" spans="2:65" s="1" customFormat="1" ht="31.5" customHeight="1">
      <c r="B141" s="41"/>
      <c r="C141" s="245" t="s">
        <v>389</v>
      </c>
      <c r="D141" s="245" t="s">
        <v>253</v>
      </c>
      <c r="E141" s="246" t="s">
        <v>4179</v>
      </c>
      <c r="F141" s="247" t="s">
        <v>4180</v>
      </c>
      <c r="G141" s="248" t="s">
        <v>1427</v>
      </c>
      <c r="H141" s="249">
        <v>2</v>
      </c>
      <c r="I141" s="250"/>
      <c r="J141" s="251">
        <f t="shared" si="0"/>
        <v>0</v>
      </c>
      <c r="K141" s="247" t="s">
        <v>22</v>
      </c>
      <c r="L141" s="252"/>
      <c r="M141" s="253" t="s">
        <v>22</v>
      </c>
      <c r="N141" s="254" t="s">
        <v>48</v>
      </c>
      <c r="O141" s="4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AR141" s="24" t="s">
        <v>2983</v>
      </c>
      <c r="AT141" s="24" t="s">
        <v>253</v>
      </c>
      <c r="AU141" s="24" t="s">
        <v>86</v>
      </c>
      <c r="AY141" s="24" t="s">
        <v>174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24" t="s">
        <v>24</v>
      </c>
      <c r="BK141" s="204">
        <f t="shared" si="9"/>
        <v>0</v>
      </c>
      <c r="BL141" s="24" t="s">
        <v>2983</v>
      </c>
      <c r="BM141" s="24" t="s">
        <v>4181</v>
      </c>
    </row>
    <row r="142" spans="2:65" s="1" customFormat="1" ht="22.5" customHeight="1">
      <c r="B142" s="41"/>
      <c r="C142" s="245" t="s">
        <v>399</v>
      </c>
      <c r="D142" s="245" t="s">
        <v>253</v>
      </c>
      <c r="E142" s="246" t="s">
        <v>4182</v>
      </c>
      <c r="F142" s="247" t="s">
        <v>4183</v>
      </c>
      <c r="G142" s="248" t="s">
        <v>1427</v>
      </c>
      <c r="H142" s="249">
        <v>2</v>
      </c>
      <c r="I142" s="250"/>
      <c r="J142" s="251">
        <f t="shared" si="0"/>
        <v>0</v>
      </c>
      <c r="K142" s="247" t="s">
        <v>22</v>
      </c>
      <c r="L142" s="252"/>
      <c r="M142" s="253" t="s">
        <v>22</v>
      </c>
      <c r="N142" s="254" t="s">
        <v>48</v>
      </c>
      <c r="O142" s="4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AR142" s="24" t="s">
        <v>2983</v>
      </c>
      <c r="AT142" s="24" t="s">
        <v>253</v>
      </c>
      <c r="AU142" s="24" t="s">
        <v>86</v>
      </c>
      <c r="AY142" s="24" t="s">
        <v>174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24" t="s">
        <v>24</v>
      </c>
      <c r="BK142" s="204">
        <f t="shared" si="9"/>
        <v>0</v>
      </c>
      <c r="BL142" s="24" t="s">
        <v>2983</v>
      </c>
      <c r="BM142" s="24" t="s">
        <v>4184</v>
      </c>
    </row>
    <row r="143" spans="2:65" s="1" customFormat="1" ht="22.5" customHeight="1">
      <c r="B143" s="41"/>
      <c r="C143" s="245" t="s">
        <v>403</v>
      </c>
      <c r="D143" s="245" t="s">
        <v>253</v>
      </c>
      <c r="E143" s="246" t="s">
        <v>4185</v>
      </c>
      <c r="F143" s="247" t="s">
        <v>4186</v>
      </c>
      <c r="G143" s="248" t="s">
        <v>1427</v>
      </c>
      <c r="H143" s="249">
        <v>1</v>
      </c>
      <c r="I143" s="250"/>
      <c r="J143" s="251">
        <f t="shared" si="0"/>
        <v>0</v>
      </c>
      <c r="K143" s="247" t="s">
        <v>22</v>
      </c>
      <c r="L143" s="252"/>
      <c r="M143" s="253" t="s">
        <v>22</v>
      </c>
      <c r="N143" s="254" t="s">
        <v>48</v>
      </c>
      <c r="O143" s="4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AR143" s="24" t="s">
        <v>2983</v>
      </c>
      <c r="AT143" s="24" t="s">
        <v>253</v>
      </c>
      <c r="AU143" s="24" t="s">
        <v>86</v>
      </c>
      <c r="AY143" s="24" t="s">
        <v>174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24" t="s">
        <v>24</v>
      </c>
      <c r="BK143" s="204">
        <f t="shared" si="9"/>
        <v>0</v>
      </c>
      <c r="BL143" s="24" t="s">
        <v>2983</v>
      </c>
      <c r="BM143" s="24" t="s">
        <v>4187</v>
      </c>
    </row>
    <row r="144" spans="2:65" s="1" customFormat="1" ht="22.5" customHeight="1">
      <c r="B144" s="41"/>
      <c r="C144" s="245" t="s">
        <v>410</v>
      </c>
      <c r="D144" s="245" t="s">
        <v>253</v>
      </c>
      <c r="E144" s="246" t="s">
        <v>4188</v>
      </c>
      <c r="F144" s="247" t="s">
        <v>4189</v>
      </c>
      <c r="G144" s="248" t="s">
        <v>1427</v>
      </c>
      <c r="H144" s="249">
        <v>1</v>
      </c>
      <c r="I144" s="250"/>
      <c r="J144" s="251">
        <f t="shared" si="0"/>
        <v>0</v>
      </c>
      <c r="K144" s="247" t="s">
        <v>22</v>
      </c>
      <c r="L144" s="252"/>
      <c r="M144" s="253" t="s">
        <v>22</v>
      </c>
      <c r="N144" s="254" t="s">
        <v>48</v>
      </c>
      <c r="O144" s="4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AR144" s="24" t="s">
        <v>2983</v>
      </c>
      <c r="AT144" s="24" t="s">
        <v>253</v>
      </c>
      <c r="AU144" s="24" t="s">
        <v>86</v>
      </c>
      <c r="AY144" s="24" t="s">
        <v>174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24" t="s">
        <v>24</v>
      </c>
      <c r="BK144" s="204">
        <f t="shared" si="9"/>
        <v>0</v>
      </c>
      <c r="BL144" s="24" t="s">
        <v>2983</v>
      </c>
      <c r="BM144" s="24" t="s">
        <v>4190</v>
      </c>
    </row>
    <row r="145" spans="2:65" s="1" customFormat="1" ht="31.5" customHeight="1">
      <c r="B145" s="41"/>
      <c r="C145" s="245" t="s">
        <v>417</v>
      </c>
      <c r="D145" s="245" t="s">
        <v>253</v>
      </c>
      <c r="E145" s="246" t="s">
        <v>4191</v>
      </c>
      <c r="F145" s="247" t="s">
        <v>4192</v>
      </c>
      <c r="G145" s="248" t="s">
        <v>1427</v>
      </c>
      <c r="H145" s="249">
        <v>1</v>
      </c>
      <c r="I145" s="250"/>
      <c r="J145" s="251">
        <f t="shared" si="0"/>
        <v>0</v>
      </c>
      <c r="K145" s="247" t="s">
        <v>22</v>
      </c>
      <c r="L145" s="252"/>
      <c r="M145" s="253" t="s">
        <v>22</v>
      </c>
      <c r="N145" s="254" t="s">
        <v>48</v>
      </c>
      <c r="O145" s="4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AR145" s="24" t="s">
        <v>2983</v>
      </c>
      <c r="AT145" s="24" t="s">
        <v>253</v>
      </c>
      <c r="AU145" s="24" t="s">
        <v>86</v>
      </c>
      <c r="AY145" s="24" t="s">
        <v>174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24" t="s">
        <v>24</v>
      </c>
      <c r="BK145" s="204">
        <f t="shared" si="9"/>
        <v>0</v>
      </c>
      <c r="BL145" s="24" t="s">
        <v>2983</v>
      </c>
      <c r="BM145" s="24" t="s">
        <v>4193</v>
      </c>
    </row>
    <row r="146" spans="2:65" s="1" customFormat="1" ht="22.5" customHeight="1">
      <c r="B146" s="41"/>
      <c r="C146" s="245" t="s">
        <v>424</v>
      </c>
      <c r="D146" s="245" t="s">
        <v>253</v>
      </c>
      <c r="E146" s="246" t="s">
        <v>4194</v>
      </c>
      <c r="F146" s="247" t="s">
        <v>4195</v>
      </c>
      <c r="G146" s="248" t="s">
        <v>1427</v>
      </c>
      <c r="H146" s="249">
        <v>1</v>
      </c>
      <c r="I146" s="250"/>
      <c r="J146" s="251">
        <f t="shared" si="0"/>
        <v>0</v>
      </c>
      <c r="K146" s="247" t="s">
        <v>22</v>
      </c>
      <c r="L146" s="252"/>
      <c r="M146" s="253" t="s">
        <v>22</v>
      </c>
      <c r="N146" s="254" t="s">
        <v>48</v>
      </c>
      <c r="O146" s="4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AR146" s="24" t="s">
        <v>2983</v>
      </c>
      <c r="AT146" s="24" t="s">
        <v>253</v>
      </c>
      <c r="AU146" s="24" t="s">
        <v>86</v>
      </c>
      <c r="AY146" s="24" t="s">
        <v>174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24" t="s">
        <v>24</v>
      </c>
      <c r="BK146" s="204">
        <f t="shared" si="9"/>
        <v>0</v>
      </c>
      <c r="BL146" s="24" t="s">
        <v>2983</v>
      </c>
      <c r="BM146" s="24" t="s">
        <v>4196</v>
      </c>
    </row>
    <row r="147" spans="2:65" s="1" customFormat="1" ht="22.5" customHeight="1">
      <c r="B147" s="41"/>
      <c r="C147" s="245" t="s">
        <v>430</v>
      </c>
      <c r="D147" s="245" t="s">
        <v>253</v>
      </c>
      <c r="E147" s="246" t="s">
        <v>4197</v>
      </c>
      <c r="F147" s="247" t="s">
        <v>4198</v>
      </c>
      <c r="G147" s="248" t="s">
        <v>1427</v>
      </c>
      <c r="H147" s="249">
        <v>1</v>
      </c>
      <c r="I147" s="250"/>
      <c r="J147" s="251">
        <f t="shared" si="0"/>
        <v>0</v>
      </c>
      <c r="K147" s="247" t="s">
        <v>22</v>
      </c>
      <c r="L147" s="252"/>
      <c r="M147" s="253" t="s">
        <v>22</v>
      </c>
      <c r="N147" s="254" t="s">
        <v>48</v>
      </c>
      <c r="O147" s="4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AR147" s="24" t="s">
        <v>2983</v>
      </c>
      <c r="AT147" s="24" t="s">
        <v>253</v>
      </c>
      <c r="AU147" s="24" t="s">
        <v>86</v>
      </c>
      <c r="AY147" s="24" t="s">
        <v>174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24" t="s">
        <v>24</v>
      </c>
      <c r="BK147" s="204">
        <f t="shared" si="9"/>
        <v>0</v>
      </c>
      <c r="BL147" s="24" t="s">
        <v>2983</v>
      </c>
      <c r="BM147" s="24" t="s">
        <v>4199</v>
      </c>
    </row>
    <row r="148" spans="2:65" s="1" customFormat="1" ht="22.5" customHeight="1">
      <c r="B148" s="41"/>
      <c r="C148" s="245" t="s">
        <v>434</v>
      </c>
      <c r="D148" s="245" t="s">
        <v>253</v>
      </c>
      <c r="E148" s="246" t="s">
        <v>4200</v>
      </c>
      <c r="F148" s="247" t="s">
        <v>4201</v>
      </c>
      <c r="G148" s="248" t="s">
        <v>1427</v>
      </c>
      <c r="H148" s="249">
        <v>1</v>
      </c>
      <c r="I148" s="250"/>
      <c r="J148" s="251">
        <f t="shared" si="0"/>
        <v>0</v>
      </c>
      <c r="K148" s="247" t="s">
        <v>22</v>
      </c>
      <c r="L148" s="252"/>
      <c r="M148" s="253" t="s">
        <v>22</v>
      </c>
      <c r="N148" s="254" t="s">
        <v>48</v>
      </c>
      <c r="O148" s="42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AR148" s="24" t="s">
        <v>2983</v>
      </c>
      <c r="AT148" s="24" t="s">
        <v>253</v>
      </c>
      <c r="AU148" s="24" t="s">
        <v>86</v>
      </c>
      <c r="AY148" s="24" t="s">
        <v>174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24" t="s">
        <v>24</v>
      </c>
      <c r="BK148" s="204">
        <f t="shared" si="9"/>
        <v>0</v>
      </c>
      <c r="BL148" s="24" t="s">
        <v>2983</v>
      </c>
      <c r="BM148" s="24" t="s">
        <v>4202</v>
      </c>
    </row>
    <row r="149" spans="2:65" s="1" customFormat="1" ht="22.5" customHeight="1">
      <c r="B149" s="41"/>
      <c r="C149" s="245" t="s">
        <v>438</v>
      </c>
      <c r="D149" s="245" t="s">
        <v>253</v>
      </c>
      <c r="E149" s="246" t="s">
        <v>4203</v>
      </c>
      <c r="F149" s="247" t="s">
        <v>4204</v>
      </c>
      <c r="G149" s="248" t="s">
        <v>1427</v>
      </c>
      <c r="H149" s="249">
        <v>1</v>
      </c>
      <c r="I149" s="250"/>
      <c r="J149" s="251">
        <f t="shared" si="0"/>
        <v>0</v>
      </c>
      <c r="K149" s="247" t="s">
        <v>22</v>
      </c>
      <c r="L149" s="252"/>
      <c r="M149" s="253" t="s">
        <v>22</v>
      </c>
      <c r="N149" s="254" t="s">
        <v>48</v>
      </c>
      <c r="O149" s="4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AR149" s="24" t="s">
        <v>2983</v>
      </c>
      <c r="AT149" s="24" t="s">
        <v>253</v>
      </c>
      <c r="AU149" s="24" t="s">
        <v>86</v>
      </c>
      <c r="AY149" s="24" t="s">
        <v>174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24" t="s">
        <v>24</v>
      </c>
      <c r="BK149" s="204">
        <f t="shared" si="9"/>
        <v>0</v>
      </c>
      <c r="BL149" s="24" t="s">
        <v>2983</v>
      </c>
      <c r="BM149" s="24" t="s">
        <v>4205</v>
      </c>
    </row>
    <row r="150" spans="2:65" s="1" customFormat="1" ht="22.5" customHeight="1">
      <c r="B150" s="41"/>
      <c r="C150" s="245" t="s">
        <v>444</v>
      </c>
      <c r="D150" s="245" t="s">
        <v>253</v>
      </c>
      <c r="E150" s="246" t="s">
        <v>4206</v>
      </c>
      <c r="F150" s="247" t="s">
        <v>4207</v>
      </c>
      <c r="G150" s="248" t="s">
        <v>1427</v>
      </c>
      <c r="H150" s="249">
        <v>1</v>
      </c>
      <c r="I150" s="250"/>
      <c r="J150" s="251">
        <f t="shared" si="0"/>
        <v>0</v>
      </c>
      <c r="K150" s="247" t="s">
        <v>22</v>
      </c>
      <c r="L150" s="252"/>
      <c r="M150" s="253" t="s">
        <v>22</v>
      </c>
      <c r="N150" s="254" t="s">
        <v>48</v>
      </c>
      <c r="O150" s="4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AR150" s="24" t="s">
        <v>2983</v>
      </c>
      <c r="AT150" s="24" t="s">
        <v>253</v>
      </c>
      <c r="AU150" s="24" t="s">
        <v>86</v>
      </c>
      <c r="AY150" s="24" t="s">
        <v>174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24" t="s">
        <v>24</v>
      </c>
      <c r="BK150" s="204">
        <f t="shared" si="9"/>
        <v>0</v>
      </c>
      <c r="BL150" s="24" t="s">
        <v>2983</v>
      </c>
      <c r="BM150" s="24" t="s">
        <v>4208</v>
      </c>
    </row>
    <row r="151" spans="2:65" s="1" customFormat="1" ht="31.5" customHeight="1">
      <c r="B151" s="41"/>
      <c r="C151" s="245" t="s">
        <v>449</v>
      </c>
      <c r="D151" s="245" t="s">
        <v>253</v>
      </c>
      <c r="E151" s="246" t="s">
        <v>4209</v>
      </c>
      <c r="F151" s="247" t="s">
        <v>4210</v>
      </c>
      <c r="G151" s="248" t="s">
        <v>1427</v>
      </c>
      <c r="H151" s="249">
        <v>2</v>
      </c>
      <c r="I151" s="250"/>
      <c r="J151" s="251">
        <f t="shared" si="0"/>
        <v>0</v>
      </c>
      <c r="K151" s="247" t="s">
        <v>22</v>
      </c>
      <c r="L151" s="252"/>
      <c r="M151" s="253" t="s">
        <v>22</v>
      </c>
      <c r="N151" s="254" t="s">
        <v>48</v>
      </c>
      <c r="O151" s="4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AR151" s="24" t="s">
        <v>2983</v>
      </c>
      <c r="AT151" s="24" t="s">
        <v>253</v>
      </c>
      <c r="AU151" s="24" t="s">
        <v>86</v>
      </c>
      <c r="AY151" s="24" t="s">
        <v>174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24" t="s">
        <v>24</v>
      </c>
      <c r="BK151" s="204">
        <f t="shared" si="9"/>
        <v>0</v>
      </c>
      <c r="BL151" s="24" t="s">
        <v>2983</v>
      </c>
      <c r="BM151" s="24" t="s">
        <v>4211</v>
      </c>
    </row>
    <row r="152" spans="2:65" s="1" customFormat="1" ht="31.5" customHeight="1">
      <c r="B152" s="41"/>
      <c r="C152" s="245" t="s">
        <v>453</v>
      </c>
      <c r="D152" s="245" t="s">
        <v>253</v>
      </c>
      <c r="E152" s="246" t="s">
        <v>4212</v>
      </c>
      <c r="F152" s="247" t="s">
        <v>4213</v>
      </c>
      <c r="G152" s="248" t="s">
        <v>1427</v>
      </c>
      <c r="H152" s="249">
        <v>1</v>
      </c>
      <c r="I152" s="250"/>
      <c r="J152" s="251">
        <f t="shared" si="0"/>
        <v>0</v>
      </c>
      <c r="K152" s="247" t="s">
        <v>22</v>
      </c>
      <c r="L152" s="252"/>
      <c r="M152" s="253" t="s">
        <v>22</v>
      </c>
      <c r="N152" s="254" t="s">
        <v>48</v>
      </c>
      <c r="O152" s="42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AR152" s="24" t="s">
        <v>2983</v>
      </c>
      <c r="AT152" s="24" t="s">
        <v>253</v>
      </c>
      <c r="AU152" s="24" t="s">
        <v>86</v>
      </c>
      <c r="AY152" s="24" t="s">
        <v>174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24" t="s">
        <v>24</v>
      </c>
      <c r="BK152" s="204">
        <f t="shared" si="9"/>
        <v>0</v>
      </c>
      <c r="BL152" s="24" t="s">
        <v>2983</v>
      </c>
      <c r="BM152" s="24" t="s">
        <v>4214</v>
      </c>
    </row>
    <row r="153" spans="2:65" s="1" customFormat="1" ht="57" customHeight="1">
      <c r="B153" s="41"/>
      <c r="C153" s="245" t="s">
        <v>457</v>
      </c>
      <c r="D153" s="245" t="s">
        <v>253</v>
      </c>
      <c r="E153" s="246" t="s">
        <v>4215</v>
      </c>
      <c r="F153" s="247" t="s">
        <v>4216</v>
      </c>
      <c r="G153" s="248" t="s">
        <v>1427</v>
      </c>
      <c r="H153" s="249">
        <v>2</v>
      </c>
      <c r="I153" s="250"/>
      <c r="J153" s="251">
        <f t="shared" si="0"/>
        <v>0</v>
      </c>
      <c r="K153" s="247" t="s">
        <v>22</v>
      </c>
      <c r="L153" s="252"/>
      <c r="M153" s="253" t="s">
        <v>22</v>
      </c>
      <c r="N153" s="254" t="s">
        <v>48</v>
      </c>
      <c r="O153" s="42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AR153" s="24" t="s">
        <v>2983</v>
      </c>
      <c r="AT153" s="24" t="s">
        <v>253</v>
      </c>
      <c r="AU153" s="24" t="s">
        <v>86</v>
      </c>
      <c r="AY153" s="24" t="s">
        <v>174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24" t="s">
        <v>24</v>
      </c>
      <c r="BK153" s="204">
        <f t="shared" si="9"/>
        <v>0</v>
      </c>
      <c r="BL153" s="24" t="s">
        <v>2983</v>
      </c>
      <c r="BM153" s="24" t="s">
        <v>4217</v>
      </c>
    </row>
    <row r="154" spans="2:65" s="1" customFormat="1" ht="40.5">
      <c r="B154" s="41"/>
      <c r="C154" s="63"/>
      <c r="D154" s="230" t="s">
        <v>237</v>
      </c>
      <c r="E154" s="63"/>
      <c r="F154" s="243" t="s">
        <v>4070</v>
      </c>
      <c r="G154" s="63"/>
      <c r="H154" s="63"/>
      <c r="I154" s="163"/>
      <c r="J154" s="63"/>
      <c r="K154" s="63"/>
      <c r="L154" s="61"/>
      <c r="M154" s="244"/>
      <c r="N154" s="42"/>
      <c r="O154" s="42"/>
      <c r="P154" s="42"/>
      <c r="Q154" s="42"/>
      <c r="R154" s="42"/>
      <c r="S154" s="42"/>
      <c r="T154" s="78"/>
      <c r="AT154" s="24" t="s">
        <v>237</v>
      </c>
      <c r="AU154" s="24" t="s">
        <v>86</v>
      </c>
    </row>
    <row r="155" spans="2:65" s="1" customFormat="1" ht="31.5" customHeight="1">
      <c r="B155" s="41"/>
      <c r="C155" s="245" t="s">
        <v>461</v>
      </c>
      <c r="D155" s="245" t="s">
        <v>253</v>
      </c>
      <c r="E155" s="246" t="s">
        <v>4218</v>
      </c>
      <c r="F155" s="247" t="s">
        <v>4219</v>
      </c>
      <c r="G155" s="248" t="s">
        <v>1427</v>
      </c>
      <c r="H155" s="249">
        <v>1</v>
      </c>
      <c r="I155" s="250"/>
      <c r="J155" s="251">
        <f t="shared" ref="J155:J162" si="10">ROUND(I155*H155,2)</f>
        <v>0</v>
      </c>
      <c r="K155" s="247" t="s">
        <v>22</v>
      </c>
      <c r="L155" s="252"/>
      <c r="M155" s="253" t="s">
        <v>22</v>
      </c>
      <c r="N155" s="254" t="s">
        <v>48</v>
      </c>
      <c r="O155" s="42"/>
      <c r="P155" s="202">
        <f t="shared" ref="P155:P162" si="11">O155*H155</f>
        <v>0</v>
      </c>
      <c r="Q155" s="202">
        <v>0</v>
      </c>
      <c r="R155" s="202">
        <f t="shared" ref="R155:R162" si="12">Q155*H155</f>
        <v>0</v>
      </c>
      <c r="S155" s="202">
        <v>0</v>
      </c>
      <c r="T155" s="203">
        <f t="shared" ref="T155:T162" si="13">S155*H155</f>
        <v>0</v>
      </c>
      <c r="AR155" s="24" t="s">
        <v>2983</v>
      </c>
      <c r="AT155" s="24" t="s">
        <v>253</v>
      </c>
      <c r="AU155" s="24" t="s">
        <v>86</v>
      </c>
      <c r="AY155" s="24" t="s">
        <v>174</v>
      </c>
      <c r="BE155" s="204">
        <f t="shared" ref="BE155:BE162" si="14">IF(N155="základní",J155,0)</f>
        <v>0</v>
      </c>
      <c r="BF155" s="204">
        <f t="shared" ref="BF155:BF162" si="15">IF(N155="snížená",J155,0)</f>
        <v>0</v>
      </c>
      <c r="BG155" s="204">
        <f t="shared" ref="BG155:BG162" si="16">IF(N155="zákl. přenesená",J155,0)</f>
        <v>0</v>
      </c>
      <c r="BH155" s="204">
        <f t="shared" ref="BH155:BH162" si="17">IF(N155="sníž. přenesená",J155,0)</f>
        <v>0</v>
      </c>
      <c r="BI155" s="204">
        <f t="shared" ref="BI155:BI162" si="18">IF(N155="nulová",J155,0)</f>
        <v>0</v>
      </c>
      <c r="BJ155" s="24" t="s">
        <v>24</v>
      </c>
      <c r="BK155" s="204">
        <f t="shared" ref="BK155:BK162" si="19">ROUND(I155*H155,2)</f>
        <v>0</v>
      </c>
      <c r="BL155" s="24" t="s">
        <v>2983</v>
      </c>
      <c r="BM155" s="24" t="s">
        <v>4220</v>
      </c>
    </row>
    <row r="156" spans="2:65" s="1" customFormat="1" ht="69.75" customHeight="1">
      <c r="B156" s="41"/>
      <c r="C156" s="245" t="s">
        <v>465</v>
      </c>
      <c r="D156" s="245" t="s">
        <v>253</v>
      </c>
      <c r="E156" s="246" t="s">
        <v>4221</v>
      </c>
      <c r="F156" s="247" t="s">
        <v>4222</v>
      </c>
      <c r="G156" s="248" t="s">
        <v>1427</v>
      </c>
      <c r="H156" s="249">
        <v>1</v>
      </c>
      <c r="I156" s="250"/>
      <c r="J156" s="251">
        <f t="shared" si="10"/>
        <v>0</v>
      </c>
      <c r="K156" s="247" t="s">
        <v>22</v>
      </c>
      <c r="L156" s="252"/>
      <c r="M156" s="253" t="s">
        <v>22</v>
      </c>
      <c r="N156" s="254" t="s">
        <v>48</v>
      </c>
      <c r="O156" s="42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AR156" s="24" t="s">
        <v>2983</v>
      </c>
      <c r="AT156" s="24" t="s">
        <v>253</v>
      </c>
      <c r="AU156" s="24" t="s">
        <v>86</v>
      </c>
      <c r="AY156" s="24" t="s">
        <v>174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24" t="s">
        <v>24</v>
      </c>
      <c r="BK156" s="204">
        <f t="shared" si="19"/>
        <v>0</v>
      </c>
      <c r="BL156" s="24" t="s">
        <v>2983</v>
      </c>
      <c r="BM156" s="24" t="s">
        <v>4223</v>
      </c>
    </row>
    <row r="157" spans="2:65" s="1" customFormat="1" ht="22.5" customHeight="1">
      <c r="B157" s="41"/>
      <c r="C157" s="245" t="s">
        <v>469</v>
      </c>
      <c r="D157" s="245" t="s">
        <v>253</v>
      </c>
      <c r="E157" s="246" t="s">
        <v>4224</v>
      </c>
      <c r="F157" s="247" t="s">
        <v>4225</v>
      </c>
      <c r="G157" s="248" t="s">
        <v>1427</v>
      </c>
      <c r="H157" s="249">
        <v>2</v>
      </c>
      <c r="I157" s="250"/>
      <c r="J157" s="251">
        <f t="shared" si="10"/>
        <v>0</v>
      </c>
      <c r="K157" s="247" t="s">
        <v>22</v>
      </c>
      <c r="L157" s="252"/>
      <c r="M157" s="253" t="s">
        <v>22</v>
      </c>
      <c r="N157" s="254" t="s">
        <v>48</v>
      </c>
      <c r="O157" s="42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AR157" s="24" t="s">
        <v>2983</v>
      </c>
      <c r="AT157" s="24" t="s">
        <v>253</v>
      </c>
      <c r="AU157" s="24" t="s">
        <v>86</v>
      </c>
      <c r="AY157" s="24" t="s">
        <v>174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24" t="s">
        <v>24</v>
      </c>
      <c r="BK157" s="204">
        <f t="shared" si="19"/>
        <v>0</v>
      </c>
      <c r="BL157" s="24" t="s">
        <v>2983</v>
      </c>
      <c r="BM157" s="24" t="s">
        <v>4226</v>
      </c>
    </row>
    <row r="158" spans="2:65" s="1" customFormat="1" ht="22.5" customHeight="1">
      <c r="B158" s="41"/>
      <c r="C158" s="245" t="s">
        <v>474</v>
      </c>
      <c r="D158" s="245" t="s">
        <v>253</v>
      </c>
      <c r="E158" s="246" t="s">
        <v>4227</v>
      </c>
      <c r="F158" s="247" t="s">
        <v>4228</v>
      </c>
      <c r="G158" s="248" t="s">
        <v>1427</v>
      </c>
      <c r="H158" s="249">
        <v>1</v>
      </c>
      <c r="I158" s="250"/>
      <c r="J158" s="251">
        <f t="shared" si="10"/>
        <v>0</v>
      </c>
      <c r="K158" s="247" t="s">
        <v>22</v>
      </c>
      <c r="L158" s="252"/>
      <c r="M158" s="253" t="s">
        <v>22</v>
      </c>
      <c r="N158" s="254" t="s">
        <v>48</v>
      </c>
      <c r="O158" s="42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AR158" s="24" t="s">
        <v>2983</v>
      </c>
      <c r="AT158" s="24" t="s">
        <v>253</v>
      </c>
      <c r="AU158" s="24" t="s">
        <v>86</v>
      </c>
      <c r="AY158" s="24" t="s">
        <v>174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24" t="s">
        <v>24</v>
      </c>
      <c r="BK158" s="204">
        <f t="shared" si="19"/>
        <v>0</v>
      </c>
      <c r="BL158" s="24" t="s">
        <v>2983</v>
      </c>
      <c r="BM158" s="24" t="s">
        <v>4229</v>
      </c>
    </row>
    <row r="159" spans="2:65" s="1" customFormat="1" ht="22.5" customHeight="1">
      <c r="B159" s="41"/>
      <c r="C159" s="245" t="s">
        <v>479</v>
      </c>
      <c r="D159" s="245" t="s">
        <v>253</v>
      </c>
      <c r="E159" s="246" t="s">
        <v>4230</v>
      </c>
      <c r="F159" s="247" t="s">
        <v>4231</v>
      </c>
      <c r="G159" s="248" t="s">
        <v>1427</v>
      </c>
      <c r="H159" s="249">
        <v>2</v>
      </c>
      <c r="I159" s="250"/>
      <c r="J159" s="251">
        <f t="shared" si="10"/>
        <v>0</v>
      </c>
      <c r="K159" s="247" t="s">
        <v>22</v>
      </c>
      <c r="L159" s="252"/>
      <c r="M159" s="253" t="s">
        <v>22</v>
      </c>
      <c r="N159" s="254" t="s">
        <v>48</v>
      </c>
      <c r="O159" s="42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AR159" s="24" t="s">
        <v>2983</v>
      </c>
      <c r="AT159" s="24" t="s">
        <v>253</v>
      </c>
      <c r="AU159" s="24" t="s">
        <v>86</v>
      </c>
      <c r="AY159" s="24" t="s">
        <v>174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24" t="s">
        <v>24</v>
      </c>
      <c r="BK159" s="204">
        <f t="shared" si="19"/>
        <v>0</v>
      </c>
      <c r="BL159" s="24" t="s">
        <v>2983</v>
      </c>
      <c r="BM159" s="24" t="s">
        <v>4232</v>
      </c>
    </row>
    <row r="160" spans="2:65" s="1" customFormat="1" ht="22.5" customHeight="1">
      <c r="B160" s="41"/>
      <c r="C160" s="245" t="s">
        <v>483</v>
      </c>
      <c r="D160" s="245" t="s">
        <v>253</v>
      </c>
      <c r="E160" s="246" t="s">
        <v>4233</v>
      </c>
      <c r="F160" s="247" t="s">
        <v>4234</v>
      </c>
      <c r="G160" s="248" t="s">
        <v>1427</v>
      </c>
      <c r="H160" s="249">
        <v>2</v>
      </c>
      <c r="I160" s="250"/>
      <c r="J160" s="251">
        <f t="shared" si="10"/>
        <v>0</v>
      </c>
      <c r="K160" s="247" t="s">
        <v>22</v>
      </c>
      <c r="L160" s="252"/>
      <c r="M160" s="253" t="s">
        <v>22</v>
      </c>
      <c r="N160" s="254" t="s">
        <v>48</v>
      </c>
      <c r="O160" s="42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AR160" s="24" t="s">
        <v>2983</v>
      </c>
      <c r="AT160" s="24" t="s">
        <v>253</v>
      </c>
      <c r="AU160" s="24" t="s">
        <v>86</v>
      </c>
      <c r="AY160" s="24" t="s">
        <v>174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24" t="s">
        <v>24</v>
      </c>
      <c r="BK160" s="204">
        <f t="shared" si="19"/>
        <v>0</v>
      </c>
      <c r="BL160" s="24" t="s">
        <v>2983</v>
      </c>
      <c r="BM160" s="24" t="s">
        <v>4235</v>
      </c>
    </row>
    <row r="161" spans="2:65" s="1" customFormat="1" ht="31.5" customHeight="1">
      <c r="B161" s="41"/>
      <c r="C161" s="245" t="s">
        <v>488</v>
      </c>
      <c r="D161" s="245" t="s">
        <v>253</v>
      </c>
      <c r="E161" s="246" t="s">
        <v>4236</v>
      </c>
      <c r="F161" s="247" t="s">
        <v>4237</v>
      </c>
      <c r="G161" s="248" t="s">
        <v>1427</v>
      </c>
      <c r="H161" s="249">
        <v>2</v>
      </c>
      <c r="I161" s="250"/>
      <c r="J161" s="251">
        <f t="shared" si="10"/>
        <v>0</v>
      </c>
      <c r="K161" s="247" t="s">
        <v>22</v>
      </c>
      <c r="L161" s="252"/>
      <c r="M161" s="253" t="s">
        <v>22</v>
      </c>
      <c r="N161" s="254" t="s">
        <v>48</v>
      </c>
      <c r="O161" s="42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AR161" s="24" t="s">
        <v>2983</v>
      </c>
      <c r="AT161" s="24" t="s">
        <v>253</v>
      </c>
      <c r="AU161" s="24" t="s">
        <v>86</v>
      </c>
      <c r="AY161" s="24" t="s">
        <v>174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24" t="s">
        <v>24</v>
      </c>
      <c r="BK161" s="204">
        <f t="shared" si="19"/>
        <v>0</v>
      </c>
      <c r="BL161" s="24" t="s">
        <v>2983</v>
      </c>
      <c r="BM161" s="24" t="s">
        <v>4238</v>
      </c>
    </row>
    <row r="162" spans="2:65" s="1" customFormat="1" ht="22.5" customHeight="1">
      <c r="B162" s="41"/>
      <c r="C162" s="245" t="s">
        <v>501</v>
      </c>
      <c r="D162" s="245" t="s">
        <v>253</v>
      </c>
      <c r="E162" s="246" t="s">
        <v>4239</v>
      </c>
      <c r="F162" s="247" t="s">
        <v>4240</v>
      </c>
      <c r="G162" s="248" t="s">
        <v>1427</v>
      </c>
      <c r="H162" s="249">
        <v>2</v>
      </c>
      <c r="I162" s="250"/>
      <c r="J162" s="251">
        <f t="shared" si="10"/>
        <v>0</v>
      </c>
      <c r="K162" s="247" t="s">
        <v>22</v>
      </c>
      <c r="L162" s="252"/>
      <c r="M162" s="253" t="s">
        <v>22</v>
      </c>
      <c r="N162" s="254" t="s">
        <v>48</v>
      </c>
      <c r="O162" s="42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AR162" s="24" t="s">
        <v>2983</v>
      </c>
      <c r="AT162" s="24" t="s">
        <v>253</v>
      </c>
      <c r="AU162" s="24" t="s">
        <v>86</v>
      </c>
      <c r="AY162" s="24" t="s">
        <v>174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24" t="s">
        <v>24</v>
      </c>
      <c r="BK162" s="204">
        <f t="shared" si="19"/>
        <v>0</v>
      </c>
      <c r="BL162" s="24" t="s">
        <v>2983</v>
      </c>
      <c r="BM162" s="24" t="s">
        <v>4241</v>
      </c>
    </row>
    <row r="163" spans="2:65" s="10" customFormat="1" ht="29.85" customHeight="1">
      <c r="B163" s="176"/>
      <c r="C163" s="177"/>
      <c r="D163" s="190" t="s">
        <v>76</v>
      </c>
      <c r="E163" s="191" t="s">
        <v>4242</v>
      </c>
      <c r="F163" s="191" t="s">
        <v>4243</v>
      </c>
      <c r="G163" s="177"/>
      <c r="H163" s="177"/>
      <c r="I163" s="180"/>
      <c r="J163" s="192">
        <f>BK163</f>
        <v>0</v>
      </c>
      <c r="K163" s="177"/>
      <c r="L163" s="182"/>
      <c r="M163" s="183"/>
      <c r="N163" s="184"/>
      <c r="O163" s="184"/>
      <c r="P163" s="185">
        <f>SUM(P164:P178)</f>
        <v>0</v>
      </c>
      <c r="Q163" s="184"/>
      <c r="R163" s="185">
        <f>SUM(R164:R178)</f>
        <v>0</v>
      </c>
      <c r="S163" s="184"/>
      <c r="T163" s="186">
        <f>SUM(T164:T178)</f>
        <v>0</v>
      </c>
      <c r="AR163" s="187" t="s">
        <v>181</v>
      </c>
      <c r="AT163" s="188" t="s">
        <v>76</v>
      </c>
      <c r="AU163" s="188" t="s">
        <v>24</v>
      </c>
      <c r="AY163" s="187" t="s">
        <v>174</v>
      </c>
      <c r="BK163" s="189">
        <f>SUM(BK164:BK178)</f>
        <v>0</v>
      </c>
    </row>
    <row r="164" spans="2:65" s="1" customFormat="1" ht="22.5" customHeight="1">
      <c r="B164" s="41"/>
      <c r="C164" s="245" t="s">
        <v>507</v>
      </c>
      <c r="D164" s="245" t="s">
        <v>253</v>
      </c>
      <c r="E164" s="246" t="s">
        <v>4244</v>
      </c>
      <c r="F164" s="247" t="s">
        <v>4245</v>
      </c>
      <c r="G164" s="248" t="s">
        <v>1427</v>
      </c>
      <c r="H164" s="249">
        <v>1</v>
      </c>
      <c r="I164" s="250"/>
      <c r="J164" s="251">
        <f t="shared" ref="J164:J178" si="20">ROUND(I164*H164,2)</f>
        <v>0</v>
      </c>
      <c r="K164" s="247" t="s">
        <v>22</v>
      </c>
      <c r="L164" s="252"/>
      <c r="M164" s="253" t="s">
        <v>22</v>
      </c>
      <c r="N164" s="254" t="s">
        <v>48</v>
      </c>
      <c r="O164" s="42"/>
      <c r="P164" s="202">
        <f t="shared" ref="P164:P178" si="21">O164*H164</f>
        <v>0</v>
      </c>
      <c r="Q164" s="202">
        <v>0</v>
      </c>
      <c r="R164" s="202">
        <f t="shared" ref="R164:R178" si="22">Q164*H164</f>
        <v>0</v>
      </c>
      <c r="S164" s="202">
        <v>0</v>
      </c>
      <c r="T164" s="203">
        <f t="shared" ref="T164:T178" si="23">S164*H164</f>
        <v>0</v>
      </c>
      <c r="AR164" s="24" t="s">
        <v>2983</v>
      </c>
      <c r="AT164" s="24" t="s">
        <v>253</v>
      </c>
      <c r="AU164" s="24" t="s">
        <v>86</v>
      </c>
      <c r="AY164" s="24" t="s">
        <v>174</v>
      </c>
      <c r="BE164" s="204">
        <f t="shared" ref="BE164:BE178" si="24">IF(N164="základní",J164,0)</f>
        <v>0</v>
      </c>
      <c r="BF164" s="204">
        <f t="shared" ref="BF164:BF178" si="25">IF(N164="snížená",J164,0)</f>
        <v>0</v>
      </c>
      <c r="BG164" s="204">
        <f t="shared" ref="BG164:BG178" si="26">IF(N164="zákl. přenesená",J164,0)</f>
        <v>0</v>
      </c>
      <c r="BH164" s="204">
        <f t="shared" ref="BH164:BH178" si="27">IF(N164="sníž. přenesená",J164,0)</f>
        <v>0</v>
      </c>
      <c r="BI164" s="204">
        <f t="shared" ref="BI164:BI178" si="28">IF(N164="nulová",J164,0)</f>
        <v>0</v>
      </c>
      <c r="BJ164" s="24" t="s">
        <v>24</v>
      </c>
      <c r="BK164" s="204">
        <f t="shared" ref="BK164:BK178" si="29">ROUND(I164*H164,2)</f>
        <v>0</v>
      </c>
      <c r="BL164" s="24" t="s">
        <v>2983</v>
      </c>
      <c r="BM164" s="24" t="s">
        <v>4246</v>
      </c>
    </row>
    <row r="165" spans="2:65" s="1" customFormat="1" ht="22.5" customHeight="1">
      <c r="B165" s="41"/>
      <c r="C165" s="245" t="s">
        <v>512</v>
      </c>
      <c r="D165" s="245" t="s">
        <v>253</v>
      </c>
      <c r="E165" s="246" t="s">
        <v>4247</v>
      </c>
      <c r="F165" s="247" t="s">
        <v>4248</v>
      </c>
      <c r="G165" s="248" t="s">
        <v>1427</v>
      </c>
      <c r="H165" s="249">
        <v>1</v>
      </c>
      <c r="I165" s="250"/>
      <c r="J165" s="251">
        <f t="shared" si="20"/>
        <v>0</v>
      </c>
      <c r="K165" s="247" t="s">
        <v>22</v>
      </c>
      <c r="L165" s="252"/>
      <c r="M165" s="253" t="s">
        <v>22</v>
      </c>
      <c r="N165" s="254" t="s">
        <v>48</v>
      </c>
      <c r="O165" s="42"/>
      <c r="P165" s="202">
        <f t="shared" si="21"/>
        <v>0</v>
      </c>
      <c r="Q165" s="202">
        <v>0</v>
      </c>
      <c r="R165" s="202">
        <f t="shared" si="22"/>
        <v>0</v>
      </c>
      <c r="S165" s="202">
        <v>0</v>
      </c>
      <c r="T165" s="203">
        <f t="shared" si="23"/>
        <v>0</v>
      </c>
      <c r="AR165" s="24" t="s">
        <v>2983</v>
      </c>
      <c r="AT165" s="24" t="s">
        <v>253</v>
      </c>
      <c r="AU165" s="24" t="s">
        <v>86</v>
      </c>
      <c r="AY165" s="24" t="s">
        <v>174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24" t="s">
        <v>24</v>
      </c>
      <c r="BK165" s="204">
        <f t="shared" si="29"/>
        <v>0</v>
      </c>
      <c r="BL165" s="24" t="s">
        <v>2983</v>
      </c>
      <c r="BM165" s="24" t="s">
        <v>4249</v>
      </c>
    </row>
    <row r="166" spans="2:65" s="1" customFormat="1" ht="44.25" customHeight="1">
      <c r="B166" s="41"/>
      <c r="C166" s="245" t="s">
        <v>516</v>
      </c>
      <c r="D166" s="245" t="s">
        <v>253</v>
      </c>
      <c r="E166" s="246" t="s">
        <v>4250</v>
      </c>
      <c r="F166" s="247" t="s">
        <v>4251</v>
      </c>
      <c r="G166" s="248" t="s">
        <v>1427</v>
      </c>
      <c r="H166" s="249">
        <v>1</v>
      </c>
      <c r="I166" s="250"/>
      <c r="J166" s="251">
        <f t="shared" si="20"/>
        <v>0</v>
      </c>
      <c r="K166" s="247" t="s">
        <v>22</v>
      </c>
      <c r="L166" s="252"/>
      <c r="M166" s="253" t="s">
        <v>22</v>
      </c>
      <c r="N166" s="254" t="s">
        <v>48</v>
      </c>
      <c r="O166" s="42"/>
      <c r="P166" s="202">
        <f t="shared" si="21"/>
        <v>0</v>
      </c>
      <c r="Q166" s="202">
        <v>0</v>
      </c>
      <c r="R166" s="202">
        <f t="shared" si="22"/>
        <v>0</v>
      </c>
      <c r="S166" s="202">
        <v>0</v>
      </c>
      <c r="T166" s="203">
        <f t="shared" si="23"/>
        <v>0</v>
      </c>
      <c r="AR166" s="24" t="s">
        <v>2983</v>
      </c>
      <c r="AT166" s="24" t="s">
        <v>253</v>
      </c>
      <c r="AU166" s="24" t="s">
        <v>86</v>
      </c>
      <c r="AY166" s="24" t="s">
        <v>174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24" t="s">
        <v>24</v>
      </c>
      <c r="BK166" s="204">
        <f t="shared" si="29"/>
        <v>0</v>
      </c>
      <c r="BL166" s="24" t="s">
        <v>2983</v>
      </c>
      <c r="BM166" s="24" t="s">
        <v>4252</v>
      </c>
    </row>
    <row r="167" spans="2:65" s="1" customFormat="1" ht="22.5" customHeight="1">
      <c r="B167" s="41"/>
      <c r="C167" s="245" t="s">
        <v>521</v>
      </c>
      <c r="D167" s="245" t="s">
        <v>253</v>
      </c>
      <c r="E167" s="246" t="s">
        <v>4253</v>
      </c>
      <c r="F167" s="247" t="s">
        <v>4254</v>
      </c>
      <c r="G167" s="248" t="s">
        <v>4255</v>
      </c>
      <c r="H167" s="249">
        <v>1</v>
      </c>
      <c r="I167" s="250"/>
      <c r="J167" s="251">
        <f t="shared" si="20"/>
        <v>0</v>
      </c>
      <c r="K167" s="247" t="s">
        <v>22</v>
      </c>
      <c r="L167" s="252"/>
      <c r="M167" s="253" t="s">
        <v>22</v>
      </c>
      <c r="N167" s="254" t="s">
        <v>48</v>
      </c>
      <c r="O167" s="42"/>
      <c r="P167" s="202">
        <f t="shared" si="21"/>
        <v>0</v>
      </c>
      <c r="Q167" s="202">
        <v>0</v>
      </c>
      <c r="R167" s="202">
        <f t="shared" si="22"/>
        <v>0</v>
      </c>
      <c r="S167" s="202">
        <v>0</v>
      </c>
      <c r="T167" s="203">
        <f t="shared" si="23"/>
        <v>0</v>
      </c>
      <c r="AR167" s="24" t="s">
        <v>2983</v>
      </c>
      <c r="AT167" s="24" t="s">
        <v>253</v>
      </c>
      <c r="AU167" s="24" t="s">
        <v>86</v>
      </c>
      <c r="AY167" s="24" t="s">
        <v>174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24" t="s">
        <v>24</v>
      </c>
      <c r="BK167" s="204">
        <f t="shared" si="29"/>
        <v>0</v>
      </c>
      <c r="BL167" s="24" t="s">
        <v>2983</v>
      </c>
      <c r="BM167" s="24" t="s">
        <v>4256</v>
      </c>
    </row>
    <row r="168" spans="2:65" s="1" customFormat="1" ht="31.5" customHeight="1">
      <c r="B168" s="41"/>
      <c r="C168" s="245" t="s">
        <v>525</v>
      </c>
      <c r="D168" s="245" t="s">
        <v>253</v>
      </c>
      <c r="E168" s="246" t="s">
        <v>4257</v>
      </c>
      <c r="F168" s="247" t="s">
        <v>4258</v>
      </c>
      <c r="G168" s="248" t="s">
        <v>1427</v>
      </c>
      <c r="H168" s="249">
        <v>1</v>
      </c>
      <c r="I168" s="250"/>
      <c r="J168" s="251">
        <f t="shared" si="20"/>
        <v>0</v>
      </c>
      <c r="K168" s="247" t="s">
        <v>22</v>
      </c>
      <c r="L168" s="252"/>
      <c r="M168" s="253" t="s">
        <v>22</v>
      </c>
      <c r="N168" s="254" t="s">
        <v>48</v>
      </c>
      <c r="O168" s="42"/>
      <c r="P168" s="202">
        <f t="shared" si="21"/>
        <v>0</v>
      </c>
      <c r="Q168" s="202">
        <v>0</v>
      </c>
      <c r="R168" s="202">
        <f t="shared" si="22"/>
        <v>0</v>
      </c>
      <c r="S168" s="202">
        <v>0</v>
      </c>
      <c r="T168" s="203">
        <f t="shared" si="23"/>
        <v>0</v>
      </c>
      <c r="AR168" s="24" t="s">
        <v>2983</v>
      </c>
      <c r="AT168" s="24" t="s">
        <v>253</v>
      </c>
      <c r="AU168" s="24" t="s">
        <v>86</v>
      </c>
      <c r="AY168" s="24" t="s">
        <v>174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24" t="s">
        <v>24</v>
      </c>
      <c r="BK168" s="204">
        <f t="shared" si="29"/>
        <v>0</v>
      </c>
      <c r="BL168" s="24" t="s">
        <v>2983</v>
      </c>
      <c r="BM168" s="24" t="s">
        <v>4259</v>
      </c>
    </row>
    <row r="169" spans="2:65" s="1" customFormat="1" ht="22.5" customHeight="1">
      <c r="B169" s="41"/>
      <c r="C169" s="245" t="s">
        <v>529</v>
      </c>
      <c r="D169" s="245" t="s">
        <v>253</v>
      </c>
      <c r="E169" s="246" t="s">
        <v>4260</v>
      </c>
      <c r="F169" s="247" t="s">
        <v>4148</v>
      </c>
      <c r="G169" s="248" t="s">
        <v>1427</v>
      </c>
      <c r="H169" s="249">
        <v>1</v>
      </c>
      <c r="I169" s="250"/>
      <c r="J169" s="251">
        <f t="shared" si="20"/>
        <v>0</v>
      </c>
      <c r="K169" s="247" t="s">
        <v>22</v>
      </c>
      <c r="L169" s="252"/>
      <c r="M169" s="253" t="s">
        <v>22</v>
      </c>
      <c r="N169" s="254" t="s">
        <v>48</v>
      </c>
      <c r="O169" s="42"/>
      <c r="P169" s="202">
        <f t="shared" si="21"/>
        <v>0</v>
      </c>
      <c r="Q169" s="202">
        <v>0</v>
      </c>
      <c r="R169" s="202">
        <f t="shared" si="22"/>
        <v>0</v>
      </c>
      <c r="S169" s="202">
        <v>0</v>
      </c>
      <c r="T169" s="203">
        <f t="shared" si="23"/>
        <v>0</v>
      </c>
      <c r="AR169" s="24" t="s">
        <v>2983</v>
      </c>
      <c r="AT169" s="24" t="s">
        <v>253</v>
      </c>
      <c r="AU169" s="24" t="s">
        <v>86</v>
      </c>
      <c r="AY169" s="24" t="s">
        <v>174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24" t="s">
        <v>24</v>
      </c>
      <c r="BK169" s="204">
        <f t="shared" si="29"/>
        <v>0</v>
      </c>
      <c r="BL169" s="24" t="s">
        <v>2983</v>
      </c>
      <c r="BM169" s="24" t="s">
        <v>4261</v>
      </c>
    </row>
    <row r="170" spans="2:65" s="1" customFormat="1" ht="22.5" customHeight="1">
      <c r="B170" s="41"/>
      <c r="C170" s="245" t="s">
        <v>539</v>
      </c>
      <c r="D170" s="245" t="s">
        <v>253</v>
      </c>
      <c r="E170" s="246" t="s">
        <v>4262</v>
      </c>
      <c r="F170" s="247" t="s">
        <v>4234</v>
      </c>
      <c r="G170" s="248" t="s">
        <v>1427</v>
      </c>
      <c r="H170" s="249">
        <v>1</v>
      </c>
      <c r="I170" s="250"/>
      <c r="J170" s="251">
        <f t="shared" si="20"/>
        <v>0</v>
      </c>
      <c r="K170" s="247" t="s">
        <v>22</v>
      </c>
      <c r="L170" s="252"/>
      <c r="M170" s="253" t="s">
        <v>22</v>
      </c>
      <c r="N170" s="254" t="s">
        <v>48</v>
      </c>
      <c r="O170" s="42"/>
      <c r="P170" s="202">
        <f t="shared" si="21"/>
        <v>0</v>
      </c>
      <c r="Q170" s="202">
        <v>0</v>
      </c>
      <c r="R170" s="202">
        <f t="shared" si="22"/>
        <v>0</v>
      </c>
      <c r="S170" s="202">
        <v>0</v>
      </c>
      <c r="T170" s="203">
        <f t="shared" si="23"/>
        <v>0</v>
      </c>
      <c r="AR170" s="24" t="s">
        <v>2983</v>
      </c>
      <c r="AT170" s="24" t="s">
        <v>253</v>
      </c>
      <c r="AU170" s="24" t="s">
        <v>86</v>
      </c>
      <c r="AY170" s="24" t="s">
        <v>174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24" t="s">
        <v>24</v>
      </c>
      <c r="BK170" s="204">
        <f t="shared" si="29"/>
        <v>0</v>
      </c>
      <c r="BL170" s="24" t="s">
        <v>2983</v>
      </c>
      <c r="BM170" s="24" t="s">
        <v>4263</v>
      </c>
    </row>
    <row r="171" spans="2:65" s="1" customFormat="1" ht="22.5" customHeight="1">
      <c r="B171" s="41"/>
      <c r="C171" s="245" t="s">
        <v>548</v>
      </c>
      <c r="D171" s="245" t="s">
        <v>253</v>
      </c>
      <c r="E171" s="246" t="s">
        <v>4264</v>
      </c>
      <c r="F171" s="247" t="s">
        <v>4248</v>
      </c>
      <c r="G171" s="248" t="s">
        <v>1427</v>
      </c>
      <c r="H171" s="249">
        <v>1</v>
      </c>
      <c r="I171" s="250"/>
      <c r="J171" s="251">
        <f t="shared" si="20"/>
        <v>0</v>
      </c>
      <c r="K171" s="247" t="s">
        <v>22</v>
      </c>
      <c r="L171" s="252"/>
      <c r="M171" s="253" t="s">
        <v>22</v>
      </c>
      <c r="N171" s="254" t="s">
        <v>48</v>
      </c>
      <c r="O171" s="42"/>
      <c r="P171" s="202">
        <f t="shared" si="21"/>
        <v>0</v>
      </c>
      <c r="Q171" s="202">
        <v>0</v>
      </c>
      <c r="R171" s="202">
        <f t="shared" si="22"/>
        <v>0</v>
      </c>
      <c r="S171" s="202">
        <v>0</v>
      </c>
      <c r="T171" s="203">
        <f t="shared" si="23"/>
        <v>0</v>
      </c>
      <c r="AR171" s="24" t="s">
        <v>2983</v>
      </c>
      <c r="AT171" s="24" t="s">
        <v>253</v>
      </c>
      <c r="AU171" s="24" t="s">
        <v>86</v>
      </c>
      <c r="AY171" s="24" t="s">
        <v>174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24" t="s">
        <v>24</v>
      </c>
      <c r="BK171" s="204">
        <f t="shared" si="29"/>
        <v>0</v>
      </c>
      <c r="BL171" s="24" t="s">
        <v>2983</v>
      </c>
      <c r="BM171" s="24" t="s">
        <v>4265</v>
      </c>
    </row>
    <row r="172" spans="2:65" s="1" customFormat="1" ht="22.5" customHeight="1">
      <c r="B172" s="41"/>
      <c r="C172" s="245" t="s">
        <v>562</v>
      </c>
      <c r="D172" s="245" t="s">
        <v>253</v>
      </c>
      <c r="E172" s="246" t="s">
        <v>4266</v>
      </c>
      <c r="F172" s="247" t="s">
        <v>4267</v>
      </c>
      <c r="G172" s="248" t="s">
        <v>1427</v>
      </c>
      <c r="H172" s="249">
        <v>1</v>
      </c>
      <c r="I172" s="250"/>
      <c r="J172" s="251">
        <f t="shared" si="20"/>
        <v>0</v>
      </c>
      <c r="K172" s="247" t="s">
        <v>22</v>
      </c>
      <c r="L172" s="252"/>
      <c r="M172" s="253" t="s">
        <v>22</v>
      </c>
      <c r="N172" s="254" t="s">
        <v>48</v>
      </c>
      <c r="O172" s="42"/>
      <c r="P172" s="202">
        <f t="shared" si="21"/>
        <v>0</v>
      </c>
      <c r="Q172" s="202">
        <v>0</v>
      </c>
      <c r="R172" s="202">
        <f t="shared" si="22"/>
        <v>0</v>
      </c>
      <c r="S172" s="202">
        <v>0</v>
      </c>
      <c r="T172" s="203">
        <f t="shared" si="23"/>
        <v>0</v>
      </c>
      <c r="AR172" s="24" t="s">
        <v>2983</v>
      </c>
      <c r="AT172" s="24" t="s">
        <v>253</v>
      </c>
      <c r="AU172" s="24" t="s">
        <v>86</v>
      </c>
      <c r="AY172" s="24" t="s">
        <v>174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24" t="s">
        <v>24</v>
      </c>
      <c r="BK172" s="204">
        <f t="shared" si="29"/>
        <v>0</v>
      </c>
      <c r="BL172" s="24" t="s">
        <v>2983</v>
      </c>
      <c r="BM172" s="24" t="s">
        <v>4268</v>
      </c>
    </row>
    <row r="173" spans="2:65" s="1" customFormat="1" ht="22.5" customHeight="1">
      <c r="B173" s="41"/>
      <c r="C173" s="245" t="s">
        <v>569</v>
      </c>
      <c r="D173" s="245" t="s">
        <v>253</v>
      </c>
      <c r="E173" s="246" t="s">
        <v>4269</v>
      </c>
      <c r="F173" s="247" t="s">
        <v>4270</v>
      </c>
      <c r="G173" s="248" t="s">
        <v>1427</v>
      </c>
      <c r="H173" s="249">
        <v>1</v>
      </c>
      <c r="I173" s="250"/>
      <c r="J173" s="251">
        <f t="shared" si="20"/>
        <v>0</v>
      </c>
      <c r="K173" s="247" t="s">
        <v>22</v>
      </c>
      <c r="L173" s="252"/>
      <c r="M173" s="253" t="s">
        <v>22</v>
      </c>
      <c r="N173" s="254" t="s">
        <v>48</v>
      </c>
      <c r="O173" s="42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AR173" s="24" t="s">
        <v>2983</v>
      </c>
      <c r="AT173" s="24" t="s">
        <v>253</v>
      </c>
      <c r="AU173" s="24" t="s">
        <v>86</v>
      </c>
      <c r="AY173" s="24" t="s">
        <v>174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24" t="s">
        <v>24</v>
      </c>
      <c r="BK173" s="204">
        <f t="shared" si="29"/>
        <v>0</v>
      </c>
      <c r="BL173" s="24" t="s">
        <v>2983</v>
      </c>
      <c r="BM173" s="24" t="s">
        <v>4271</v>
      </c>
    </row>
    <row r="174" spans="2:65" s="1" customFormat="1" ht="22.5" customHeight="1">
      <c r="B174" s="41"/>
      <c r="C174" s="245" t="s">
        <v>575</v>
      </c>
      <c r="D174" s="245" t="s">
        <v>253</v>
      </c>
      <c r="E174" s="246" t="s">
        <v>4272</v>
      </c>
      <c r="F174" s="247" t="s">
        <v>4273</v>
      </c>
      <c r="G174" s="248" t="s">
        <v>1427</v>
      </c>
      <c r="H174" s="249">
        <v>1</v>
      </c>
      <c r="I174" s="250"/>
      <c r="J174" s="251">
        <f t="shared" si="20"/>
        <v>0</v>
      </c>
      <c r="K174" s="247" t="s">
        <v>22</v>
      </c>
      <c r="L174" s="252"/>
      <c r="M174" s="253" t="s">
        <v>22</v>
      </c>
      <c r="N174" s="254" t="s">
        <v>48</v>
      </c>
      <c r="O174" s="42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AR174" s="24" t="s">
        <v>2983</v>
      </c>
      <c r="AT174" s="24" t="s">
        <v>253</v>
      </c>
      <c r="AU174" s="24" t="s">
        <v>86</v>
      </c>
      <c r="AY174" s="24" t="s">
        <v>174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24" t="s">
        <v>24</v>
      </c>
      <c r="BK174" s="204">
        <f t="shared" si="29"/>
        <v>0</v>
      </c>
      <c r="BL174" s="24" t="s">
        <v>2983</v>
      </c>
      <c r="BM174" s="24" t="s">
        <v>4274</v>
      </c>
    </row>
    <row r="175" spans="2:65" s="1" customFormat="1" ht="22.5" customHeight="1">
      <c r="B175" s="41"/>
      <c r="C175" s="245" t="s">
        <v>582</v>
      </c>
      <c r="D175" s="245" t="s">
        <v>253</v>
      </c>
      <c r="E175" s="246" t="s">
        <v>4275</v>
      </c>
      <c r="F175" s="247" t="s">
        <v>4276</v>
      </c>
      <c r="G175" s="248" t="s">
        <v>1427</v>
      </c>
      <c r="H175" s="249">
        <v>1</v>
      </c>
      <c r="I175" s="250"/>
      <c r="J175" s="251">
        <f t="shared" si="20"/>
        <v>0</v>
      </c>
      <c r="K175" s="247" t="s">
        <v>22</v>
      </c>
      <c r="L175" s="252"/>
      <c r="M175" s="253" t="s">
        <v>22</v>
      </c>
      <c r="N175" s="254" t="s">
        <v>48</v>
      </c>
      <c r="O175" s="42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AR175" s="24" t="s">
        <v>2983</v>
      </c>
      <c r="AT175" s="24" t="s">
        <v>253</v>
      </c>
      <c r="AU175" s="24" t="s">
        <v>86</v>
      </c>
      <c r="AY175" s="24" t="s">
        <v>174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24" t="s">
        <v>24</v>
      </c>
      <c r="BK175" s="204">
        <f t="shared" si="29"/>
        <v>0</v>
      </c>
      <c r="BL175" s="24" t="s">
        <v>2983</v>
      </c>
      <c r="BM175" s="24" t="s">
        <v>4277</v>
      </c>
    </row>
    <row r="176" spans="2:65" s="1" customFormat="1" ht="22.5" customHeight="1">
      <c r="B176" s="41"/>
      <c r="C176" s="245" t="s">
        <v>590</v>
      </c>
      <c r="D176" s="245" t="s">
        <v>253</v>
      </c>
      <c r="E176" s="246" t="s">
        <v>4278</v>
      </c>
      <c r="F176" s="247" t="s">
        <v>4279</v>
      </c>
      <c r="G176" s="248" t="s">
        <v>1427</v>
      </c>
      <c r="H176" s="249">
        <v>2</v>
      </c>
      <c r="I176" s="250"/>
      <c r="J176" s="251">
        <f t="shared" si="20"/>
        <v>0</v>
      </c>
      <c r="K176" s="247" t="s">
        <v>22</v>
      </c>
      <c r="L176" s="252"/>
      <c r="M176" s="253" t="s">
        <v>22</v>
      </c>
      <c r="N176" s="254" t="s">
        <v>48</v>
      </c>
      <c r="O176" s="42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AR176" s="24" t="s">
        <v>2983</v>
      </c>
      <c r="AT176" s="24" t="s">
        <v>253</v>
      </c>
      <c r="AU176" s="24" t="s">
        <v>86</v>
      </c>
      <c r="AY176" s="24" t="s">
        <v>174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24" t="s">
        <v>24</v>
      </c>
      <c r="BK176" s="204">
        <f t="shared" si="29"/>
        <v>0</v>
      </c>
      <c r="BL176" s="24" t="s">
        <v>2983</v>
      </c>
      <c r="BM176" s="24" t="s">
        <v>4280</v>
      </c>
    </row>
    <row r="177" spans="2:65" s="1" customFormat="1" ht="31.5" customHeight="1">
      <c r="B177" s="41"/>
      <c r="C177" s="245" t="s">
        <v>598</v>
      </c>
      <c r="D177" s="245" t="s">
        <v>253</v>
      </c>
      <c r="E177" s="246" t="s">
        <v>4281</v>
      </c>
      <c r="F177" s="247" t="s">
        <v>4282</v>
      </c>
      <c r="G177" s="248" t="s">
        <v>551</v>
      </c>
      <c r="H177" s="249">
        <v>3.1</v>
      </c>
      <c r="I177" s="250"/>
      <c r="J177" s="251">
        <f t="shared" si="20"/>
        <v>0</v>
      </c>
      <c r="K177" s="247" t="s">
        <v>22</v>
      </c>
      <c r="L177" s="252"/>
      <c r="M177" s="253" t="s">
        <v>22</v>
      </c>
      <c r="N177" s="254" t="s">
        <v>48</v>
      </c>
      <c r="O177" s="42"/>
      <c r="P177" s="202">
        <f t="shared" si="21"/>
        <v>0</v>
      </c>
      <c r="Q177" s="202">
        <v>0</v>
      </c>
      <c r="R177" s="202">
        <f t="shared" si="22"/>
        <v>0</v>
      </c>
      <c r="S177" s="202">
        <v>0</v>
      </c>
      <c r="T177" s="203">
        <f t="shared" si="23"/>
        <v>0</v>
      </c>
      <c r="AR177" s="24" t="s">
        <v>2983</v>
      </c>
      <c r="AT177" s="24" t="s">
        <v>253</v>
      </c>
      <c r="AU177" s="24" t="s">
        <v>86</v>
      </c>
      <c r="AY177" s="24" t="s">
        <v>174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24" t="s">
        <v>24</v>
      </c>
      <c r="BK177" s="204">
        <f t="shared" si="29"/>
        <v>0</v>
      </c>
      <c r="BL177" s="24" t="s">
        <v>2983</v>
      </c>
      <c r="BM177" s="24" t="s">
        <v>4283</v>
      </c>
    </row>
    <row r="178" spans="2:65" s="1" customFormat="1" ht="22.5" customHeight="1">
      <c r="B178" s="41"/>
      <c r="C178" s="245" t="s">
        <v>602</v>
      </c>
      <c r="D178" s="245" t="s">
        <v>253</v>
      </c>
      <c r="E178" s="246" t="s">
        <v>4284</v>
      </c>
      <c r="F178" s="247" t="s">
        <v>4285</v>
      </c>
      <c r="G178" s="248" t="s">
        <v>551</v>
      </c>
      <c r="H178" s="249">
        <v>2.4</v>
      </c>
      <c r="I178" s="250"/>
      <c r="J178" s="251">
        <f t="shared" si="20"/>
        <v>0</v>
      </c>
      <c r="K178" s="247" t="s">
        <v>22</v>
      </c>
      <c r="L178" s="252"/>
      <c r="M178" s="253" t="s">
        <v>22</v>
      </c>
      <c r="N178" s="254" t="s">
        <v>48</v>
      </c>
      <c r="O178" s="42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AR178" s="24" t="s">
        <v>2983</v>
      </c>
      <c r="AT178" s="24" t="s">
        <v>253</v>
      </c>
      <c r="AU178" s="24" t="s">
        <v>86</v>
      </c>
      <c r="AY178" s="24" t="s">
        <v>174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24" t="s">
        <v>24</v>
      </c>
      <c r="BK178" s="204">
        <f t="shared" si="29"/>
        <v>0</v>
      </c>
      <c r="BL178" s="24" t="s">
        <v>2983</v>
      </c>
      <c r="BM178" s="24" t="s">
        <v>4286</v>
      </c>
    </row>
    <row r="179" spans="2:65" s="10" customFormat="1" ht="29.85" customHeight="1">
      <c r="B179" s="176"/>
      <c r="C179" s="177"/>
      <c r="D179" s="190" t="s">
        <v>76</v>
      </c>
      <c r="E179" s="191" t="s">
        <v>4287</v>
      </c>
      <c r="F179" s="191" t="s">
        <v>4288</v>
      </c>
      <c r="G179" s="177"/>
      <c r="H179" s="177"/>
      <c r="I179" s="180"/>
      <c r="J179" s="192">
        <f>BK179</f>
        <v>0</v>
      </c>
      <c r="K179" s="177"/>
      <c r="L179" s="182"/>
      <c r="M179" s="183"/>
      <c r="N179" s="184"/>
      <c r="O179" s="184"/>
      <c r="P179" s="185">
        <f>SUM(P180:P197)</f>
        <v>0</v>
      </c>
      <c r="Q179" s="184"/>
      <c r="R179" s="185">
        <f>SUM(R180:R197)</f>
        <v>0</v>
      </c>
      <c r="S179" s="184"/>
      <c r="T179" s="186">
        <f>SUM(T180:T197)</f>
        <v>0</v>
      </c>
      <c r="AR179" s="187" t="s">
        <v>181</v>
      </c>
      <c r="AT179" s="188" t="s">
        <v>76</v>
      </c>
      <c r="AU179" s="188" t="s">
        <v>24</v>
      </c>
      <c r="AY179" s="187" t="s">
        <v>174</v>
      </c>
      <c r="BK179" s="189">
        <f>SUM(BK180:BK197)</f>
        <v>0</v>
      </c>
    </row>
    <row r="180" spans="2:65" s="1" customFormat="1" ht="31.5" customHeight="1">
      <c r="B180" s="41"/>
      <c r="C180" s="245" t="s">
        <v>606</v>
      </c>
      <c r="D180" s="245" t="s">
        <v>253</v>
      </c>
      <c r="E180" s="246" t="s">
        <v>4289</v>
      </c>
      <c r="F180" s="247" t="s">
        <v>4171</v>
      </c>
      <c r="G180" s="248" t="s">
        <v>1427</v>
      </c>
      <c r="H180" s="249">
        <v>2</v>
      </c>
      <c r="I180" s="250"/>
      <c r="J180" s="251">
        <f t="shared" ref="J180:J191" si="30">ROUND(I180*H180,2)</f>
        <v>0</v>
      </c>
      <c r="K180" s="247" t="s">
        <v>22</v>
      </c>
      <c r="L180" s="252"/>
      <c r="M180" s="253" t="s">
        <v>22</v>
      </c>
      <c r="N180" s="254" t="s">
        <v>48</v>
      </c>
      <c r="O180" s="42"/>
      <c r="P180" s="202">
        <f t="shared" ref="P180:P191" si="31">O180*H180</f>
        <v>0</v>
      </c>
      <c r="Q180" s="202">
        <v>0</v>
      </c>
      <c r="R180" s="202">
        <f t="shared" ref="R180:R191" si="32">Q180*H180</f>
        <v>0</v>
      </c>
      <c r="S180" s="202">
        <v>0</v>
      </c>
      <c r="T180" s="203">
        <f t="shared" ref="T180:T191" si="33">S180*H180</f>
        <v>0</v>
      </c>
      <c r="AR180" s="24" t="s">
        <v>2983</v>
      </c>
      <c r="AT180" s="24" t="s">
        <v>253</v>
      </c>
      <c r="AU180" s="24" t="s">
        <v>86</v>
      </c>
      <c r="AY180" s="24" t="s">
        <v>174</v>
      </c>
      <c r="BE180" s="204">
        <f t="shared" ref="BE180:BE191" si="34">IF(N180="základní",J180,0)</f>
        <v>0</v>
      </c>
      <c r="BF180" s="204">
        <f t="shared" ref="BF180:BF191" si="35">IF(N180="snížená",J180,0)</f>
        <v>0</v>
      </c>
      <c r="BG180" s="204">
        <f t="shared" ref="BG180:BG191" si="36">IF(N180="zákl. přenesená",J180,0)</f>
        <v>0</v>
      </c>
      <c r="BH180" s="204">
        <f t="shared" ref="BH180:BH191" si="37">IF(N180="sníž. přenesená",J180,0)</f>
        <v>0</v>
      </c>
      <c r="BI180" s="204">
        <f t="shared" ref="BI180:BI191" si="38">IF(N180="nulová",J180,0)</f>
        <v>0</v>
      </c>
      <c r="BJ180" s="24" t="s">
        <v>24</v>
      </c>
      <c r="BK180" s="204">
        <f t="shared" ref="BK180:BK191" si="39">ROUND(I180*H180,2)</f>
        <v>0</v>
      </c>
      <c r="BL180" s="24" t="s">
        <v>2983</v>
      </c>
      <c r="BM180" s="24" t="s">
        <v>4290</v>
      </c>
    </row>
    <row r="181" spans="2:65" s="1" customFormat="1" ht="22.5" customHeight="1">
      <c r="B181" s="41"/>
      <c r="C181" s="245" t="s">
        <v>610</v>
      </c>
      <c r="D181" s="245" t="s">
        <v>253</v>
      </c>
      <c r="E181" s="246" t="s">
        <v>4291</v>
      </c>
      <c r="F181" s="247" t="s">
        <v>4292</v>
      </c>
      <c r="G181" s="248" t="s">
        <v>1427</v>
      </c>
      <c r="H181" s="249">
        <v>1</v>
      </c>
      <c r="I181" s="250"/>
      <c r="J181" s="251">
        <f t="shared" si="30"/>
        <v>0</v>
      </c>
      <c r="K181" s="247" t="s">
        <v>22</v>
      </c>
      <c r="L181" s="252"/>
      <c r="M181" s="253" t="s">
        <v>22</v>
      </c>
      <c r="N181" s="254" t="s">
        <v>48</v>
      </c>
      <c r="O181" s="42"/>
      <c r="P181" s="202">
        <f t="shared" si="31"/>
        <v>0</v>
      </c>
      <c r="Q181" s="202">
        <v>0</v>
      </c>
      <c r="R181" s="202">
        <f t="shared" si="32"/>
        <v>0</v>
      </c>
      <c r="S181" s="202">
        <v>0</v>
      </c>
      <c r="T181" s="203">
        <f t="shared" si="33"/>
        <v>0</v>
      </c>
      <c r="AR181" s="24" t="s">
        <v>2983</v>
      </c>
      <c r="AT181" s="24" t="s">
        <v>253</v>
      </c>
      <c r="AU181" s="24" t="s">
        <v>86</v>
      </c>
      <c r="AY181" s="24" t="s">
        <v>174</v>
      </c>
      <c r="BE181" s="204">
        <f t="shared" si="34"/>
        <v>0</v>
      </c>
      <c r="BF181" s="204">
        <f t="shared" si="35"/>
        <v>0</v>
      </c>
      <c r="BG181" s="204">
        <f t="shared" si="36"/>
        <v>0</v>
      </c>
      <c r="BH181" s="204">
        <f t="shared" si="37"/>
        <v>0</v>
      </c>
      <c r="BI181" s="204">
        <f t="shared" si="38"/>
        <v>0</v>
      </c>
      <c r="BJ181" s="24" t="s">
        <v>24</v>
      </c>
      <c r="BK181" s="204">
        <f t="shared" si="39"/>
        <v>0</v>
      </c>
      <c r="BL181" s="24" t="s">
        <v>2983</v>
      </c>
      <c r="BM181" s="24" t="s">
        <v>4293</v>
      </c>
    </row>
    <row r="182" spans="2:65" s="1" customFormat="1" ht="22.5" customHeight="1">
      <c r="B182" s="41"/>
      <c r="C182" s="245" t="s">
        <v>616</v>
      </c>
      <c r="D182" s="245" t="s">
        <v>253</v>
      </c>
      <c r="E182" s="246" t="s">
        <v>4294</v>
      </c>
      <c r="F182" s="247" t="s">
        <v>4189</v>
      </c>
      <c r="G182" s="248" t="s">
        <v>1427</v>
      </c>
      <c r="H182" s="249">
        <v>1</v>
      </c>
      <c r="I182" s="250"/>
      <c r="J182" s="251">
        <f t="shared" si="30"/>
        <v>0</v>
      </c>
      <c r="K182" s="247" t="s">
        <v>22</v>
      </c>
      <c r="L182" s="252"/>
      <c r="M182" s="253" t="s">
        <v>22</v>
      </c>
      <c r="N182" s="254" t="s">
        <v>48</v>
      </c>
      <c r="O182" s="42"/>
      <c r="P182" s="202">
        <f t="shared" si="31"/>
        <v>0</v>
      </c>
      <c r="Q182" s="202">
        <v>0</v>
      </c>
      <c r="R182" s="202">
        <f t="shared" si="32"/>
        <v>0</v>
      </c>
      <c r="S182" s="202">
        <v>0</v>
      </c>
      <c r="T182" s="203">
        <f t="shared" si="33"/>
        <v>0</v>
      </c>
      <c r="AR182" s="24" t="s">
        <v>2983</v>
      </c>
      <c r="AT182" s="24" t="s">
        <v>253</v>
      </c>
      <c r="AU182" s="24" t="s">
        <v>86</v>
      </c>
      <c r="AY182" s="24" t="s">
        <v>174</v>
      </c>
      <c r="BE182" s="204">
        <f t="shared" si="34"/>
        <v>0</v>
      </c>
      <c r="BF182" s="204">
        <f t="shared" si="35"/>
        <v>0</v>
      </c>
      <c r="BG182" s="204">
        <f t="shared" si="36"/>
        <v>0</v>
      </c>
      <c r="BH182" s="204">
        <f t="shared" si="37"/>
        <v>0</v>
      </c>
      <c r="BI182" s="204">
        <f t="shared" si="38"/>
        <v>0</v>
      </c>
      <c r="BJ182" s="24" t="s">
        <v>24</v>
      </c>
      <c r="BK182" s="204">
        <f t="shared" si="39"/>
        <v>0</v>
      </c>
      <c r="BL182" s="24" t="s">
        <v>2983</v>
      </c>
      <c r="BM182" s="24" t="s">
        <v>4295</v>
      </c>
    </row>
    <row r="183" spans="2:65" s="1" customFormat="1" ht="22.5" customHeight="1">
      <c r="B183" s="41"/>
      <c r="C183" s="245" t="s">
        <v>622</v>
      </c>
      <c r="D183" s="245" t="s">
        <v>253</v>
      </c>
      <c r="E183" s="246" t="s">
        <v>4296</v>
      </c>
      <c r="F183" s="247" t="s">
        <v>4297</v>
      </c>
      <c r="G183" s="248" t="s">
        <v>1427</v>
      </c>
      <c r="H183" s="249">
        <v>1</v>
      </c>
      <c r="I183" s="250"/>
      <c r="J183" s="251">
        <f t="shared" si="30"/>
        <v>0</v>
      </c>
      <c r="K183" s="247" t="s">
        <v>22</v>
      </c>
      <c r="L183" s="252"/>
      <c r="M183" s="253" t="s">
        <v>22</v>
      </c>
      <c r="N183" s="254" t="s">
        <v>48</v>
      </c>
      <c r="O183" s="42"/>
      <c r="P183" s="202">
        <f t="shared" si="31"/>
        <v>0</v>
      </c>
      <c r="Q183" s="202">
        <v>0</v>
      </c>
      <c r="R183" s="202">
        <f t="shared" si="32"/>
        <v>0</v>
      </c>
      <c r="S183" s="202">
        <v>0</v>
      </c>
      <c r="T183" s="203">
        <f t="shared" si="33"/>
        <v>0</v>
      </c>
      <c r="AR183" s="24" t="s">
        <v>2983</v>
      </c>
      <c r="AT183" s="24" t="s">
        <v>253</v>
      </c>
      <c r="AU183" s="24" t="s">
        <v>86</v>
      </c>
      <c r="AY183" s="24" t="s">
        <v>174</v>
      </c>
      <c r="BE183" s="204">
        <f t="shared" si="34"/>
        <v>0</v>
      </c>
      <c r="BF183" s="204">
        <f t="shared" si="35"/>
        <v>0</v>
      </c>
      <c r="BG183" s="204">
        <f t="shared" si="36"/>
        <v>0</v>
      </c>
      <c r="BH183" s="204">
        <f t="shared" si="37"/>
        <v>0</v>
      </c>
      <c r="BI183" s="204">
        <f t="shared" si="38"/>
        <v>0</v>
      </c>
      <c r="BJ183" s="24" t="s">
        <v>24</v>
      </c>
      <c r="BK183" s="204">
        <f t="shared" si="39"/>
        <v>0</v>
      </c>
      <c r="BL183" s="24" t="s">
        <v>2983</v>
      </c>
      <c r="BM183" s="24" t="s">
        <v>4298</v>
      </c>
    </row>
    <row r="184" spans="2:65" s="1" customFormat="1" ht="82.5" customHeight="1">
      <c r="B184" s="41"/>
      <c r="C184" s="245" t="s">
        <v>628</v>
      </c>
      <c r="D184" s="245" t="s">
        <v>253</v>
      </c>
      <c r="E184" s="246" t="s">
        <v>4299</v>
      </c>
      <c r="F184" s="247" t="s">
        <v>4300</v>
      </c>
      <c r="G184" s="248" t="s">
        <v>1427</v>
      </c>
      <c r="H184" s="249">
        <v>1</v>
      </c>
      <c r="I184" s="250"/>
      <c r="J184" s="251">
        <f t="shared" si="30"/>
        <v>0</v>
      </c>
      <c r="K184" s="247" t="s">
        <v>22</v>
      </c>
      <c r="L184" s="252"/>
      <c r="M184" s="253" t="s">
        <v>22</v>
      </c>
      <c r="N184" s="254" t="s">
        <v>48</v>
      </c>
      <c r="O184" s="42"/>
      <c r="P184" s="202">
        <f t="shared" si="31"/>
        <v>0</v>
      </c>
      <c r="Q184" s="202">
        <v>0</v>
      </c>
      <c r="R184" s="202">
        <f t="shared" si="32"/>
        <v>0</v>
      </c>
      <c r="S184" s="202">
        <v>0</v>
      </c>
      <c r="T184" s="203">
        <f t="shared" si="33"/>
        <v>0</v>
      </c>
      <c r="AR184" s="24" t="s">
        <v>2983</v>
      </c>
      <c r="AT184" s="24" t="s">
        <v>253</v>
      </c>
      <c r="AU184" s="24" t="s">
        <v>86</v>
      </c>
      <c r="AY184" s="24" t="s">
        <v>174</v>
      </c>
      <c r="BE184" s="204">
        <f t="shared" si="34"/>
        <v>0</v>
      </c>
      <c r="BF184" s="204">
        <f t="shared" si="35"/>
        <v>0</v>
      </c>
      <c r="BG184" s="204">
        <f t="shared" si="36"/>
        <v>0</v>
      </c>
      <c r="BH184" s="204">
        <f t="shared" si="37"/>
        <v>0</v>
      </c>
      <c r="BI184" s="204">
        <f t="shared" si="38"/>
        <v>0</v>
      </c>
      <c r="BJ184" s="24" t="s">
        <v>24</v>
      </c>
      <c r="BK184" s="204">
        <f t="shared" si="39"/>
        <v>0</v>
      </c>
      <c r="BL184" s="24" t="s">
        <v>2983</v>
      </c>
      <c r="BM184" s="24" t="s">
        <v>4301</v>
      </c>
    </row>
    <row r="185" spans="2:65" s="1" customFormat="1" ht="31.5" customHeight="1">
      <c r="B185" s="41"/>
      <c r="C185" s="245" t="s">
        <v>635</v>
      </c>
      <c r="D185" s="245" t="s">
        <v>253</v>
      </c>
      <c r="E185" s="246" t="s">
        <v>4302</v>
      </c>
      <c r="F185" s="247" t="s">
        <v>4303</v>
      </c>
      <c r="G185" s="248" t="s">
        <v>1427</v>
      </c>
      <c r="H185" s="249">
        <v>1</v>
      </c>
      <c r="I185" s="250"/>
      <c r="J185" s="251">
        <f t="shared" si="30"/>
        <v>0</v>
      </c>
      <c r="K185" s="247" t="s">
        <v>22</v>
      </c>
      <c r="L185" s="252"/>
      <c r="M185" s="253" t="s">
        <v>22</v>
      </c>
      <c r="N185" s="254" t="s">
        <v>48</v>
      </c>
      <c r="O185" s="42"/>
      <c r="P185" s="202">
        <f t="shared" si="31"/>
        <v>0</v>
      </c>
      <c r="Q185" s="202">
        <v>0</v>
      </c>
      <c r="R185" s="202">
        <f t="shared" si="32"/>
        <v>0</v>
      </c>
      <c r="S185" s="202">
        <v>0</v>
      </c>
      <c r="T185" s="203">
        <f t="shared" si="33"/>
        <v>0</v>
      </c>
      <c r="AR185" s="24" t="s">
        <v>2983</v>
      </c>
      <c r="AT185" s="24" t="s">
        <v>253</v>
      </c>
      <c r="AU185" s="24" t="s">
        <v>86</v>
      </c>
      <c r="AY185" s="24" t="s">
        <v>174</v>
      </c>
      <c r="BE185" s="204">
        <f t="shared" si="34"/>
        <v>0</v>
      </c>
      <c r="BF185" s="204">
        <f t="shared" si="35"/>
        <v>0</v>
      </c>
      <c r="BG185" s="204">
        <f t="shared" si="36"/>
        <v>0</v>
      </c>
      <c r="BH185" s="204">
        <f t="shared" si="37"/>
        <v>0</v>
      </c>
      <c r="BI185" s="204">
        <f t="shared" si="38"/>
        <v>0</v>
      </c>
      <c r="BJ185" s="24" t="s">
        <v>24</v>
      </c>
      <c r="BK185" s="204">
        <f t="shared" si="39"/>
        <v>0</v>
      </c>
      <c r="BL185" s="24" t="s">
        <v>2983</v>
      </c>
      <c r="BM185" s="24" t="s">
        <v>4304</v>
      </c>
    </row>
    <row r="186" spans="2:65" s="1" customFormat="1" ht="31.5" customHeight="1">
      <c r="B186" s="41"/>
      <c r="C186" s="245" t="s">
        <v>643</v>
      </c>
      <c r="D186" s="245" t="s">
        <v>253</v>
      </c>
      <c r="E186" s="246" t="s">
        <v>4305</v>
      </c>
      <c r="F186" s="247" t="s">
        <v>4306</v>
      </c>
      <c r="G186" s="248" t="s">
        <v>1427</v>
      </c>
      <c r="H186" s="249">
        <v>1</v>
      </c>
      <c r="I186" s="250"/>
      <c r="J186" s="251">
        <f t="shared" si="30"/>
        <v>0</v>
      </c>
      <c r="K186" s="247" t="s">
        <v>22</v>
      </c>
      <c r="L186" s="252"/>
      <c r="M186" s="253" t="s">
        <v>22</v>
      </c>
      <c r="N186" s="254" t="s">
        <v>48</v>
      </c>
      <c r="O186" s="42"/>
      <c r="P186" s="202">
        <f t="shared" si="31"/>
        <v>0</v>
      </c>
      <c r="Q186" s="202">
        <v>0</v>
      </c>
      <c r="R186" s="202">
        <f t="shared" si="32"/>
        <v>0</v>
      </c>
      <c r="S186" s="202">
        <v>0</v>
      </c>
      <c r="T186" s="203">
        <f t="shared" si="33"/>
        <v>0</v>
      </c>
      <c r="AR186" s="24" t="s">
        <v>2983</v>
      </c>
      <c r="AT186" s="24" t="s">
        <v>253</v>
      </c>
      <c r="AU186" s="24" t="s">
        <v>86</v>
      </c>
      <c r="AY186" s="24" t="s">
        <v>174</v>
      </c>
      <c r="BE186" s="204">
        <f t="shared" si="34"/>
        <v>0</v>
      </c>
      <c r="BF186" s="204">
        <f t="shared" si="35"/>
        <v>0</v>
      </c>
      <c r="BG186" s="204">
        <f t="shared" si="36"/>
        <v>0</v>
      </c>
      <c r="BH186" s="204">
        <f t="shared" si="37"/>
        <v>0</v>
      </c>
      <c r="BI186" s="204">
        <f t="shared" si="38"/>
        <v>0</v>
      </c>
      <c r="BJ186" s="24" t="s">
        <v>24</v>
      </c>
      <c r="BK186" s="204">
        <f t="shared" si="39"/>
        <v>0</v>
      </c>
      <c r="BL186" s="24" t="s">
        <v>2983</v>
      </c>
      <c r="BM186" s="24" t="s">
        <v>4307</v>
      </c>
    </row>
    <row r="187" spans="2:65" s="1" customFormat="1" ht="31.5" customHeight="1">
      <c r="B187" s="41"/>
      <c r="C187" s="245" t="s">
        <v>649</v>
      </c>
      <c r="D187" s="245" t="s">
        <v>253</v>
      </c>
      <c r="E187" s="246" t="s">
        <v>4308</v>
      </c>
      <c r="F187" s="247" t="s">
        <v>4309</v>
      </c>
      <c r="G187" s="248" t="s">
        <v>1427</v>
      </c>
      <c r="H187" s="249">
        <v>2</v>
      </c>
      <c r="I187" s="250"/>
      <c r="J187" s="251">
        <f t="shared" si="30"/>
        <v>0</v>
      </c>
      <c r="K187" s="247" t="s">
        <v>22</v>
      </c>
      <c r="L187" s="252"/>
      <c r="M187" s="253" t="s">
        <v>22</v>
      </c>
      <c r="N187" s="254" t="s">
        <v>48</v>
      </c>
      <c r="O187" s="42"/>
      <c r="P187" s="202">
        <f t="shared" si="31"/>
        <v>0</v>
      </c>
      <c r="Q187" s="202">
        <v>0</v>
      </c>
      <c r="R187" s="202">
        <f t="shared" si="32"/>
        <v>0</v>
      </c>
      <c r="S187" s="202">
        <v>0</v>
      </c>
      <c r="T187" s="203">
        <f t="shared" si="33"/>
        <v>0</v>
      </c>
      <c r="AR187" s="24" t="s">
        <v>2983</v>
      </c>
      <c r="AT187" s="24" t="s">
        <v>253</v>
      </c>
      <c r="AU187" s="24" t="s">
        <v>86</v>
      </c>
      <c r="AY187" s="24" t="s">
        <v>174</v>
      </c>
      <c r="BE187" s="204">
        <f t="shared" si="34"/>
        <v>0</v>
      </c>
      <c r="BF187" s="204">
        <f t="shared" si="35"/>
        <v>0</v>
      </c>
      <c r="BG187" s="204">
        <f t="shared" si="36"/>
        <v>0</v>
      </c>
      <c r="BH187" s="204">
        <f t="shared" si="37"/>
        <v>0</v>
      </c>
      <c r="BI187" s="204">
        <f t="shared" si="38"/>
        <v>0</v>
      </c>
      <c r="BJ187" s="24" t="s">
        <v>24</v>
      </c>
      <c r="BK187" s="204">
        <f t="shared" si="39"/>
        <v>0</v>
      </c>
      <c r="BL187" s="24" t="s">
        <v>2983</v>
      </c>
      <c r="BM187" s="24" t="s">
        <v>4310</v>
      </c>
    </row>
    <row r="188" spans="2:65" s="1" customFormat="1" ht="57" customHeight="1">
      <c r="B188" s="41"/>
      <c r="C188" s="245" t="s">
        <v>653</v>
      </c>
      <c r="D188" s="245" t="s">
        <v>253</v>
      </c>
      <c r="E188" s="246" t="s">
        <v>4311</v>
      </c>
      <c r="F188" s="247" t="s">
        <v>4312</v>
      </c>
      <c r="G188" s="248" t="s">
        <v>1427</v>
      </c>
      <c r="H188" s="249">
        <v>2</v>
      </c>
      <c r="I188" s="250"/>
      <c r="J188" s="251">
        <f t="shared" si="30"/>
        <v>0</v>
      </c>
      <c r="K188" s="247" t="s">
        <v>22</v>
      </c>
      <c r="L188" s="252"/>
      <c r="M188" s="253" t="s">
        <v>22</v>
      </c>
      <c r="N188" s="254" t="s">
        <v>48</v>
      </c>
      <c r="O188" s="42"/>
      <c r="P188" s="202">
        <f t="shared" si="31"/>
        <v>0</v>
      </c>
      <c r="Q188" s="202">
        <v>0</v>
      </c>
      <c r="R188" s="202">
        <f t="shared" si="32"/>
        <v>0</v>
      </c>
      <c r="S188" s="202">
        <v>0</v>
      </c>
      <c r="T188" s="203">
        <f t="shared" si="33"/>
        <v>0</v>
      </c>
      <c r="AR188" s="24" t="s">
        <v>2983</v>
      </c>
      <c r="AT188" s="24" t="s">
        <v>253</v>
      </c>
      <c r="AU188" s="24" t="s">
        <v>86</v>
      </c>
      <c r="AY188" s="24" t="s">
        <v>174</v>
      </c>
      <c r="BE188" s="204">
        <f t="shared" si="34"/>
        <v>0</v>
      </c>
      <c r="BF188" s="204">
        <f t="shared" si="35"/>
        <v>0</v>
      </c>
      <c r="BG188" s="204">
        <f t="shared" si="36"/>
        <v>0</v>
      </c>
      <c r="BH188" s="204">
        <f t="shared" si="37"/>
        <v>0</v>
      </c>
      <c r="BI188" s="204">
        <f t="shared" si="38"/>
        <v>0</v>
      </c>
      <c r="BJ188" s="24" t="s">
        <v>24</v>
      </c>
      <c r="BK188" s="204">
        <f t="shared" si="39"/>
        <v>0</v>
      </c>
      <c r="BL188" s="24" t="s">
        <v>2983</v>
      </c>
      <c r="BM188" s="24" t="s">
        <v>4313</v>
      </c>
    </row>
    <row r="189" spans="2:65" s="1" customFormat="1" ht="31.5" customHeight="1">
      <c r="B189" s="41"/>
      <c r="C189" s="245" t="s">
        <v>658</v>
      </c>
      <c r="D189" s="245" t="s">
        <v>253</v>
      </c>
      <c r="E189" s="246" t="s">
        <v>4314</v>
      </c>
      <c r="F189" s="247" t="s">
        <v>4315</v>
      </c>
      <c r="G189" s="248" t="s">
        <v>1427</v>
      </c>
      <c r="H189" s="249">
        <v>2</v>
      </c>
      <c r="I189" s="250"/>
      <c r="J189" s="251">
        <f t="shared" si="30"/>
        <v>0</v>
      </c>
      <c r="K189" s="247" t="s">
        <v>22</v>
      </c>
      <c r="L189" s="252"/>
      <c r="M189" s="253" t="s">
        <v>22</v>
      </c>
      <c r="N189" s="254" t="s">
        <v>48</v>
      </c>
      <c r="O189" s="42"/>
      <c r="P189" s="202">
        <f t="shared" si="31"/>
        <v>0</v>
      </c>
      <c r="Q189" s="202">
        <v>0</v>
      </c>
      <c r="R189" s="202">
        <f t="shared" si="32"/>
        <v>0</v>
      </c>
      <c r="S189" s="202">
        <v>0</v>
      </c>
      <c r="T189" s="203">
        <f t="shared" si="33"/>
        <v>0</v>
      </c>
      <c r="AR189" s="24" t="s">
        <v>2983</v>
      </c>
      <c r="AT189" s="24" t="s">
        <v>253</v>
      </c>
      <c r="AU189" s="24" t="s">
        <v>86</v>
      </c>
      <c r="AY189" s="24" t="s">
        <v>174</v>
      </c>
      <c r="BE189" s="204">
        <f t="shared" si="34"/>
        <v>0</v>
      </c>
      <c r="BF189" s="204">
        <f t="shared" si="35"/>
        <v>0</v>
      </c>
      <c r="BG189" s="204">
        <f t="shared" si="36"/>
        <v>0</v>
      </c>
      <c r="BH189" s="204">
        <f t="shared" si="37"/>
        <v>0</v>
      </c>
      <c r="BI189" s="204">
        <f t="shared" si="38"/>
        <v>0</v>
      </c>
      <c r="BJ189" s="24" t="s">
        <v>24</v>
      </c>
      <c r="BK189" s="204">
        <f t="shared" si="39"/>
        <v>0</v>
      </c>
      <c r="BL189" s="24" t="s">
        <v>2983</v>
      </c>
      <c r="BM189" s="24" t="s">
        <v>4316</v>
      </c>
    </row>
    <row r="190" spans="2:65" s="1" customFormat="1" ht="31.5" customHeight="1">
      <c r="B190" s="41"/>
      <c r="C190" s="245" t="s">
        <v>662</v>
      </c>
      <c r="D190" s="245" t="s">
        <v>253</v>
      </c>
      <c r="E190" s="246" t="s">
        <v>4317</v>
      </c>
      <c r="F190" s="247" t="s">
        <v>4318</v>
      </c>
      <c r="G190" s="248" t="s">
        <v>1427</v>
      </c>
      <c r="H190" s="249">
        <v>1</v>
      </c>
      <c r="I190" s="250"/>
      <c r="J190" s="251">
        <f t="shared" si="30"/>
        <v>0</v>
      </c>
      <c r="K190" s="247" t="s">
        <v>22</v>
      </c>
      <c r="L190" s="252"/>
      <c r="M190" s="253" t="s">
        <v>22</v>
      </c>
      <c r="N190" s="254" t="s">
        <v>48</v>
      </c>
      <c r="O190" s="42"/>
      <c r="P190" s="202">
        <f t="shared" si="31"/>
        <v>0</v>
      </c>
      <c r="Q190" s="202">
        <v>0</v>
      </c>
      <c r="R190" s="202">
        <f t="shared" si="32"/>
        <v>0</v>
      </c>
      <c r="S190" s="202">
        <v>0</v>
      </c>
      <c r="T190" s="203">
        <f t="shared" si="33"/>
        <v>0</v>
      </c>
      <c r="AR190" s="24" t="s">
        <v>2983</v>
      </c>
      <c r="AT190" s="24" t="s">
        <v>253</v>
      </c>
      <c r="AU190" s="24" t="s">
        <v>86</v>
      </c>
      <c r="AY190" s="24" t="s">
        <v>174</v>
      </c>
      <c r="BE190" s="204">
        <f t="shared" si="34"/>
        <v>0</v>
      </c>
      <c r="BF190" s="204">
        <f t="shared" si="35"/>
        <v>0</v>
      </c>
      <c r="BG190" s="204">
        <f t="shared" si="36"/>
        <v>0</v>
      </c>
      <c r="BH190" s="204">
        <f t="shared" si="37"/>
        <v>0</v>
      </c>
      <c r="BI190" s="204">
        <f t="shared" si="38"/>
        <v>0</v>
      </c>
      <c r="BJ190" s="24" t="s">
        <v>24</v>
      </c>
      <c r="BK190" s="204">
        <f t="shared" si="39"/>
        <v>0</v>
      </c>
      <c r="BL190" s="24" t="s">
        <v>2983</v>
      </c>
      <c r="BM190" s="24" t="s">
        <v>4319</v>
      </c>
    </row>
    <row r="191" spans="2:65" s="1" customFormat="1" ht="31.5" customHeight="1">
      <c r="B191" s="41"/>
      <c r="C191" s="245" t="s">
        <v>666</v>
      </c>
      <c r="D191" s="245" t="s">
        <v>253</v>
      </c>
      <c r="E191" s="246" t="s">
        <v>4320</v>
      </c>
      <c r="F191" s="247" t="s">
        <v>4321</v>
      </c>
      <c r="G191" s="248" t="s">
        <v>1427</v>
      </c>
      <c r="H191" s="249">
        <v>10</v>
      </c>
      <c r="I191" s="250"/>
      <c r="J191" s="251">
        <f t="shared" si="30"/>
        <v>0</v>
      </c>
      <c r="K191" s="247" t="s">
        <v>22</v>
      </c>
      <c r="L191" s="252"/>
      <c r="M191" s="253" t="s">
        <v>22</v>
      </c>
      <c r="N191" s="254" t="s">
        <v>48</v>
      </c>
      <c r="O191" s="42"/>
      <c r="P191" s="202">
        <f t="shared" si="31"/>
        <v>0</v>
      </c>
      <c r="Q191" s="202">
        <v>0</v>
      </c>
      <c r="R191" s="202">
        <f t="shared" si="32"/>
        <v>0</v>
      </c>
      <c r="S191" s="202">
        <v>0</v>
      </c>
      <c r="T191" s="203">
        <f t="shared" si="33"/>
        <v>0</v>
      </c>
      <c r="AR191" s="24" t="s">
        <v>2983</v>
      </c>
      <c r="AT191" s="24" t="s">
        <v>253</v>
      </c>
      <c r="AU191" s="24" t="s">
        <v>86</v>
      </c>
      <c r="AY191" s="24" t="s">
        <v>174</v>
      </c>
      <c r="BE191" s="204">
        <f t="shared" si="34"/>
        <v>0</v>
      </c>
      <c r="BF191" s="204">
        <f t="shared" si="35"/>
        <v>0</v>
      </c>
      <c r="BG191" s="204">
        <f t="shared" si="36"/>
        <v>0</v>
      </c>
      <c r="BH191" s="204">
        <f t="shared" si="37"/>
        <v>0</v>
      </c>
      <c r="BI191" s="204">
        <f t="shared" si="38"/>
        <v>0</v>
      </c>
      <c r="BJ191" s="24" t="s">
        <v>24</v>
      </c>
      <c r="BK191" s="204">
        <f t="shared" si="39"/>
        <v>0</v>
      </c>
      <c r="BL191" s="24" t="s">
        <v>2983</v>
      </c>
      <c r="BM191" s="24" t="s">
        <v>4322</v>
      </c>
    </row>
    <row r="192" spans="2:65" s="1" customFormat="1" ht="40.5">
      <c r="B192" s="41"/>
      <c r="C192" s="63"/>
      <c r="D192" s="230" t="s">
        <v>237</v>
      </c>
      <c r="E192" s="63"/>
      <c r="F192" s="243" t="s">
        <v>4070</v>
      </c>
      <c r="G192" s="63"/>
      <c r="H192" s="63"/>
      <c r="I192" s="163"/>
      <c r="J192" s="63"/>
      <c r="K192" s="63"/>
      <c r="L192" s="61"/>
      <c r="M192" s="244"/>
      <c r="N192" s="42"/>
      <c r="O192" s="42"/>
      <c r="P192" s="42"/>
      <c r="Q192" s="42"/>
      <c r="R192" s="42"/>
      <c r="S192" s="42"/>
      <c r="T192" s="78"/>
      <c r="AT192" s="24" t="s">
        <v>237</v>
      </c>
      <c r="AU192" s="24" t="s">
        <v>86</v>
      </c>
    </row>
    <row r="193" spans="2:65" s="1" customFormat="1" ht="31.5" customHeight="1">
      <c r="B193" s="41"/>
      <c r="C193" s="245" t="s">
        <v>672</v>
      </c>
      <c r="D193" s="245" t="s">
        <v>253</v>
      </c>
      <c r="E193" s="246" t="s">
        <v>4323</v>
      </c>
      <c r="F193" s="247" t="s">
        <v>4324</v>
      </c>
      <c r="G193" s="248" t="s">
        <v>551</v>
      </c>
      <c r="H193" s="249">
        <v>5.7</v>
      </c>
      <c r="I193" s="250"/>
      <c r="J193" s="251">
        <f>ROUND(I193*H193,2)</f>
        <v>0</v>
      </c>
      <c r="K193" s="247" t="s">
        <v>22</v>
      </c>
      <c r="L193" s="252"/>
      <c r="M193" s="253" t="s">
        <v>22</v>
      </c>
      <c r="N193" s="254" t="s">
        <v>48</v>
      </c>
      <c r="O193" s="4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4" t="s">
        <v>2983</v>
      </c>
      <c r="AT193" s="24" t="s">
        <v>253</v>
      </c>
      <c r="AU193" s="24" t="s">
        <v>86</v>
      </c>
      <c r="AY193" s="24" t="s">
        <v>174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4" t="s">
        <v>24</v>
      </c>
      <c r="BK193" s="204">
        <f>ROUND(I193*H193,2)</f>
        <v>0</v>
      </c>
      <c r="BL193" s="24" t="s">
        <v>2983</v>
      </c>
      <c r="BM193" s="24" t="s">
        <v>4325</v>
      </c>
    </row>
    <row r="194" spans="2:65" s="1" customFormat="1" ht="22.5" customHeight="1">
      <c r="B194" s="41"/>
      <c r="C194" s="245" t="s">
        <v>676</v>
      </c>
      <c r="D194" s="245" t="s">
        <v>253</v>
      </c>
      <c r="E194" s="246" t="s">
        <v>4326</v>
      </c>
      <c r="F194" s="247" t="s">
        <v>4327</v>
      </c>
      <c r="G194" s="248" t="s">
        <v>1427</v>
      </c>
      <c r="H194" s="249">
        <v>1</v>
      </c>
      <c r="I194" s="250"/>
      <c r="J194" s="251">
        <f>ROUND(I194*H194,2)</f>
        <v>0</v>
      </c>
      <c r="K194" s="247" t="s">
        <v>22</v>
      </c>
      <c r="L194" s="252"/>
      <c r="M194" s="253" t="s">
        <v>22</v>
      </c>
      <c r="N194" s="254" t="s">
        <v>48</v>
      </c>
      <c r="O194" s="4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4" t="s">
        <v>2983</v>
      </c>
      <c r="AT194" s="24" t="s">
        <v>253</v>
      </c>
      <c r="AU194" s="24" t="s">
        <v>86</v>
      </c>
      <c r="AY194" s="24" t="s">
        <v>174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24</v>
      </c>
      <c r="BK194" s="204">
        <f>ROUND(I194*H194,2)</f>
        <v>0</v>
      </c>
      <c r="BL194" s="24" t="s">
        <v>2983</v>
      </c>
      <c r="BM194" s="24" t="s">
        <v>4328</v>
      </c>
    </row>
    <row r="195" spans="2:65" s="1" customFormat="1" ht="22.5" customHeight="1">
      <c r="B195" s="41"/>
      <c r="C195" s="245" t="s">
        <v>681</v>
      </c>
      <c r="D195" s="245" t="s">
        <v>253</v>
      </c>
      <c r="E195" s="246" t="s">
        <v>4329</v>
      </c>
      <c r="F195" s="247" t="s">
        <v>4330</v>
      </c>
      <c r="G195" s="248" t="s">
        <v>1427</v>
      </c>
      <c r="H195" s="249">
        <v>1</v>
      </c>
      <c r="I195" s="250"/>
      <c r="J195" s="251">
        <f>ROUND(I195*H195,2)</f>
        <v>0</v>
      </c>
      <c r="K195" s="247" t="s">
        <v>22</v>
      </c>
      <c r="L195" s="252"/>
      <c r="M195" s="253" t="s">
        <v>22</v>
      </c>
      <c r="N195" s="254" t="s">
        <v>48</v>
      </c>
      <c r="O195" s="42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24" t="s">
        <v>2983</v>
      </c>
      <c r="AT195" s="24" t="s">
        <v>253</v>
      </c>
      <c r="AU195" s="24" t="s">
        <v>86</v>
      </c>
      <c r="AY195" s="24" t="s">
        <v>174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4" t="s">
        <v>24</v>
      </c>
      <c r="BK195" s="204">
        <f>ROUND(I195*H195,2)</f>
        <v>0</v>
      </c>
      <c r="BL195" s="24" t="s">
        <v>2983</v>
      </c>
      <c r="BM195" s="24" t="s">
        <v>4331</v>
      </c>
    </row>
    <row r="196" spans="2:65" s="1" customFormat="1" ht="22.5" customHeight="1">
      <c r="B196" s="41"/>
      <c r="C196" s="245" t="s">
        <v>686</v>
      </c>
      <c r="D196" s="245" t="s">
        <v>253</v>
      </c>
      <c r="E196" s="246" t="s">
        <v>4332</v>
      </c>
      <c r="F196" s="247" t="s">
        <v>4333</v>
      </c>
      <c r="G196" s="248" t="s">
        <v>1427</v>
      </c>
      <c r="H196" s="249">
        <v>1</v>
      </c>
      <c r="I196" s="250"/>
      <c r="J196" s="251">
        <f>ROUND(I196*H196,2)</f>
        <v>0</v>
      </c>
      <c r="K196" s="247" t="s">
        <v>22</v>
      </c>
      <c r="L196" s="252"/>
      <c r="M196" s="253" t="s">
        <v>22</v>
      </c>
      <c r="N196" s="254" t="s">
        <v>48</v>
      </c>
      <c r="O196" s="4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4" t="s">
        <v>2983</v>
      </c>
      <c r="AT196" s="24" t="s">
        <v>253</v>
      </c>
      <c r="AU196" s="24" t="s">
        <v>86</v>
      </c>
      <c r="AY196" s="24" t="s">
        <v>174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24</v>
      </c>
      <c r="BK196" s="204">
        <f>ROUND(I196*H196,2)</f>
        <v>0</v>
      </c>
      <c r="BL196" s="24" t="s">
        <v>2983</v>
      </c>
      <c r="BM196" s="24" t="s">
        <v>4334</v>
      </c>
    </row>
    <row r="197" spans="2:65" s="1" customFormat="1" ht="22.5" customHeight="1">
      <c r="B197" s="41"/>
      <c r="C197" s="245" t="s">
        <v>693</v>
      </c>
      <c r="D197" s="245" t="s">
        <v>253</v>
      </c>
      <c r="E197" s="246" t="s">
        <v>4335</v>
      </c>
      <c r="F197" s="247" t="s">
        <v>4336</v>
      </c>
      <c r="G197" s="248" t="s">
        <v>551</v>
      </c>
      <c r="H197" s="249">
        <v>3.6</v>
      </c>
      <c r="I197" s="250"/>
      <c r="J197" s="251">
        <f>ROUND(I197*H197,2)</f>
        <v>0</v>
      </c>
      <c r="K197" s="247" t="s">
        <v>22</v>
      </c>
      <c r="L197" s="252"/>
      <c r="M197" s="253" t="s">
        <v>22</v>
      </c>
      <c r="N197" s="254" t="s">
        <v>48</v>
      </c>
      <c r="O197" s="42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AR197" s="24" t="s">
        <v>2983</v>
      </c>
      <c r="AT197" s="24" t="s">
        <v>253</v>
      </c>
      <c r="AU197" s="24" t="s">
        <v>86</v>
      </c>
      <c r="AY197" s="24" t="s">
        <v>174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4" t="s">
        <v>24</v>
      </c>
      <c r="BK197" s="204">
        <f>ROUND(I197*H197,2)</f>
        <v>0</v>
      </c>
      <c r="BL197" s="24" t="s">
        <v>2983</v>
      </c>
      <c r="BM197" s="24" t="s">
        <v>4337</v>
      </c>
    </row>
    <row r="198" spans="2:65" s="10" customFormat="1" ht="29.85" customHeight="1">
      <c r="B198" s="176"/>
      <c r="C198" s="177"/>
      <c r="D198" s="190" t="s">
        <v>76</v>
      </c>
      <c r="E198" s="191" t="s">
        <v>4338</v>
      </c>
      <c r="F198" s="191" t="s">
        <v>4339</v>
      </c>
      <c r="G198" s="177"/>
      <c r="H198" s="177"/>
      <c r="I198" s="180"/>
      <c r="J198" s="192">
        <f>BK198</f>
        <v>0</v>
      </c>
      <c r="K198" s="177"/>
      <c r="L198" s="182"/>
      <c r="M198" s="183"/>
      <c r="N198" s="184"/>
      <c r="O198" s="184"/>
      <c r="P198" s="185">
        <f>SUM(P199:P200)</f>
        <v>0</v>
      </c>
      <c r="Q198" s="184"/>
      <c r="R198" s="185">
        <f>SUM(R199:R200)</f>
        <v>0</v>
      </c>
      <c r="S198" s="184"/>
      <c r="T198" s="186">
        <f>SUM(T199:T200)</f>
        <v>0</v>
      </c>
      <c r="AR198" s="187" t="s">
        <v>181</v>
      </c>
      <c r="AT198" s="188" t="s">
        <v>76</v>
      </c>
      <c r="AU198" s="188" t="s">
        <v>24</v>
      </c>
      <c r="AY198" s="187" t="s">
        <v>174</v>
      </c>
      <c r="BK198" s="189">
        <f>SUM(BK199:BK200)</f>
        <v>0</v>
      </c>
    </row>
    <row r="199" spans="2:65" s="1" customFormat="1" ht="22.5" customHeight="1">
      <c r="B199" s="41"/>
      <c r="C199" s="245" t="s">
        <v>700</v>
      </c>
      <c r="D199" s="245" t="s">
        <v>253</v>
      </c>
      <c r="E199" s="246" t="s">
        <v>4340</v>
      </c>
      <c r="F199" s="247" t="s">
        <v>4341</v>
      </c>
      <c r="G199" s="248" t="s">
        <v>1427</v>
      </c>
      <c r="H199" s="249">
        <v>2</v>
      </c>
      <c r="I199" s="250"/>
      <c r="J199" s="251">
        <f>ROUND(I199*H199,2)</f>
        <v>0</v>
      </c>
      <c r="K199" s="247" t="s">
        <v>22</v>
      </c>
      <c r="L199" s="252"/>
      <c r="M199" s="253" t="s">
        <v>22</v>
      </c>
      <c r="N199" s="254" t="s">
        <v>48</v>
      </c>
      <c r="O199" s="42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AR199" s="24" t="s">
        <v>2983</v>
      </c>
      <c r="AT199" s="24" t="s">
        <v>253</v>
      </c>
      <c r="AU199" s="24" t="s">
        <v>86</v>
      </c>
      <c r="AY199" s="24" t="s">
        <v>174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24" t="s">
        <v>24</v>
      </c>
      <c r="BK199" s="204">
        <f>ROUND(I199*H199,2)</f>
        <v>0</v>
      </c>
      <c r="BL199" s="24" t="s">
        <v>2983</v>
      </c>
      <c r="BM199" s="24" t="s">
        <v>4342</v>
      </c>
    </row>
    <row r="200" spans="2:65" s="1" customFormat="1" ht="22.5" customHeight="1">
      <c r="B200" s="41"/>
      <c r="C200" s="245" t="s">
        <v>706</v>
      </c>
      <c r="D200" s="245" t="s">
        <v>253</v>
      </c>
      <c r="E200" s="246" t="s">
        <v>4343</v>
      </c>
      <c r="F200" s="247" t="s">
        <v>4344</v>
      </c>
      <c r="G200" s="248" t="s">
        <v>1427</v>
      </c>
      <c r="H200" s="249">
        <v>2</v>
      </c>
      <c r="I200" s="250"/>
      <c r="J200" s="251">
        <f>ROUND(I200*H200,2)</f>
        <v>0</v>
      </c>
      <c r="K200" s="247" t="s">
        <v>22</v>
      </c>
      <c r="L200" s="252"/>
      <c r="M200" s="253" t="s">
        <v>22</v>
      </c>
      <c r="N200" s="281" t="s">
        <v>48</v>
      </c>
      <c r="O200" s="275"/>
      <c r="P200" s="276">
        <f>O200*H200</f>
        <v>0</v>
      </c>
      <c r="Q200" s="276">
        <v>0</v>
      </c>
      <c r="R200" s="276">
        <f>Q200*H200</f>
        <v>0</v>
      </c>
      <c r="S200" s="276">
        <v>0</v>
      </c>
      <c r="T200" s="277">
        <f>S200*H200</f>
        <v>0</v>
      </c>
      <c r="AR200" s="24" t="s">
        <v>2983</v>
      </c>
      <c r="AT200" s="24" t="s">
        <v>253</v>
      </c>
      <c r="AU200" s="24" t="s">
        <v>86</v>
      </c>
      <c r="AY200" s="24" t="s">
        <v>174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24</v>
      </c>
      <c r="BK200" s="204">
        <f>ROUND(I200*H200,2)</f>
        <v>0</v>
      </c>
      <c r="BL200" s="24" t="s">
        <v>2983</v>
      </c>
      <c r="BM200" s="24" t="s">
        <v>4345</v>
      </c>
    </row>
    <row r="201" spans="2:65" s="1" customFormat="1" ht="6.95" customHeight="1">
      <c r="B201" s="56"/>
      <c r="C201" s="57"/>
      <c r="D201" s="57"/>
      <c r="E201" s="57"/>
      <c r="F201" s="57"/>
      <c r="G201" s="57"/>
      <c r="H201" s="57"/>
      <c r="I201" s="139"/>
      <c r="J201" s="57"/>
      <c r="K201" s="57"/>
      <c r="L201" s="61"/>
    </row>
  </sheetData>
  <sheetProtection algorithmName="SHA-512" hashValue="fqA23QtsUa/1GajtZiwXPaHLtA07W9xnXbsEF/3JYEByRBCmF9R9AEZ8PXG1Ckl7esX1cBntaaFKRjflsIZv8Q==" saltValue="uNITn1Aeui2xU1VthwpQ7Q==" spinCount="100000" sheet="1" objects="1" scenarios="1" formatCells="0" formatColumns="0" formatRows="0" sort="0" autoFilter="0"/>
  <autoFilter ref="C92:K200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4346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ROUND(SUM(BE80:BE106), 2)</f>
        <v>0</v>
      </c>
      <c r="G30" s="42"/>
      <c r="H30" s="42"/>
      <c r="I30" s="131">
        <v>0.21</v>
      </c>
      <c r="J30" s="130">
        <f>ROUND(ROUND((SUM(BE80:BE106)),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ROUND(SUM(BF80:BF106), 2)</f>
        <v>0</v>
      </c>
      <c r="G31" s="42"/>
      <c r="H31" s="42"/>
      <c r="I31" s="131">
        <v>0.15</v>
      </c>
      <c r="J31" s="130">
        <f>ROUND(ROUND((SUM(BF80:BF106)),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ROUND(SUM(BG80:BG106),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ROUND(SUM(BH80:BH106),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ROUND(SUM(BI80:BI106),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SO.7 - Novostavba ŠJ-cesta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Dýšina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124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8" customFormat="1" ht="19.899999999999999" customHeight="1">
      <c r="B58" s="156"/>
      <c r="C58" s="157"/>
      <c r="D58" s="158" t="s">
        <v>125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8" customFormat="1" ht="19.899999999999999" customHeight="1">
      <c r="B59" s="156"/>
      <c r="C59" s="157"/>
      <c r="D59" s="158" t="s">
        <v>126</v>
      </c>
      <c r="E59" s="159"/>
      <c r="F59" s="159"/>
      <c r="G59" s="159"/>
      <c r="H59" s="159"/>
      <c r="I59" s="160"/>
      <c r="J59" s="161">
        <f>J95</f>
        <v>0</v>
      </c>
      <c r="K59" s="162"/>
    </row>
    <row r="60" spans="2:47" s="8" customFormat="1" ht="19.899999999999999" customHeight="1">
      <c r="B60" s="156"/>
      <c r="C60" s="157"/>
      <c r="D60" s="158" t="s">
        <v>139</v>
      </c>
      <c r="E60" s="159"/>
      <c r="F60" s="159"/>
      <c r="G60" s="159"/>
      <c r="H60" s="159"/>
      <c r="I60" s="160"/>
      <c r="J60" s="161">
        <f>J104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158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2.5" customHeight="1">
      <c r="B70" s="41"/>
      <c r="C70" s="63"/>
      <c r="D70" s="63"/>
      <c r="E70" s="405" t="str">
        <f>E7</f>
        <v>Dýšina-novostavba ŠJ</v>
      </c>
      <c r="F70" s="406"/>
      <c r="G70" s="406"/>
      <c r="H70" s="406"/>
      <c r="I70" s="163"/>
      <c r="J70" s="63"/>
      <c r="K70" s="63"/>
      <c r="L70" s="61"/>
    </row>
    <row r="71" spans="2:63" s="1" customFormat="1" ht="14.45" customHeight="1">
      <c r="B71" s="41"/>
      <c r="C71" s="65" t="s">
        <v>117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23.25" customHeight="1">
      <c r="B72" s="41"/>
      <c r="C72" s="63"/>
      <c r="D72" s="63"/>
      <c r="E72" s="381" t="str">
        <f>E9</f>
        <v>SO.7 - Novostavba ŠJ-cesta</v>
      </c>
      <c r="F72" s="407"/>
      <c r="G72" s="407"/>
      <c r="H72" s="407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25</v>
      </c>
      <c r="D74" s="63"/>
      <c r="E74" s="63"/>
      <c r="F74" s="164" t="str">
        <f>F12</f>
        <v>Dýšina</v>
      </c>
      <c r="G74" s="63"/>
      <c r="H74" s="63"/>
      <c r="I74" s="165" t="s">
        <v>27</v>
      </c>
      <c r="J74" s="73" t="str">
        <f>IF(J12="","",J12)</f>
        <v>31. 12. 2016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31</v>
      </c>
      <c r="D76" s="63"/>
      <c r="E76" s="63"/>
      <c r="F76" s="164" t="str">
        <f>E15</f>
        <v>Obec Dýšina</v>
      </c>
      <c r="G76" s="63"/>
      <c r="H76" s="63"/>
      <c r="I76" s="165" t="s">
        <v>38</v>
      </c>
      <c r="J76" s="164" t="str">
        <f>E21</f>
        <v>BRM s.r.o.</v>
      </c>
      <c r="K76" s="63"/>
      <c r="L76" s="61"/>
    </row>
    <row r="77" spans="2:63" s="1" customFormat="1" ht="14.45" customHeight="1">
      <c r="B77" s="41"/>
      <c r="C77" s="65" t="s">
        <v>36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159</v>
      </c>
      <c r="D79" s="168" t="s">
        <v>62</v>
      </c>
      <c r="E79" s="168" t="s">
        <v>58</v>
      </c>
      <c r="F79" s="168" t="s">
        <v>160</v>
      </c>
      <c r="G79" s="168" t="s">
        <v>161</v>
      </c>
      <c r="H79" s="168" t="s">
        <v>162</v>
      </c>
      <c r="I79" s="169" t="s">
        <v>163</v>
      </c>
      <c r="J79" s="168" t="s">
        <v>121</v>
      </c>
      <c r="K79" s="170" t="s">
        <v>164</v>
      </c>
      <c r="L79" s="171"/>
      <c r="M79" s="81" t="s">
        <v>165</v>
      </c>
      <c r="N79" s="82" t="s">
        <v>47</v>
      </c>
      <c r="O79" s="82" t="s">
        <v>166</v>
      </c>
      <c r="P79" s="82" t="s">
        <v>167</v>
      </c>
      <c r="Q79" s="82" t="s">
        <v>168</v>
      </c>
      <c r="R79" s="82" t="s">
        <v>169</v>
      </c>
      <c r="S79" s="82" t="s">
        <v>170</v>
      </c>
      <c r="T79" s="83" t="s">
        <v>171</v>
      </c>
    </row>
    <row r="80" spans="2:63" s="1" customFormat="1" ht="29.25" customHeight="1">
      <c r="B80" s="41"/>
      <c r="C80" s="87" t="s">
        <v>122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</f>
        <v>0</v>
      </c>
      <c r="Q80" s="85"/>
      <c r="R80" s="173">
        <f>R81</f>
        <v>275.51606824999999</v>
      </c>
      <c r="S80" s="85"/>
      <c r="T80" s="174">
        <f>T81</f>
        <v>119.763936</v>
      </c>
      <c r="AT80" s="24" t="s">
        <v>76</v>
      </c>
      <c r="AU80" s="24" t="s">
        <v>123</v>
      </c>
      <c r="BK80" s="175">
        <f>BK81</f>
        <v>0</v>
      </c>
    </row>
    <row r="81" spans="2:65" s="10" customFormat="1" ht="37.35" customHeight="1">
      <c r="B81" s="176"/>
      <c r="C81" s="177"/>
      <c r="D81" s="178" t="s">
        <v>76</v>
      </c>
      <c r="E81" s="179" t="s">
        <v>172</v>
      </c>
      <c r="F81" s="179" t="s">
        <v>173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P82+P95+P104</f>
        <v>0</v>
      </c>
      <c r="Q81" s="184"/>
      <c r="R81" s="185">
        <f>R82+R95+R104</f>
        <v>275.51606824999999</v>
      </c>
      <c r="S81" s="184"/>
      <c r="T81" s="186">
        <f>T82+T95+T104</f>
        <v>119.763936</v>
      </c>
      <c r="AR81" s="187" t="s">
        <v>24</v>
      </c>
      <c r="AT81" s="188" t="s">
        <v>76</v>
      </c>
      <c r="AU81" s="188" t="s">
        <v>77</v>
      </c>
      <c r="AY81" s="187" t="s">
        <v>174</v>
      </c>
      <c r="BK81" s="189">
        <f>BK82+BK95+BK104</f>
        <v>0</v>
      </c>
    </row>
    <row r="82" spans="2:65" s="10" customFormat="1" ht="19.899999999999999" customHeight="1">
      <c r="B82" s="176"/>
      <c r="C82" s="177"/>
      <c r="D82" s="190" t="s">
        <v>76</v>
      </c>
      <c r="E82" s="191" t="s">
        <v>24</v>
      </c>
      <c r="F82" s="191" t="s">
        <v>175</v>
      </c>
      <c r="G82" s="177"/>
      <c r="H82" s="177"/>
      <c r="I82" s="180"/>
      <c r="J82" s="192">
        <f>BK82</f>
        <v>0</v>
      </c>
      <c r="K82" s="177"/>
      <c r="L82" s="182"/>
      <c r="M82" s="183"/>
      <c r="N82" s="184"/>
      <c r="O82" s="184"/>
      <c r="P82" s="185">
        <f>SUM(P83:P94)</f>
        <v>0</v>
      </c>
      <c r="Q82" s="184"/>
      <c r="R82" s="185">
        <f>SUM(R83:R94)</f>
        <v>0</v>
      </c>
      <c r="S82" s="184"/>
      <c r="T82" s="186">
        <f>SUM(T83:T94)</f>
        <v>119.763936</v>
      </c>
      <c r="AR82" s="187" t="s">
        <v>24</v>
      </c>
      <c r="AT82" s="188" t="s">
        <v>76</v>
      </c>
      <c r="AU82" s="188" t="s">
        <v>24</v>
      </c>
      <c r="AY82" s="187" t="s">
        <v>174</v>
      </c>
      <c r="BK82" s="189">
        <f>SUM(BK83:BK94)</f>
        <v>0</v>
      </c>
    </row>
    <row r="83" spans="2:65" s="1" customFormat="1" ht="31.5" customHeight="1">
      <c r="B83" s="41"/>
      <c r="C83" s="193" t="s">
        <v>24</v>
      </c>
      <c r="D83" s="193" t="s">
        <v>176</v>
      </c>
      <c r="E83" s="194" t="s">
        <v>4347</v>
      </c>
      <c r="F83" s="195" t="s">
        <v>4348</v>
      </c>
      <c r="G83" s="196" t="s">
        <v>223</v>
      </c>
      <c r="H83" s="197">
        <v>72</v>
      </c>
      <c r="I83" s="198"/>
      <c r="J83" s="199">
        <f>ROUND(I83*H83,2)</f>
        <v>0</v>
      </c>
      <c r="K83" s="195" t="s">
        <v>180</v>
      </c>
      <c r="L83" s="61"/>
      <c r="M83" s="200" t="s">
        <v>22</v>
      </c>
      <c r="N83" s="201" t="s">
        <v>48</v>
      </c>
      <c r="O83" s="42"/>
      <c r="P83" s="202">
        <f>O83*H83</f>
        <v>0</v>
      </c>
      <c r="Q83" s="202">
        <v>0</v>
      </c>
      <c r="R83" s="202">
        <f>Q83*H83</f>
        <v>0</v>
      </c>
      <c r="S83" s="202">
        <v>0.35499999999999998</v>
      </c>
      <c r="T83" s="203">
        <f>S83*H83</f>
        <v>25.56</v>
      </c>
      <c r="AR83" s="24" t="s">
        <v>181</v>
      </c>
      <c r="AT83" s="24" t="s">
        <v>176</v>
      </c>
      <c r="AU83" s="24" t="s">
        <v>86</v>
      </c>
      <c r="AY83" s="24" t="s">
        <v>174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181</v>
      </c>
      <c r="BM83" s="24" t="s">
        <v>4349</v>
      </c>
    </row>
    <row r="84" spans="2:65" s="12" customFormat="1" ht="13.5">
      <c r="B84" s="217"/>
      <c r="C84" s="218"/>
      <c r="D84" s="230" t="s">
        <v>191</v>
      </c>
      <c r="E84" s="240" t="s">
        <v>22</v>
      </c>
      <c r="F84" s="241" t="s">
        <v>622</v>
      </c>
      <c r="G84" s="218"/>
      <c r="H84" s="242">
        <v>72</v>
      </c>
      <c r="I84" s="222"/>
      <c r="J84" s="218"/>
      <c r="K84" s="218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191</v>
      </c>
      <c r="AU84" s="227" t="s">
        <v>86</v>
      </c>
      <c r="AV84" s="12" t="s">
        <v>86</v>
      </c>
      <c r="AW84" s="12" t="s">
        <v>41</v>
      </c>
      <c r="AX84" s="12" t="s">
        <v>24</v>
      </c>
      <c r="AY84" s="227" t="s">
        <v>174</v>
      </c>
    </row>
    <row r="85" spans="2:65" s="1" customFormat="1" ht="31.5" customHeight="1">
      <c r="B85" s="41"/>
      <c r="C85" s="193" t="s">
        <v>86</v>
      </c>
      <c r="D85" s="193" t="s">
        <v>176</v>
      </c>
      <c r="E85" s="194" t="s">
        <v>4350</v>
      </c>
      <c r="F85" s="195" t="s">
        <v>4351</v>
      </c>
      <c r="G85" s="196" t="s">
        <v>189</v>
      </c>
      <c r="H85" s="197">
        <v>72.42</v>
      </c>
      <c r="I85" s="198"/>
      <c r="J85" s="199">
        <f>ROUND(I85*H85,2)</f>
        <v>0</v>
      </c>
      <c r="K85" s="195" t="s">
        <v>180</v>
      </c>
      <c r="L85" s="61"/>
      <c r="M85" s="200" t="s">
        <v>22</v>
      </c>
      <c r="N85" s="201" t="s">
        <v>48</v>
      </c>
      <c r="O85" s="42"/>
      <c r="P85" s="202">
        <f>O85*H85</f>
        <v>0</v>
      </c>
      <c r="Q85" s="202">
        <v>0</v>
      </c>
      <c r="R85" s="202">
        <f>Q85*H85</f>
        <v>0</v>
      </c>
      <c r="S85" s="202">
        <v>1.3</v>
      </c>
      <c r="T85" s="203">
        <f>S85*H85</f>
        <v>94.146000000000001</v>
      </c>
      <c r="AR85" s="24" t="s">
        <v>181</v>
      </c>
      <c r="AT85" s="24" t="s">
        <v>176</v>
      </c>
      <c r="AU85" s="24" t="s">
        <v>86</v>
      </c>
      <c r="AY85" s="24" t="s">
        <v>174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24</v>
      </c>
      <c r="BK85" s="204">
        <f>ROUND(I85*H85,2)</f>
        <v>0</v>
      </c>
      <c r="BL85" s="24" t="s">
        <v>181</v>
      </c>
      <c r="BM85" s="24" t="s">
        <v>4352</v>
      </c>
    </row>
    <row r="86" spans="2:65" s="12" customFormat="1" ht="13.5">
      <c r="B86" s="217"/>
      <c r="C86" s="218"/>
      <c r="D86" s="230" t="s">
        <v>191</v>
      </c>
      <c r="E86" s="240" t="s">
        <v>22</v>
      </c>
      <c r="F86" s="241" t="s">
        <v>4353</v>
      </c>
      <c r="G86" s="218"/>
      <c r="H86" s="242">
        <v>72.42</v>
      </c>
      <c r="I86" s="222"/>
      <c r="J86" s="218"/>
      <c r="K86" s="218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191</v>
      </c>
      <c r="AU86" s="227" t="s">
        <v>86</v>
      </c>
      <c r="AV86" s="12" t="s">
        <v>86</v>
      </c>
      <c r="AW86" s="12" t="s">
        <v>41</v>
      </c>
      <c r="AX86" s="12" t="s">
        <v>24</v>
      </c>
      <c r="AY86" s="227" t="s">
        <v>174</v>
      </c>
    </row>
    <row r="87" spans="2:65" s="1" customFormat="1" ht="31.5" customHeight="1">
      <c r="B87" s="41"/>
      <c r="C87" s="193" t="s">
        <v>186</v>
      </c>
      <c r="D87" s="193" t="s">
        <v>176</v>
      </c>
      <c r="E87" s="194" t="s">
        <v>4354</v>
      </c>
      <c r="F87" s="195" t="s">
        <v>4355</v>
      </c>
      <c r="G87" s="196" t="s">
        <v>223</v>
      </c>
      <c r="H87" s="197">
        <v>72.42</v>
      </c>
      <c r="I87" s="198"/>
      <c r="J87" s="199">
        <f>ROUND(I87*H87,2)</f>
        <v>0</v>
      </c>
      <c r="K87" s="195" t="s">
        <v>180</v>
      </c>
      <c r="L87" s="61"/>
      <c r="M87" s="200" t="s">
        <v>22</v>
      </c>
      <c r="N87" s="201" t="s">
        <v>48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8.0000000000000004E-4</v>
      </c>
      <c r="T87" s="203">
        <f>S87*H87</f>
        <v>5.7936000000000001E-2</v>
      </c>
      <c r="AR87" s="24" t="s">
        <v>181</v>
      </c>
      <c r="AT87" s="24" t="s">
        <v>176</v>
      </c>
      <c r="AU87" s="24" t="s">
        <v>86</v>
      </c>
      <c r="AY87" s="24" t="s">
        <v>174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181</v>
      </c>
      <c r="BM87" s="24" t="s">
        <v>4356</v>
      </c>
    </row>
    <row r="88" spans="2:65" s="12" customFormat="1" ht="13.5">
      <c r="B88" s="217"/>
      <c r="C88" s="218"/>
      <c r="D88" s="230" t="s">
        <v>191</v>
      </c>
      <c r="E88" s="240" t="s">
        <v>22</v>
      </c>
      <c r="F88" s="241" t="s">
        <v>4353</v>
      </c>
      <c r="G88" s="218"/>
      <c r="H88" s="242">
        <v>72.42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191</v>
      </c>
      <c r="AU88" s="227" t="s">
        <v>86</v>
      </c>
      <c r="AV88" s="12" t="s">
        <v>86</v>
      </c>
      <c r="AW88" s="12" t="s">
        <v>41</v>
      </c>
      <c r="AX88" s="12" t="s">
        <v>24</v>
      </c>
      <c r="AY88" s="227" t="s">
        <v>174</v>
      </c>
    </row>
    <row r="89" spans="2:65" s="1" customFormat="1" ht="31.5" customHeight="1">
      <c r="B89" s="41"/>
      <c r="C89" s="193" t="s">
        <v>181</v>
      </c>
      <c r="D89" s="193" t="s">
        <v>176</v>
      </c>
      <c r="E89" s="194" t="s">
        <v>4357</v>
      </c>
      <c r="F89" s="195" t="s">
        <v>4358</v>
      </c>
      <c r="G89" s="196" t="s">
        <v>189</v>
      </c>
      <c r="H89" s="197">
        <v>117.15</v>
      </c>
      <c r="I89" s="198"/>
      <c r="J89" s="199">
        <f>ROUND(I89*H89,2)</f>
        <v>0</v>
      </c>
      <c r="K89" s="195" t="s">
        <v>180</v>
      </c>
      <c r="L89" s="61"/>
      <c r="M89" s="200" t="s">
        <v>22</v>
      </c>
      <c r="N89" s="201" t="s">
        <v>48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181</v>
      </c>
      <c r="AT89" s="24" t="s">
        <v>176</v>
      </c>
      <c r="AU89" s="24" t="s">
        <v>86</v>
      </c>
      <c r="AY89" s="24" t="s">
        <v>174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24</v>
      </c>
      <c r="BK89" s="204">
        <f>ROUND(I89*H89,2)</f>
        <v>0</v>
      </c>
      <c r="BL89" s="24" t="s">
        <v>181</v>
      </c>
      <c r="BM89" s="24" t="s">
        <v>4359</v>
      </c>
    </row>
    <row r="90" spans="2:65" s="12" customFormat="1" ht="13.5">
      <c r="B90" s="217"/>
      <c r="C90" s="218"/>
      <c r="D90" s="230" t="s">
        <v>191</v>
      </c>
      <c r="E90" s="240" t="s">
        <v>22</v>
      </c>
      <c r="F90" s="241" t="s">
        <v>4360</v>
      </c>
      <c r="G90" s="218"/>
      <c r="H90" s="242">
        <v>117.15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191</v>
      </c>
      <c r="AU90" s="227" t="s">
        <v>86</v>
      </c>
      <c r="AV90" s="12" t="s">
        <v>86</v>
      </c>
      <c r="AW90" s="12" t="s">
        <v>41</v>
      </c>
      <c r="AX90" s="12" t="s">
        <v>24</v>
      </c>
      <c r="AY90" s="227" t="s">
        <v>174</v>
      </c>
    </row>
    <row r="91" spans="2:65" s="1" customFormat="1" ht="31.5" customHeight="1">
      <c r="B91" s="41"/>
      <c r="C91" s="193" t="s">
        <v>210</v>
      </c>
      <c r="D91" s="193" t="s">
        <v>176</v>
      </c>
      <c r="E91" s="194" t="s">
        <v>245</v>
      </c>
      <c r="F91" s="195" t="s">
        <v>246</v>
      </c>
      <c r="G91" s="196" t="s">
        <v>223</v>
      </c>
      <c r="H91" s="197">
        <v>390.5</v>
      </c>
      <c r="I91" s="198"/>
      <c r="J91" s="199">
        <f>ROUND(I91*H91,2)</f>
        <v>0</v>
      </c>
      <c r="K91" s="195" t="s">
        <v>180</v>
      </c>
      <c r="L91" s="61"/>
      <c r="M91" s="200" t="s">
        <v>22</v>
      </c>
      <c r="N91" s="201" t="s">
        <v>48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4" t="s">
        <v>181</v>
      </c>
      <c r="AT91" s="24" t="s">
        <v>176</v>
      </c>
      <c r="AU91" s="24" t="s">
        <v>86</v>
      </c>
      <c r="AY91" s="24" t="s">
        <v>174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24</v>
      </c>
      <c r="BK91" s="204">
        <f>ROUND(I91*H91,2)</f>
        <v>0</v>
      </c>
      <c r="BL91" s="24" t="s">
        <v>181</v>
      </c>
      <c r="BM91" s="24" t="s">
        <v>4361</v>
      </c>
    </row>
    <row r="92" spans="2:65" s="12" customFormat="1" ht="13.5">
      <c r="B92" s="217"/>
      <c r="C92" s="218"/>
      <c r="D92" s="230" t="s">
        <v>191</v>
      </c>
      <c r="E92" s="240" t="s">
        <v>22</v>
      </c>
      <c r="F92" s="241" t="s">
        <v>4362</v>
      </c>
      <c r="G92" s="218"/>
      <c r="H92" s="242">
        <v>390.5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191</v>
      </c>
      <c r="AU92" s="227" t="s">
        <v>86</v>
      </c>
      <c r="AV92" s="12" t="s">
        <v>86</v>
      </c>
      <c r="AW92" s="12" t="s">
        <v>41</v>
      </c>
      <c r="AX92" s="12" t="s">
        <v>24</v>
      </c>
      <c r="AY92" s="227" t="s">
        <v>174</v>
      </c>
    </row>
    <row r="93" spans="2:65" s="1" customFormat="1" ht="22.5" customHeight="1">
      <c r="B93" s="41"/>
      <c r="C93" s="193" t="s">
        <v>216</v>
      </c>
      <c r="D93" s="193" t="s">
        <v>176</v>
      </c>
      <c r="E93" s="194" t="s">
        <v>4363</v>
      </c>
      <c r="F93" s="195" t="s">
        <v>4364</v>
      </c>
      <c r="G93" s="196" t="s">
        <v>223</v>
      </c>
      <c r="H93" s="197">
        <v>390.5</v>
      </c>
      <c r="I93" s="198"/>
      <c r="J93" s="199">
        <f>ROUND(I93*H93,2)</f>
        <v>0</v>
      </c>
      <c r="K93" s="195" t="s">
        <v>180</v>
      </c>
      <c r="L93" s="61"/>
      <c r="M93" s="200" t="s">
        <v>22</v>
      </c>
      <c r="N93" s="201" t="s">
        <v>48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181</v>
      </c>
      <c r="AT93" s="24" t="s">
        <v>176</v>
      </c>
      <c r="AU93" s="24" t="s">
        <v>86</v>
      </c>
      <c r="AY93" s="24" t="s">
        <v>174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24</v>
      </c>
      <c r="BK93" s="204">
        <f>ROUND(I93*H93,2)</f>
        <v>0</v>
      </c>
      <c r="BL93" s="24" t="s">
        <v>181</v>
      </c>
      <c r="BM93" s="24" t="s">
        <v>4365</v>
      </c>
    </row>
    <row r="94" spans="2:65" s="12" customFormat="1" ht="13.5">
      <c r="B94" s="217"/>
      <c r="C94" s="218"/>
      <c r="D94" s="207" t="s">
        <v>191</v>
      </c>
      <c r="E94" s="219" t="s">
        <v>22</v>
      </c>
      <c r="F94" s="220" t="s">
        <v>4362</v>
      </c>
      <c r="G94" s="218"/>
      <c r="H94" s="221">
        <v>390.5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191</v>
      </c>
      <c r="AU94" s="227" t="s">
        <v>86</v>
      </c>
      <c r="AV94" s="12" t="s">
        <v>86</v>
      </c>
      <c r="AW94" s="12" t="s">
        <v>41</v>
      </c>
      <c r="AX94" s="12" t="s">
        <v>24</v>
      </c>
      <c r="AY94" s="227" t="s">
        <v>174</v>
      </c>
    </row>
    <row r="95" spans="2:65" s="10" customFormat="1" ht="29.85" customHeight="1">
      <c r="B95" s="176"/>
      <c r="C95" s="177"/>
      <c r="D95" s="190" t="s">
        <v>76</v>
      </c>
      <c r="E95" s="191" t="s">
        <v>86</v>
      </c>
      <c r="F95" s="191" t="s">
        <v>259</v>
      </c>
      <c r="G95" s="177"/>
      <c r="H95" s="177"/>
      <c r="I95" s="180"/>
      <c r="J95" s="192">
        <f>BK95</f>
        <v>0</v>
      </c>
      <c r="K95" s="177"/>
      <c r="L95" s="182"/>
      <c r="M95" s="183"/>
      <c r="N95" s="184"/>
      <c r="O95" s="184"/>
      <c r="P95" s="185">
        <f>SUM(P96:P103)</f>
        <v>0</v>
      </c>
      <c r="Q95" s="184"/>
      <c r="R95" s="185">
        <f>SUM(R96:R103)</f>
        <v>275.51606824999999</v>
      </c>
      <c r="S95" s="184"/>
      <c r="T95" s="186">
        <f>SUM(T96:T103)</f>
        <v>0</v>
      </c>
      <c r="AR95" s="187" t="s">
        <v>24</v>
      </c>
      <c r="AT95" s="188" t="s">
        <v>76</v>
      </c>
      <c r="AU95" s="188" t="s">
        <v>24</v>
      </c>
      <c r="AY95" s="187" t="s">
        <v>174</v>
      </c>
      <c r="BK95" s="189">
        <f>SUM(BK96:BK103)</f>
        <v>0</v>
      </c>
    </row>
    <row r="96" spans="2:65" s="1" customFormat="1" ht="31.5" customHeight="1">
      <c r="B96" s="41"/>
      <c r="C96" s="193" t="s">
        <v>220</v>
      </c>
      <c r="D96" s="193" t="s">
        <v>176</v>
      </c>
      <c r="E96" s="194" t="s">
        <v>260</v>
      </c>
      <c r="F96" s="195" t="s">
        <v>261</v>
      </c>
      <c r="G96" s="196" t="s">
        <v>223</v>
      </c>
      <c r="H96" s="197">
        <v>390.5</v>
      </c>
      <c r="I96" s="198"/>
      <c r="J96" s="199">
        <f>ROUND(I96*H96,2)</f>
        <v>0</v>
      </c>
      <c r="K96" s="195" t="s">
        <v>180</v>
      </c>
      <c r="L96" s="61"/>
      <c r="M96" s="200" t="s">
        <v>22</v>
      </c>
      <c r="N96" s="201" t="s">
        <v>48</v>
      </c>
      <c r="O96" s="42"/>
      <c r="P96" s="202">
        <f>O96*H96</f>
        <v>0</v>
      </c>
      <c r="Q96" s="202">
        <v>1.3999999999999999E-4</v>
      </c>
      <c r="R96" s="202">
        <f>Q96*H96</f>
        <v>5.4669999999999996E-2</v>
      </c>
      <c r="S96" s="202">
        <v>0</v>
      </c>
      <c r="T96" s="203">
        <f>S96*H96</f>
        <v>0</v>
      </c>
      <c r="AR96" s="24" t="s">
        <v>181</v>
      </c>
      <c r="AT96" s="24" t="s">
        <v>176</v>
      </c>
      <c r="AU96" s="24" t="s">
        <v>86</v>
      </c>
      <c r="AY96" s="24" t="s">
        <v>174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181</v>
      </c>
      <c r="BM96" s="24" t="s">
        <v>4366</v>
      </c>
    </row>
    <row r="97" spans="2:65" s="1" customFormat="1" ht="31.5" customHeight="1">
      <c r="B97" s="41"/>
      <c r="C97" s="245" t="s">
        <v>226</v>
      </c>
      <c r="D97" s="245" t="s">
        <v>253</v>
      </c>
      <c r="E97" s="246" t="s">
        <v>4367</v>
      </c>
      <c r="F97" s="247" t="s">
        <v>4368</v>
      </c>
      <c r="G97" s="248" t="s">
        <v>223</v>
      </c>
      <c r="H97" s="249">
        <v>449.07499999999999</v>
      </c>
      <c r="I97" s="250"/>
      <c r="J97" s="251">
        <f>ROUND(I97*H97,2)</f>
        <v>0</v>
      </c>
      <c r="K97" s="247" t="s">
        <v>180</v>
      </c>
      <c r="L97" s="252"/>
      <c r="M97" s="253" t="s">
        <v>22</v>
      </c>
      <c r="N97" s="254" t="s">
        <v>48</v>
      </c>
      <c r="O97" s="42"/>
      <c r="P97" s="202">
        <f>O97*H97</f>
        <v>0</v>
      </c>
      <c r="Q97" s="202">
        <v>1.1E-4</v>
      </c>
      <c r="R97" s="202">
        <f>Q97*H97</f>
        <v>4.9398249999999998E-2</v>
      </c>
      <c r="S97" s="202">
        <v>0</v>
      </c>
      <c r="T97" s="203">
        <f>S97*H97</f>
        <v>0</v>
      </c>
      <c r="AR97" s="24" t="s">
        <v>226</v>
      </c>
      <c r="AT97" s="24" t="s">
        <v>253</v>
      </c>
      <c r="AU97" s="24" t="s">
        <v>86</v>
      </c>
      <c r="AY97" s="24" t="s">
        <v>174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24</v>
      </c>
      <c r="BK97" s="204">
        <f>ROUND(I97*H97,2)</f>
        <v>0</v>
      </c>
      <c r="BL97" s="24" t="s">
        <v>181</v>
      </c>
      <c r="BM97" s="24" t="s">
        <v>4369</v>
      </c>
    </row>
    <row r="98" spans="2:65" s="12" customFormat="1" ht="13.5">
      <c r="B98" s="217"/>
      <c r="C98" s="218"/>
      <c r="D98" s="230" t="s">
        <v>191</v>
      </c>
      <c r="E98" s="218"/>
      <c r="F98" s="241" t="s">
        <v>4370</v>
      </c>
      <c r="G98" s="218"/>
      <c r="H98" s="242">
        <v>449.07499999999999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191</v>
      </c>
      <c r="AU98" s="227" t="s">
        <v>86</v>
      </c>
      <c r="AV98" s="12" t="s">
        <v>86</v>
      </c>
      <c r="AW98" s="12" t="s">
        <v>6</v>
      </c>
      <c r="AX98" s="12" t="s">
        <v>24</v>
      </c>
      <c r="AY98" s="227" t="s">
        <v>174</v>
      </c>
    </row>
    <row r="99" spans="2:65" s="1" customFormat="1" ht="22.5" customHeight="1">
      <c r="B99" s="41"/>
      <c r="C99" s="193" t="s">
        <v>230</v>
      </c>
      <c r="D99" s="193" t="s">
        <v>176</v>
      </c>
      <c r="E99" s="194" t="s">
        <v>4371</v>
      </c>
      <c r="F99" s="195" t="s">
        <v>4372</v>
      </c>
      <c r="G99" s="196" t="s">
        <v>189</v>
      </c>
      <c r="H99" s="197">
        <v>72.42</v>
      </c>
      <c r="I99" s="198"/>
      <c r="J99" s="199">
        <f>ROUND(I99*H99,2)</f>
        <v>0</v>
      </c>
      <c r="K99" s="195" t="s">
        <v>180</v>
      </c>
      <c r="L99" s="61"/>
      <c r="M99" s="200" t="s">
        <v>22</v>
      </c>
      <c r="N99" s="201" t="s">
        <v>48</v>
      </c>
      <c r="O99" s="42"/>
      <c r="P99" s="202">
        <f>O99*H99</f>
        <v>0</v>
      </c>
      <c r="Q99" s="202">
        <v>2.4</v>
      </c>
      <c r="R99" s="202">
        <f>Q99*H99</f>
        <v>173.80799999999999</v>
      </c>
      <c r="S99" s="202">
        <v>0</v>
      </c>
      <c r="T99" s="203">
        <f>S99*H99</f>
        <v>0</v>
      </c>
      <c r="AR99" s="24" t="s">
        <v>181</v>
      </c>
      <c r="AT99" s="24" t="s">
        <v>176</v>
      </c>
      <c r="AU99" s="24" t="s">
        <v>86</v>
      </c>
      <c r="AY99" s="24" t="s">
        <v>174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24</v>
      </c>
      <c r="BK99" s="204">
        <f>ROUND(I99*H99,2)</f>
        <v>0</v>
      </c>
      <c r="BL99" s="24" t="s">
        <v>181</v>
      </c>
      <c r="BM99" s="24" t="s">
        <v>4373</v>
      </c>
    </row>
    <row r="100" spans="2:65" s="12" customFormat="1" ht="13.5">
      <c r="B100" s="217"/>
      <c r="C100" s="218"/>
      <c r="D100" s="230" t="s">
        <v>191</v>
      </c>
      <c r="E100" s="240" t="s">
        <v>22</v>
      </c>
      <c r="F100" s="241" t="s">
        <v>4353</v>
      </c>
      <c r="G100" s="218"/>
      <c r="H100" s="242">
        <v>72.42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191</v>
      </c>
      <c r="AU100" s="227" t="s">
        <v>86</v>
      </c>
      <c r="AV100" s="12" t="s">
        <v>86</v>
      </c>
      <c r="AW100" s="12" t="s">
        <v>41</v>
      </c>
      <c r="AX100" s="12" t="s">
        <v>24</v>
      </c>
      <c r="AY100" s="227" t="s">
        <v>174</v>
      </c>
    </row>
    <row r="101" spans="2:65" s="1" customFormat="1" ht="22.5" customHeight="1">
      <c r="B101" s="41"/>
      <c r="C101" s="193" t="s">
        <v>29</v>
      </c>
      <c r="D101" s="193" t="s">
        <v>176</v>
      </c>
      <c r="E101" s="194" t="s">
        <v>4374</v>
      </c>
      <c r="F101" s="195" t="s">
        <v>4375</v>
      </c>
      <c r="G101" s="196" t="s">
        <v>223</v>
      </c>
      <c r="H101" s="197">
        <v>213</v>
      </c>
      <c r="I101" s="198"/>
      <c r="J101" s="199">
        <f>ROUND(I101*H101,2)</f>
        <v>0</v>
      </c>
      <c r="K101" s="195" t="s">
        <v>180</v>
      </c>
      <c r="L101" s="61"/>
      <c r="M101" s="200" t="s">
        <v>22</v>
      </c>
      <c r="N101" s="201" t="s">
        <v>48</v>
      </c>
      <c r="O101" s="42"/>
      <c r="P101" s="202">
        <f>O101*H101</f>
        <v>0</v>
      </c>
      <c r="Q101" s="202">
        <v>0.108</v>
      </c>
      <c r="R101" s="202">
        <f>Q101*H101</f>
        <v>23.004000000000001</v>
      </c>
      <c r="S101" s="202">
        <v>0</v>
      </c>
      <c r="T101" s="203">
        <f>S101*H101</f>
        <v>0</v>
      </c>
      <c r="AR101" s="24" t="s">
        <v>181</v>
      </c>
      <c r="AT101" s="24" t="s">
        <v>176</v>
      </c>
      <c r="AU101" s="24" t="s">
        <v>86</v>
      </c>
      <c r="AY101" s="24" t="s">
        <v>174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24</v>
      </c>
      <c r="BK101" s="204">
        <f>ROUND(I101*H101,2)</f>
        <v>0</v>
      </c>
      <c r="BL101" s="24" t="s">
        <v>181</v>
      </c>
      <c r="BM101" s="24" t="s">
        <v>4376</v>
      </c>
    </row>
    <row r="102" spans="2:65" s="12" customFormat="1" ht="13.5">
      <c r="B102" s="217"/>
      <c r="C102" s="218"/>
      <c r="D102" s="230" t="s">
        <v>191</v>
      </c>
      <c r="E102" s="240" t="s">
        <v>22</v>
      </c>
      <c r="F102" s="241" t="s">
        <v>4377</v>
      </c>
      <c r="G102" s="218"/>
      <c r="H102" s="242">
        <v>213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191</v>
      </c>
      <c r="AU102" s="227" t="s">
        <v>86</v>
      </c>
      <c r="AV102" s="12" t="s">
        <v>86</v>
      </c>
      <c r="AW102" s="12" t="s">
        <v>41</v>
      </c>
      <c r="AX102" s="12" t="s">
        <v>24</v>
      </c>
      <c r="AY102" s="227" t="s">
        <v>174</v>
      </c>
    </row>
    <row r="103" spans="2:65" s="1" customFormat="1" ht="31.5" customHeight="1">
      <c r="B103" s="41"/>
      <c r="C103" s="245" t="s">
        <v>239</v>
      </c>
      <c r="D103" s="245" t="s">
        <v>253</v>
      </c>
      <c r="E103" s="246" t="s">
        <v>4378</v>
      </c>
      <c r="F103" s="247" t="s">
        <v>4379</v>
      </c>
      <c r="G103" s="248" t="s">
        <v>179</v>
      </c>
      <c r="H103" s="249">
        <v>60</v>
      </c>
      <c r="I103" s="250"/>
      <c r="J103" s="251">
        <f>ROUND(I103*H103,2)</f>
        <v>0</v>
      </c>
      <c r="K103" s="247" t="s">
        <v>180</v>
      </c>
      <c r="L103" s="252"/>
      <c r="M103" s="253" t="s">
        <v>22</v>
      </c>
      <c r="N103" s="254" t="s">
        <v>48</v>
      </c>
      <c r="O103" s="42"/>
      <c r="P103" s="202">
        <f>O103*H103</f>
        <v>0</v>
      </c>
      <c r="Q103" s="202">
        <v>1.31</v>
      </c>
      <c r="R103" s="202">
        <f>Q103*H103</f>
        <v>78.600000000000009</v>
      </c>
      <c r="S103" s="202">
        <v>0</v>
      </c>
      <c r="T103" s="203">
        <f>S103*H103</f>
        <v>0</v>
      </c>
      <c r="AR103" s="24" t="s">
        <v>226</v>
      </c>
      <c r="AT103" s="24" t="s">
        <v>253</v>
      </c>
      <c r="AU103" s="24" t="s">
        <v>86</v>
      </c>
      <c r="AY103" s="24" t="s">
        <v>174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24</v>
      </c>
      <c r="BK103" s="204">
        <f>ROUND(I103*H103,2)</f>
        <v>0</v>
      </c>
      <c r="BL103" s="24" t="s">
        <v>181</v>
      </c>
      <c r="BM103" s="24" t="s">
        <v>4380</v>
      </c>
    </row>
    <row r="104" spans="2:65" s="10" customFormat="1" ht="29.85" customHeight="1">
      <c r="B104" s="176"/>
      <c r="C104" s="177"/>
      <c r="D104" s="190" t="s">
        <v>76</v>
      </c>
      <c r="E104" s="191" t="s">
        <v>1088</v>
      </c>
      <c r="F104" s="191" t="s">
        <v>1089</v>
      </c>
      <c r="G104" s="177"/>
      <c r="H104" s="177"/>
      <c r="I104" s="180"/>
      <c r="J104" s="192">
        <f>BK104</f>
        <v>0</v>
      </c>
      <c r="K104" s="177"/>
      <c r="L104" s="182"/>
      <c r="M104" s="183"/>
      <c r="N104" s="184"/>
      <c r="O104" s="184"/>
      <c r="P104" s="185">
        <f>SUM(P105:P106)</f>
        <v>0</v>
      </c>
      <c r="Q104" s="184"/>
      <c r="R104" s="185">
        <f>SUM(R105:R106)</f>
        <v>0</v>
      </c>
      <c r="S104" s="184"/>
      <c r="T104" s="186">
        <f>SUM(T105:T106)</f>
        <v>0</v>
      </c>
      <c r="AR104" s="187" t="s">
        <v>24</v>
      </c>
      <c r="AT104" s="188" t="s">
        <v>76</v>
      </c>
      <c r="AU104" s="188" t="s">
        <v>24</v>
      </c>
      <c r="AY104" s="187" t="s">
        <v>174</v>
      </c>
      <c r="BK104" s="189">
        <f>SUM(BK105:BK106)</f>
        <v>0</v>
      </c>
    </row>
    <row r="105" spans="2:65" s="1" customFormat="1" ht="44.25" customHeight="1">
      <c r="B105" s="41"/>
      <c r="C105" s="193" t="s">
        <v>244</v>
      </c>
      <c r="D105" s="193" t="s">
        <v>176</v>
      </c>
      <c r="E105" s="194" t="s">
        <v>4381</v>
      </c>
      <c r="F105" s="195" t="s">
        <v>4382</v>
      </c>
      <c r="G105" s="196" t="s">
        <v>242</v>
      </c>
      <c r="H105" s="197">
        <v>275.51600000000002</v>
      </c>
      <c r="I105" s="198"/>
      <c r="J105" s="199">
        <f>ROUND(I105*H105,2)</f>
        <v>0</v>
      </c>
      <c r="K105" s="195" t="s">
        <v>180</v>
      </c>
      <c r="L105" s="61"/>
      <c r="M105" s="200" t="s">
        <v>22</v>
      </c>
      <c r="N105" s="201" t="s">
        <v>48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181</v>
      </c>
      <c r="AT105" s="24" t="s">
        <v>176</v>
      </c>
      <c r="AU105" s="24" t="s">
        <v>86</v>
      </c>
      <c r="AY105" s="24" t="s">
        <v>174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181</v>
      </c>
      <c r="BM105" s="24" t="s">
        <v>4383</v>
      </c>
    </row>
    <row r="106" spans="2:65" s="1" customFormat="1" ht="44.25" customHeight="1">
      <c r="B106" s="41"/>
      <c r="C106" s="193" t="s">
        <v>248</v>
      </c>
      <c r="D106" s="193" t="s">
        <v>176</v>
      </c>
      <c r="E106" s="194" t="s">
        <v>4384</v>
      </c>
      <c r="F106" s="195" t="s">
        <v>4385</v>
      </c>
      <c r="G106" s="196" t="s">
        <v>242</v>
      </c>
      <c r="H106" s="197">
        <v>275.51600000000002</v>
      </c>
      <c r="I106" s="198"/>
      <c r="J106" s="199">
        <f>ROUND(I106*H106,2)</f>
        <v>0</v>
      </c>
      <c r="K106" s="195" t="s">
        <v>180</v>
      </c>
      <c r="L106" s="61"/>
      <c r="M106" s="200" t="s">
        <v>22</v>
      </c>
      <c r="N106" s="274" t="s">
        <v>48</v>
      </c>
      <c r="O106" s="275"/>
      <c r="P106" s="276">
        <f>O106*H106</f>
        <v>0</v>
      </c>
      <c r="Q106" s="276">
        <v>0</v>
      </c>
      <c r="R106" s="276">
        <f>Q106*H106</f>
        <v>0</v>
      </c>
      <c r="S106" s="276">
        <v>0</v>
      </c>
      <c r="T106" s="277">
        <f>S106*H106</f>
        <v>0</v>
      </c>
      <c r="AR106" s="24" t="s">
        <v>181</v>
      </c>
      <c r="AT106" s="24" t="s">
        <v>176</v>
      </c>
      <c r="AU106" s="24" t="s">
        <v>86</v>
      </c>
      <c r="AY106" s="24" t="s">
        <v>174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181</v>
      </c>
      <c r="BM106" s="24" t="s">
        <v>4386</v>
      </c>
    </row>
    <row r="107" spans="2:65" s="1" customFormat="1" ht="6.95" customHeight="1">
      <c r="B107" s="56"/>
      <c r="C107" s="57"/>
      <c r="D107" s="57"/>
      <c r="E107" s="57"/>
      <c r="F107" s="57"/>
      <c r="G107" s="57"/>
      <c r="H107" s="57"/>
      <c r="I107" s="139"/>
      <c r="J107" s="57"/>
      <c r="K107" s="57"/>
      <c r="L107" s="61"/>
    </row>
  </sheetData>
  <sheetProtection algorithmName="SHA-512" hashValue="8nZlk7Y4ufhMSRRvFMOOaBrXjIbHrYc/Giev4sOYnmGdYHRRJvF6aC/CPItuGilSUthnPkdi05TigtyjBDOKJw==" saltValue="yPHp05ifnaGbTCs1ZOpnaQ==" spinCount="100000" sheet="1" objects="1" scenarios="1" formatCells="0" formatColumns="0" formatRows="0" sort="0" autoFilter="0"/>
  <autoFilter ref="C79:K106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4387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2327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>00257745</v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Obec Dýšina</v>
      </c>
      <c r="F15" s="42"/>
      <c r="G15" s="42"/>
      <c r="H15" s="42"/>
      <c r="I15" s="119" t="s">
        <v>35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>63505410</v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BRM s.r.o.</v>
      </c>
      <c r="F21" s="42"/>
      <c r="G21" s="42"/>
      <c r="H21" s="42"/>
      <c r="I21" s="119" t="s">
        <v>35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ROUND(SUM(BE78:BE135), 2)</f>
        <v>0</v>
      </c>
      <c r="G30" s="42"/>
      <c r="H30" s="42"/>
      <c r="I30" s="131">
        <v>0.21</v>
      </c>
      <c r="J30" s="130">
        <f>ROUND(ROUND((SUM(BE78:BE135)),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ROUND(SUM(BF78:BF135), 2)</f>
        <v>0</v>
      </c>
      <c r="G31" s="42"/>
      <c r="H31" s="42"/>
      <c r="I31" s="131">
        <v>0.15</v>
      </c>
      <c r="J31" s="130">
        <f>ROUND(ROUND((SUM(BF78:BF135)),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ROUND(SUM(BG78:BG135),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ROUND(SUM(BH78:BH135),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ROUND(SUM(BI78:BI135),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SO.8 - Novostavba ŠJ-nábytek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4043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4388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158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405" t="str">
        <f>E7</f>
        <v>Dýšina-novostavba ŠJ</v>
      </c>
      <c r="F68" s="406"/>
      <c r="G68" s="406"/>
      <c r="H68" s="406"/>
      <c r="I68" s="163"/>
      <c r="J68" s="63"/>
      <c r="K68" s="63"/>
      <c r="L68" s="61"/>
    </row>
    <row r="69" spans="2:63" s="1" customFormat="1" ht="14.45" customHeight="1">
      <c r="B69" s="41"/>
      <c r="C69" s="65" t="s">
        <v>117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81" t="str">
        <f>E9</f>
        <v>SO.8 - Novostavba ŠJ-nábytek</v>
      </c>
      <c r="F70" s="407"/>
      <c r="G70" s="407"/>
      <c r="H70" s="407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 xml:space="preserve"> </v>
      </c>
      <c r="G72" s="63"/>
      <c r="H72" s="63"/>
      <c r="I72" s="165" t="s">
        <v>27</v>
      </c>
      <c r="J72" s="73" t="str">
        <f>IF(J12="","",J12)</f>
        <v>31. 12. 2016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31</v>
      </c>
      <c r="D74" s="63"/>
      <c r="E74" s="63"/>
      <c r="F74" s="164" t="str">
        <f>E15</f>
        <v>Obec Dýšina</v>
      </c>
      <c r="G74" s="63"/>
      <c r="H74" s="63"/>
      <c r="I74" s="165" t="s">
        <v>38</v>
      </c>
      <c r="J74" s="164" t="str">
        <f>E21</f>
        <v>BRM s.r.o.</v>
      </c>
      <c r="K74" s="63"/>
      <c r="L74" s="61"/>
    </row>
    <row r="75" spans="2:63" s="1" customFormat="1" ht="14.45" customHeight="1">
      <c r="B75" s="41"/>
      <c r="C75" s="65" t="s">
        <v>36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159</v>
      </c>
      <c r="D77" s="168" t="s">
        <v>62</v>
      </c>
      <c r="E77" s="168" t="s">
        <v>58</v>
      </c>
      <c r="F77" s="168" t="s">
        <v>160</v>
      </c>
      <c r="G77" s="168" t="s">
        <v>161</v>
      </c>
      <c r="H77" s="168" t="s">
        <v>162</v>
      </c>
      <c r="I77" s="169" t="s">
        <v>163</v>
      </c>
      <c r="J77" s="168" t="s">
        <v>121</v>
      </c>
      <c r="K77" s="170" t="s">
        <v>164</v>
      </c>
      <c r="L77" s="171"/>
      <c r="M77" s="81" t="s">
        <v>165</v>
      </c>
      <c r="N77" s="82" t="s">
        <v>47</v>
      </c>
      <c r="O77" s="82" t="s">
        <v>166</v>
      </c>
      <c r="P77" s="82" t="s">
        <v>167</v>
      </c>
      <c r="Q77" s="82" t="s">
        <v>168</v>
      </c>
      <c r="R77" s="82" t="s">
        <v>169</v>
      </c>
      <c r="S77" s="82" t="s">
        <v>170</v>
      </c>
      <c r="T77" s="83" t="s">
        <v>171</v>
      </c>
    </row>
    <row r="78" spans="2:63" s="1" customFormat="1" ht="29.25" customHeight="1">
      <c r="B78" s="41"/>
      <c r="C78" s="87" t="s">
        <v>122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76</v>
      </c>
      <c r="AU78" s="24" t="s">
        <v>123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76</v>
      </c>
      <c r="E79" s="179" t="s">
        <v>4064</v>
      </c>
      <c r="F79" s="179" t="s">
        <v>4064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181</v>
      </c>
      <c r="AT79" s="188" t="s">
        <v>76</v>
      </c>
      <c r="AU79" s="188" t="s">
        <v>77</v>
      </c>
      <c r="AY79" s="187" t="s">
        <v>174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76</v>
      </c>
      <c r="E80" s="191" t="s">
        <v>4389</v>
      </c>
      <c r="F80" s="191" t="s">
        <v>4390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SUM(P81:P135)</f>
        <v>0</v>
      </c>
      <c r="Q80" s="184"/>
      <c r="R80" s="185">
        <f>SUM(R81:R135)</f>
        <v>0</v>
      </c>
      <c r="S80" s="184"/>
      <c r="T80" s="186">
        <f>SUM(T81:T135)</f>
        <v>0</v>
      </c>
      <c r="AR80" s="187" t="s">
        <v>181</v>
      </c>
      <c r="AT80" s="188" t="s">
        <v>76</v>
      </c>
      <c r="AU80" s="188" t="s">
        <v>24</v>
      </c>
      <c r="AY80" s="187" t="s">
        <v>174</v>
      </c>
      <c r="BK80" s="189">
        <f>SUM(BK81:BK135)</f>
        <v>0</v>
      </c>
    </row>
    <row r="81" spans="2:65" s="1" customFormat="1" ht="44.25" customHeight="1">
      <c r="B81" s="41"/>
      <c r="C81" s="193" t="s">
        <v>24</v>
      </c>
      <c r="D81" s="193" t="s">
        <v>176</v>
      </c>
      <c r="E81" s="194" t="s">
        <v>4391</v>
      </c>
      <c r="F81" s="195" t="s">
        <v>4392</v>
      </c>
      <c r="G81" s="196" t="s">
        <v>1427</v>
      </c>
      <c r="H81" s="197">
        <v>2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01" t="s">
        <v>48</v>
      </c>
      <c r="O81" s="42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4" t="s">
        <v>2983</v>
      </c>
      <c r="AT81" s="24" t="s">
        <v>176</v>
      </c>
      <c r="AU81" s="24" t="s">
        <v>86</v>
      </c>
      <c r="AY81" s="24" t="s">
        <v>174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2983</v>
      </c>
      <c r="BM81" s="24" t="s">
        <v>4393</v>
      </c>
    </row>
    <row r="82" spans="2:65" s="1" customFormat="1" ht="40.5">
      <c r="B82" s="41"/>
      <c r="C82" s="63"/>
      <c r="D82" s="230" t="s">
        <v>237</v>
      </c>
      <c r="E82" s="63"/>
      <c r="F82" s="243" t="s">
        <v>4394</v>
      </c>
      <c r="G82" s="63"/>
      <c r="H82" s="63"/>
      <c r="I82" s="163"/>
      <c r="J82" s="63"/>
      <c r="K82" s="63"/>
      <c r="L82" s="61"/>
      <c r="M82" s="244"/>
      <c r="N82" s="42"/>
      <c r="O82" s="42"/>
      <c r="P82" s="42"/>
      <c r="Q82" s="42"/>
      <c r="R82" s="42"/>
      <c r="S82" s="42"/>
      <c r="T82" s="78"/>
      <c r="AT82" s="24" t="s">
        <v>237</v>
      </c>
      <c r="AU82" s="24" t="s">
        <v>86</v>
      </c>
    </row>
    <row r="83" spans="2:65" s="1" customFormat="1" ht="44.25" customHeight="1">
      <c r="B83" s="41"/>
      <c r="C83" s="193" t="s">
        <v>86</v>
      </c>
      <c r="D83" s="193" t="s">
        <v>176</v>
      </c>
      <c r="E83" s="194" t="s">
        <v>4395</v>
      </c>
      <c r="F83" s="195" t="s">
        <v>4396</v>
      </c>
      <c r="G83" s="196" t="s">
        <v>1427</v>
      </c>
      <c r="H83" s="197">
        <v>2</v>
      </c>
      <c r="I83" s="198"/>
      <c r="J83" s="199">
        <f>ROUND(I83*H83,2)</f>
        <v>0</v>
      </c>
      <c r="K83" s="195" t="s">
        <v>22</v>
      </c>
      <c r="L83" s="61"/>
      <c r="M83" s="200" t="s">
        <v>22</v>
      </c>
      <c r="N83" s="201" t="s">
        <v>48</v>
      </c>
      <c r="O83" s="42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24" t="s">
        <v>2983</v>
      </c>
      <c r="AT83" s="24" t="s">
        <v>176</v>
      </c>
      <c r="AU83" s="24" t="s">
        <v>86</v>
      </c>
      <c r="AY83" s="24" t="s">
        <v>174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2983</v>
      </c>
      <c r="BM83" s="24" t="s">
        <v>4397</v>
      </c>
    </row>
    <row r="84" spans="2:65" s="1" customFormat="1" ht="40.5">
      <c r="B84" s="41"/>
      <c r="C84" s="63"/>
      <c r="D84" s="230" t="s">
        <v>237</v>
      </c>
      <c r="E84" s="63"/>
      <c r="F84" s="243" t="s">
        <v>4394</v>
      </c>
      <c r="G84" s="63"/>
      <c r="H84" s="63"/>
      <c r="I84" s="163"/>
      <c r="J84" s="63"/>
      <c r="K84" s="63"/>
      <c r="L84" s="61"/>
      <c r="M84" s="244"/>
      <c r="N84" s="42"/>
      <c r="O84" s="42"/>
      <c r="P84" s="42"/>
      <c r="Q84" s="42"/>
      <c r="R84" s="42"/>
      <c r="S84" s="42"/>
      <c r="T84" s="78"/>
      <c r="AT84" s="24" t="s">
        <v>237</v>
      </c>
      <c r="AU84" s="24" t="s">
        <v>86</v>
      </c>
    </row>
    <row r="85" spans="2:65" s="1" customFormat="1" ht="44.25" customHeight="1">
      <c r="B85" s="41"/>
      <c r="C85" s="193" t="s">
        <v>186</v>
      </c>
      <c r="D85" s="193" t="s">
        <v>176</v>
      </c>
      <c r="E85" s="194" t="s">
        <v>4398</v>
      </c>
      <c r="F85" s="195" t="s">
        <v>4399</v>
      </c>
      <c r="G85" s="196" t="s">
        <v>1427</v>
      </c>
      <c r="H85" s="197">
        <v>11</v>
      </c>
      <c r="I85" s="198"/>
      <c r="J85" s="199">
        <f>ROUND(I85*H85,2)</f>
        <v>0</v>
      </c>
      <c r="K85" s="195" t="s">
        <v>22</v>
      </c>
      <c r="L85" s="61"/>
      <c r="M85" s="200" t="s">
        <v>22</v>
      </c>
      <c r="N85" s="201" t="s">
        <v>48</v>
      </c>
      <c r="O85" s="42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2983</v>
      </c>
      <c r="AT85" s="24" t="s">
        <v>176</v>
      </c>
      <c r="AU85" s="24" t="s">
        <v>86</v>
      </c>
      <c r="AY85" s="24" t="s">
        <v>174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24</v>
      </c>
      <c r="BK85" s="204">
        <f>ROUND(I85*H85,2)</f>
        <v>0</v>
      </c>
      <c r="BL85" s="24" t="s">
        <v>2983</v>
      </c>
      <c r="BM85" s="24" t="s">
        <v>4400</v>
      </c>
    </row>
    <row r="86" spans="2:65" s="1" customFormat="1" ht="40.5">
      <c r="B86" s="41"/>
      <c r="C86" s="63"/>
      <c r="D86" s="230" t="s">
        <v>237</v>
      </c>
      <c r="E86" s="63"/>
      <c r="F86" s="243" t="s">
        <v>4394</v>
      </c>
      <c r="G86" s="63"/>
      <c r="H86" s="63"/>
      <c r="I86" s="163"/>
      <c r="J86" s="63"/>
      <c r="K86" s="63"/>
      <c r="L86" s="61"/>
      <c r="M86" s="244"/>
      <c r="N86" s="42"/>
      <c r="O86" s="42"/>
      <c r="P86" s="42"/>
      <c r="Q86" s="42"/>
      <c r="R86" s="42"/>
      <c r="S86" s="42"/>
      <c r="T86" s="78"/>
      <c r="AT86" s="24" t="s">
        <v>237</v>
      </c>
      <c r="AU86" s="24" t="s">
        <v>86</v>
      </c>
    </row>
    <row r="87" spans="2:65" s="1" customFormat="1" ht="57" customHeight="1">
      <c r="B87" s="41"/>
      <c r="C87" s="193" t="s">
        <v>181</v>
      </c>
      <c r="D87" s="193" t="s">
        <v>176</v>
      </c>
      <c r="E87" s="194" t="s">
        <v>4401</v>
      </c>
      <c r="F87" s="195" t="s">
        <v>4402</v>
      </c>
      <c r="G87" s="196" t="s">
        <v>1427</v>
      </c>
      <c r="H87" s="197">
        <v>25</v>
      </c>
      <c r="I87" s="198"/>
      <c r="J87" s="199">
        <f>ROUND(I87*H87,2)</f>
        <v>0</v>
      </c>
      <c r="K87" s="195" t="s">
        <v>22</v>
      </c>
      <c r="L87" s="61"/>
      <c r="M87" s="200" t="s">
        <v>22</v>
      </c>
      <c r="N87" s="201" t="s">
        <v>48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2983</v>
      </c>
      <c r="AT87" s="24" t="s">
        <v>176</v>
      </c>
      <c r="AU87" s="24" t="s">
        <v>86</v>
      </c>
      <c r="AY87" s="24" t="s">
        <v>174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2983</v>
      </c>
      <c r="BM87" s="24" t="s">
        <v>4403</v>
      </c>
    </row>
    <row r="88" spans="2:65" s="1" customFormat="1" ht="40.5">
      <c r="B88" s="41"/>
      <c r="C88" s="63"/>
      <c r="D88" s="230" t="s">
        <v>237</v>
      </c>
      <c r="E88" s="63"/>
      <c r="F88" s="243" t="s">
        <v>4404</v>
      </c>
      <c r="G88" s="63"/>
      <c r="H88" s="63"/>
      <c r="I88" s="163"/>
      <c r="J88" s="63"/>
      <c r="K88" s="63"/>
      <c r="L88" s="61"/>
      <c r="M88" s="244"/>
      <c r="N88" s="42"/>
      <c r="O88" s="42"/>
      <c r="P88" s="42"/>
      <c r="Q88" s="42"/>
      <c r="R88" s="42"/>
      <c r="S88" s="42"/>
      <c r="T88" s="78"/>
      <c r="AT88" s="24" t="s">
        <v>237</v>
      </c>
      <c r="AU88" s="24" t="s">
        <v>86</v>
      </c>
    </row>
    <row r="89" spans="2:65" s="1" customFormat="1" ht="44.25" customHeight="1">
      <c r="B89" s="41"/>
      <c r="C89" s="193" t="s">
        <v>210</v>
      </c>
      <c r="D89" s="193" t="s">
        <v>176</v>
      </c>
      <c r="E89" s="194" t="s">
        <v>4405</v>
      </c>
      <c r="F89" s="195" t="s">
        <v>4406</v>
      </c>
      <c r="G89" s="196" t="s">
        <v>1427</v>
      </c>
      <c r="H89" s="197">
        <v>30</v>
      </c>
      <c r="I89" s="198"/>
      <c r="J89" s="199">
        <f>ROUND(I89*H89,2)</f>
        <v>0</v>
      </c>
      <c r="K89" s="195" t="s">
        <v>22</v>
      </c>
      <c r="L89" s="61"/>
      <c r="M89" s="200" t="s">
        <v>22</v>
      </c>
      <c r="N89" s="201" t="s">
        <v>48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2983</v>
      </c>
      <c r="AT89" s="24" t="s">
        <v>176</v>
      </c>
      <c r="AU89" s="24" t="s">
        <v>86</v>
      </c>
      <c r="AY89" s="24" t="s">
        <v>174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24</v>
      </c>
      <c r="BK89" s="204">
        <f>ROUND(I89*H89,2)</f>
        <v>0</v>
      </c>
      <c r="BL89" s="24" t="s">
        <v>2983</v>
      </c>
      <c r="BM89" s="24" t="s">
        <v>4407</v>
      </c>
    </row>
    <row r="90" spans="2:65" s="1" customFormat="1" ht="54">
      <c r="B90" s="41"/>
      <c r="C90" s="63"/>
      <c r="D90" s="230" t="s">
        <v>237</v>
      </c>
      <c r="E90" s="63"/>
      <c r="F90" s="243" t="s">
        <v>4408</v>
      </c>
      <c r="G90" s="63"/>
      <c r="H90" s="63"/>
      <c r="I90" s="163"/>
      <c r="J90" s="63"/>
      <c r="K90" s="63"/>
      <c r="L90" s="61"/>
      <c r="M90" s="244"/>
      <c r="N90" s="42"/>
      <c r="O90" s="42"/>
      <c r="P90" s="42"/>
      <c r="Q90" s="42"/>
      <c r="R90" s="42"/>
      <c r="S90" s="42"/>
      <c r="T90" s="78"/>
      <c r="AT90" s="24" t="s">
        <v>237</v>
      </c>
      <c r="AU90" s="24" t="s">
        <v>86</v>
      </c>
    </row>
    <row r="91" spans="2:65" s="1" customFormat="1" ht="69.75" customHeight="1">
      <c r="B91" s="41"/>
      <c r="C91" s="193" t="s">
        <v>216</v>
      </c>
      <c r="D91" s="193" t="s">
        <v>176</v>
      </c>
      <c r="E91" s="194" t="s">
        <v>4409</v>
      </c>
      <c r="F91" s="195" t="s">
        <v>4410</v>
      </c>
      <c r="G91" s="196" t="s">
        <v>1427</v>
      </c>
      <c r="H91" s="197">
        <v>65</v>
      </c>
      <c r="I91" s="198"/>
      <c r="J91" s="199">
        <f>ROUND(I91*H91,2)</f>
        <v>0</v>
      </c>
      <c r="K91" s="195" t="s">
        <v>22</v>
      </c>
      <c r="L91" s="61"/>
      <c r="M91" s="200" t="s">
        <v>22</v>
      </c>
      <c r="N91" s="201" t="s">
        <v>48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4" t="s">
        <v>2983</v>
      </c>
      <c r="AT91" s="24" t="s">
        <v>176</v>
      </c>
      <c r="AU91" s="24" t="s">
        <v>86</v>
      </c>
      <c r="AY91" s="24" t="s">
        <v>174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24</v>
      </c>
      <c r="BK91" s="204">
        <f>ROUND(I91*H91,2)</f>
        <v>0</v>
      </c>
      <c r="BL91" s="24" t="s">
        <v>2983</v>
      </c>
      <c r="BM91" s="24" t="s">
        <v>4411</v>
      </c>
    </row>
    <row r="92" spans="2:65" s="1" customFormat="1" ht="40.5">
      <c r="B92" s="41"/>
      <c r="C92" s="63"/>
      <c r="D92" s="230" t="s">
        <v>237</v>
      </c>
      <c r="E92" s="63"/>
      <c r="F92" s="243" t="s">
        <v>4412</v>
      </c>
      <c r="G92" s="63"/>
      <c r="H92" s="63"/>
      <c r="I92" s="163"/>
      <c r="J92" s="63"/>
      <c r="K92" s="63"/>
      <c r="L92" s="61"/>
      <c r="M92" s="244"/>
      <c r="N92" s="42"/>
      <c r="O92" s="42"/>
      <c r="P92" s="42"/>
      <c r="Q92" s="42"/>
      <c r="R92" s="42"/>
      <c r="S92" s="42"/>
      <c r="T92" s="78"/>
      <c r="AT92" s="24" t="s">
        <v>237</v>
      </c>
      <c r="AU92" s="24" t="s">
        <v>86</v>
      </c>
    </row>
    <row r="93" spans="2:65" s="1" customFormat="1" ht="31.5" customHeight="1">
      <c r="B93" s="41"/>
      <c r="C93" s="193" t="s">
        <v>220</v>
      </c>
      <c r="D93" s="193" t="s">
        <v>176</v>
      </c>
      <c r="E93" s="194" t="s">
        <v>4413</v>
      </c>
      <c r="F93" s="195" t="s">
        <v>4414</v>
      </c>
      <c r="G93" s="196" t="s">
        <v>1427</v>
      </c>
      <c r="H93" s="197">
        <v>2</v>
      </c>
      <c r="I93" s="198"/>
      <c r="J93" s="199">
        <f>ROUND(I93*H93,2)</f>
        <v>0</v>
      </c>
      <c r="K93" s="195" t="s">
        <v>22</v>
      </c>
      <c r="L93" s="61"/>
      <c r="M93" s="200" t="s">
        <v>22</v>
      </c>
      <c r="N93" s="201" t="s">
        <v>48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2983</v>
      </c>
      <c r="AT93" s="24" t="s">
        <v>176</v>
      </c>
      <c r="AU93" s="24" t="s">
        <v>86</v>
      </c>
      <c r="AY93" s="24" t="s">
        <v>174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24</v>
      </c>
      <c r="BK93" s="204">
        <f>ROUND(I93*H93,2)</f>
        <v>0</v>
      </c>
      <c r="BL93" s="24" t="s">
        <v>2983</v>
      </c>
      <c r="BM93" s="24" t="s">
        <v>4415</v>
      </c>
    </row>
    <row r="94" spans="2:65" s="1" customFormat="1" ht="54">
      <c r="B94" s="41"/>
      <c r="C94" s="63"/>
      <c r="D94" s="230" t="s">
        <v>237</v>
      </c>
      <c r="E94" s="63"/>
      <c r="F94" s="243" t="s">
        <v>4416</v>
      </c>
      <c r="G94" s="63"/>
      <c r="H94" s="63"/>
      <c r="I94" s="163"/>
      <c r="J94" s="63"/>
      <c r="K94" s="63"/>
      <c r="L94" s="61"/>
      <c r="M94" s="244"/>
      <c r="N94" s="42"/>
      <c r="O94" s="42"/>
      <c r="P94" s="42"/>
      <c r="Q94" s="42"/>
      <c r="R94" s="42"/>
      <c r="S94" s="42"/>
      <c r="T94" s="78"/>
      <c r="AT94" s="24" t="s">
        <v>237</v>
      </c>
      <c r="AU94" s="24" t="s">
        <v>86</v>
      </c>
    </row>
    <row r="95" spans="2:65" s="1" customFormat="1" ht="31.5" customHeight="1">
      <c r="B95" s="41"/>
      <c r="C95" s="193" t="s">
        <v>226</v>
      </c>
      <c r="D95" s="193" t="s">
        <v>176</v>
      </c>
      <c r="E95" s="194" t="s">
        <v>4417</v>
      </c>
      <c r="F95" s="195" t="s">
        <v>4418</v>
      </c>
      <c r="G95" s="196" t="s">
        <v>1427</v>
      </c>
      <c r="H95" s="197">
        <v>1</v>
      </c>
      <c r="I95" s="198"/>
      <c r="J95" s="199">
        <f>ROUND(I95*H95,2)</f>
        <v>0</v>
      </c>
      <c r="K95" s="195" t="s">
        <v>22</v>
      </c>
      <c r="L95" s="61"/>
      <c r="M95" s="200" t="s">
        <v>22</v>
      </c>
      <c r="N95" s="201" t="s">
        <v>48</v>
      </c>
      <c r="O95" s="42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2983</v>
      </c>
      <c r="AT95" s="24" t="s">
        <v>176</v>
      </c>
      <c r="AU95" s="24" t="s">
        <v>86</v>
      </c>
      <c r="AY95" s="24" t="s">
        <v>174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24</v>
      </c>
      <c r="BK95" s="204">
        <f>ROUND(I95*H95,2)</f>
        <v>0</v>
      </c>
      <c r="BL95" s="24" t="s">
        <v>2983</v>
      </c>
      <c r="BM95" s="24" t="s">
        <v>4419</v>
      </c>
    </row>
    <row r="96" spans="2:65" s="1" customFormat="1" ht="54">
      <c r="B96" s="41"/>
      <c r="C96" s="63"/>
      <c r="D96" s="230" t="s">
        <v>237</v>
      </c>
      <c r="E96" s="63"/>
      <c r="F96" s="243" t="s">
        <v>4416</v>
      </c>
      <c r="G96" s="63"/>
      <c r="H96" s="63"/>
      <c r="I96" s="163"/>
      <c r="J96" s="63"/>
      <c r="K96" s="63"/>
      <c r="L96" s="61"/>
      <c r="M96" s="244"/>
      <c r="N96" s="42"/>
      <c r="O96" s="42"/>
      <c r="P96" s="42"/>
      <c r="Q96" s="42"/>
      <c r="R96" s="42"/>
      <c r="S96" s="42"/>
      <c r="T96" s="78"/>
      <c r="AT96" s="24" t="s">
        <v>237</v>
      </c>
      <c r="AU96" s="24" t="s">
        <v>86</v>
      </c>
    </row>
    <row r="97" spans="2:65" s="1" customFormat="1" ht="22.5" customHeight="1">
      <c r="B97" s="41"/>
      <c r="C97" s="193" t="s">
        <v>230</v>
      </c>
      <c r="D97" s="193" t="s">
        <v>176</v>
      </c>
      <c r="E97" s="194" t="s">
        <v>4420</v>
      </c>
      <c r="F97" s="195" t="s">
        <v>4421</v>
      </c>
      <c r="G97" s="196" t="s">
        <v>1427</v>
      </c>
      <c r="H97" s="197">
        <v>1</v>
      </c>
      <c r="I97" s="198"/>
      <c r="J97" s="199">
        <f>ROUND(I97*H97,2)</f>
        <v>0</v>
      </c>
      <c r="K97" s="195" t="s">
        <v>22</v>
      </c>
      <c r="L97" s="61"/>
      <c r="M97" s="200" t="s">
        <v>22</v>
      </c>
      <c r="N97" s="201" t="s">
        <v>48</v>
      </c>
      <c r="O97" s="42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2983</v>
      </c>
      <c r="AT97" s="24" t="s">
        <v>176</v>
      </c>
      <c r="AU97" s="24" t="s">
        <v>86</v>
      </c>
      <c r="AY97" s="24" t="s">
        <v>174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24</v>
      </c>
      <c r="BK97" s="204">
        <f>ROUND(I97*H97,2)</f>
        <v>0</v>
      </c>
      <c r="BL97" s="24" t="s">
        <v>2983</v>
      </c>
      <c r="BM97" s="24" t="s">
        <v>4422</v>
      </c>
    </row>
    <row r="98" spans="2:65" s="1" customFormat="1" ht="54">
      <c r="B98" s="41"/>
      <c r="C98" s="63"/>
      <c r="D98" s="230" t="s">
        <v>237</v>
      </c>
      <c r="E98" s="63"/>
      <c r="F98" s="243" t="s">
        <v>4416</v>
      </c>
      <c r="G98" s="63"/>
      <c r="H98" s="63"/>
      <c r="I98" s="163"/>
      <c r="J98" s="63"/>
      <c r="K98" s="63"/>
      <c r="L98" s="61"/>
      <c r="M98" s="244"/>
      <c r="N98" s="42"/>
      <c r="O98" s="42"/>
      <c r="P98" s="42"/>
      <c r="Q98" s="42"/>
      <c r="R98" s="42"/>
      <c r="S98" s="42"/>
      <c r="T98" s="78"/>
      <c r="AT98" s="24" t="s">
        <v>237</v>
      </c>
      <c r="AU98" s="24" t="s">
        <v>86</v>
      </c>
    </row>
    <row r="99" spans="2:65" s="1" customFormat="1" ht="31.5" customHeight="1">
      <c r="B99" s="41"/>
      <c r="C99" s="193" t="s">
        <v>29</v>
      </c>
      <c r="D99" s="193" t="s">
        <v>176</v>
      </c>
      <c r="E99" s="194" t="s">
        <v>4423</v>
      </c>
      <c r="F99" s="195" t="s">
        <v>4424</v>
      </c>
      <c r="G99" s="196" t="s">
        <v>1427</v>
      </c>
      <c r="H99" s="197">
        <v>3</v>
      </c>
      <c r="I99" s="198"/>
      <c r="J99" s="199">
        <f>ROUND(I99*H99,2)</f>
        <v>0</v>
      </c>
      <c r="K99" s="195" t="s">
        <v>22</v>
      </c>
      <c r="L99" s="61"/>
      <c r="M99" s="200" t="s">
        <v>22</v>
      </c>
      <c r="N99" s="201" t="s">
        <v>48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2983</v>
      </c>
      <c r="AT99" s="24" t="s">
        <v>176</v>
      </c>
      <c r="AU99" s="24" t="s">
        <v>86</v>
      </c>
      <c r="AY99" s="24" t="s">
        <v>174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24</v>
      </c>
      <c r="BK99" s="204">
        <f>ROUND(I99*H99,2)</f>
        <v>0</v>
      </c>
      <c r="BL99" s="24" t="s">
        <v>2983</v>
      </c>
      <c r="BM99" s="24" t="s">
        <v>4425</v>
      </c>
    </row>
    <row r="100" spans="2:65" s="1" customFormat="1" ht="54">
      <c r="B100" s="41"/>
      <c r="C100" s="63"/>
      <c r="D100" s="230" t="s">
        <v>237</v>
      </c>
      <c r="E100" s="63"/>
      <c r="F100" s="243" t="s">
        <v>4416</v>
      </c>
      <c r="G100" s="63"/>
      <c r="H100" s="63"/>
      <c r="I100" s="163"/>
      <c r="J100" s="63"/>
      <c r="K100" s="63"/>
      <c r="L100" s="61"/>
      <c r="M100" s="244"/>
      <c r="N100" s="42"/>
      <c r="O100" s="42"/>
      <c r="P100" s="42"/>
      <c r="Q100" s="42"/>
      <c r="R100" s="42"/>
      <c r="S100" s="42"/>
      <c r="T100" s="78"/>
      <c r="AT100" s="24" t="s">
        <v>237</v>
      </c>
      <c r="AU100" s="24" t="s">
        <v>86</v>
      </c>
    </row>
    <row r="101" spans="2:65" s="1" customFormat="1" ht="31.5" customHeight="1">
      <c r="B101" s="41"/>
      <c r="C101" s="193" t="s">
        <v>239</v>
      </c>
      <c r="D101" s="193" t="s">
        <v>176</v>
      </c>
      <c r="E101" s="194" t="s">
        <v>4426</v>
      </c>
      <c r="F101" s="195" t="s">
        <v>4427</v>
      </c>
      <c r="G101" s="196" t="s">
        <v>1427</v>
      </c>
      <c r="H101" s="197">
        <v>4</v>
      </c>
      <c r="I101" s="198"/>
      <c r="J101" s="199">
        <f>ROUND(I101*H101,2)</f>
        <v>0</v>
      </c>
      <c r="K101" s="195" t="s">
        <v>22</v>
      </c>
      <c r="L101" s="61"/>
      <c r="M101" s="200" t="s">
        <v>22</v>
      </c>
      <c r="N101" s="201" t="s">
        <v>48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2983</v>
      </c>
      <c r="AT101" s="24" t="s">
        <v>176</v>
      </c>
      <c r="AU101" s="24" t="s">
        <v>86</v>
      </c>
      <c r="AY101" s="24" t="s">
        <v>174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24</v>
      </c>
      <c r="BK101" s="204">
        <f>ROUND(I101*H101,2)</f>
        <v>0</v>
      </c>
      <c r="BL101" s="24" t="s">
        <v>2983</v>
      </c>
      <c r="BM101" s="24" t="s">
        <v>4428</v>
      </c>
    </row>
    <row r="102" spans="2:65" s="1" customFormat="1" ht="54">
      <c r="B102" s="41"/>
      <c r="C102" s="63"/>
      <c r="D102" s="230" t="s">
        <v>237</v>
      </c>
      <c r="E102" s="63"/>
      <c r="F102" s="243" t="s">
        <v>4416</v>
      </c>
      <c r="G102" s="63"/>
      <c r="H102" s="63"/>
      <c r="I102" s="163"/>
      <c r="J102" s="63"/>
      <c r="K102" s="63"/>
      <c r="L102" s="61"/>
      <c r="M102" s="244"/>
      <c r="N102" s="42"/>
      <c r="O102" s="42"/>
      <c r="P102" s="42"/>
      <c r="Q102" s="42"/>
      <c r="R102" s="42"/>
      <c r="S102" s="42"/>
      <c r="T102" s="78"/>
      <c r="AT102" s="24" t="s">
        <v>237</v>
      </c>
      <c r="AU102" s="24" t="s">
        <v>86</v>
      </c>
    </row>
    <row r="103" spans="2:65" s="1" customFormat="1" ht="31.5" customHeight="1">
      <c r="B103" s="41"/>
      <c r="C103" s="193" t="s">
        <v>244</v>
      </c>
      <c r="D103" s="193" t="s">
        <v>176</v>
      </c>
      <c r="E103" s="194" t="s">
        <v>4429</v>
      </c>
      <c r="F103" s="195" t="s">
        <v>4430</v>
      </c>
      <c r="G103" s="196" t="s">
        <v>1427</v>
      </c>
      <c r="H103" s="197">
        <v>1</v>
      </c>
      <c r="I103" s="198"/>
      <c r="J103" s="199">
        <f>ROUND(I103*H103,2)</f>
        <v>0</v>
      </c>
      <c r="K103" s="195" t="s">
        <v>22</v>
      </c>
      <c r="L103" s="61"/>
      <c r="M103" s="200" t="s">
        <v>22</v>
      </c>
      <c r="N103" s="201" t="s">
        <v>48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2983</v>
      </c>
      <c r="AT103" s="24" t="s">
        <v>176</v>
      </c>
      <c r="AU103" s="24" t="s">
        <v>86</v>
      </c>
      <c r="AY103" s="24" t="s">
        <v>174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24</v>
      </c>
      <c r="BK103" s="204">
        <f>ROUND(I103*H103,2)</f>
        <v>0</v>
      </c>
      <c r="BL103" s="24" t="s">
        <v>2983</v>
      </c>
      <c r="BM103" s="24" t="s">
        <v>4431</v>
      </c>
    </row>
    <row r="104" spans="2:65" s="1" customFormat="1" ht="54">
      <c r="B104" s="41"/>
      <c r="C104" s="63"/>
      <c r="D104" s="230" t="s">
        <v>237</v>
      </c>
      <c r="E104" s="63"/>
      <c r="F104" s="243" t="s">
        <v>4416</v>
      </c>
      <c r="G104" s="63"/>
      <c r="H104" s="63"/>
      <c r="I104" s="163"/>
      <c r="J104" s="63"/>
      <c r="K104" s="63"/>
      <c r="L104" s="61"/>
      <c r="M104" s="244"/>
      <c r="N104" s="42"/>
      <c r="O104" s="42"/>
      <c r="P104" s="42"/>
      <c r="Q104" s="42"/>
      <c r="R104" s="42"/>
      <c r="S104" s="42"/>
      <c r="T104" s="78"/>
      <c r="AT104" s="24" t="s">
        <v>237</v>
      </c>
      <c r="AU104" s="24" t="s">
        <v>86</v>
      </c>
    </row>
    <row r="105" spans="2:65" s="1" customFormat="1" ht="44.25" customHeight="1">
      <c r="B105" s="41"/>
      <c r="C105" s="193" t="s">
        <v>248</v>
      </c>
      <c r="D105" s="193" t="s">
        <v>176</v>
      </c>
      <c r="E105" s="194" t="s">
        <v>4432</v>
      </c>
      <c r="F105" s="195" t="s">
        <v>4433</v>
      </c>
      <c r="G105" s="196" t="s">
        <v>4434</v>
      </c>
      <c r="H105" s="197">
        <v>1</v>
      </c>
      <c r="I105" s="198"/>
      <c r="J105" s="199">
        <f>ROUND(I105*H105,2)</f>
        <v>0</v>
      </c>
      <c r="K105" s="195" t="s">
        <v>22</v>
      </c>
      <c r="L105" s="61"/>
      <c r="M105" s="200" t="s">
        <v>22</v>
      </c>
      <c r="N105" s="201" t="s">
        <v>48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2983</v>
      </c>
      <c r="AT105" s="24" t="s">
        <v>176</v>
      </c>
      <c r="AU105" s="24" t="s">
        <v>86</v>
      </c>
      <c r="AY105" s="24" t="s">
        <v>174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2983</v>
      </c>
      <c r="BM105" s="24" t="s">
        <v>4435</v>
      </c>
    </row>
    <row r="106" spans="2:65" s="1" customFormat="1" ht="54">
      <c r="B106" s="41"/>
      <c r="C106" s="63"/>
      <c r="D106" s="230" t="s">
        <v>237</v>
      </c>
      <c r="E106" s="63"/>
      <c r="F106" s="243" t="s">
        <v>4436</v>
      </c>
      <c r="G106" s="63"/>
      <c r="H106" s="63"/>
      <c r="I106" s="163"/>
      <c r="J106" s="63"/>
      <c r="K106" s="63"/>
      <c r="L106" s="61"/>
      <c r="M106" s="244"/>
      <c r="N106" s="42"/>
      <c r="O106" s="42"/>
      <c r="P106" s="42"/>
      <c r="Q106" s="42"/>
      <c r="R106" s="42"/>
      <c r="S106" s="42"/>
      <c r="T106" s="78"/>
      <c r="AT106" s="24" t="s">
        <v>237</v>
      </c>
      <c r="AU106" s="24" t="s">
        <v>86</v>
      </c>
    </row>
    <row r="107" spans="2:65" s="1" customFormat="1" ht="57" customHeight="1">
      <c r="B107" s="41"/>
      <c r="C107" s="193" t="s">
        <v>252</v>
      </c>
      <c r="D107" s="193" t="s">
        <v>176</v>
      </c>
      <c r="E107" s="194" t="s">
        <v>4437</v>
      </c>
      <c r="F107" s="195" t="s">
        <v>4438</v>
      </c>
      <c r="G107" s="196" t="s">
        <v>4434</v>
      </c>
      <c r="H107" s="197">
        <v>1</v>
      </c>
      <c r="I107" s="198"/>
      <c r="J107" s="199">
        <f>ROUND(I107*H107,2)</f>
        <v>0</v>
      </c>
      <c r="K107" s="195" t="s">
        <v>22</v>
      </c>
      <c r="L107" s="61"/>
      <c r="M107" s="200" t="s">
        <v>22</v>
      </c>
      <c r="N107" s="201" t="s">
        <v>48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2983</v>
      </c>
      <c r="AT107" s="24" t="s">
        <v>176</v>
      </c>
      <c r="AU107" s="24" t="s">
        <v>86</v>
      </c>
      <c r="AY107" s="24" t="s">
        <v>174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2983</v>
      </c>
      <c r="BM107" s="24" t="s">
        <v>4439</v>
      </c>
    </row>
    <row r="108" spans="2:65" s="1" customFormat="1" ht="54">
      <c r="B108" s="41"/>
      <c r="C108" s="63"/>
      <c r="D108" s="230" t="s">
        <v>237</v>
      </c>
      <c r="E108" s="63"/>
      <c r="F108" s="243" t="s">
        <v>4416</v>
      </c>
      <c r="G108" s="63"/>
      <c r="H108" s="63"/>
      <c r="I108" s="163"/>
      <c r="J108" s="63"/>
      <c r="K108" s="63"/>
      <c r="L108" s="61"/>
      <c r="M108" s="244"/>
      <c r="N108" s="42"/>
      <c r="O108" s="42"/>
      <c r="P108" s="42"/>
      <c r="Q108" s="42"/>
      <c r="R108" s="42"/>
      <c r="S108" s="42"/>
      <c r="T108" s="78"/>
      <c r="AT108" s="24" t="s">
        <v>237</v>
      </c>
      <c r="AU108" s="24" t="s">
        <v>86</v>
      </c>
    </row>
    <row r="109" spans="2:65" s="1" customFormat="1" ht="57" customHeight="1">
      <c r="B109" s="41"/>
      <c r="C109" s="193" t="s">
        <v>10</v>
      </c>
      <c r="D109" s="193" t="s">
        <v>176</v>
      </c>
      <c r="E109" s="194" t="s">
        <v>4440</v>
      </c>
      <c r="F109" s="195" t="s">
        <v>4441</v>
      </c>
      <c r="G109" s="196" t="s">
        <v>4434</v>
      </c>
      <c r="H109" s="197">
        <v>1</v>
      </c>
      <c r="I109" s="198"/>
      <c r="J109" s="199">
        <f>ROUND(I109*H109,2)</f>
        <v>0</v>
      </c>
      <c r="K109" s="195" t="s">
        <v>22</v>
      </c>
      <c r="L109" s="61"/>
      <c r="M109" s="200" t="s">
        <v>22</v>
      </c>
      <c r="N109" s="201" t="s">
        <v>48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2983</v>
      </c>
      <c r="AT109" s="24" t="s">
        <v>176</v>
      </c>
      <c r="AU109" s="24" t="s">
        <v>86</v>
      </c>
      <c r="AY109" s="24" t="s">
        <v>174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24</v>
      </c>
      <c r="BK109" s="204">
        <f>ROUND(I109*H109,2)</f>
        <v>0</v>
      </c>
      <c r="BL109" s="24" t="s">
        <v>2983</v>
      </c>
      <c r="BM109" s="24" t="s">
        <v>4442</v>
      </c>
    </row>
    <row r="110" spans="2:65" s="1" customFormat="1" ht="54">
      <c r="B110" s="41"/>
      <c r="C110" s="63"/>
      <c r="D110" s="230" t="s">
        <v>237</v>
      </c>
      <c r="E110" s="63"/>
      <c r="F110" s="243" t="s">
        <v>4416</v>
      </c>
      <c r="G110" s="63"/>
      <c r="H110" s="63"/>
      <c r="I110" s="163"/>
      <c r="J110" s="63"/>
      <c r="K110" s="63"/>
      <c r="L110" s="61"/>
      <c r="M110" s="244"/>
      <c r="N110" s="42"/>
      <c r="O110" s="42"/>
      <c r="P110" s="42"/>
      <c r="Q110" s="42"/>
      <c r="R110" s="42"/>
      <c r="S110" s="42"/>
      <c r="T110" s="78"/>
      <c r="AT110" s="24" t="s">
        <v>237</v>
      </c>
      <c r="AU110" s="24" t="s">
        <v>86</v>
      </c>
    </row>
    <row r="111" spans="2:65" s="1" customFormat="1" ht="22.5" customHeight="1">
      <c r="B111" s="41"/>
      <c r="C111" s="193" t="s">
        <v>269</v>
      </c>
      <c r="D111" s="193" t="s">
        <v>176</v>
      </c>
      <c r="E111" s="194" t="s">
        <v>4443</v>
      </c>
      <c r="F111" s="195" t="s">
        <v>4444</v>
      </c>
      <c r="G111" s="196" t="s">
        <v>4434</v>
      </c>
      <c r="H111" s="197">
        <v>1</v>
      </c>
      <c r="I111" s="198"/>
      <c r="J111" s="199">
        <f>ROUND(I111*H111,2)</f>
        <v>0</v>
      </c>
      <c r="K111" s="195" t="s">
        <v>22</v>
      </c>
      <c r="L111" s="61"/>
      <c r="M111" s="200" t="s">
        <v>22</v>
      </c>
      <c r="N111" s="201" t="s">
        <v>48</v>
      </c>
      <c r="O111" s="42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4" t="s">
        <v>2983</v>
      </c>
      <c r="AT111" s="24" t="s">
        <v>176</v>
      </c>
      <c r="AU111" s="24" t="s">
        <v>86</v>
      </c>
      <c r="AY111" s="24" t="s">
        <v>174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24</v>
      </c>
      <c r="BK111" s="204">
        <f>ROUND(I111*H111,2)</f>
        <v>0</v>
      </c>
      <c r="BL111" s="24" t="s">
        <v>2983</v>
      </c>
      <c r="BM111" s="24" t="s">
        <v>4445</v>
      </c>
    </row>
    <row r="112" spans="2:65" s="1" customFormat="1" ht="54">
      <c r="B112" s="41"/>
      <c r="C112" s="63"/>
      <c r="D112" s="230" t="s">
        <v>237</v>
      </c>
      <c r="E112" s="63"/>
      <c r="F112" s="243" t="s">
        <v>4416</v>
      </c>
      <c r="G112" s="63"/>
      <c r="H112" s="63"/>
      <c r="I112" s="163"/>
      <c r="J112" s="63"/>
      <c r="K112" s="63"/>
      <c r="L112" s="61"/>
      <c r="M112" s="244"/>
      <c r="N112" s="42"/>
      <c r="O112" s="42"/>
      <c r="P112" s="42"/>
      <c r="Q112" s="42"/>
      <c r="R112" s="42"/>
      <c r="S112" s="42"/>
      <c r="T112" s="78"/>
      <c r="AT112" s="24" t="s">
        <v>237</v>
      </c>
      <c r="AU112" s="24" t="s">
        <v>86</v>
      </c>
    </row>
    <row r="113" spans="2:65" s="1" customFormat="1" ht="31.5" customHeight="1">
      <c r="B113" s="41"/>
      <c r="C113" s="193" t="s">
        <v>275</v>
      </c>
      <c r="D113" s="193" t="s">
        <v>176</v>
      </c>
      <c r="E113" s="194" t="s">
        <v>4446</v>
      </c>
      <c r="F113" s="195" t="s">
        <v>4447</v>
      </c>
      <c r="G113" s="196" t="s">
        <v>4434</v>
      </c>
      <c r="H113" s="197">
        <v>1</v>
      </c>
      <c r="I113" s="198"/>
      <c r="J113" s="199">
        <f>ROUND(I113*H113,2)</f>
        <v>0</v>
      </c>
      <c r="K113" s="195" t="s">
        <v>22</v>
      </c>
      <c r="L113" s="61"/>
      <c r="M113" s="200" t="s">
        <v>22</v>
      </c>
      <c r="N113" s="201" t="s">
        <v>48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2983</v>
      </c>
      <c r="AT113" s="24" t="s">
        <v>176</v>
      </c>
      <c r="AU113" s="24" t="s">
        <v>86</v>
      </c>
      <c r="AY113" s="24" t="s">
        <v>174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24</v>
      </c>
      <c r="BK113" s="204">
        <f>ROUND(I113*H113,2)</f>
        <v>0</v>
      </c>
      <c r="BL113" s="24" t="s">
        <v>2983</v>
      </c>
      <c r="BM113" s="24" t="s">
        <v>4448</v>
      </c>
    </row>
    <row r="114" spans="2:65" s="1" customFormat="1" ht="54">
      <c r="B114" s="41"/>
      <c r="C114" s="63"/>
      <c r="D114" s="230" t="s">
        <v>237</v>
      </c>
      <c r="E114" s="63"/>
      <c r="F114" s="243" t="s">
        <v>4449</v>
      </c>
      <c r="G114" s="63"/>
      <c r="H114" s="63"/>
      <c r="I114" s="163"/>
      <c r="J114" s="63"/>
      <c r="K114" s="63"/>
      <c r="L114" s="61"/>
      <c r="M114" s="244"/>
      <c r="N114" s="42"/>
      <c r="O114" s="42"/>
      <c r="P114" s="42"/>
      <c r="Q114" s="42"/>
      <c r="R114" s="42"/>
      <c r="S114" s="42"/>
      <c r="T114" s="78"/>
      <c r="AT114" s="24" t="s">
        <v>237</v>
      </c>
      <c r="AU114" s="24" t="s">
        <v>86</v>
      </c>
    </row>
    <row r="115" spans="2:65" s="1" customFormat="1" ht="31.5" customHeight="1">
      <c r="B115" s="41"/>
      <c r="C115" s="193" t="s">
        <v>282</v>
      </c>
      <c r="D115" s="193" t="s">
        <v>176</v>
      </c>
      <c r="E115" s="194" t="s">
        <v>4450</v>
      </c>
      <c r="F115" s="195" t="s">
        <v>4451</v>
      </c>
      <c r="G115" s="196" t="s">
        <v>1427</v>
      </c>
      <c r="H115" s="197">
        <v>4</v>
      </c>
      <c r="I115" s="198"/>
      <c r="J115" s="199">
        <f>ROUND(I115*H115,2)</f>
        <v>0</v>
      </c>
      <c r="K115" s="195" t="s">
        <v>22</v>
      </c>
      <c r="L115" s="61"/>
      <c r="M115" s="200" t="s">
        <v>22</v>
      </c>
      <c r="N115" s="201" t="s">
        <v>48</v>
      </c>
      <c r="O115" s="42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2983</v>
      </c>
      <c r="AT115" s="24" t="s">
        <v>176</v>
      </c>
      <c r="AU115" s="24" t="s">
        <v>86</v>
      </c>
      <c r="AY115" s="24" t="s">
        <v>174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24</v>
      </c>
      <c r="BK115" s="204">
        <f>ROUND(I115*H115,2)</f>
        <v>0</v>
      </c>
      <c r="BL115" s="24" t="s">
        <v>2983</v>
      </c>
      <c r="BM115" s="24" t="s">
        <v>4452</v>
      </c>
    </row>
    <row r="116" spans="2:65" s="1" customFormat="1" ht="54">
      <c r="B116" s="41"/>
      <c r="C116" s="63"/>
      <c r="D116" s="230" t="s">
        <v>237</v>
      </c>
      <c r="E116" s="63"/>
      <c r="F116" s="243" t="s">
        <v>4453</v>
      </c>
      <c r="G116" s="63"/>
      <c r="H116" s="63"/>
      <c r="I116" s="163"/>
      <c r="J116" s="63"/>
      <c r="K116" s="63"/>
      <c r="L116" s="61"/>
      <c r="M116" s="244"/>
      <c r="N116" s="42"/>
      <c r="O116" s="42"/>
      <c r="P116" s="42"/>
      <c r="Q116" s="42"/>
      <c r="R116" s="42"/>
      <c r="S116" s="42"/>
      <c r="T116" s="78"/>
      <c r="AT116" s="24" t="s">
        <v>237</v>
      </c>
      <c r="AU116" s="24" t="s">
        <v>86</v>
      </c>
    </row>
    <row r="117" spans="2:65" s="1" customFormat="1" ht="31.5" customHeight="1">
      <c r="B117" s="41"/>
      <c r="C117" s="193" t="s">
        <v>291</v>
      </c>
      <c r="D117" s="193" t="s">
        <v>176</v>
      </c>
      <c r="E117" s="194" t="s">
        <v>4454</v>
      </c>
      <c r="F117" s="195" t="s">
        <v>4455</v>
      </c>
      <c r="G117" s="196" t="s">
        <v>4255</v>
      </c>
      <c r="H117" s="197">
        <v>1</v>
      </c>
      <c r="I117" s="198"/>
      <c r="J117" s="199">
        <f>ROUND(I117*H117,2)</f>
        <v>0</v>
      </c>
      <c r="K117" s="195" t="s">
        <v>22</v>
      </c>
      <c r="L117" s="61"/>
      <c r="M117" s="200" t="s">
        <v>22</v>
      </c>
      <c r="N117" s="201" t="s">
        <v>48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2983</v>
      </c>
      <c r="AT117" s="24" t="s">
        <v>176</v>
      </c>
      <c r="AU117" s="24" t="s">
        <v>86</v>
      </c>
      <c r="AY117" s="24" t="s">
        <v>174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2983</v>
      </c>
      <c r="BM117" s="24" t="s">
        <v>4456</v>
      </c>
    </row>
    <row r="118" spans="2:65" s="1" customFormat="1" ht="22.5" customHeight="1">
      <c r="B118" s="41"/>
      <c r="C118" s="193" t="s">
        <v>296</v>
      </c>
      <c r="D118" s="193" t="s">
        <v>176</v>
      </c>
      <c r="E118" s="194" t="s">
        <v>4457</v>
      </c>
      <c r="F118" s="195" t="s">
        <v>4458</v>
      </c>
      <c r="G118" s="196" t="s">
        <v>1427</v>
      </c>
      <c r="H118" s="197">
        <v>0</v>
      </c>
      <c r="I118" s="198"/>
      <c r="J118" s="199">
        <f>ROUND(I118*H118,2)</f>
        <v>0</v>
      </c>
      <c r="K118" s="195" t="s">
        <v>22</v>
      </c>
      <c r="L118" s="61"/>
      <c r="M118" s="200" t="s">
        <v>22</v>
      </c>
      <c r="N118" s="201" t="s">
        <v>48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2983</v>
      </c>
      <c r="AT118" s="24" t="s">
        <v>176</v>
      </c>
      <c r="AU118" s="24" t="s">
        <v>86</v>
      </c>
      <c r="AY118" s="24" t="s">
        <v>174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2983</v>
      </c>
      <c r="BM118" s="24" t="s">
        <v>4459</v>
      </c>
    </row>
    <row r="119" spans="2:65" s="1" customFormat="1" ht="22.5" customHeight="1">
      <c r="B119" s="41"/>
      <c r="C119" s="193" t="s">
        <v>9</v>
      </c>
      <c r="D119" s="193" t="s">
        <v>176</v>
      </c>
      <c r="E119" s="194" t="s">
        <v>4460</v>
      </c>
      <c r="F119" s="195" t="s">
        <v>4461</v>
      </c>
      <c r="G119" s="196" t="s">
        <v>2391</v>
      </c>
      <c r="H119" s="197">
        <v>0</v>
      </c>
      <c r="I119" s="198"/>
      <c r="J119" s="199">
        <f>ROUND(I119*H119,2)</f>
        <v>0</v>
      </c>
      <c r="K119" s="195" t="s">
        <v>22</v>
      </c>
      <c r="L119" s="61"/>
      <c r="M119" s="200" t="s">
        <v>22</v>
      </c>
      <c r="N119" s="201" t="s">
        <v>48</v>
      </c>
      <c r="O119" s="42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4" t="s">
        <v>2983</v>
      </c>
      <c r="AT119" s="24" t="s">
        <v>176</v>
      </c>
      <c r="AU119" s="24" t="s">
        <v>86</v>
      </c>
      <c r="AY119" s="24" t="s">
        <v>174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24</v>
      </c>
      <c r="BK119" s="204">
        <f>ROUND(I119*H119,2)</f>
        <v>0</v>
      </c>
      <c r="BL119" s="24" t="s">
        <v>2983</v>
      </c>
      <c r="BM119" s="24" t="s">
        <v>4462</v>
      </c>
    </row>
    <row r="120" spans="2:65" s="1" customFormat="1" ht="44.25" customHeight="1">
      <c r="B120" s="41"/>
      <c r="C120" s="193" t="s">
        <v>327</v>
      </c>
      <c r="D120" s="193" t="s">
        <v>176</v>
      </c>
      <c r="E120" s="194" t="s">
        <v>4463</v>
      </c>
      <c r="F120" s="195" t="s">
        <v>4464</v>
      </c>
      <c r="G120" s="196" t="s">
        <v>1427</v>
      </c>
      <c r="H120" s="197">
        <v>5</v>
      </c>
      <c r="I120" s="198"/>
      <c r="J120" s="199">
        <f>ROUND(I120*H120,2)</f>
        <v>0</v>
      </c>
      <c r="K120" s="195" t="s">
        <v>22</v>
      </c>
      <c r="L120" s="61"/>
      <c r="M120" s="200" t="s">
        <v>22</v>
      </c>
      <c r="N120" s="201" t="s">
        <v>48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2983</v>
      </c>
      <c r="AT120" s="24" t="s">
        <v>176</v>
      </c>
      <c r="AU120" s="24" t="s">
        <v>86</v>
      </c>
      <c r="AY120" s="24" t="s">
        <v>174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24</v>
      </c>
      <c r="BK120" s="204">
        <f>ROUND(I120*H120,2)</f>
        <v>0</v>
      </c>
      <c r="BL120" s="24" t="s">
        <v>2983</v>
      </c>
      <c r="BM120" s="24" t="s">
        <v>4465</v>
      </c>
    </row>
    <row r="121" spans="2:65" s="1" customFormat="1" ht="54">
      <c r="B121" s="41"/>
      <c r="C121" s="63"/>
      <c r="D121" s="230" t="s">
        <v>237</v>
      </c>
      <c r="E121" s="63"/>
      <c r="F121" s="243" t="s">
        <v>4416</v>
      </c>
      <c r="G121" s="63"/>
      <c r="H121" s="63"/>
      <c r="I121" s="163"/>
      <c r="J121" s="63"/>
      <c r="K121" s="63"/>
      <c r="L121" s="61"/>
      <c r="M121" s="244"/>
      <c r="N121" s="42"/>
      <c r="O121" s="42"/>
      <c r="P121" s="42"/>
      <c r="Q121" s="42"/>
      <c r="R121" s="42"/>
      <c r="S121" s="42"/>
      <c r="T121" s="78"/>
      <c r="AT121" s="24" t="s">
        <v>237</v>
      </c>
      <c r="AU121" s="24" t="s">
        <v>86</v>
      </c>
    </row>
    <row r="122" spans="2:65" s="1" customFormat="1" ht="44.25" customHeight="1">
      <c r="B122" s="41"/>
      <c r="C122" s="193" t="s">
        <v>331</v>
      </c>
      <c r="D122" s="193" t="s">
        <v>176</v>
      </c>
      <c r="E122" s="194" t="s">
        <v>4466</v>
      </c>
      <c r="F122" s="195" t="s">
        <v>4467</v>
      </c>
      <c r="G122" s="196" t="s">
        <v>1427</v>
      </c>
      <c r="H122" s="197">
        <v>1</v>
      </c>
      <c r="I122" s="198"/>
      <c r="J122" s="199">
        <f>ROUND(I122*H122,2)</f>
        <v>0</v>
      </c>
      <c r="K122" s="195" t="s">
        <v>22</v>
      </c>
      <c r="L122" s="61"/>
      <c r="M122" s="200" t="s">
        <v>22</v>
      </c>
      <c r="N122" s="201" t="s">
        <v>48</v>
      </c>
      <c r="O122" s="42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4" t="s">
        <v>2983</v>
      </c>
      <c r="AT122" s="24" t="s">
        <v>176</v>
      </c>
      <c r="AU122" s="24" t="s">
        <v>86</v>
      </c>
      <c r="AY122" s="24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24</v>
      </c>
      <c r="BK122" s="204">
        <f>ROUND(I122*H122,2)</f>
        <v>0</v>
      </c>
      <c r="BL122" s="24" t="s">
        <v>2983</v>
      </c>
      <c r="BM122" s="24" t="s">
        <v>4468</v>
      </c>
    </row>
    <row r="123" spans="2:65" s="1" customFormat="1" ht="54">
      <c r="B123" s="41"/>
      <c r="C123" s="63"/>
      <c r="D123" s="230" t="s">
        <v>237</v>
      </c>
      <c r="E123" s="63"/>
      <c r="F123" s="243" t="s">
        <v>4416</v>
      </c>
      <c r="G123" s="63"/>
      <c r="H123" s="63"/>
      <c r="I123" s="163"/>
      <c r="J123" s="63"/>
      <c r="K123" s="63"/>
      <c r="L123" s="61"/>
      <c r="M123" s="244"/>
      <c r="N123" s="42"/>
      <c r="O123" s="42"/>
      <c r="P123" s="42"/>
      <c r="Q123" s="42"/>
      <c r="R123" s="42"/>
      <c r="S123" s="42"/>
      <c r="T123" s="78"/>
      <c r="AT123" s="24" t="s">
        <v>237</v>
      </c>
      <c r="AU123" s="24" t="s">
        <v>86</v>
      </c>
    </row>
    <row r="124" spans="2:65" s="1" customFormat="1" ht="31.5" customHeight="1">
      <c r="B124" s="41"/>
      <c r="C124" s="193" t="s">
        <v>335</v>
      </c>
      <c r="D124" s="193" t="s">
        <v>176</v>
      </c>
      <c r="E124" s="194" t="s">
        <v>4469</v>
      </c>
      <c r="F124" s="195" t="s">
        <v>4470</v>
      </c>
      <c r="G124" s="196" t="s">
        <v>1427</v>
      </c>
      <c r="H124" s="197">
        <v>6</v>
      </c>
      <c r="I124" s="198"/>
      <c r="J124" s="199">
        <f>ROUND(I124*H124,2)</f>
        <v>0</v>
      </c>
      <c r="K124" s="195" t="s">
        <v>22</v>
      </c>
      <c r="L124" s="61"/>
      <c r="M124" s="200" t="s">
        <v>22</v>
      </c>
      <c r="N124" s="201" t="s">
        <v>48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2983</v>
      </c>
      <c r="AT124" s="24" t="s">
        <v>176</v>
      </c>
      <c r="AU124" s="24" t="s">
        <v>86</v>
      </c>
      <c r="AY124" s="24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24</v>
      </c>
      <c r="BK124" s="204">
        <f>ROUND(I124*H124,2)</f>
        <v>0</v>
      </c>
      <c r="BL124" s="24" t="s">
        <v>2983</v>
      </c>
      <c r="BM124" s="24" t="s">
        <v>4471</v>
      </c>
    </row>
    <row r="125" spans="2:65" s="1" customFormat="1" ht="54">
      <c r="B125" s="41"/>
      <c r="C125" s="63"/>
      <c r="D125" s="230" t="s">
        <v>237</v>
      </c>
      <c r="E125" s="63"/>
      <c r="F125" s="243" t="s">
        <v>4416</v>
      </c>
      <c r="G125" s="63"/>
      <c r="H125" s="63"/>
      <c r="I125" s="163"/>
      <c r="J125" s="63"/>
      <c r="K125" s="63"/>
      <c r="L125" s="61"/>
      <c r="M125" s="244"/>
      <c r="N125" s="42"/>
      <c r="O125" s="42"/>
      <c r="P125" s="42"/>
      <c r="Q125" s="42"/>
      <c r="R125" s="42"/>
      <c r="S125" s="42"/>
      <c r="T125" s="78"/>
      <c r="AT125" s="24" t="s">
        <v>237</v>
      </c>
      <c r="AU125" s="24" t="s">
        <v>86</v>
      </c>
    </row>
    <row r="126" spans="2:65" s="1" customFormat="1" ht="22.5" customHeight="1">
      <c r="B126" s="41"/>
      <c r="C126" s="193" t="s">
        <v>339</v>
      </c>
      <c r="D126" s="193" t="s">
        <v>176</v>
      </c>
      <c r="E126" s="194" t="s">
        <v>4472</v>
      </c>
      <c r="F126" s="195" t="s">
        <v>4473</v>
      </c>
      <c r="G126" s="196" t="s">
        <v>1427</v>
      </c>
      <c r="H126" s="197">
        <v>5</v>
      </c>
      <c r="I126" s="198"/>
      <c r="J126" s="199">
        <f>ROUND(I126*H126,2)</f>
        <v>0</v>
      </c>
      <c r="K126" s="195" t="s">
        <v>22</v>
      </c>
      <c r="L126" s="61"/>
      <c r="M126" s="200" t="s">
        <v>22</v>
      </c>
      <c r="N126" s="201" t="s">
        <v>48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2983</v>
      </c>
      <c r="AT126" s="24" t="s">
        <v>176</v>
      </c>
      <c r="AU126" s="24" t="s">
        <v>86</v>
      </c>
      <c r="AY126" s="24" t="s">
        <v>174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2983</v>
      </c>
      <c r="BM126" s="24" t="s">
        <v>4474</v>
      </c>
    </row>
    <row r="127" spans="2:65" s="1" customFormat="1" ht="54">
      <c r="B127" s="41"/>
      <c r="C127" s="63"/>
      <c r="D127" s="230" t="s">
        <v>237</v>
      </c>
      <c r="E127" s="63"/>
      <c r="F127" s="243" t="s">
        <v>4416</v>
      </c>
      <c r="G127" s="63"/>
      <c r="H127" s="63"/>
      <c r="I127" s="163"/>
      <c r="J127" s="63"/>
      <c r="K127" s="63"/>
      <c r="L127" s="61"/>
      <c r="M127" s="244"/>
      <c r="N127" s="42"/>
      <c r="O127" s="42"/>
      <c r="P127" s="42"/>
      <c r="Q127" s="42"/>
      <c r="R127" s="42"/>
      <c r="S127" s="42"/>
      <c r="T127" s="78"/>
      <c r="AT127" s="24" t="s">
        <v>237</v>
      </c>
      <c r="AU127" s="24" t="s">
        <v>86</v>
      </c>
    </row>
    <row r="128" spans="2:65" s="1" customFormat="1" ht="22.5" customHeight="1">
      <c r="B128" s="41"/>
      <c r="C128" s="193" t="s">
        <v>343</v>
      </c>
      <c r="D128" s="193" t="s">
        <v>176</v>
      </c>
      <c r="E128" s="194" t="s">
        <v>4475</v>
      </c>
      <c r="F128" s="195" t="s">
        <v>4476</v>
      </c>
      <c r="G128" s="196" t="s">
        <v>1427</v>
      </c>
      <c r="H128" s="197">
        <v>3</v>
      </c>
      <c r="I128" s="198"/>
      <c r="J128" s="199">
        <f>ROUND(I128*H128,2)</f>
        <v>0</v>
      </c>
      <c r="K128" s="195" t="s">
        <v>22</v>
      </c>
      <c r="L128" s="61"/>
      <c r="M128" s="200" t="s">
        <v>22</v>
      </c>
      <c r="N128" s="201" t="s">
        <v>48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2983</v>
      </c>
      <c r="AT128" s="24" t="s">
        <v>176</v>
      </c>
      <c r="AU128" s="24" t="s">
        <v>86</v>
      </c>
      <c r="AY128" s="24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2983</v>
      </c>
      <c r="BM128" s="24" t="s">
        <v>4477</v>
      </c>
    </row>
    <row r="129" spans="2:65" s="1" customFormat="1" ht="40.5">
      <c r="B129" s="41"/>
      <c r="C129" s="63"/>
      <c r="D129" s="230" t="s">
        <v>237</v>
      </c>
      <c r="E129" s="63"/>
      <c r="F129" s="243" t="s">
        <v>4478</v>
      </c>
      <c r="G129" s="63"/>
      <c r="H129" s="63"/>
      <c r="I129" s="163"/>
      <c r="J129" s="63"/>
      <c r="K129" s="63"/>
      <c r="L129" s="61"/>
      <c r="M129" s="244"/>
      <c r="N129" s="42"/>
      <c r="O129" s="42"/>
      <c r="P129" s="42"/>
      <c r="Q129" s="42"/>
      <c r="R129" s="42"/>
      <c r="S129" s="42"/>
      <c r="T129" s="78"/>
      <c r="AT129" s="24" t="s">
        <v>237</v>
      </c>
      <c r="AU129" s="24" t="s">
        <v>86</v>
      </c>
    </row>
    <row r="130" spans="2:65" s="1" customFormat="1" ht="22.5" customHeight="1">
      <c r="B130" s="41"/>
      <c r="C130" s="193" t="s">
        <v>349</v>
      </c>
      <c r="D130" s="193" t="s">
        <v>176</v>
      </c>
      <c r="E130" s="194" t="s">
        <v>4479</v>
      </c>
      <c r="F130" s="195" t="s">
        <v>4480</v>
      </c>
      <c r="G130" s="196" t="s">
        <v>1427</v>
      </c>
      <c r="H130" s="197">
        <v>3</v>
      </c>
      <c r="I130" s="198"/>
      <c r="J130" s="199">
        <f>ROUND(I130*H130,2)</f>
        <v>0</v>
      </c>
      <c r="K130" s="195" t="s">
        <v>22</v>
      </c>
      <c r="L130" s="61"/>
      <c r="M130" s="200" t="s">
        <v>22</v>
      </c>
      <c r="N130" s="201" t="s">
        <v>48</v>
      </c>
      <c r="O130" s="4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2983</v>
      </c>
      <c r="AT130" s="24" t="s">
        <v>176</v>
      </c>
      <c r="AU130" s="24" t="s">
        <v>86</v>
      </c>
      <c r="AY130" s="24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2983</v>
      </c>
      <c r="BM130" s="24" t="s">
        <v>4481</v>
      </c>
    </row>
    <row r="131" spans="2:65" s="1" customFormat="1" ht="40.5">
      <c r="B131" s="41"/>
      <c r="C131" s="63"/>
      <c r="D131" s="230" t="s">
        <v>237</v>
      </c>
      <c r="E131" s="63"/>
      <c r="F131" s="243" t="s">
        <v>4478</v>
      </c>
      <c r="G131" s="63"/>
      <c r="H131" s="63"/>
      <c r="I131" s="163"/>
      <c r="J131" s="63"/>
      <c r="K131" s="63"/>
      <c r="L131" s="61"/>
      <c r="M131" s="244"/>
      <c r="N131" s="42"/>
      <c r="O131" s="42"/>
      <c r="P131" s="42"/>
      <c r="Q131" s="42"/>
      <c r="R131" s="42"/>
      <c r="S131" s="42"/>
      <c r="T131" s="78"/>
      <c r="AT131" s="24" t="s">
        <v>237</v>
      </c>
      <c r="AU131" s="24" t="s">
        <v>86</v>
      </c>
    </row>
    <row r="132" spans="2:65" s="1" customFormat="1" ht="22.5" customHeight="1">
      <c r="B132" s="41"/>
      <c r="C132" s="193" t="s">
        <v>358</v>
      </c>
      <c r="D132" s="193" t="s">
        <v>176</v>
      </c>
      <c r="E132" s="194" t="s">
        <v>4482</v>
      </c>
      <c r="F132" s="195" t="s">
        <v>4483</v>
      </c>
      <c r="G132" s="196" t="s">
        <v>1427</v>
      </c>
      <c r="H132" s="197">
        <v>4</v>
      </c>
      <c r="I132" s="198"/>
      <c r="J132" s="199">
        <f>ROUND(I132*H132,2)</f>
        <v>0</v>
      </c>
      <c r="K132" s="195" t="s">
        <v>22</v>
      </c>
      <c r="L132" s="61"/>
      <c r="M132" s="200" t="s">
        <v>22</v>
      </c>
      <c r="N132" s="201" t="s">
        <v>48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2983</v>
      </c>
      <c r="AT132" s="24" t="s">
        <v>176</v>
      </c>
      <c r="AU132" s="24" t="s">
        <v>86</v>
      </c>
      <c r="AY132" s="24" t="s">
        <v>174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2983</v>
      </c>
      <c r="BM132" s="24" t="s">
        <v>4484</v>
      </c>
    </row>
    <row r="133" spans="2:65" s="1" customFormat="1" ht="40.5">
      <c r="B133" s="41"/>
      <c r="C133" s="63"/>
      <c r="D133" s="230" t="s">
        <v>237</v>
      </c>
      <c r="E133" s="63"/>
      <c r="F133" s="243" t="s">
        <v>4478</v>
      </c>
      <c r="G133" s="63"/>
      <c r="H133" s="63"/>
      <c r="I133" s="163"/>
      <c r="J133" s="63"/>
      <c r="K133" s="63"/>
      <c r="L133" s="61"/>
      <c r="M133" s="244"/>
      <c r="N133" s="42"/>
      <c r="O133" s="42"/>
      <c r="P133" s="42"/>
      <c r="Q133" s="42"/>
      <c r="R133" s="42"/>
      <c r="S133" s="42"/>
      <c r="T133" s="78"/>
      <c r="AT133" s="24" t="s">
        <v>237</v>
      </c>
      <c r="AU133" s="24" t="s">
        <v>86</v>
      </c>
    </row>
    <row r="134" spans="2:65" s="1" customFormat="1" ht="31.5" customHeight="1">
      <c r="B134" s="41"/>
      <c r="C134" s="193" t="s">
        <v>364</v>
      </c>
      <c r="D134" s="193" t="s">
        <v>176</v>
      </c>
      <c r="E134" s="194" t="s">
        <v>4485</v>
      </c>
      <c r="F134" s="195" t="s">
        <v>4486</v>
      </c>
      <c r="G134" s="196" t="s">
        <v>1427</v>
      </c>
      <c r="H134" s="197">
        <v>1</v>
      </c>
      <c r="I134" s="198"/>
      <c r="J134" s="199">
        <f>ROUND(I134*H134,2)</f>
        <v>0</v>
      </c>
      <c r="K134" s="195" t="s">
        <v>22</v>
      </c>
      <c r="L134" s="61"/>
      <c r="M134" s="200" t="s">
        <v>22</v>
      </c>
      <c r="N134" s="201" t="s">
        <v>48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2983</v>
      </c>
      <c r="AT134" s="24" t="s">
        <v>176</v>
      </c>
      <c r="AU134" s="24" t="s">
        <v>86</v>
      </c>
      <c r="AY134" s="24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2983</v>
      </c>
      <c r="BM134" s="24" t="s">
        <v>4487</v>
      </c>
    </row>
    <row r="135" spans="2:65" s="1" customFormat="1" ht="40.5">
      <c r="B135" s="41"/>
      <c r="C135" s="63"/>
      <c r="D135" s="207" t="s">
        <v>237</v>
      </c>
      <c r="E135" s="63"/>
      <c r="F135" s="255" t="s">
        <v>4478</v>
      </c>
      <c r="G135" s="63"/>
      <c r="H135" s="63"/>
      <c r="I135" s="163"/>
      <c r="J135" s="63"/>
      <c r="K135" s="63"/>
      <c r="L135" s="61"/>
      <c r="M135" s="282"/>
      <c r="N135" s="275"/>
      <c r="O135" s="275"/>
      <c r="P135" s="275"/>
      <c r="Q135" s="275"/>
      <c r="R135" s="275"/>
      <c r="S135" s="275"/>
      <c r="T135" s="283"/>
      <c r="AT135" s="24" t="s">
        <v>237</v>
      </c>
      <c r="AU135" s="24" t="s">
        <v>86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39"/>
      <c r="J136" s="57"/>
      <c r="K136" s="57"/>
      <c r="L136" s="61"/>
    </row>
  </sheetData>
  <sheetProtection algorithmName="SHA-512" hashValue="+OythyrIDYMW/0Tv3f4hrx83wHXWGZif7l2bTcnDywVkOnfWrNyY0ErG4MjgJg/SiHHbAGW7MKTS7sf9kDcprQ==" saltValue="87VUFKqp+ROt+h9xJ6iJeg==" spinCount="100000" sheet="1" objects="1" scenarios="1" formatCells="0" formatColumns="0" formatRows="0" sort="0" autoFilter="0"/>
  <autoFilter ref="C77:K135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111</v>
      </c>
      <c r="G1" s="408" t="s">
        <v>112</v>
      </c>
      <c r="H1" s="408"/>
      <c r="I1" s="115"/>
      <c r="J1" s="114" t="s">
        <v>113</v>
      </c>
      <c r="K1" s="113" t="s">
        <v>114</v>
      </c>
      <c r="L1" s="114" t="s">
        <v>115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1" t="str">
        <f>'Rekapitulace stavby'!K6</f>
        <v>Dýšina-novostavba ŠJ</v>
      </c>
      <c r="F7" s="402"/>
      <c r="G7" s="402"/>
      <c r="H7" s="402"/>
      <c r="I7" s="117"/>
      <c r="J7" s="29"/>
      <c r="K7" s="31"/>
    </row>
    <row r="8" spans="1:70" s="1" customFormat="1">
      <c r="B8" s="41"/>
      <c r="C8" s="42"/>
      <c r="D8" s="37" t="s">
        <v>117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3" t="s">
        <v>4488</v>
      </c>
      <c r="F9" s="404"/>
      <c r="G9" s="404"/>
      <c r="H9" s="40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2327</v>
      </c>
      <c r="G12" s="42"/>
      <c r="H12" s="42"/>
      <c r="I12" s="119" t="s">
        <v>27</v>
      </c>
      <c r="J12" s="120" t="str">
        <f>'Rekapitulace stavby'!AN8</f>
        <v>31. 12. 2016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>00257745</v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Obec Dýšina</v>
      </c>
      <c r="F15" s="42"/>
      <c r="G15" s="42"/>
      <c r="H15" s="42"/>
      <c r="I15" s="119" t="s">
        <v>35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>63505410</v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BRM s.r.o.</v>
      </c>
      <c r="F21" s="42"/>
      <c r="G21" s="42"/>
      <c r="H21" s="42"/>
      <c r="I21" s="119" t="s">
        <v>35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70" t="s">
        <v>22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43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29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0">
        <f>ROUND(SUM(BE79:BE91), 2)</f>
        <v>0</v>
      </c>
      <c r="G30" s="42"/>
      <c r="H30" s="42"/>
      <c r="I30" s="131">
        <v>0.21</v>
      </c>
      <c r="J30" s="130">
        <f>ROUND(ROUND((SUM(BE79:BE91)),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0">
        <f>ROUND(SUM(BF79:BF91), 2)</f>
        <v>0</v>
      </c>
      <c r="G31" s="42"/>
      <c r="H31" s="42"/>
      <c r="I31" s="131">
        <v>0.15</v>
      </c>
      <c r="J31" s="130">
        <f>ROUND(ROUND((SUM(BF79:BF91)),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0">
        <f>ROUND(SUM(BG79:BG91),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0">
        <f>ROUND(SUM(BH79:BH91),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0">
        <f>ROUND(SUM(BI79:BI91),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53</v>
      </c>
      <c r="E36" s="79"/>
      <c r="F36" s="79"/>
      <c r="G36" s="134" t="s">
        <v>54</v>
      </c>
      <c r="H36" s="135" t="s">
        <v>55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1" t="str">
        <f>E7</f>
        <v>Dýšina-novostavba ŠJ</v>
      </c>
      <c r="F45" s="402"/>
      <c r="G45" s="402"/>
      <c r="H45" s="402"/>
      <c r="I45" s="118"/>
      <c r="J45" s="42"/>
      <c r="K45" s="45"/>
    </row>
    <row r="46" spans="2:11" s="1" customFormat="1" ht="14.45" customHeight="1">
      <c r="B46" s="41"/>
      <c r="C46" s="37" t="s">
        <v>117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3" t="str">
        <f>E9</f>
        <v>SO.9 - Novostavba ŠJ-objednávkový systém</v>
      </c>
      <c r="F47" s="404"/>
      <c r="G47" s="404"/>
      <c r="H47" s="40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31. 12. 2016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Obec Dýšina</v>
      </c>
      <c r="G51" s="42"/>
      <c r="H51" s="42"/>
      <c r="I51" s="119" t="s">
        <v>38</v>
      </c>
      <c r="J51" s="35" t="str">
        <f>E21</f>
        <v>BRM s.r.o.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120</v>
      </c>
      <c r="D54" s="132"/>
      <c r="E54" s="132"/>
      <c r="F54" s="132"/>
      <c r="G54" s="132"/>
      <c r="H54" s="132"/>
      <c r="I54" s="145"/>
      <c r="J54" s="146" t="s">
        <v>121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122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123</v>
      </c>
    </row>
    <row r="57" spans="2:47" s="7" customFormat="1" ht="24.95" customHeight="1">
      <c r="B57" s="149"/>
      <c r="C57" s="150"/>
      <c r="D57" s="151" t="s">
        <v>4489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4490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7" customFormat="1" ht="24.95" customHeight="1">
      <c r="B59" s="149"/>
      <c r="C59" s="150"/>
      <c r="D59" s="151" t="s">
        <v>3002</v>
      </c>
      <c r="E59" s="152"/>
      <c r="F59" s="152"/>
      <c r="G59" s="152"/>
      <c r="H59" s="152"/>
      <c r="I59" s="153"/>
      <c r="J59" s="154">
        <f>J82</f>
        <v>0</v>
      </c>
      <c r="K59" s="155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158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22.5" customHeight="1">
      <c r="B69" s="41"/>
      <c r="C69" s="63"/>
      <c r="D69" s="63"/>
      <c r="E69" s="405" t="str">
        <f>E7</f>
        <v>Dýšina-novostavba ŠJ</v>
      </c>
      <c r="F69" s="406"/>
      <c r="G69" s="406"/>
      <c r="H69" s="406"/>
      <c r="I69" s="163"/>
      <c r="J69" s="63"/>
      <c r="K69" s="63"/>
      <c r="L69" s="61"/>
    </row>
    <row r="70" spans="2:63" s="1" customFormat="1" ht="14.45" customHeight="1">
      <c r="B70" s="41"/>
      <c r="C70" s="65" t="s">
        <v>117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23.25" customHeight="1">
      <c r="B71" s="41"/>
      <c r="C71" s="63"/>
      <c r="D71" s="63"/>
      <c r="E71" s="381" t="str">
        <f>E9</f>
        <v>SO.9 - Novostavba ŠJ-objednávkový systém</v>
      </c>
      <c r="F71" s="407"/>
      <c r="G71" s="407"/>
      <c r="H71" s="407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64" t="str">
        <f>F12</f>
        <v xml:space="preserve"> </v>
      </c>
      <c r="G73" s="63"/>
      <c r="H73" s="63"/>
      <c r="I73" s="165" t="s">
        <v>27</v>
      </c>
      <c r="J73" s="73" t="str">
        <f>IF(J12="","",J12)</f>
        <v>31. 12. 2016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31</v>
      </c>
      <c r="D75" s="63"/>
      <c r="E75" s="63"/>
      <c r="F75" s="164" t="str">
        <f>E15</f>
        <v>Obec Dýšina</v>
      </c>
      <c r="G75" s="63"/>
      <c r="H75" s="63"/>
      <c r="I75" s="165" t="s">
        <v>38</v>
      </c>
      <c r="J75" s="164" t="str">
        <f>E21</f>
        <v>BRM s.r.o.</v>
      </c>
      <c r="K75" s="63"/>
      <c r="L75" s="61"/>
    </row>
    <row r="76" spans="2:63" s="1" customFormat="1" ht="14.45" customHeight="1">
      <c r="B76" s="41"/>
      <c r="C76" s="65" t="s">
        <v>36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159</v>
      </c>
      <c r="D78" s="168" t="s">
        <v>62</v>
      </c>
      <c r="E78" s="168" t="s">
        <v>58</v>
      </c>
      <c r="F78" s="168" t="s">
        <v>160</v>
      </c>
      <c r="G78" s="168" t="s">
        <v>161</v>
      </c>
      <c r="H78" s="168" t="s">
        <v>162</v>
      </c>
      <c r="I78" s="169" t="s">
        <v>163</v>
      </c>
      <c r="J78" s="168" t="s">
        <v>121</v>
      </c>
      <c r="K78" s="170" t="s">
        <v>164</v>
      </c>
      <c r="L78" s="171"/>
      <c r="M78" s="81" t="s">
        <v>165</v>
      </c>
      <c r="N78" s="82" t="s">
        <v>47</v>
      </c>
      <c r="O78" s="82" t="s">
        <v>166</v>
      </c>
      <c r="P78" s="82" t="s">
        <v>167</v>
      </c>
      <c r="Q78" s="82" t="s">
        <v>168</v>
      </c>
      <c r="R78" s="82" t="s">
        <v>169</v>
      </c>
      <c r="S78" s="82" t="s">
        <v>170</v>
      </c>
      <c r="T78" s="83" t="s">
        <v>171</v>
      </c>
    </row>
    <row r="79" spans="2:63" s="1" customFormat="1" ht="29.25" customHeight="1">
      <c r="B79" s="41"/>
      <c r="C79" s="87" t="s">
        <v>122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P80+P82</f>
        <v>0</v>
      </c>
      <c r="Q79" s="85"/>
      <c r="R79" s="173">
        <f>R80+R82</f>
        <v>0</v>
      </c>
      <c r="S79" s="85"/>
      <c r="T79" s="174">
        <f>T80+T82</f>
        <v>0</v>
      </c>
      <c r="AT79" s="24" t="s">
        <v>76</v>
      </c>
      <c r="AU79" s="24" t="s">
        <v>123</v>
      </c>
      <c r="BK79" s="175">
        <f>BK80+BK82</f>
        <v>0</v>
      </c>
    </row>
    <row r="80" spans="2:63" s="10" customFormat="1" ht="37.35" customHeight="1">
      <c r="B80" s="176"/>
      <c r="C80" s="177"/>
      <c r="D80" s="178" t="s">
        <v>76</v>
      </c>
      <c r="E80" s="179" t="s">
        <v>172</v>
      </c>
      <c r="F80" s="179" t="s">
        <v>172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24</v>
      </c>
      <c r="AT80" s="188" t="s">
        <v>76</v>
      </c>
      <c r="AU80" s="188" t="s">
        <v>77</v>
      </c>
      <c r="AY80" s="187" t="s">
        <v>174</v>
      </c>
      <c r="BK80" s="189">
        <f>BK81</f>
        <v>0</v>
      </c>
    </row>
    <row r="81" spans="2:65" s="10" customFormat="1" ht="19.899999999999999" customHeight="1">
      <c r="B81" s="176"/>
      <c r="C81" s="177"/>
      <c r="D81" s="178" t="s">
        <v>76</v>
      </c>
      <c r="E81" s="259" t="s">
        <v>30</v>
      </c>
      <c r="F81" s="259" t="s">
        <v>4491</v>
      </c>
      <c r="G81" s="177"/>
      <c r="H81" s="177"/>
      <c r="I81" s="180"/>
      <c r="J81" s="260">
        <f>BK81</f>
        <v>0</v>
      </c>
      <c r="K81" s="177"/>
      <c r="L81" s="182"/>
      <c r="M81" s="183"/>
      <c r="N81" s="184"/>
      <c r="O81" s="184"/>
      <c r="P81" s="185">
        <v>0</v>
      </c>
      <c r="Q81" s="184"/>
      <c r="R81" s="185">
        <v>0</v>
      </c>
      <c r="S81" s="184"/>
      <c r="T81" s="186">
        <v>0</v>
      </c>
      <c r="AR81" s="187" t="s">
        <v>24</v>
      </c>
      <c r="AT81" s="188" t="s">
        <v>76</v>
      </c>
      <c r="AU81" s="188" t="s">
        <v>24</v>
      </c>
      <c r="AY81" s="187" t="s">
        <v>174</v>
      </c>
      <c r="BK81" s="189">
        <v>0</v>
      </c>
    </row>
    <row r="82" spans="2:65" s="10" customFormat="1" ht="24.95" customHeight="1">
      <c r="B82" s="176"/>
      <c r="C82" s="177"/>
      <c r="D82" s="190" t="s">
        <v>76</v>
      </c>
      <c r="E82" s="278" t="s">
        <v>253</v>
      </c>
      <c r="F82" s="278" t="s">
        <v>3298</v>
      </c>
      <c r="G82" s="177"/>
      <c r="H82" s="177"/>
      <c r="I82" s="180"/>
      <c r="J82" s="279">
        <f>BK82</f>
        <v>0</v>
      </c>
      <c r="K82" s="177"/>
      <c r="L82" s="182"/>
      <c r="M82" s="183"/>
      <c r="N82" s="184"/>
      <c r="O82" s="184"/>
      <c r="P82" s="185">
        <f>SUM(P83:P91)</f>
        <v>0</v>
      </c>
      <c r="Q82" s="184"/>
      <c r="R82" s="185">
        <f>SUM(R83:R91)</f>
        <v>0</v>
      </c>
      <c r="S82" s="184"/>
      <c r="T82" s="186">
        <f>SUM(T83:T91)</f>
        <v>0</v>
      </c>
      <c r="AR82" s="187" t="s">
        <v>186</v>
      </c>
      <c r="AT82" s="188" t="s">
        <v>76</v>
      </c>
      <c r="AU82" s="188" t="s">
        <v>77</v>
      </c>
      <c r="AY82" s="187" t="s">
        <v>174</v>
      </c>
      <c r="BK82" s="189">
        <f>SUM(BK83:BK91)</f>
        <v>0</v>
      </c>
    </row>
    <row r="83" spans="2:65" s="1" customFormat="1" ht="22.5" customHeight="1">
      <c r="B83" s="41"/>
      <c r="C83" s="193" t="s">
        <v>24</v>
      </c>
      <c r="D83" s="193" t="s">
        <v>176</v>
      </c>
      <c r="E83" s="194" t="s">
        <v>4492</v>
      </c>
      <c r="F83" s="195" t="s">
        <v>4493</v>
      </c>
      <c r="G83" s="196" t="s">
        <v>1427</v>
      </c>
      <c r="H83" s="197">
        <v>1</v>
      </c>
      <c r="I83" s="198"/>
      <c r="J83" s="199">
        <f t="shared" ref="J83:J90" si="0">ROUND(I83*H83,2)</f>
        <v>0</v>
      </c>
      <c r="K83" s="195" t="s">
        <v>22</v>
      </c>
      <c r="L83" s="61"/>
      <c r="M83" s="200" t="s">
        <v>22</v>
      </c>
      <c r="N83" s="201" t="s">
        <v>48</v>
      </c>
      <c r="O83" s="42"/>
      <c r="P83" s="202">
        <f t="shared" ref="P83:P90" si="1">O83*H83</f>
        <v>0</v>
      </c>
      <c r="Q83" s="202">
        <v>0</v>
      </c>
      <c r="R83" s="202">
        <f t="shared" ref="R83:R90" si="2">Q83*H83</f>
        <v>0</v>
      </c>
      <c r="S83" s="202">
        <v>0</v>
      </c>
      <c r="T83" s="203">
        <f t="shared" ref="T83:T90" si="3">S83*H83</f>
        <v>0</v>
      </c>
      <c r="AR83" s="24" t="s">
        <v>575</v>
      </c>
      <c r="AT83" s="24" t="s">
        <v>176</v>
      </c>
      <c r="AU83" s="24" t="s">
        <v>24</v>
      </c>
      <c r="AY83" s="24" t="s">
        <v>174</v>
      </c>
      <c r="BE83" s="204">
        <f t="shared" ref="BE83:BE90" si="4">IF(N83="základní",J83,0)</f>
        <v>0</v>
      </c>
      <c r="BF83" s="204">
        <f t="shared" ref="BF83:BF90" si="5">IF(N83="snížená",J83,0)</f>
        <v>0</v>
      </c>
      <c r="BG83" s="204">
        <f t="shared" ref="BG83:BG90" si="6">IF(N83="zákl. přenesená",J83,0)</f>
        <v>0</v>
      </c>
      <c r="BH83" s="204">
        <f t="shared" ref="BH83:BH90" si="7">IF(N83="sníž. přenesená",J83,0)</f>
        <v>0</v>
      </c>
      <c r="BI83" s="204">
        <f t="shared" ref="BI83:BI90" si="8">IF(N83="nulová",J83,0)</f>
        <v>0</v>
      </c>
      <c r="BJ83" s="24" t="s">
        <v>24</v>
      </c>
      <c r="BK83" s="204">
        <f t="shared" ref="BK83:BK90" si="9">ROUND(I83*H83,2)</f>
        <v>0</v>
      </c>
      <c r="BL83" s="24" t="s">
        <v>575</v>
      </c>
      <c r="BM83" s="24" t="s">
        <v>4494</v>
      </c>
    </row>
    <row r="84" spans="2:65" s="1" customFormat="1" ht="44.25" customHeight="1">
      <c r="B84" s="41"/>
      <c r="C84" s="193" t="s">
        <v>86</v>
      </c>
      <c r="D84" s="193" t="s">
        <v>176</v>
      </c>
      <c r="E84" s="194" t="s">
        <v>4495</v>
      </c>
      <c r="F84" s="195" t="s">
        <v>4496</v>
      </c>
      <c r="G84" s="196" t="s">
        <v>1427</v>
      </c>
      <c r="H84" s="197">
        <v>1</v>
      </c>
      <c r="I84" s="198"/>
      <c r="J84" s="199">
        <f t="shared" si="0"/>
        <v>0</v>
      </c>
      <c r="K84" s="195" t="s">
        <v>22</v>
      </c>
      <c r="L84" s="61"/>
      <c r="M84" s="200" t="s">
        <v>22</v>
      </c>
      <c r="N84" s="201" t="s">
        <v>48</v>
      </c>
      <c r="O84" s="42"/>
      <c r="P84" s="202">
        <f t="shared" si="1"/>
        <v>0</v>
      </c>
      <c r="Q84" s="202">
        <v>0</v>
      </c>
      <c r="R84" s="202">
        <f t="shared" si="2"/>
        <v>0</v>
      </c>
      <c r="S84" s="202">
        <v>0</v>
      </c>
      <c r="T84" s="203">
        <f t="shared" si="3"/>
        <v>0</v>
      </c>
      <c r="AR84" s="24" t="s">
        <v>575</v>
      </c>
      <c r="AT84" s="24" t="s">
        <v>176</v>
      </c>
      <c r="AU84" s="24" t="s">
        <v>24</v>
      </c>
      <c r="AY84" s="24" t="s">
        <v>174</v>
      </c>
      <c r="BE84" s="204">
        <f t="shared" si="4"/>
        <v>0</v>
      </c>
      <c r="BF84" s="204">
        <f t="shared" si="5"/>
        <v>0</v>
      </c>
      <c r="BG84" s="204">
        <f t="shared" si="6"/>
        <v>0</v>
      </c>
      <c r="BH84" s="204">
        <f t="shared" si="7"/>
        <v>0</v>
      </c>
      <c r="BI84" s="204">
        <f t="shared" si="8"/>
        <v>0</v>
      </c>
      <c r="BJ84" s="24" t="s">
        <v>24</v>
      </c>
      <c r="BK84" s="204">
        <f t="shared" si="9"/>
        <v>0</v>
      </c>
      <c r="BL84" s="24" t="s">
        <v>575</v>
      </c>
      <c r="BM84" s="24" t="s">
        <v>4497</v>
      </c>
    </row>
    <row r="85" spans="2:65" s="1" customFormat="1" ht="22.5" customHeight="1">
      <c r="B85" s="41"/>
      <c r="C85" s="193" t="s">
        <v>186</v>
      </c>
      <c r="D85" s="193" t="s">
        <v>176</v>
      </c>
      <c r="E85" s="194" t="s">
        <v>4498</v>
      </c>
      <c r="F85" s="195" t="s">
        <v>4499</v>
      </c>
      <c r="G85" s="196" t="s">
        <v>1427</v>
      </c>
      <c r="H85" s="197">
        <v>1</v>
      </c>
      <c r="I85" s="198"/>
      <c r="J85" s="199">
        <f t="shared" si="0"/>
        <v>0</v>
      </c>
      <c r="K85" s="195" t="s">
        <v>22</v>
      </c>
      <c r="L85" s="61"/>
      <c r="M85" s="200" t="s">
        <v>22</v>
      </c>
      <c r="N85" s="201" t="s">
        <v>48</v>
      </c>
      <c r="O85" s="42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AR85" s="24" t="s">
        <v>575</v>
      </c>
      <c r="AT85" s="24" t="s">
        <v>176</v>
      </c>
      <c r="AU85" s="24" t="s">
        <v>24</v>
      </c>
      <c r="AY85" s="24" t="s">
        <v>174</v>
      </c>
      <c r="BE85" s="204">
        <f t="shared" si="4"/>
        <v>0</v>
      </c>
      <c r="BF85" s="204">
        <f t="shared" si="5"/>
        <v>0</v>
      </c>
      <c r="BG85" s="204">
        <f t="shared" si="6"/>
        <v>0</v>
      </c>
      <c r="BH85" s="204">
        <f t="shared" si="7"/>
        <v>0</v>
      </c>
      <c r="BI85" s="204">
        <f t="shared" si="8"/>
        <v>0</v>
      </c>
      <c r="BJ85" s="24" t="s">
        <v>24</v>
      </c>
      <c r="BK85" s="204">
        <f t="shared" si="9"/>
        <v>0</v>
      </c>
      <c r="BL85" s="24" t="s">
        <v>575</v>
      </c>
      <c r="BM85" s="24" t="s">
        <v>4500</v>
      </c>
    </row>
    <row r="86" spans="2:65" s="1" customFormat="1" ht="44.25" customHeight="1">
      <c r="B86" s="41"/>
      <c r="C86" s="193" t="s">
        <v>181</v>
      </c>
      <c r="D86" s="193" t="s">
        <v>176</v>
      </c>
      <c r="E86" s="194" t="s">
        <v>4501</v>
      </c>
      <c r="F86" s="195" t="s">
        <v>4502</v>
      </c>
      <c r="G86" s="196" t="s">
        <v>1427</v>
      </c>
      <c r="H86" s="197">
        <v>1</v>
      </c>
      <c r="I86" s="198"/>
      <c r="J86" s="199">
        <f t="shared" si="0"/>
        <v>0</v>
      </c>
      <c r="K86" s="195" t="s">
        <v>22</v>
      </c>
      <c r="L86" s="61"/>
      <c r="M86" s="200" t="s">
        <v>22</v>
      </c>
      <c r="N86" s="201" t="s">
        <v>48</v>
      </c>
      <c r="O86" s="42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AR86" s="24" t="s">
        <v>575</v>
      </c>
      <c r="AT86" s="24" t="s">
        <v>176</v>
      </c>
      <c r="AU86" s="24" t="s">
        <v>24</v>
      </c>
      <c r="AY86" s="24" t="s">
        <v>174</v>
      </c>
      <c r="BE86" s="204">
        <f t="shared" si="4"/>
        <v>0</v>
      </c>
      <c r="BF86" s="204">
        <f t="shared" si="5"/>
        <v>0</v>
      </c>
      <c r="BG86" s="204">
        <f t="shared" si="6"/>
        <v>0</v>
      </c>
      <c r="BH86" s="204">
        <f t="shared" si="7"/>
        <v>0</v>
      </c>
      <c r="BI86" s="204">
        <f t="shared" si="8"/>
        <v>0</v>
      </c>
      <c r="BJ86" s="24" t="s">
        <v>24</v>
      </c>
      <c r="BK86" s="204">
        <f t="shared" si="9"/>
        <v>0</v>
      </c>
      <c r="BL86" s="24" t="s">
        <v>575</v>
      </c>
      <c r="BM86" s="24" t="s">
        <v>4503</v>
      </c>
    </row>
    <row r="87" spans="2:65" s="1" customFormat="1" ht="31.5" customHeight="1">
      <c r="B87" s="41"/>
      <c r="C87" s="193" t="s">
        <v>210</v>
      </c>
      <c r="D87" s="193" t="s">
        <v>176</v>
      </c>
      <c r="E87" s="194" t="s">
        <v>4504</v>
      </c>
      <c r="F87" s="195" t="s">
        <v>4505</v>
      </c>
      <c r="G87" s="196" t="s">
        <v>1427</v>
      </c>
      <c r="H87" s="197">
        <v>1</v>
      </c>
      <c r="I87" s="198"/>
      <c r="J87" s="199">
        <f t="shared" si="0"/>
        <v>0</v>
      </c>
      <c r="K87" s="195" t="s">
        <v>22</v>
      </c>
      <c r="L87" s="61"/>
      <c r="M87" s="200" t="s">
        <v>22</v>
      </c>
      <c r="N87" s="201" t="s">
        <v>48</v>
      </c>
      <c r="O87" s="42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AR87" s="24" t="s">
        <v>575</v>
      </c>
      <c r="AT87" s="24" t="s">
        <v>176</v>
      </c>
      <c r="AU87" s="24" t="s">
        <v>24</v>
      </c>
      <c r="AY87" s="24" t="s">
        <v>174</v>
      </c>
      <c r="BE87" s="204">
        <f t="shared" si="4"/>
        <v>0</v>
      </c>
      <c r="BF87" s="204">
        <f t="shared" si="5"/>
        <v>0</v>
      </c>
      <c r="BG87" s="204">
        <f t="shared" si="6"/>
        <v>0</v>
      </c>
      <c r="BH87" s="204">
        <f t="shared" si="7"/>
        <v>0</v>
      </c>
      <c r="BI87" s="204">
        <f t="shared" si="8"/>
        <v>0</v>
      </c>
      <c r="BJ87" s="24" t="s">
        <v>24</v>
      </c>
      <c r="BK87" s="204">
        <f t="shared" si="9"/>
        <v>0</v>
      </c>
      <c r="BL87" s="24" t="s">
        <v>575</v>
      </c>
      <c r="BM87" s="24" t="s">
        <v>4506</v>
      </c>
    </row>
    <row r="88" spans="2:65" s="1" customFormat="1" ht="22.5" customHeight="1">
      <c r="B88" s="41"/>
      <c r="C88" s="193" t="s">
        <v>216</v>
      </c>
      <c r="D88" s="193" t="s">
        <v>176</v>
      </c>
      <c r="E88" s="194" t="s">
        <v>4507</v>
      </c>
      <c r="F88" s="195" t="s">
        <v>4508</v>
      </c>
      <c r="G88" s="196" t="s">
        <v>2391</v>
      </c>
      <c r="H88" s="197">
        <v>1</v>
      </c>
      <c r="I88" s="198"/>
      <c r="J88" s="199">
        <f t="shared" si="0"/>
        <v>0</v>
      </c>
      <c r="K88" s="195" t="s">
        <v>22</v>
      </c>
      <c r="L88" s="61"/>
      <c r="M88" s="200" t="s">
        <v>22</v>
      </c>
      <c r="N88" s="201" t="s">
        <v>48</v>
      </c>
      <c r="O88" s="42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AR88" s="24" t="s">
        <v>575</v>
      </c>
      <c r="AT88" s="24" t="s">
        <v>176</v>
      </c>
      <c r="AU88" s="24" t="s">
        <v>24</v>
      </c>
      <c r="AY88" s="24" t="s">
        <v>174</v>
      </c>
      <c r="BE88" s="204">
        <f t="shared" si="4"/>
        <v>0</v>
      </c>
      <c r="BF88" s="204">
        <f t="shared" si="5"/>
        <v>0</v>
      </c>
      <c r="BG88" s="204">
        <f t="shared" si="6"/>
        <v>0</v>
      </c>
      <c r="BH88" s="204">
        <f t="shared" si="7"/>
        <v>0</v>
      </c>
      <c r="BI88" s="204">
        <f t="shared" si="8"/>
        <v>0</v>
      </c>
      <c r="BJ88" s="24" t="s">
        <v>24</v>
      </c>
      <c r="BK88" s="204">
        <f t="shared" si="9"/>
        <v>0</v>
      </c>
      <c r="BL88" s="24" t="s">
        <v>575</v>
      </c>
      <c r="BM88" s="24" t="s">
        <v>4509</v>
      </c>
    </row>
    <row r="89" spans="2:65" s="1" customFormat="1" ht="22.5" customHeight="1">
      <c r="B89" s="41"/>
      <c r="C89" s="193" t="s">
        <v>220</v>
      </c>
      <c r="D89" s="193" t="s">
        <v>176</v>
      </c>
      <c r="E89" s="194" t="s">
        <v>4510</v>
      </c>
      <c r="F89" s="195" t="s">
        <v>4511</v>
      </c>
      <c r="G89" s="196" t="s">
        <v>2414</v>
      </c>
      <c r="H89" s="197">
        <v>5</v>
      </c>
      <c r="I89" s="198"/>
      <c r="J89" s="199">
        <f t="shared" si="0"/>
        <v>0</v>
      </c>
      <c r="K89" s="195" t="s">
        <v>22</v>
      </c>
      <c r="L89" s="61"/>
      <c r="M89" s="200" t="s">
        <v>22</v>
      </c>
      <c r="N89" s="201" t="s">
        <v>48</v>
      </c>
      <c r="O89" s="42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AR89" s="24" t="s">
        <v>575</v>
      </c>
      <c r="AT89" s="24" t="s">
        <v>176</v>
      </c>
      <c r="AU89" s="24" t="s">
        <v>24</v>
      </c>
      <c r="AY89" s="24" t="s">
        <v>174</v>
      </c>
      <c r="BE89" s="204">
        <f t="shared" si="4"/>
        <v>0</v>
      </c>
      <c r="BF89" s="204">
        <f t="shared" si="5"/>
        <v>0</v>
      </c>
      <c r="BG89" s="204">
        <f t="shared" si="6"/>
        <v>0</v>
      </c>
      <c r="BH89" s="204">
        <f t="shared" si="7"/>
        <v>0</v>
      </c>
      <c r="BI89" s="204">
        <f t="shared" si="8"/>
        <v>0</v>
      </c>
      <c r="BJ89" s="24" t="s">
        <v>24</v>
      </c>
      <c r="BK89" s="204">
        <f t="shared" si="9"/>
        <v>0</v>
      </c>
      <c r="BL89" s="24" t="s">
        <v>575</v>
      </c>
      <c r="BM89" s="24" t="s">
        <v>4512</v>
      </c>
    </row>
    <row r="90" spans="2:65" s="1" customFormat="1" ht="22.5" customHeight="1">
      <c r="B90" s="41"/>
      <c r="C90" s="193" t="s">
        <v>226</v>
      </c>
      <c r="D90" s="193" t="s">
        <v>176</v>
      </c>
      <c r="E90" s="194" t="s">
        <v>4513</v>
      </c>
      <c r="F90" s="195" t="s">
        <v>165</v>
      </c>
      <c r="G90" s="196" t="s">
        <v>22</v>
      </c>
      <c r="H90" s="197">
        <v>0</v>
      </c>
      <c r="I90" s="198"/>
      <c r="J90" s="199">
        <f t="shared" si="0"/>
        <v>0</v>
      </c>
      <c r="K90" s="195" t="s">
        <v>22</v>
      </c>
      <c r="L90" s="61"/>
      <c r="M90" s="200" t="s">
        <v>22</v>
      </c>
      <c r="N90" s="201" t="s">
        <v>48</v>
      </c>
      <c r="O90" s="42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AR90" s="24" t="s">
        <v>575</v>
      </c>
      <c r="AT90" s="24" t="s">
        <v>176</v>
      </c>
      <c r="AU90" s="24" t="s">
        <v>24</v>
      </c>
      <c r="AY90" s="24" t="s">
        <v>174</v>
      </c>
      <c r="BE90" s="204">
        <f t="shared" si="4"/>
        <v>0</v>
      </c>
      <c r="BF90" s="204">
        <f t="shared" si="5"/>
        <v>0</v>
      </c>
      <c r="BG90" s="204">
        <f t="shared" si="6"/>
        <v>0</v>
      </c>
      <c r="BH90" s="204">
        <f t="shared" si="7"/>
        <v>0</v>
      </c>
      <c r="BI90" s="204">
        <f t="shared" si="8"/>
        <v>0</v>
      </c>
      <c r="BJ90" s="24" t="s">
        <v>24</v>
      </c>
      <c r="BK90" s="204">
        <f t="shared" si="9"/>
        <v>0</v>
      </c>
      <c r="BL90" s="24" t="s">
        <v>575</v>
      </c>
      <c r="BM90" s="24" t="s">
        <v>4514</v>
      </c>
    </row>
    <row r="91" spans="2:65" s="1" customFormat="1" ht="409.5">
      <c r="B91" s="41"/>
      <c r="C91" s="63"/>
      <c r="D91" s="207" t="s">
        <v>237</v>
      </c>
      <c r="E91" s="63"/>
      <c r="F91" s="284" t="s">
        <v>4515</v>
      </c>
      <c r="G91" s="63"/>
      <c r="H91" s="63"/>
      <c r="I91" s="163"/>
      <c r="J91" s="63"/>
      <c r="K91" s="63"/>
      <c r="L91" s="61"/>
      <c r="M91" s="282"/>
      <c r="N91" s="275"/>
      <c r="O91" s="275"/>
      <c r="P91" s="275"/>
      <c r="Q91" s="275"/>
      <c r="R91" s="275"/>
      <c r="S91" s="275"/>
      <c r="T91" s="283"/>
      <c r="AT91" s="24" t="s">
        <v>237</v>
      </c>
      <c r="AU91" s="24" t="s">
        <v>24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39"/>
      <c r="J92" s="57"/>
      <c r="K92" s="57"/>
      <c r="L92" s="61"/>
    </row>
  </sheetData>
  <sheetProtection algorithmName="SHA-512" hashValue="NSCJt4U3Og5+QiZjIEc/urTZVahiffz+EVfVYel8A85qGJ8oklqYFG1fhkjA9DD/rOPbjyjd4hsMrQjcC5Bp0A==" saltValue="UKXzIhsSZsE5b6WAXdFgDQ==" spinCount="100000" sheet="1" objects="1" scenarios="1" formatCells="0" formatColumns="0" formatRows="0" sort="0" autoFilter="0"/>
  <autoFilter ref="C78:K91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5" customWidth="1"/>
    <col min="2" max="2" width="1.6640625" style="285" customWidth="1"/>
    <col min="3" max="4" width="5" style="285" customWidth="1"/>
    <col min="5" max="5" width="11.6640625" style="285" customWidth="1"/>
    <col min="6" max="6" width="9.1640625" style="285" customWidth="1"/>
    <col min="7" max="7" width="5" style="285" customWidth="1"/>
    <col min="8" max="8" width="77.83203125" style="285" customWidth="1"/>
    <col min="9" max="10" width="20" style="285" customWidth="1"/>
    <col min="11" max="11" width="1.6640625" style="285" customWidth="1"/>
  </cols>
  <sheetData>
    <row r="1" spans="2:11" ht="37.5" customHeight="1"/>
    <row r="2" spans="2:1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pans="2:11" s="15" customFormat="1" ht="45" customHeight="1">
      <c r="B3" s="289"/>
      <c r="C3" s="412" t="s">
        <v>4516</v>
      </c>
      <c r="D3" s="412"/>
      <c r="E3" s="412"/>
      <c r="F3" s="412"/>
      <c r="G3" s="412"/>
      <c r="H3" s="412"/>
      <c r="I3" s="412"/>
      <c r="J3" s="412"/>
      <c r="K3" s="290"/>
    </row>
    <row r="4" spans="2:11" ht="25.5" customHeight="1">
      <c r="B4" s="291"/>
      <c r="C4" s="416" t="s">
        <v>4517</v>
      </c>
      <c r="D4" s="416"/>
      <c r="E4" s="416"/>
      <c r="F4" s="416"/>
      <c r="G4" s="416"/>
      <c r="H4" s="416"/>
      <c r="I4" s="416"/>
      <c r="J4" s="416"/>
      <c r="K4" s="292"/>
    </row>
    <row r="5" spans="2:11" ht="5.25" customHeight="1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ht="15" customHeight="1">
      <c r="B6" s="291"/>
      <c r="C6" s="415" t="s">
        <v>4518</v>
      </c>
      <c r="D6" s="415"/>
      <c r="E6" s="415"/>
      <c r="F6" s="415"/>
      <c r="G6" s="415"/>
      <c r="H6" s="415"/>
      <c r="I6" s="415"/>
      <c r="J6" s="415"/>
      <c r="K6" s="292"/>
    </row>
    <row r="7" spans="2:11" ht="15" customHeight="1">
      <c r="B7" s="295"/>
      <c r="C7" s="415" t="s">
        <v>4519</v>
      </c>
      <c r="D7" s="415"/>
      <c r="E7" s="415"/>
      <c r="F7" s="415"/>
      <c r="G7" s="415"/>
      <c r="H7" s="415"/>
      <c r="I7" s="415"/>
      <c r="J7" s="415"/>
      <c r="K7" s="292"/>
    </row>
    <row r="8" spans="2:1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pans="2:11" ht="15" customHeight="1">
      <c r="B9" s="295"/>
      <c r="C9" s="415" t="s">
        <v>4520</v>
      </c>
      <c r="D9" s="415"/>
      <c r="E9" s="415"/>
      <c r="F9" s="415"/>
      <c r="G9" s="415"/>
      <c r="H9" s="415"/>
      <c r="I9" s="415"/>
      <c r="J9" s="415"/>
      <c r="K9" s="292"/>
    </row>
    <row r="10" spans="2:11" ht="15" customHeight="1">
      <c r="B10" s="295"/>
      <c r="C10" s="294"/>
      <c r="D10" s="415" t="s">
        <v>4521</v>
      </c>
      <c r="E10" s="415"/>
      <c r="F10" s="415"/>
      <c r="G10" s="415"/>
      <c r="H10" s="415"/>
      <c r="I10" s="415"/>
      <c r="J10" s="415"/>
      <c r="K10" s="292"/>
    </row>
    <row r="11" spans="2:11" ht="15" customHeight="1">
      <c r="B11" s="295"/>
      <c r="C11" s="296"/>
      <c r="D11" s="415" t="s">
        <v>4522</v>
      </c>
      <c r="E11" s="415"/>
      <c r="F11" s="415"/>
      <c r="G11" s="415"/>
      <c r="H11" s="415"/>
      <c r="I11" s="415"/>
      <c r="J11" s="415"/>
      <c r="K11" s="292"/>
    </row>
    <row r="12" spans="2:11" ht="12.75" customHeight="1">
      <c r="B12" s="295"/>
      <c r="C12" s="296"/>
      <c r="D12" s="296"/>
      <c r="E12" s="296"/>
      <c r="F12" s="296"/>
      <c r="G12" s="296"/>
      <c r="H12" s="296"/>
      <c r="I12" s="296"/>
      <c r="J12" s="296"/>
      <c r="K12" s="292"/>
    </row>
    <row r="13" spans="2:11" ht="15" customHeight="1">
      <c r="B13" s="295"/>
      <c r="C13" s="296"/>
      <c r="D13" s="415" t="s">
        <v>4523</v>
      </c>
      <c r="E13" s="415"/>
      <c r="F13" s="415"/>
      <c r="G13" s="415"/>
      <c r="H13" s="415"/>
      <c r="I13" s="415"/>
      <c r="J13" s="415"/>
      <c r="K13" s="292"/>
    </row>
    <row r="14" spans="2:11" ht="15" customHeight="1">
      <c r="B14" s="295"/>
      <c r="C14" s="296"/>
      <c r="D14" s="415" t="s">
        <v>4524</v>
      </c>
      <c r="E14" s="415"/>
      <c r="F14" s="415"/>
      <c r="G14" s="415"/>
      <c r="H14" s="415"/>
      <c r="I14" s="415"/>
      <c r="J14" s="415"/>
      <c r="K14" s="292"/>
    </row>
    <row r="15" spans="2:11" ht="15" customHeight="1">
      <c r="B15" s="295"/>
      <c r="C15" s="296"/>
      <c r="D15" s="415" t="s">
        <v>4525</v>
      </c>
      <c r="E15" s="415"/>
      <c r="F15" s="415"/>
      <c r="G15" s="415"/>
      <c r="H15" s="415"/>
      <c r="I15" s="415"/>
      <c r="J15" s="415"/>
      <c r="K15" s="292"/>
    </row>
    <row r="16" spans="2:11" ht="15" customHeight="1">
      <c r="B16" s="295"/>
      <c r="C16" s="296"/>
      <c r="D16" s="296"/>
      <c r="E16" s="297" t="s">
        <v>84</v>
      </c>
      <c r="F16" s="415" t="s">
        <v>4526</v>
      </c>
      <c r="G16" s="415"/>
      <c r="H16" s="415"/>
      <c r="I16" s="415"/>
      <c r="J16" s="415"/>
      <c r="K16" s="292"/>
    </row>
    <row r="17" spans="2:11" ht="15" customHeight="1">
      <c r="B17" s="295"/>
      <c r="C17" s="296"/>
      <c r="D17" s="296"/>
      <c r="E17" s="297" t="s">
        <v>4527</v>
      </c>
      <c r="F17" s="415" t="s">
        <v>4528</v>
      </c>
      <c r="G17" s="415"/>
      <c r="H17" s="415"/>
      <c r="I17" s="415"/>
      <c r="J17" s="415"/>
      <c r="K17" s="292"/>
    </row>
    <row r="18" spans="2:11" ht="15" customHeight="1">
      <c r="B18" s="295"/>
      <c r="C18" s="296"/>
      <c r="D18" s="296"/>
      <c r="E18" s="297" t="s">
        <v>4529</v>
      </c>
      <c r="F18" s="415" t="s">
        <v>4530</v>
      </c>
      <c r="G18" s="415"/>
      <c r="H18" s="415"/>
      <c r="I18" s="415"/>
      <c r="J18" s="415"/>
      <c r="K18" s="292"/>
    </row>
    <row r="19" spans="2:11" ht="15" customHeight="1">
      <c r="B19" s="295"/>
      <c r="C19" s="296"/>
      <c r="D19" s="296"/>
      <c r="E19" s="297" t="s">
        <v>4531</v>
      </c>
      <c r="F19" s="415" t="s">
        <v>4532</v>
      </c>
      <c r="G19" s="415"/>
      <c r="H19" s="415"/>
      <c r="I19" s="415"/>
      <c r="J19" s="415"/>
      <c r="K19" s="292"/>
    </row>
    <row r="20" spans="2:11" ht="15" customHeight="1">
      <c r="B20" s="295"/>
      <c r="C20" s="296"/>
      <c r="D20" s="296"/>
      <c r="E20" s="297" t="s">
        <v>4533</v>
      </c>
      <c r="F20" s="415" t="s">
        <v>4064</v>
      </c>
      <c r="G20" s="415"/>
      <c r="H20" s="415"/>
      <c r="I20" s="415"/>
      <c r="J20" s="415"/>
      <c r="K20" s="292"/>
    </row>
    <row r="21" spans="2:11" ht="15" customHeight="1">
      <c r="B21" s="295"/>
      <c r="C21" s="296"/>
      <c r="D21" s="296"/>
      <c r="E21" s="297" t="s">
        <v>4534</v>
      </c>
      <c r="F21" s="415" t="s">
        <v>4535</v>
      </c>
      <c r="G21" s="415"/>
      <c r="H21" s="415"/>
      <c r="I21" s="415"/>
      <c r="J21" s="415"/>
      <c r="K21" s="292"/>
    </row>
    <row r="22" spans="2:11" ht="12.75" customHeight="1">
      <c r="B22" s="295"/>
      <c r="C22" s="296"/>
      <c r="D22" s="296"/>
      <c r="E22" s="296"/>
      <c r="F22" s="296"/>
      <c r="G22" s="296"/>
      <c r="H22" s="296"/>
      <c r="I22" s="296"/>
      <c r="J22" s="296"/>
      <c r="K22" s="292"/>
    </row>
    <row r="23" spans="2:11" ht="15" customHeight="1">
      <c r="B23" s="295"/>
      <c r="C23" s="415" t="s">
        <v>4536</v>
      </c>
      <c r="D23" s="415"/>
      <c r="E23" s="415"/>
      <c r="F23" s="415"/>
      <c r="G23" s="415"/>
      <c r="H23" s="415"/>
      <c r="I23" s="415"/>
      <c r="J23" s="415"/>
      <c r="K23" s="292"/>
    </row>
    <row r="24" spans="2:11" ht="15" customHeight="1">
      <c r="B24" s="295"/>
      <c r="C24" s="415" t="s">
        <v>4537</v>
      </c>
      <c r="D24" s="415"/>
      <c r="E24" s="415"/>
      <c r="F24" s="415"/>
      <c r="G24" s="415"/>
      <c r="H24" s="415"/>
      <c r="I24" s="415"/>
      <c r="J24" s="415"/>
      <c r="K24" s="292"/>
    </row>
    <row r="25" spans="2:11" ht="15" customHeight="1">
      <c r="B25" s="295"/>
      <c r="C25" s="294"/>
      <c r="D25" s="415" t="s">
        <v>4538</v>
      </c>
      <c r="E25" s="415"/>
      <c r="F25" s="415"/>
      <c r="G25" s="415"/>
      <c r="H25" s="415"/>
      <c r="I25" s="415"/>
      <c r="J25" s="415"/>
      <c r="K25" s="292"/>
    </row>
    <row r="26" spans="2:11" ht="15" customHeight="1">
      <c r="B26" s="295"/>
      <c r="C26" s="296"/>
      <c r="D26" s="415" t="s">
        <v>4539</v>
      </c>
      <c r="E26" s="415"/>
      <c r="F26" s="415"/>
      <c r="G26" s="415"/>
      <c r="H26" s="415"/>
      <c r="I26" s="415"/>
      <c r="J26" s="415"/>
      <c r="K26" s="292"/>
    </row>
    <row r="27" spans="2:11" ht="12.75" customHeight="1">
      <c r="B27" s="295"/>
      <c r="C27" s="296"/>
      <c r="D27" s="296"/>
      <c r="E27" s="296"/>
      <c r="F27" s="296"/>
      <c r="G27" s="296"/>
      <c r="H27" s="296"/>
      <c r="I27" s="296"/>
      <c r="J27" s="296"/>
      <c r="K27" s="292"/>
    </row>
    <row r="28" spans="2:11" ht="15" customHeight="1">
      <c r="B28" s="295"/>
      <c r="C28" s="296"/>
      <c r="D28" s="415" t="s">
        <v>4540</v>
      </c>
      <c r="E28" s="415"/>
      <c r="F28" s="415"/>
      <c r="G28" s="415"/>
      <c r="H28" s="415"/>
      <c r="I28" s="415"/>
      <c r="J28" s="415"/>
      <c r="K28" s="292"/>
    </row>
    <row r="29" spans="2:11" ht="15" customHeight="1">
      <c r="B29" s="295"/>
      <c r="C29" s="296"/>
      <c r="D29" s="415" t="s">
        <v>4541</v>
      </c>
      <c r="E29" s="415"/>
      <c r="F29" s="415"/>
      <c r="G29" s="415"/>
      <c r="H29" s="415"/>
      <c r="I29" s="415"/>
      <c r="J29" s="415"/>
      <c r="K29" s="292"/>
    </row>
    <row r="30" spans="2:11" ht="12.75" customHeight="1">
      <c r="B30" s="295"/>
      <c r="C30" s="296"/>
      <c r="D30" s="296"/>
      <c r="E30" s="296"/>
      <c r="F30" s="296"/>
      <c r="G30" s="296"/>
      <c r="H30" s="296"/>
      <c r="I30" s="296"/>
      <c r="J30" s="296"/>
      <c r="K30" s="292"/>
    </row>
    <row r="31" spans="2:11" ht="15" customHeight="1">
      <c r="B31" s="295"/>
      <c r="C31" s="296"/>
      <c r="D31" s="415" t="s">
        <v>4542</v>
      </c>
      <c r="E31" s="415"/>
      <c r="F31" s="415"/>
      <c r="G31" s="415"/>
      <c r="H31" s="415"/>
      <c r="I31" s="415"/>
      <c r="J31" s="415"/>
      <c r="K31" s="292"/>
    </row>
    <row r="32" spans="2:11" ht="15" customHeight="1">
      <c r="B32" s="295"/>
      <c r="C32" s="296"/>
      <c r="D32" s="415" t="s">
        <v>4543</v>
      </c>
      <c r="E32" s="415"/>
      <c r="F32" s="415"/>
      <c r="G32" s="415"/>
      <c r="H32" s="415"/>
      <c r="I32" s="415"/>
      <c r="J32" s="415"/>
      <c r="K32" s="292"/>
    </row>
    <row r="33" spans="2:11" ht="15" customHeight="1">
      <c r="B33" s="295"/>
      <c r="C33" s="296"/>
      <c r="D33" s="415" t="s">
        <v>4544</v>
      </c>
      <c r="E33" s="415"/>
      <c r="F33" s="415"/>
      <c r="G33" s="415"/>
      <c r="H33" s="415"/>
      <c r="I33" s="415"/>
      <c r="J33" s="415"/>
      <c r="K33" s="292"/>
    </row>
    <row r="34" spans="2:11" ht="15" customHeight="1">
      <c r="B34" s="295"/>
      <c r="C34" s="296"/>
      <c r="D34" s="294"/>
      <c r="E34" s="298" t="s">
        <v>159</v>
      </c>
      <c r="F34" s="294"/>
      <c r="G34" s="415" t="s">
        <v>4545</v>
      </c>
      <c r="H34" s="415"/>
      <c r="I34" s="415"/>
      <c r="J34" s="415"/>
      <c r="K34" s="292"/>
    </row>
    <row r="35" spans="2:11" ht="30.75" customHeight="1">
      <c r="B35" s="295"/>
      <c r="C35" s="296"/>
      <c r="D35" s="294"/>
      <c r="E35" s="298" t="s">
        <v>4546</v>
      </c>
      <c r="F35" s="294"/>
      <c r="G35" s="415" t="s">
        <v>4547</v>
      </c>
      <c r="H35" s="415"/>
      <c r="I35" s="415"/>
      <c r="J35" s="415"/>
      <c r="K35" s="292"/>
    </row>
    <row r="36" spans="2:11" ht="15" customHeight="1">
      <c r="B36" s="295"/>
      <c r="C36" s="296"/>
      <c r="D36" s="294"/>
      <c r="E36" s="298" t="s">
        <v>58</v>
      </c>
      <c r="F36" s="294"/>
      <c r="G36" s="415" t="s">
        <v>4548</v>
      </c>
      <c r="H36" s="415"/>
      <c r="I36" s="415"/>
      <c r="J36" s="415"/>
      <c r="K36" s="292"/>
    </row>
    <row r="37" spans="2:11" ht="15" customHeight="1">
      <c r="B37" s="295"/>
      <c r="C37" s="296"/>
      <c r="D37" s="294"/>
      <c r="E37" s="298" t="s">
        <v>160</v>
      </c>
      <c r="F37" s="294"/>
      <c r="G37" s="415" t="s">
        <v>4549</v>
      </c>
      <c r="H37" s="415"/>
      <c r="I37" s="415"/>
      <c r="J37" s="415"/>
      <c r="K37" s="292"/>
    </row>
    <row r="38" spans="2:11" ht="15" customHeight="1">
      <c r="B38" s="295"/>
      <c r="C38" s="296"/>
      <c r="D38" s="294"/>
      <c r="E38" s="298" t="s">
        <v>161</v>
      </c>
      <c r="F38" s="294"/>
      <c r="G38" s="415" t="s">
        <v>4550</v>
      </c>
      <c r="H38" s="415"/>
      <c r="I38" s="415"/>
      <c r="J38" s="415"/>
      <c r="K38" s="292"/>
    </row>
    <row r="39" spans="2:11" ht="15" customHeight="1">
      <c r="B39" s="295"/>
      <c r="C39" s="296"/>
      <c r="D39" s="294"/>
      <c r="E39" s="298" t="s">
        <v>162</v>
      </c>
      <c r="F39" s="294"/>
      <c r="G39" s="415" t="s">
        <v>4551</v>
      </c>
      <c r="H39" s="415"/>
      <c r="I39" s="415"/>
      <c r="J39" s="415"/>
      <c r="K39" s="292"/>
    </row>
    <row r="40" spans="2:11" ht="15" customHeight="1">
      <c r="B40" s="295"/>
      <c r="C40" s="296"/>
      <c r="D40" s="294"/>
      <c r="E40" s="298" t="s">
        <v>4552</v>
      </c>
      <c r="F40" s="294"/>
      <c r="G40" s="415" t="s">
        <v>4553</v>
      </c>
      <c r="H40" s="415"/>
      <c r="I40" s="415"/>
      <c r="J40" s="415"/>
      <c r="K40" s="292"/>
    </row>
    <row r="41" spans="2:11" ht="15" customHeight="1">
      <c r="B41" s="295"/>
      <c r="C41" s="296"/>
      <c r="D41" s="294"/>
      <c r="E41" s="298"/>
      <c r="F41" s="294"/>
      <c r="G41" s="415" t="s">
        <v>4554</v>
      </c>
      <c r="H41" s="415"/>
      <c r="I41" s="415"/>
      <c r="J41" s="415"/>
      <c r="K41" s="292"/>
    </row>
    <row r="42" spans="2:11" ht="15" customHeight="1">
      <c r="B42" s="295"/>
      <c r="C42" s="296"/>
      <c r="D42" s="294"/>
      <c r="E42" s="298" t="s">
        <v>4555</v>
      </c>
      <c r="F42" s="294"/>
      <c r="G42" s="415" t="s">
        <v>4556</v>
      </c>
      <c r="H42" s="415"/>
      <c r="I42" s="415"/>
      <c r="J42" s="415"/>
      <c r="K42" s="292"/>
    </row>
    <row r="43" spans="2:11" ht="15" customHeight="1">
      <c r="B43" s="295"/>
      <c r="C43" s="296"/>
      <c r="D43" s="294"/>
      <c r="E43" s="298" t="s">
        <v>164</v>
      </c>
      <c r="F43" s="294"/>
      <c r="G43" s="415" t="s">
        <v>4557</v>
      </c>
      <c r="H43" s="415"/>
      <c r="I43" s="415"/>
      <c r="J43" s="415"/>
      <c r="K43" s="292"/>
    </row>
    <row r="44" spans="2:11" ht="12.75" customHeight="1">
      <c r="B44" s="295"/>
      <c r="C44" s="296"/>
      <c r="D44" s="294"/>
      <c r="E44" s="294"/>
      <c r="F44" s="294"/>
      <c r="G44" s="294"/>
      <c r="H44" s="294"/>
      <c r="I44" s="294"/>
      <c r="J44" s="294"/>
      <c r="K44" s="292"/>
    </row>
    <row r="45" spans="2:11" ht="15" customHeight="1">
      <c r="B45" s="295"/>
      <c r="C45" s="296"/>
      <c r="D45" s="415" t="s">
        <v>4558</v>
      </c>
      <c r="E45" s="415"/>
      <c r="F45" s="415"/>
      <c r="G45" s="415"/>
      <c r="H45" s="415"/>
      <c r="I45" s="415"/>
      <c r="J45" s="415"/>
      <c r="K45" s="292"/>
    </row>
    <row r="46" spans="2:11" ht="15" customHeight="1">
      <c r="B46" s="295"/>
      <c r="C46" s="296"/>
      <c r="D46" s="296"/>
      <c r="E46" s="415" t="s">
        <v>4559</v>
      </c>
      <c r="F46" s="415"/>
      <c r="G46" s="415"/>
      <c r="H46" s="415"/>
      <c r="I46" s="415"/>
      <c r="J46" s="415"/>
      <c r="K46" s="292"/>
    </row>
    <row r="47" spans="2:11" ht="15" customHeight="1">
      <c r="B47" s="295"/>
      <c r="C47" s="296"/>
      <c r="D47" s="296"/>
      <c r="E47" s="415" t="s">
        <v>4560</v>
      </c>
      <c r="F47" s="415"/>
      <c r="G47" s="415"/>
      <c r="H47" s="415"/>
      <c r="I47" s="415"/>
      <c r="J47" s="415"/>
      <c r="K47" s="292"/>
    </row>
    <row r="48" spans="2:11" ht="15" customHeight="1">
      <c r="B48" s="295"/>
      <c r="C48" s="296"/>
      <c r="D48" s="296"/>
      <c r="E48" s="415" t="s">
        <v>4561</v>
      </c>
      <c r="F48" s="415"/>
      <c r="G48" s="415"/>
      <c r="H48" s="415"/>
      <c r="I48" s="415"/>
      <c r="J48" s="415"/>
      <c r="K48" s="292"/>
    </row>
    <row r="49" spans="2:11" ht="15" customHeight="1">
      <c r="B49" s="295"/>
      <c r="C49" s="296"/>
      <c r="D49" s="415" t="s">
        <v>4562</v>
      </c>
      <c r="E49" s="415"/>
      <c r="F49" s="415"/>
      <c r="G49" s="415"/>
      <c r="H49" s="415"/>
      <c r="I49" s="415"/>
      <c r="J49" s="415"/>
      <c r="K49" s="292"/>
    </row>
    <row r="50" spans="2:11" ht="25.5" customHeight="1">
      <c r="B50" s="291"/>
      <c r="C50" s="416" t="s">
        <v>4563</v>
      </c>
      <c r="D50" s="416"/>
      <c r="E50" s="416"/>
      <c r="F50" s="416"/>
      <c r="G50" s="416"/>
      <c r="H50" s="416"/>
      <c r="I50" s="416"/>
      <c r="J50" s="416"/>
      <c r="K50" s="292"/>
    </row>
    <row r="51" spans="2:11" ht="5.25" customHeight="1">
      <c r="B51" s="291"/>
      <c r="C51" s="293"/>
      <c r="D51" s="293"/>
      <c r="E51" s="293"/>
      <c r="F51" s="293"/>
      <c r="G51" s="293"/>
      <c r="H51" s="293"/>
      <c r="I51" s="293"/>
      <c r="J51" s="293"/>
      <c r="K51" s="292"/>
    </row>
    <row r="52" spans="2:11" ht="15" customHeight="1">
      <c r="B52" s="291"/>
      <c r="C52" s="415" t="s">
        <v>4564</v>
      </c>
      <c r="D52" s="415"/>
      <c r="E52" s="415"/>
      <c r="F52" s="415"/>
      <c r="G52" s="415"/>
      <c r="H52" s="415"/>
      <c r="I52" s="415"/>
      <c r="J52" s="415"/>
      <c r="K52" s="292"/>
    </row>
    <row r="53" spans="2:11" ht="15" customHeight="1">
      <c r="B53" s="291"/>
      <c r="C53" s="415" t="s">
        <v>4565</v>
      </c>
      <c r="D53" s="415"/>
      <c r="E53" s="415"/>
      <c r="F53" s="415"/>
      <c r="G53" s="415"/>
      <c r="H53" s="415"/>
      <c r="I53" s="415"/>
      <c r="J53" s="415"/>
      <c r="K53" s="292"/>
    </row>
    <row r="54" spans="2:11" ht="12.75" customHeight="1">
      <c r="B54" s="291"/>
      <c r="C54" s="294"/>
      <c r="D54" s="294"/>
      <c r="E54" s="294"/>
      <c r="F54" s="294"/>
      <c r="G54" s="294"/>
      <c r="H54" s="294"/>
      <c r="I54" s="294"/>
      <c r="J54" s="294"/>
      <c r="K54" s="292"/>
    </row>
    <row r="55" spans="2:11" ht="15" customHeight="1">
      <c r="B55" s="291"/>
      <c r="C55" s="415" t="s">
        <v>4566</v>
      </c>
      <c r="D55" s="415"/>
      <c r="E55" s="415"/>
      <c r="F55" s="415"/>
      <c r="G55" s="415"/>
      <c r="H55" s="415"/>
      <c r="I55" s="415"/>
      <c r="J55" s="415"/>
      <c r="K55" s="292"/>
    </row>
    <row r="56" spans="2:11" ht="15" customHeight="1">
      <c r="B56" s="291"/>
      <c r="C56" s="296"/>
      <c r="D56" s="415" t="s">
        <v>4567</v>
      </c>
      <c r="E56" s="415"/>
      <c r="F56" s="415"/>
      <c r="G56" s="415"/>
      <c r="H56" s="415"/>
      <c r="I56" s="415"/>
      <c r="J56" s="415"/>
      <c r="K56" s="292"/>
    </row>
    <row r="57" spans="2:11" ht="15" customHeight="1">
      <c r="B57" s="291"/>
      <c r="C57" s="296"/>
      <c r="D57" s="415" t="s">
        <v>4568</v>
      </c>
      <c r="E57" s="415"/>
      <c r="F57" s="415"/>
      <c r="G57" s="415"/>
      <c r="H57" s="415"/>
      <c r="I57" s="415"/>
      <c r="J57" s="415"/>
      <c r="K57" s="292"/>
    </row>
    <row r="58" spans="2:11" ht="15" customHeight="1">
      <c r="B58" s="291"/>
      <c r="C58" s="296"/>
      <c r="D58" s="415" t="s">
        <v>4569</v>
      </c>
      <c r="E58" s="415"/>
      <c r="F58" s="415"/>
      <c r="G58" s="415"/>
      <c r="H58" s="415"/>
      <c r="I58" s="415"/>
      <c r="J58" s="415"/>
      <c r="K58" s="292"/>
    </row>
    <row r="59" spans="2:11" ht="15" customHeight="1">
      <c r="B59" s="291"/>
      <c r="C59" s="296"/>
      <c r="D59" s="415" t="s">
        <v>4570</v>
      </c>
      <c r="E59" s="415"/>
      <c r="F59" s="415"/>
      <c r="G59" s="415"/>
      <c r="H59" s="415"/>
      <c r="I59" s="415"/>
      <c r="J59" s="415"/>
      <c r="K59" s="292"/>
    </row>
    <row r="60" spans="2:11" ht="15" customHeight="1">
      <c r="B60" s="291"/>
      <c r="C60" s="296"/>
      <c r="D60" s="414" t="s">
        <v>4571</v>
      </c>
      <c r="E60" s="414"/>
      <c r="F60" s="414"/>
      <c r="G60" s="414"/>
      <c r="H60" s="414"/>
      <c r="I60" s="414"/>
      <c r="J60" s="414"/>
      <c r="K60" s="292"/>
    </row>
    <row r="61" spans="2:11" ht="15" customHeight="1">
      <c r="B61" s="291"/>
      <c r="C61" s="296"/>
      <c r="D61" s="415" t="s">
        <v>4572</v>
      </c>
      <c r="E61" s="415"/>
      <c r="F61" s="415"/>
      <c r="G61" s="415"/>
      <c r="H61" s="415"/>
      <c r="I61" s="415"/>
      <c r="J61" s="415"/>
      <c r="K61" s="292"/>
    </row>
    <row r="62" spans="2:11" ht="12.75" customHeight="1">
      <c r="B62" s="291"/>
      <c r="C62" s="296"/>
      <c r="D62" s="296"/>
      <c r="E62" s="299"/>
      <c r="F62" s="296"/>
      <c r="G62" s="296"/>
      <c r="H62" s="296"/>
      <c r="I62" s="296"/>
      <c r="J62" s="296"/>
      <c r="K62" s="292"/>
    </row>
    <row r="63" spans="2:11" ht="15" customHeight="1">
      <c r="B63" s="291"/>
      <c r="C63" s="296"/>
      <c r="D63" s="415" t="s">
        <v>4573</v>
      </c>
      <c r="E63" s="415"/>
      <c r="F63" s="415"/>
      <c r="G63" s="415"/>
      <c r="H63" s="415"/>
      <c r="I63" s="415"/>
      <c r="J63" s="415"/>
      <c r="K63" s="292"/>
    </row>
    <row r="64" spans="2:11" ht="15" customHeight="1">
      <c r="B64" s="291"/>
      <c r="C64" s="296"/>
      <c r="D64" s="414" t="s">
        <v>4574</v>
      </c>
      <c r="E64" s="414"/>
      <c r="F64" s="414"/>
      <c r="G64" s="414"/>
      <c r="H64" s="414"/>
      <c r="I64" s="414"/>
      <c r="J64" s="414"/>
      <c r="K64" s="292"/>
    </row>
    <row r="65" spans="2:11" ht="15" customHeight="1">
      <c r="B65" s="291"/>
      <c r="C65" s="296"/>
      <c r="D65" s="415" t="s">
        <v>4575</v>
      </c>
      <c r="E65" s="415"/>
      <c r="F65" s="415"/>
      <c r="G65" s="415"/>
      <c r="H65" s="415"/>
      <c r="I65" s="415"/>
      <c r="J65" s="415"/>
      <c r="K65" s="292"/>
    </row>
    <row r="66" spans="2:11" ht="15" customHeight="1">
      <c r="B66" s="291"/>
      <c r="C66" s="296"/>
      <c r="D66" s="415" t="s">
        <v>4576</v>
      </c>
      <c r="E66" s="415"/>
      <c r="F66" s="415"/>
      <c r="G66" s="415"/>
      <c r="H66" s="415"/>
      <c r="I66" s="415"/>
      <c r="J66" s="415"/>
      <c r="K66" s="292"/>
    </row>
    <row r="67" spans="2:11" ht="15" customHeight="1">
      <c r="B67" s="291"/>
      <c r="C67" s="296"/>
      <c r="D67" s="415" t="s">
        <v>4577</v>
      </c>
      <c r="E67" s="415"/>
      <c r="F67" s="415"/>
      <c r="G67" s="415"/>
      <c r="H67" s="415"/>
      <c r="I67" s="415"/>
      <c r="J67" s="415"/>
      <c r="K67" s="292"/>
    </row>
    <row r="68" spans="2:11" ht="15" customHeight="1">
      <c r="B68" s="291"/>
      <c r="C68" s="296"/>
      <c r="D68" s="415" t="s">
        <v>4578</v>
      </c>
      <c r="E68" s="415"/>
      <c r="F68" s="415"/>
      <c r="G68" s="415"/>
      <c r="H68" s="415"/>
      <c r="I68" s="415"/>
      <c r="J68" s="415"/>
      <c r="K68" s="292"/>
    </row>
    <row r="69" spans="2:11" ht="12.75" customHeight="1">
      <c r="B69" s="300"/>
      <c r="C69" s="301"/>
      <c r="D69" s="301"/>
      <c r="E69" s="301"/>
      <c r="F69" s="301"/>
      <c r="G69" s="301"/>
      <c r="H69" s="301"/>
      <c r="I69" s="301"/>
      <c r="J69" s="301"/>
      <c r="K69" s="302"/>
    </row>
    <row r="70" spans="2:11" ht="18.75" customHeight="1">
      <c r="B70" s="303"/>
      <c r="C70" s="303"/>
      <c r="D70" s="303"/>
      <c r="E70" s="303"/>
      <c r="F70" s="303"/>
      <c r="G70" s="303"/>
      <c r="H70" s="303"/>
      <c r="I70" s="303"/>
      <c r="J70" s="303"/>
      <c r="K70" s="304"/>
    </row>
    <row r="71" spans="2:11" ht="18.75" customHeight="1">
      <c r="B71" s="304"/>
      <c r="C71" s="304"/>
      <c r="D71" s="304"/>
      <c r="E71" s="304"/>
      <c r="F71" s="304"/>
      <c r="G71" s="304"/>
      <c r="H71" s="304"/>
      <c r="I71" s="304"/>
      <c r="J71" s="304"/>
      <c r="K71" s="304"/>
    </row>
    <row r="72" spans="2:11" ht="7.5" customHeight="1">
      <c r="B72" s="305"/>
      <c r="C72" s="306"/>
      <c r="D72" s="306"/>
      <c r="E72" s="306"/>
      <c r="F72" s="306"/>
      <c r="G72" s="306"/>
      <c r="H72" s="306"/>
      <c r="I72" s="306"/>
      <c r="J72" s="306"/>
      <c r="K72" s="307"/>
    </row>
    <row r="73" spans="2:11" ht="45" customHeight="1">
      <c r="B73" s="308"/>
      <c r="C73" s="413" t="s">
        <v>115</v>
      </c>
      <c r="D73" s="413"/>
      <c r="E73" s="413"/>
      <c r="F73" s="413"/>
      <c r="G73" s="413"/>
      <c r="H73" s="413"/>
      <c r="I73" s="413"/>
      <c r="J73" s="413"/>
      <c r="K73" s="309"/>
    </row>
    <row r="74" spans="2:11" ht="17.25" customHeight="1">
      <c r="B74" s="308"/>
      <c r="C74" s="310" t="s">
        <v>4579</v>
      </c>
      <c r="D74" s="310"/>
      <c r="E74" s="310"/>
      <c r="F74" s="310" t="s">
        <v>4580</v>
      </c>
      <c r="G74" s="311"/>
      <c r="H74" s="310" t="s">
        <v>160</v>
      </c>
      <c r="I74" s="310" t="s">
        <v>62</v>
      </c>
      <c r="J74" s="310" t="s">
        <v>4581</v>
      </c>
      <c r="K74" s="309"/>
    </row>
    <row r="75" spans="2:11" ht="17.25" customHeight="1">
      <c r="B75" s="308"/>
      <c r="C75" s="312" t="s">
        <v>4582</v>
      </c>
      <c r="D75" s="312"/>
      <c r="E75" s="312"/>
      <c r="F75" s="313" t="s">
        <v>4583</v>
      </c>
      <c r="G75" s="314"/>
      <c r="H75" s="312"/>
      <c r="I75" s="312"/>
      <c r="J75" s="312" t="s">
        <v>4584</v>
      </c>
      <c r="K75" s="309"/>
    </row>
    <row r="76" spans="2:11" ht="5.25" customHeight="1">
      <c r="B76" s="308"/>
      <c r="C76" s="315"/>
      <c r="D76" s="315"/>
      <c r="E76" s="315"/>
      <c r="F76" s="315"/>
      <c r="G76" s="316"/>
      <c r="H76" s="315"/>
      <c r="I76" s="315"/>
      <c r="J76" s="315"/>
      <c r="K76" s="309"/>
    </row>
    <row r="77" spans="2:11" ht="15" customHeight="1">
      <c r="B77" s="308"/>
      <c r="C77" s="298" t="s">
        <v>58</v>
      </c>
      <c r="D77" s="315"/>
      <c r="E77" s="315"/>
      <c r="F77" s="317" t="s">
        <v>4585</v>
      </c>
      <c r="G77" s="316"/>
      <c r="H77" s="298" t="s">
        <v>4586</v>
      </c>
      <c r="I77" s="298" t="s">
        <v>4587</v>
      </c>
      <c r="J77" s="298">
        <v>20</v>
      </c>
      <c r="K77" s="309"/>
    </row>
    <row r="78" spans="2:11" ht="15" customHeight="1">
      <c r="B78" s="308"/>
      <c r="C78" s="298" t="s">
        <v>4588</v>
      </c>
      <c r="D78" s="298"/>
      <c r="E78" s="298"/>
      <c r="F78" s="317" t="s">
        <v>4585</v>
      </c>
      <c r="G78" s="316"/>
      <c r="H78" s="298" t="s">
        <v>4589</v>
      </c>
      <c r="I78" s="298" t="s">
        <v>4587</v>
      </c>
      <c r="J78" s="298">
        <v>120</v>
      </c>
      <c r="K78" s="309"/>
    </row>
    <row r="79" spans="2:11" ht="15" customHeight="1">
      <c r="B79" s="318"/>
      <c r="C79" s="298" t="s">
        <v>4590</v>
      </c>
      <c r="D79" s="298"/>
      <c r="E79" s="298"/>
      <c r="F79" s="317" t="s">
        <v>4591</v>
      </c>
      <c r="G79" s="316"/>
      <c r="H79" s="298" t="s">
        <v>4592</v>
      </c>
      <c r="I79" s="298" t="s">
        <v>4587</v>
      </c>
      <c r="J79" s="298">
        <v>50</v>
      </c>
      <c r="K79" s="309"/>
    </row>
    <row r="80" spans="2:11" ht="15" customHeight="1">
      <c r="B80" s="318"/>
      <c r="C80" s="298" t="s">
        <v>4593</v>
      </c>
      <c r="D80" s="298"/>
      <c r="E80" s="298"/>
      <c r="F80" s="317" t="s">
        <v>4585</v>
      </c>
      <c r="G80" s="316"/>
      <c r="H80" s="298" t="s">
        <v>4594</v>
      </c>
      <c r="I80" s="298" t="s">
        <v>4595</v>
      </c>
      <c r="J80" s="298"/>
      <c r="K80" s="309"/>
    </row>
    <row r="81" spans="2:11" ht="15" customHeight="1">
      <c r="B81" s="318"/>
      <c r="C81" s="319" t="s">
        <v>4596</v>
      </c>
      <c r="D81" s="319"/>
      <c r="E81" s="319"/>
      <c r="F81" s="320" t="s">
        <v>4591</v>
      </c>
      <c r="G81" s="319"/>
      <c r="H81" s="319" t="s">
        <v>4597</v>
      </c>
      <c r="I81" s="319" t="s">
        <v>4587</v>
      </c>
      <c r="J81" s="319">
        <v>15</v>
      </c>
      <c r="K81" s="309"/>
    </row>
    <row r="82" spans="2:11" ht="15" customHeight="1">
      <c r="B82" s="318"/>
      <c r="C82" s="319" t="s">
        <v>4598</v>
      </c>
      <c r="D82" s="319"/>
      <c r="E82" s="319"/>
      <c r="F82" s="320" t="s">
        <v>4591</v>
      </c>
      <c r="G82" s="319"/>
      <c r="H82" s="319" t="s">
        <v>4599</v>
      </c>
      <c r="I82" s="319" t="s">
        <v>4587</v>
      </c>
      <c r="J82" s="319">
        <v>15</v>
      </c>
      <c r="K82" s="309"/>
    </row>
    <row r="83" spans="2:11" ht="15" customHeight="1">
      <c r="B83" s="318"/>
      <c r="C83" s="319" t="s">
        <v>4600</v>
      </c>
      <c r="D83" s="319"/>
      <c r="E83" s="319"/>
      <c r="F83" s="320" t="s">
        <v>4591</v>
      </c>
      <c r="G83" s="319"/>
      <c r="H83" s="319" t="s">
        <v>4601</v>
      </c>
      <c r="I83" s="319" t="s">
        <v>4587</v>
      </c>
      <c r="J83" s="319">
        <v>20</v>
      </c>
      <c r="K83" s="309"/>
    </row>
    <row r="84" spans="2:11" ht="15" customHeight="1">
      <c r="B84" s="318"/>
      <c r="C84" s="319" t="s">
        <v>4602</v>
      </c>
      <c r="D84" s="319"/>
      <c r="E84" s="319"/>
      <c r="F84" s="320" t="s">
        <v>4591</v>
      </c>
      <c r="G84" s="319"/>
      <c r="H84" s="319" t="s">
        <v>4603</v>
      </c>
      <c r="I84" s="319" t="s">
        <v>4587</v>
      </c>
      <c r="J84" s="319">
        <v>20</v>
      </c>
      <c r="K84" s="309"/>
    </row>
    <row r="85" spans="2:11" ht="15" customHeight="1">
      <c r="B85" s="318"/>
      <c r="C85" s="298" t="s">
        <v>4604</v>
      </c>
      <c r="D85" s="298"/>
      <c r="E85" s="298"/>
      <c r="F85" s="317" t="s">
        <v>4591</v>
      </c>
      <c r="G85" s="316"/>
      <c r="H85" s="298" t="s">
        <v>4605</v>
      </c>
      <c r="I85" s="298" t="s">
        <v>4587</v>
      </c>
      <c r="J85" s="298">
        <v>50</v>
      </c>
      <c r="K85" s="309"/>
    </row>
    <row r="86" spans="2:11" ht="15" customHeight="1">
      <c r="B86" s="318"/>
      <c r="C86" s="298" t="s">
        <v>4606</v>
      </c>
      <c r="D86" s="298"/>
      <c r="E86" s="298"/>
      <c r="F86" s="317" t="s">
        <v>4591</v>
      </c>
      <c r="G86" s="316"/>
      <c r="H86" s="298" t="s">
        <v>4607</v>
      </c>
      <c r="I86" s="298" t="s">
        <v>4587</v>
      </c>
      <c r="J86" s="298">
        <v>20</v>
      </c>
      <c r="K86" s="309"/>
    </row>
    <row r="87" spans="2:11" ht="15" customHeight="1">
      <c r="B87" s="318"/>
      <c r="C87" s="298" t="s">
        <v>4608</v>
      </c>
      <c r="D87" s="298"/>
      <c r="E87" s="298"/>
      <c r="F87" s="317" t="s">
        <v>4591</v>
      </c>
      <c r="G87" s="316"/>
      <c r="H87" s="298" t="s">
        <v>4609</v>
      </c>
      <c r="I87" s="298" t="s">
        <v>4587</v>
      </c>
      <c r="J87" s="298">
        <v>20</v>
      </c>
      <c r="K87" s="309"/>
    </row>
    <row r="88" spans="2:11" ht="15" customHeight="1">
      <c r="B88" s="318"/>
      <c r="C88" s="298" t="s">
        <v>4610</v>
      </c>
      <c r="D88" s="298"/>
      <c r="E88" s="298"/>
      <c r="F88" s="317" t="s">
        <v>4591</v>
      </c>
      <c r="G88" s="316"/>
      <c r="H88" s="298" t="s">
        <v>4611</v>
      </c>
      <c r="I88" s="298" t="s">
        <v>4587</v>
      </c>
      <c r="J88" s="298">
        <v>50</v>
      </c>
      <c r="K88" s="309"/>
    </row>
    <row r="89" spans="2:11" ht="15" customHeight="1">
      <c r="B89" s="318"/>
      <c r="C89" s="298" t="s">
        <v>4612</v>
      </c>
      <c r="D89" s="298"/>
      <c r="E89" s="298"/>
      <c r="F89" s="317" t="s">
        <v>4591</v>
      </c>
      <c r="G89" s="316"/>
      <c r="H89" s="298" t="s">
        <v>4612</v>
      </c>
      <c r="I89" s="298" t="s">
        <v>4587</v>
      </c>
      <c r="J89" s="298">
        <v>50</v>
      </c>
      <c r="K89" s="309"/>
    </row>
    <row r="90" spans="2:11" ht="15" customHeight="1">
      <c r="B90" s="318"/>
      <c r="C90" s="298" t="s">
        <v>165</v>
      </c>
      <c r="D90" s="298"/>
      <c r="E90" s="298"/>
      <c r="F90" s="317" t="s">
        <v>4591</v>
      </c>
      <c r="G90" s="316"/>
      <c r="H90" s="298" t="s">
        <v>4613</v>
      </c>
      <c r="I90" s="298" t="s">
        <v>4587</v>
      </c>
      <c r="J90" s="298">
        <v>255</v>
      </c>
      <c r="K90" s="309"/>
    </row>
    <row r="91" spans="2:11" ht="15" customHeight="1">
      <c r="B91" s="318"/>
      <c r="C91" s="298" t="s">
        <v>4614</v>
      </c>
      <c r="D91" s="298"/>
      <c r="E91" s="298"/>
      <c r="F91" s="317" t="s">
        <v>4585</v>
      </c>
      <c r="G91" s="316"/>
      <c r="H91" s="298" t="s">
        <v>4615</v>
      </c>
      <c r="I91" s="298" t="s">
        <v>4616</v>
      </c>
      <c r="J91" s="298"/>
      <c r="K91" s="309"/>
    </row>
    <row r="92" spans="2:11" ht="15" customHeight="1">
      <c r="B92" s="318"/>
      <c r="C92" s="298" t="s">
        <v>4617</v>
      </c>
      <c r="D92" s="298"/>
      <c r="E92" s="298"/>
      <c r="F92" s="317" t="s">
        <v>4585</v>
      </c>
      <c r="G92" s="316"/>
      <c r="H92" s="298" t="s">
        <v>4618</v>
      </c>
      <c r="I92" s="298" t="s">
        <v>4619</v>
      </c>
      <c r="J92" s="298"/>
      <c r="K92" s="309"/>
    </row>
    <row r="93" spans="2:11" ht="15" customHeight="1">
      <c r="B93" s="318"/>
      <c r="C93" s="298" t="s">
        <v>4620</v>
      </c>
      <c r="D93" s="298"/>
      <c r="E93" s="298"/>
      <c r="F93" s="317" t="s">
        <v>4585</v>
      </c>
      <c r="G93" s="316"/>
      <c r="H93" s="298" t="s">
        <v>4620</v>
      </c>
      <c r="I93" s="298" t="s">
        <v>4619</v>
      </c>
      <c r="J93" s="298"/>
      <c r="K93" s="309"/>
    </row>
    <row r="94" spans="2:11" ht="15" customHeight="1">
      <c r="B94" s="318"/>
      <c r="C94" s="298" t="s">
        <v>43</v>
      </c>
      <c r="D94" s="298"/>
      <c r="E94" s="298"/>
      <c r="F94" s="317" t="s">
        <v>4585</v>
      </c>
      <c r="G94" s="316"/>
      <c r="H94" s="298" t="s">
        <v>4621</v>
      </c>
      <c r="I94" s="298" t="s">
        <v>4619</v>
      </c>
      <c r="J94" s="298"/>
      <c r="K94" s="309"/>
    </row>
    <row r="95" spans="2:11" ht="15" customHeight="1">
      <c r="B95" s="318"/>
      <c r="C95" s="298" t="s">
        <v>53</v>
      </c>
      <c r="D95" s="298"/>
      <c r="E95" s="298"/>
      <c r="F95" s="317" t="s">
        <v>4585</v>
      </c>
      <c r="G95" s="316"/>
      <c r="H95" s="298" t="s">
        <v>4622</v>
      </c>
      <c r="I95" s="298" t="s">
        <v>4619</v>
      </c>
      <c r="J95" s="298"/>
      <c r="K95" s="309"/>
    </row>
    <row r="96" spans="2:11" ht="15" customHeight="1">
      <c r="B96" s="321"/>
      <c r="C96" s="322"/>
      <c r="D96" s="322"/>
      <c r="E96" s="322"/>
      <c r="F96" s="322"/>
      <c r="G96" s="322"/>
      <c r="H96" s="322"/>
      <c r="I96" s="322"/>
      <c r="J96" s="322"/>
      <c r="K96" s="323"/>
    </row>
    <row r="97" spans="2:11" ht="18.75" customHeight="1">
      <c r="B97" s="324"/>
      <c r="C97" s="325"/>
      <c r="D97" s="325"/>
      <c r="E97" s="325"/>
      <c r="F97" s="325"/>
      <c r="G97" s="325"/>
      <c r="H97" s="325"/>
      <c r="I97" s="325"/>
      <c r="J97" s="325"/>
      <c r="K97" s="324"/>
    </row>
    <row r="98" spans="2:11" ht="18.75" customHeight="1">
      <c r="B98" s="304"/>
      <c r="C98" s="304"/>
      <c r="D98" s="304"/>
      <c r="E98" s="304"/>
      <c r="F98" s="304"/>
      <c r="G98" s="304"/>
      <c r="H98" s="304"/>
      <c r="I98" s="304"/>
      <c r="J98" s="304"/>
      <c r="K98" s="304"/>
    </row>
    <row r="99" spans="2:11" ht="7.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7"/>
    </row>
    <row r="100" spans="2:11" ht="45" customHeight="1">
      <c r="B100" s="308"/>
      <c r="C100" s="413" t="s">
        <v>4623</v>
      </c>
      <c r="D100" s="413"/>
      <c r="E100" s="413"/>
      <c r="F100" s="413"/>
      <c r="G100" s="413"/>
      <c r="H100" s="413"/>
      <c r="I100" s="413"/>
      <c r="J100" s="413"/>
      <c r="K100" s="309"/>
    </row>
    <row r="101" spans="2:11" ht="17.25" customHeight="1">
      <c r="B101" s="308"/>
      <c r="C101" s="310" t="s">
        <v>4579</v>
      </c>
      <c r="D101" s="310"/>
      <c r="E101" s="310"/>
      <c r="F101" s="310" t="s">
        <v>4580</v>
      </c>
      <c r="G101" s="311"/>
      <c r="H101" s="310" t="s">
        <v>160</v>
      </c>
      <c r="I101" s="310" t="s">
        <v>62</v>
      </c>
      <c r="J101" s="310" t="s">
        <v>4581</v>
      </c>
      <c r="K101" s="309"/>
    </row>
    <row r="102" spans="2:11" ht="17.25" customHeight="1">
      <c r="B102" s="308"/>
      <c r="C102" s="312" t="s">
        <v>4582</v>
      </c>
      <c r="D102" s="312"/>
      <c r="E102" s="312"/>
      <c r="F102" s="313" t="s">
        <v>4583</v>
      </c>
      <c r="G102" s="314"/>
      <c r="H102" s="312"/>
      <c r="I102" s="312"/>
      <c r="J102" s="312" t="s">
        <v>4584</v>
      </c>
      <c r="K102" s="309"/>
    </row>
    <row r="103" spans="2:11" ht="5.25" customHeight="1">
      <c r="B103" s="308"/>
      <c r="C103" s="310"/>
      <c r="D103" s="310"/>
      <c r="E103" s="310"/>
      <c r="F103" s="310"/>
      <c r="G103" s="326"/>
      <c r="H103" s="310"/>
      <c r="I103" s="310"/>
      <c r="J103" s="310"/>
      <c r="K103" s="309"/>
    </row>
    <row r="104" spans="2:11" ht="15" customHeight="1">
      <c r="B104" s="308"/>
      <c r="C104" s="298" t="s">
        <v>58</v>
      </c>
      <c r="D104" s="315"/>
      <c r="E104" s="315"/>
      <c r="F104" s="317" t="s">
        <v>4585</v>
      </c>
      <c r="G104" s="326"/>
      <c r="H104" s="298" t="s">
        <v>4624</v>
      </c>
      <c r="I104" s="298" t="s">
        <v>4587</v>
      </c>
      <c r="J104" s="298">
        <v>20</v>
      </c>
      <c r="K104" s="309"/>
    </row>
    <row r="105" spans="2:11" ht="15" customHeight="1">
      <c r="B105" s="308"/>
      <c r="C105" s="298" t="s">
        <v>4588</v>
      </c>
      <c r="D105" s="298"/>
      <c r="E105" s="298"/>
      <c r="F105" s="317" t="s">
        <v>4585</v>
      </c>
      <c r="G105" s="298"/>
      <c r="H105" s="298" t="s">
        <v>4624</v>
      </c>
      <c r="I105" s="298" t="s">
        <v>4587</v>
      </c>
      <c r="J105" s="298">
        <v>120</v>
      </c>
      <c r="K105" s="309"/>
    </row>
    <row r="106" spans="2:11" ht="15" customHeight="1">
      <c r="B106" s="318"/>
      <c r="C106" s="298" t="s">
        <v>4590</v>
      </c>
      <c r="D106" s="298"/>
      <c r="E106" s="298"/>
      <c r="F106" s="317" t="s">
        <v>4591</v>
      </c>
      <c r="G106" s="298"/>
      <c r="H106" s="298" t="s">
        <v>4624</v>
      </c>
      <c r="I106" s="298" t="s">
        <v>4587</v>
      </c>
      <c r="J106" s="298">
        <v>50</v>
      </c>
      <c r="K106" s="309"/>
    </row>
    <row r="107" spans="2:11" ht="15" customHeight="1">
      <c r="B107" s="318"/>
      <c r="C107" s="298" t="s">
        <v>4593</v>
      </c>
      <c r="D107" s="298"/>
      <c r="E107" s="298"/>
      <c r="F107" s="317" t="s">
        <v>4585</v>
      </c>
      <c r="G107" s="298"/>
      <c r="H107" s="298" t="s">
        <v>4624</v>
      </c>
      <c r="I107" s="298" t="s">
        <v>4595</v>
      </c>
      <c r="J107" s="298"/>
      <c r="K107" s="309"/>
    </row>
    <row r="108" spans="2:11" ht="15" customHeight="1">
      <c r="B108" s="318"/>
      <c r="C108" s="298" t="s">
        <v>4604</v>
      </c>
      <c r="D108" s="298"/>
      <c r="E108" s="298"/>
      <c r="F108" s="317" t="s">
        <v>4591</v>
      </c>
      <c r="G108" s="298"/>
      <c r="H108" s="298" t="s">
        <v>4624</v>
      </c>
      <c r="I108" s="298" t="s">
        <v>4587</v>
      </c>
      <c r="J108" s="298">
        <v>50</v>
      </c>
      <c r="K108" s="309"/>
    </row>
    <row r="109" spans="2:11" ht="15" customHeight="1">
      <c r="B109" s="318"/>
      <c r="C109" s="298" t="s">
        <v>4612</v>
      </c>
      <c r="D109" s="298"/>
      <c r="E109" s="298"/>
      <c r="F109" s="317" t="s">
        <v>4591</v>
      </c>
      <c r="G109" s="298"/>
      <c r="H109" s="298" t="s">
        <v>4624</v>
      </c>
      <c r="I109" s="298" t="s">
        <v>4587</v>
      </c>
      <c r="J109" s="298">
        <v>50</v>
      </c>
      <c r="K109" s="309"/>
    </row>
    <row r="110" spans="2:11" ht="15" customHeight="1">
      <c r="B110" s="318"/>
      <c r="C110" s="298" t="s">
        <v>4610</v>
      </c>
      <c r="D110" s="298"/>
      <c r="E110" s="298"/>
      <c r="F110" s="317" t="s">
        <v>4591</v>
      </c>
      <c r="G110" s="298"/>
      <c r="H110" s="298" t="s">
        <v>4624</v>
      </c>
      <c r="I110" s="298" t="s">
        <v>4587</v>
      </c>
      <c r="J110" s="298">
        <v>50</v>
      </c>
      <c r="K110" s="309"/>
    </row>
    <row r="111" spans="2:11" ht="15" customHeight="1">
      <c r="B111" s="318"/>
      <c r="C111" s="298" t="s">
        <v>58</v>
      </c>
      <c r="D111" s="298"/>
      <c r="E111" s="298"/>
      <c r="F111" s="317" t="s">
        <v>4585</v>
      </c>
      <c r="G111" s="298"/>
      <c r="H111" s="298" t="s">
        <v>4625</v>
      </c>
      <c r="I111" s="298" t="s">
        <v>4587</v>
      </c>
      <c r="J111" s="298">
        <v>20</v>
      </c>
      <c r="K111" s="309"/>
    </row>
    <row r="112" spans="2:11" ht="15" customHeight="1">
      <c r="B112" s="318"/>
      <c r="C112" s="298" t="s">
        <v>4626</v>
      </c>
      <c r="D112" s="298"/>
      <c r="E112" s="298"/>
      <c r="F112" s="317" t="s">
        <v>4585</v>
      </c>
      <c r="G112" s="298"/>
      <c r="H112" s="298" t="s">
        <v>4627</v>
      </c>
      <c r="I112" s="298" t="s">
        <v>4587</v>
      </c>
      <c r="J112" s="298">
        <v>120</v>
      </c>
      <c r="K112" s="309"/>
    </row>
    <row r="113" spans="2:11" ht="15" customHeight="1">
      <c r="B113" s="318"/>
      <c r="C113" s="298" t="s">
        <v>43</v>
      </c>
      <c r="D113" s="298"/>
      <c r="E113" s="298"/>
      <c r="F113" s="317" t="s">
        <v>4585</v>
      </c>
      <c r="G113" s="298"/>
      <c r="H113" s="298" t="s">
        <v>4628</v>
      </c>
      <c r="I113" s="298" t="s">
        <v>4619</v>
      </c>
      <c r="J113" s="298"/>
      <c r="K113" s="309"/>
    </row>
    <row r="114" spans="2:11" ht="15" customHeight="1">
      <c r="B114" s="318"/>
      <c r="C114" s="298" t="s">
        <v>53</v>
      </c>
      <c r="D114" s="298"/>
      <c r="E114" s="298"/>
      <c r="F114" s="317" t="s">
        <v>4585</v>
      </c>
      <c r="G114" s="298"/>
      <c r="H114" s="298" t="s">
        <v>4629</v>
      </c>
      <c r="I114" s="298" t="s">
        <v>4619</v>
      </c>
      <c r="J114" s="298"/>
      <c r="K114" s="309"/>
    </row>
    <row r="115" spans="2:11" ht="15" customHeight="1">
      <c r="B115" s="318"/>
      <c r="C115" s="298" t="s">
        <v>62</v>
      </c>
      <c r="D115" s="298"/>
      <c r="E115" s="298"/>
      <c r="F115" s="317" t="s">
        <v>4585</v>
      </c>
      <c r="G115" s="298"/>
      <c r="H115" s="298" t="s">
        <v>4630</v>
      </c>
      <c r="I115" s="298" t="s">
        <v>4631</v>
      </c>
      <c r="J115" s="298"/>
      <c r="K115" s="309"/>
    </row>
    <row r="116" spans="2:11" ht="15" customHeight="1">
      <c r="B116" s="321"/>
      <c r="C116" s="327"/>
      <c r="D116" s="327"/>
      <c r="E116" s="327"/>
      <c r="F116" s="327"/>
      <c r="G116" s="327"/>
      <c r="H116" s="327"/>
      <c r="I116" s="327"/>
      <c r="J116" s="327"/>
      <c r="K116" s="323"/>
    </row>
    <row r="117" spans="2:11" ht="18.75" customHeight="1">
      <c r="B117" s="328"/>
      <c r="C117" s="294"/>
      <c r="D117" s="294"/>
      <c r="E117" s="294"/>
      <c r="F117" s="329"/>
      <c r="G117" s="294"/>
      <c r="H117" s="294"/>
      <c r="I117" s="294"/>
      <c r="J117" s="294"/>
      <c r="K117" s="328"/>
    </row>
    <row r="118" spans="2:11" ht="18.75" customHeight="1"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</row>
    <row r="119" spans="2:11" ht="7.5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2"/>
    </row>
    <row r="120" spans="2:11" ht="45" customHeight="1">
      <c r="B120" s="333"/>
      <c r="C120" s="412" t="s">
        <v>4632</v>
      </c>
      <c r="D120" s="412"/>
      <c r="E120" s="412"/>
      <c r="F120" s="412"/>
      <c r="G120" s="412"/>
      <c r="H120" s="412"/>
      <c r="I120" s="412"/>
      <c r="J120" s="412"/>
      <c r="K120" s="334"/>
    </row>
    <row r="121" spans="2:11" ht="17.25" customHeight="1">
      <c r="B121" s="335"/>
      <c r="C121" s="310" t="s">
        <v>4579</v>
      </c>
      <c r="D121" s="310"/>
      <c r="E121" s="310"/>
      <c r="F121" s="310" t="s">
        <v>4580</v>
      </c>
      <c r="G121" s="311"/>
      <c r="H121" s="310" t="s">
        <v>160</v>
      </c>
      <c r="I121" s="310" t="s">
        <v>62</v>
      </c>
      <c r="J121" s="310" t="s">
        <v>4581</v>
      </c>
      <c r="K121" s="336"/>
    </row>
    <row r="122" spans="2:11" ht="17.25" customHeight="1">
      <c r="B122" s="335"/>
      <c r="C122" s="312" t="s">
        <v>4582</v>
      </c>
      <c r="D122" s="312"/>
      <c r="E122" s="312"/>
      <c r="F122" s="313" t="s">
        <v>4583</v>
      </c>
      <c r="G122" s="314"/>
      <c r="H122" s="312"/>
      <c r="I122" s="312"/>
      <c r="J122" s="312" t="s">
        <v>4584</v>
      </c>
      <c r="K122" s="336"/>
    </row>
    <row r="123" spans="2:11" ht="5.25" customHeight="1">
      <c r="B123" s="337"/>
      <c r="C123" s="315"/>
      <c r="D123" s="315"/>
      <c r="E123" s="315"/>
      <c r="F123" s="315"/>
      <c r="G123" s="298"/>
      <c r="H123" s="315"/>
      <c r="I123" s="315"/>
      <c r="J123" s="315"/>
      <c r="K123" s="338"/>
    </row>
    <row r="124" spans="2:11" ht="15" customHeight="1">
      <c r="B124" s="337"/>
      <c r="C124" s="298" t="s">
        <v>4588</v>
      </c>
      <c r="D124" s="315"/>
      <c r="E124" s="315"/>
      <c r="F124" s="317" t="s">
        <v>4585</v>
      </c>
      <c r="G124" s="298"/>
      <c r="H124" s="298" t="s">
        <v>4624</v>
      </c>
      <c r="I124" s="298" t="s">
        <v>4587</v>
      </c>
      <c r="J124" s="298">
        <v>120</v>
      </c>
      <c r="K124" s="339"/>
    </row>
    <row r="125" spans="2:11" ht="15" customHeight="1">
      <c r="B125" s="337"/>
      <c r="C125" s="298" t="s">
        <v>4633</v>
      </c>
      <c r="D125" s="298"/>
      <c r="E125" s="298"/>
      <c r="F125" s="317" t="s">
        <v>4585</v>
      </c>
      <c r="G125" s="298"/>
      <c r="H125" s="298" t="s">
        <v>4634</v>
      </c>
      <c r="I125" s="298" t="s">
        <v>4587</v>
      </c>
      <c r="J125" s="298" t="s">
        <v>4635</v>
      </c>
      <c r="K125" s="339"/>
    </row>
    <row r="126" spans="2:11" ht="15" customHeight="1">
      <c r="B126" s="337"/>
      <c r="C126" s="298" t="s">
        <v>4534</v>
      </c>
      <c r="D126" s="298"/>
      <c r="E126" s="298"/>
      <c r="F126" s="317" t="s">
        <v>4585</v>
      </c>
      <c r="G126" s="298"/>
      <c r="H126" s="298" t="s">
        <v>4636</v>
      </c>
      <c r="I126" s="298" t="s">
        <v>4587</v>
      </c>
      <c r="J126" s="298" t="s">
        <v>4635</v>
      </c>
      <c r="K126" s="339"/>
    </row>
    <row r="127" spans="2:11" ht="15" customHeight="1">
      <c r="B127" s="337"/>
      <c r="C127" s="298" t="s">
        <v>4596</v>
      </c>
      <c r="D127" s="298"/>
      <c r="E127" s="298"/>
      <c r="F127" s="317" t="s">
        <v>4591</v>
      </c>
      <c r="G127" s="298"/>
      <c r="H127" s="298" t="s">
        <v>4597</v>
      </c>
      <c r="I127" s="298" t="s">
        <v>4587</v>
      </c>
      <c r="J127" s="298">
        <v>15</v>
      </c>
      <c r="K127" s="339"/>
    </row>
    <row r="128" spans="2:11" ht="15" customHeight="1">
      <c r="B128" s="337"/>
      <c r="C128" s="319" t="s">
        <v>4598</v>
      </c>
      <c r="D128" s="319"/>
      <c r="E128" s="319"/>
      <c r="F128" s="320" t="s">
        <v>4591</v>
      </c>
      <c r="G128" s="319"/>
      <c r="H128" s="319" t="s">
        <v>4599</v>
      </c>
      <c r="I128" s="319" t="s">
        <v>4587</v>
      </c>
      <c r="J128" s="319">
        <v>15</v>
      </c>
      <c r="K128" s="339"/>
    </row>
    <row r="129" spans="2:11" ht="15" customHeight="1">
      <c r="B129" s="337"/>
      <c r="C129" s="319" t="s">
        <v>4600</v>
      </c>
      <c r="D129" s="319"/>
      <c r="E129" s="319"/>
      <c r="F129" s="320" t="s">
        <v>4591</v>
      </c>
      <c r="G129" s="319"/>
      <c r="H129" s="319" t="s">
        <v>4601</v>
      </c>
      <c r="I129" s="319" t="s">
        <v>4587</v>
      </c>
      <c r="J129" s="319">
        <v>20</v>
      </c>
      <c r="K129" s="339"/>
    </row>
    <row r="130" spans="2:11" ht="15" customHeight="1">
      <c r="B130" s="337"/>
      <c r="C130" s="319" t="s">
        <v>4602</v>
      </c>
      <c r="D130" s="319"/>
      <c r="E130" s="319"/>
      <c r="F130" s="320" t="s">
        <v>4591</v>
      </c>
      <c r="G130" s="319"/>
      <c r="H130" s="319" t="s">
        <v>4603</v>
      </c>
      <c r="I130" s="319" t="s">
        <v>4587</v>
      </c>
      <c r="J130" s="319">
        <v>20</v>
      </c>
      <c r="K130" s="339"/>
    </row>
    <row r="131" spans="2:11" ht="15" customHeight="1">
      <c r="B131" s="337"/>
      <c r="C131" s="298" t="s">
        <v>4590</v>
      </c>
      <c r="D131" s="298"/>
      <c r="E131" s="298"/>
      <c r="F131" s="317" t="s">
        <v>4591</v>
      </c>
      <c r="G131" s="298"/>
      <c r="H131" s="298" t="s">
        <v>4624</v>
      </c>
      <c r="I131" s="298" t="s">
        <v>4587</v>
      </c>
      <c r="J131" s="298">
        <v>50</v>
      </c>
      <c r="K131" s="339"/>
    </row>
    <row r="132" spans="2:11" ht="15" customHeight="1">
      <c r="B132" s="337"/>
      <c r="C132" s="298" t="s">
        <v>4604</v>
      </c>
      <c r="D132" s="298"/>
      <c r="E132" s="298"/>
      <c r="F132" s="317" t="s">
        <v>4591</v>
      </c>
      <c r="G132" s="298"/>
      <c r="H132" s="298" t="s">
        <v>4624</v>
      </c>
      <c r="I132" s="298" t="s">
        <v>4587</v>
      </c>
      <c r="J132" s="298">
        <v>50</v>
      </c>
      <c r="K132" s="339"/>
    </row>
    <row r="133" spans="2:11" ht="15" customHeight="1">
      <c r="B133" s="337"/>
      <c r="C133" s="298" t="s">
        <v>4610</v>
      </c>
      <c r="D133" s="298"/>
      <c r="E133" s="298"/>
      <c r="F133" s="317" t="s">
        <v>4591</v>
      </c>
      <c r="G133" s="298"/>
      <c r="H133" s="298" t="s">
        <v>4624</v>
      </c>
      <c r="I133" s="298" t="s">
        <v>4587</v>
      </c>
      <c r="J133" s="298">
        <v>50</v>
      </c>
      <c r="K133" s="339"/>
    </row>
    <row r="134" spans="2:11" ht="15" customHeight="1">
      <c r="B134" s="337"/>
      <c r="C134" s="298" t="s">
        <v>4612</v>
      </c>
      <c r="D134" s="298"/>
      <c r="E134" s="298"/>
      <c r="F134" s="317" t="s">
        <v>4591</v>
      </c>
      <c r="G134" s="298"/>
      <c r="H134" s="298" t="s">
        <v>4624</v>
      </c>
      <c r="I134" s="298" t="s">
        <v>4587</v>
      </c>
      <c r="J134" s="298">
        <v>50</v>
      </c>
      <c r="K134" s="339"/>
    </row>
    <row r="135" spans="2:11" ht="15" customHeight="1">
      <c r="B135" s="337"/>
      <c r="C135" s="298" t="s">
        <v>165</v>
      </c>
      <c r="D135" s="298"/>
      <c r="E135" s="298"/>
      <c r="F135" s="317" t="s">
        <v>4591</v>
      </c>
      <c r="G135" s="298"/>
      <c r="H135" s="298" t="s">
        <v>4637</v>
      </c>
      <c r="I135" s="298" t="s">
        <v>4587</v>
      </c>
      <c r="J135" s="298">
        <v>255</v>
      </c>
      <c r="K135" s="339"/>
    </row>
    <row r="136" spans="2:11" ht="15" customHeight="1">
      <c r="B136" s="337"/>
      <c r="C136" s="298" t="s">
        <v>4614</v>
      </c>
      <c r="D136" s="298"/>
      <c r="E136" s="298"/>
      <c r="F136" s="317" t="s">
        <v>4585</v>
      </c>
      <c r="G136" s="298"/>
      <c r="H136" s="298" t="s">
        <v>4638</v>
      </c>
      <c r="I136" s="298" t="s">
        <v>4616</v>
      </c>
      <c r="J136" s="298"/>
      <c r="K136" s="339"/>
    </row>
    <row r="137" spans="2:11" ht="15" customHeight="1">
      <c r="B137" s="337"/>
      <c r="C137" s="298" t="s">
        <v>4617</v>
      </c>
      <c r="D137" s="298"/>
      <c r="E137" s="298"/>
      <c r="F137" s="317" t="s">
        <v>4585</v>
      </c>
      <c r="G137" s="298"/>
      <c r="H137" s="298" t="s">
        <v>4639</v>
      </c>
      <c r="I137" s="298" t="s">
        <v>4619</v>
      </c>
      <c r="J137" s="298"/>
      <c r="K137" s="339"/>
    </row>
    <row r="138" spans="2:11" ht="15" customHeight="1">
      <c r="B138" s="337"/>
      <c r="C138" s="298" t="s">
        <v>4620</v>
      </c>
      <c r="D138" s="298"/>
      <c r="E138" s="298"/>
      <c r="F138" s="317" t="s">
        <v>4585</v>
      </c>
      <c r="G138" s="298"/>
      <c r="H138" s="298" t="s">
        <v>4620</v>
      </c>
      <c r="I138" s="298" t="s">
        <v>4619</v>
      </c>
      <c r="J138" s="298"/>
      <c r="K138" s="339"/>
    </row>
    <row r="139" spans="2:11" ht="15" customHeight="1">
      <c r="B139" s="337"/>
      <c r="C139" s="298" t="s">
        <v>43</v>
      </c>
      <c r="D139" s="298"/>
      <c r="E139" s="298"/>
      <c r="F139" s="317" t="s">
        <v>4585</v>
      </c>
      <c r="G139" s="298"/>
      <c r="H139" s="298" t="s">
        <v>4640</v>
      </c>
      <c r="I139" s="298" t="s">
        <v>4619</v>
      </c>
      <c r="J139" s="298"/>
      <c r="K139" s="339"/>
    </row>
    <row r="140" spans="2:11" ht="15" customHeight="1">
      <c r="B140" s="337"/>
      <c r="C140" s="298" t="s">
        <v>4641</v>
      </c>
      <c r="D140" s="298"/>
      <c r="E140" s="298"/>
      <c r="F140" s="317" t="s">
        <v>4585</v>
      </c>
      <c r="G140" s="298"/>
      <c r="H140" s="298" t="s">
        <v>4642</v>
      </c>
      <c r="I140" s="298" t="s">
        <v>4619</v>
      </c>
      <c r="J140" s="298"/>
      <c r="K140" s="339"/>
    </row>
    <row r="141" spans="2:11" ht="15" customHeight="1">
      <c r="B141" s="340"/>
      <c r="C141" s="341"/>
      <c r="D141" s="341"/>
      <c r="E141" s="341"/>
      <c r="F141" s="341"/>
      <c r="G141" s="341"/>
      <c r="H141" s="341"/>
      <c r="I141" s="341"/>
      <c r="J141" s="341"/>
      <c r="K141" s="342"/>
    </row>
    <row r="142" spans="2:11" ht="18.75" customHeight="1">
      <c r="B142" s="294"/>
      <c r="C142" s="294"/>
      <c r="D142" s="294"/>
      <c r="E142" s="294"/>
      <c r="F142" s="329"/>
      <c r="G142" s="294"/>
      <c r="H142" s="294"/>
      <c r="I142" s="294"/>
      <c r="J142" s="294"/>
      <c r="K142" s="294"/>
    </row>
    <row r="143" spans="2:11" ht="18.75" customHeight="1"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</row>
    <row r="144" spans="2:11" ht="7.5" customHeight="1">
      <c r="B144" s="305"/>
      <c r="C144" s="306"/>
      <c r="D144" s="306"/>
      <c r="E144" s="306"/>
      <c r="F144" s="306"/>
      <c r="G144" s="306"/>
      <c r="H144" s="306"/>
      <c r="I144" s="306"/>
      <c r="J144" s="306"/>
      <c r="K144" s="307"/>
    </row>
    <row r="145" spans="2:11" ht="45" customHeight="1">
      <c r="B145" s="308"/>
      <c r="C145" s="413" t="s">
        <v>4643</v>
      </c>
      <c r="D145" s="413"/>
      <c r="E145" s="413"/>
      <c r="F145" s="413"/>
      <c r="G145" s="413"/>
      <c r="H145" s="413"/>
      <c r="I145" s="413"/>
      <c r="J145" s="413"/>
      <c r="K145" s="309"/>
    </row>
    <row r="146" spans="2:11" ht="17.25" customHeight="1">
      <c r="B146" s="308"/>
      <c r="C146" s="310" t="s">
        <v>4579</v>
      </c>
      <c r="D146" s="310"/>
      <c r="E146" s="310"/>
      <c r="F146" s="310" t="s">
        <v>4580</v>
      </c>
      <c r="G146" s="311"/>
      <c r="H146" s="310" t="s">
        <v>160</v>
      </c>
      <c r="I146" s="310" t="s">
        <v>62</v>
      </c>
      <c r="J146" s="310" t="s">
        <v>4581</v>
      </c>
      <c r="K146" s="309"/>
    </row>
    <row r="147" spans="2:11" ht="17.25" customHeight="1">
      <c r="B147" s="308"/>
      <c r="C147" s="312" t="s">
        <v>4582</v>
      </c>
      <c r="D147" s="312"/>
      <c r="E147" s="312"/>
      <c r="F147" s="313" t="s">
        <v>4583</v>
      </c>
      <c r="G147" s="314"/>
      <c r="H147" s="312"/>
      <c r="I147" s="312"/>
      <c r="J147" s="312" t="s">
        <v>4584</v>
      </c>
      <c r="K147" s="309"/>
    </row>
    <row r="148" spans="2:11" ht="5.25" customHeight="1">
      <c r="B148" s="318"/>
      <c r="C148" s="315"/>
      <c r="D148" s="315"/>
      <c r="E148" s="315"/>
      <c r="F148" s="315"/>
      <c r="G148" s="316"/>
      <c r="H148" s="315"/>
      <c r="I148" s="315"/>
      <c r="J148" s="315"/>
      <c r="K148" s="339"/>
    </row>
    <row r="149" spans="2:11" ht="15" customHeight="1">
      <c r="B149" s="318"/>
      <c r="C149" s="343" t="s">
        <v>4588</v>
      </c>
      <c r="D149" s="298"/>
      <c r="E149" s="298"/>
      <c r="F149" s="344" t="s">
        <v>4585</v>
      </c>
      <c r="G149" s="298"/>
      <c r="H149" s="343" t="s">
        <v>4624</v>
      </c>
      <c r="I149" s="343" t="s">
        <v>4587</v>
      </c>
      <c r="J149" s="343">
        <v>120</v>
      </c>
      <c r="K149" s="339"/>
    </row>
    <row r="150" spans="2:11" ht="15" customHeight="1">
      <c r="B150" s="318"/>
      <c r="C150" s="343" t="s">
        <v>4633</v>
      </c>
      <c r="D150" s="298"/>
      <c r="E150" s="298"/>
      <c r="F150" s="344" t="s">
        <v>4585</v>
      </c>
      <c r="G150" s="298"/>
      <c r="H150" s="343" t="s">
        <v>4644</v>
      </c>
      <c r="I150" s="343" t="s">
        <v>4587</v>
      </c>
      <c r="J150" s="343" t="s">
        <v>4635</v>
      </c>
      <c r="K150" s="339"/>
    </row>
    <row r="151" spans="2:11" ht="15" customHeight="1">
      <c r="B151" s="318"/>
      <c r="C151" s="343" t="s">
        <v>4534</v>
      </c>
      <c r="D151" s="298"/>
      <c r="E151" s="298"/>
      <c r="F151" s="344" t="s">
        <v>4585</v>
      </c>
      <c r="G151" s="298"/>
      <c r="H151" s="343" t="s">
        <v>4645</v>
      </c>
      <c r="I151" s="343" t="s">
        <v>4587</v>
      </c>
      <c r="J151" s="343" t="s">
        <v>4635</v>
      </c>
      <c r="K151" s="339"/>
    </row>
    <row r="152" spans="2:11" ht="15" customHeight="1">
      <c r="B152" s="318"/>
      <c r="C152" s="343" t="s">
        <v>4590</v>
      </c>
      <c r="D152" s="298"/>
      <c r="E152" s="298"/>
      <c r="F152" s="344" t="s">
        <v>4591</v>
      </c>
      <c r="G152" s="298"/>
      <c r="H152" s="343" t="s">
        <v>4624</v>
      </c>
      <c r="I152" s="343" t="s">
        <v>4587</v>
      </c>
      <c r="J152" s="343">
        <v>50</v>
      </c>
      <c r="K152" s="339"/>
    </row>
    <row r="153" spans="2:11" ht="15" customHeight="1">
      <c r="B153" s="318"/>
      <c r="C153" s="343" t="s">
        <v>4593</v>
      </c>
      <c r="D153" s="298"/>
      <c r="E153" s="298"/>
      <c r="F153" s="344" t="s">
        <v>4585</v>
      </c>
      <c r="G153" s="298"/>
      <c r="H153" s="343" t="s">
        <v>4624</v>
      </c>
      <c r="I153" s="343" t="s">
        <v>4595</v>
      </c>
      <c r="J153" s="343"/>
      <c r="K153" s="339"/>
    </row>
    <row r="154" spans="2:11" ht="15" customHeight="1">
      <c r="B154" s="318"/>
      <c r="C154" s="343" t="s">
        <v>4604</v>
      </c>
      <c r="D154" s="298"/>
      <c r="E154" s="298"/>
      <c r="F154" s="344" t="s">
        <v>4591</v>
      </c>
      <c r="G154" s="298"/>
      <c r="H154" s="343" t="s">
        <v>4624</v>
      </c>
      <c r="I154" s="343" t="s">
        <v>4587</v>
      </c>
      <c r="J154" s="343">
        <v>50</v>
      </c>
      <c r="K154" s="339"/>
    </row>
    <row r="155" spans="2:11" ht="15" customHeight="1">
      <c r="B155" s="318"/>
      <c r="C155" s="343" t="s">
        <v>4612</v>
      </c>
      <c r="D155" s="298"/>
      <c r="E155" s="298"/>
      <c r="F155" s="344" t="s">
        <v>4591</v>
      </c>
      <c r="G155" s="298"/>
      <c r="H155" s="343" t="s">
        <v>4624</v>
      </c>
      <c r="I155" s="343" t="s">
        <v>4587</v>
      </c>
      <c r="J155" s="343">
        <v>50</v>
      </c>
      <c r="K155" s="339"/>
    </row>
    <row r="156" spans="2:11" ht="15" customHeight="1">
      <c r="B156" s="318"/>
      <c r="C156" s="343" t="s">
        <v>4610</v>
      </c>
      <c r="D156" s="298"/>
      <c r="E156" s="298"/>
      <c r="F156" s="344" t="s">
        <v>4591</v>
      </c>
      <c r="G156" s="298"/>
      <c r="H156" s="343" t="s">
        <v>4624</v>
      </c>
      <c r="I156" s="343" t="s">
        <v>4587</v>
      </c>
      <c r="J156" s="343">
        <v>50</v>
      </c>
      <c r="K156" s="339"/>
    </row>
    <row r="157" spans="2:11" ht="15" customHeight="1">
      <c r="B157" s="318"/>
      <c r="C157" s="343" t="s">
        <v>120</v>
      </c>
      <c r="D157" s="298"/>
      <c r="E157" s="298"/>
      <c r="F157" s="344" t="s">
        <v>4585</v>
      </c>
      <c r="G157" s="298"/>
      <c r="H157" s="343" t="s">
        <v>4646</v>
      </c>
      <c r="I157" s="343" t="s">
        <v>4587</v>
      </c>
      <c r="J157" s="343" t="s">
        <v>4647</v>
      </c>
      <c r="K157" s="339"/>
    </row>
    <row r="158" spans="2:11" ht="15" customHeight="1">
      <c r="B158" s="318"/>
      <c r="C158" s="343" t="s">
        <v>4648</v>
      </c>
      <c r="D158" s="298"/>
      <c r="E158" s="298"/>
      <c r="F158" s="344" t="s">
        <v>4585</v>
      </c>
      <c r="G158" s="298"/>
      <c r="H158" s="343" t="s">
        <v>4649</v>
      </c>
      <c r="I158" s="343" t="s">
        <v>4619</v>
      </c>
      <c r="J158" s="343"/>
      <c r="K158" s="339"/>
    </row>
    <row r="159" spans="2:11" ht="15" customHeight="1">
      <c r="B159" s="345"/>
      <c r="C159" s="327"/>
      <c r="D159" s="327"/>
      <c r="E159" s="327"/>
      <c r="F159" s="327"/>
      <c r="G159" s="327"/>
      <c r="H159" s="327"/>
      <c r="I159" s="327"/>
      <c r="J159" s="327"/>
      <c r="K159" s="346"/>
    </row>
    <row r="160" spans="2:11" ht="18.75" customHeight="1">
      <c r="B160" s="294"/>
      <c r="C160" s="298"/>
      <c r="D160" s="298"/>
      <c r="E160" s="298"/>
      <c r="F160" s="317"/>
      <c r="G160" s="298"/>
      <c r="H160" s="298"/>
      <c r="I160" s="298"/>
      <c r="J160" s="298"/>
      <c r="K160" s="294"/>
    </row>
    <row r="161" spans="2:11" ht="18.75" customHeight="1"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</row>
    <row r="162" spans="2:11" ht="7.5" customHeight="1">
      <c r="B162" s="286"/>
      <c r="C162" s="287"/>
      <c r="D162" s="287"/>
      <c r="E162" s="287"/>
      <c r="F162" s="287"/>
      <c r="G162" s="287"/>
      <c r="H162" s="287"/>
      <c r="I162" s="287"/>
      <c r="J162" s="287"/>
      <c r="K162" s="288"/>
    </row>
    <row r="163" spans="2:11" ht="45" customHeight="1">
      <c r="B163" s="289"/>
      <c r="C163" s="412" t="s">
        <v>4650</v>
      </c>
      <c r="D163" s="412"/>
      <c r="E163" s="412"/>
      <c r="F163" s="412"/>
      <c r="G163" s="412"/>
      <c r="H163" s="412"/>
      <c r="I163" s="412"/>
      <c r="J163" s="412"/>
      <c r="K163" s="290"/>
    </row>
    <row r="164" spans="2:11" ht="17.25" customHeight="1">
      <c r="B164" s="289"/>
      <c r="C164" s="310" t="s">
        <v>4579</v>
      </c>
      <c r="D164" s="310"/>
      <c r="E164" s="310"/>
      <c r="F164" s="310" t="s">
        <v>4580</v>
      </c>
      <c r="G164" s="347"/>
      <c r="H164" s="348" t="s">
        <v>160</v>
      </c>
      <c r="I164" s="348" t="s">
        <v>62</v>
      </c>
      <c r="J164" s="310" t="s">
        <v>4581</v>
      </c>
      <c r="K164" s="290"/>
    </row>
    <row r="165" spans="2:11" ht="17.25" customHeight="1">
      <c r="B165" s="291"/>
      <c r="C165" s="312" t="s">
        <v>4582</v>
      </c>
      <c r="D165" s="312"/>
      <c r="E165" s="312"/>
      <c r="F165" s="313" t="s">
        <v>4583</v>
      </c>
      <c r="G165" s="349"/>
      <c r="H165" s="350"/>
      <c r="I165" s="350"/>
      <c r="J165" s="312" t="s">
        <v>4584</v>
      </c>
      <c r="K165" s="292"/>
    </row>
    <row r="166" spans="2:11" ht="5.25" customHeight="1">
      <c r="B166" s="318"/>
      <c r="C166" s="315"/>
      <c r="D166" s="315"/>
      <c r="E166" s="315"/>
      <c r="F166" s="315"/>
      <c r="G166" s="316"/>
      <c r="H166" s="315"/>
      <c r="I166" s="315"/>
      <c r="J166" s="315"/>
      <c r="K166" s="339"/>
    </row>
    <row r="167" spans="2:11" ht="15" customHeight="1">
      <c r="B167" s="318"/>
      <c r="C167" s="298" t="s">
        <v>4588</v>
      </c>
      <c r="D167" s="298"/>
      <c r="E167" s="298"/>
      <c r="F167" s="317" t="s">
        <v>4585</v>
      </c>
      <c r="G167" s="298"/>
      <c r="H167" s="298" t="s">
        <v>4624</v>
      </c>
      <c r="I167" s="298" t="s">
        <v>4587</v>
      </c>
      <c r="J167" s="298">
        <v>120</v>
      </c>
      <c r="K167" s="339"/>
    </row>
    <row r="168" spans="2:11" ht="15" customHeight="1">
      <c r="B168" s="318"/>
      <c r="C168" s="298" t="s">
        <v>4633</v>
      </c>
      <c r="D168" s="298"/>
      <c r="E168" s="298"/>
      <c r="F168" s="317" t="s">
        <v>4585</v>
      </c>
      <c r="G168" s="298"/>
      <c r="H168" s="298" t="s">
        <v>4634</v>
      </c>
      <c r="I168" s="298" t="s">
        <v>4587</v>
      </c>
      <c r="J168" s="298" t="s">
        <v>4635</v>
      </c>
      <c r="K168" s="339"/>
    </row>
    <row r="169" spans="2:11" ht="15" customHeight="1">
      <c r="B169" s="318"/>
      <c r="C169" s="298" t="s">
        <v>4534</v>
      </c>
      <c r="D169" s="298"/>
      <c r="E169" s="298"/>
      <c r="F169" s="317" t="s">
        <v>4585</v>
      </c>
      <c r="G169" s="298"/>
      <c r="H169" s="298" t="s">
        <v>4651</v>
      </c>
      <c r="I169" s="298" t="s">
        <v>4587</v>
      </c>
      <c r="J169" s="298" t="s">
        <v>4635</v>
      </c>
      <c r="K169" s="339"/>
    </row>
    <row r="170" spans="2:11" ht="15" customHeight="1">
      <c r="B170" s="318"/>
      <c r="C170" s="298" t="s">
        <v>4590</v>
      </c>
      <c r="D170" s="298"/>
      <c r="E170" s="298"/>
      <c r="F170" s="317" t="s">
        <v>4591</v>
      </c>
      <c r="G170" s="298"/>
      <c r="H170" s="298" t="s">
        <v>4651</v>
      </c>
      <c r="I170" s="298" t="s">
        <v>4587</v>
      </c>
      <c r="J170" s="298">
        <v>50</v>
      </c>
      <c r="K170" s="339"/>
    </row>
    <row r="171" spans="2:11" ht="15" customHeight="1">
      <c r="B171" s="318"/>
      <c r="C171" s="298" t="s">
        <v>4593</v>
      </c>
      <c r="D171" s="298"/>
      <c r="E171" s="298"/>
      <c r="F171" s="317" t="s">
        <v>4585</v>
      </c>
      <c r="G171" s="298"/>
      <c r="H171" s="298" t="s">
        <v>4651</v>
      </c>
      <c r="I171" s="298" t="s">
        <v>4595</v>
      </c>
      <c r="J171" s="298"/>
      <c r="K171" s="339"/>
    </row>
    <row r="172" spans="2:11" ht="15" customHeight="1">
      <c r="B172" s="318"/>
      <c r="C172" s="298" t="s">
        <v>4604</v>
      </c>
      <c r="D172" s="298"/>
      <c r="E172" s="298"/>
      <c r="F172" s="317" t="s">
        <v>4591</v>
      </c>
      <c r="G172" s="298"/>
      <c r="H172" s="298" t="s">
        <v>4651</v>
      </c>
      <c r="I172" s="298" t="s">
        <v>4587</v>
      </c>
      <c r="J172" s="298">
        <v>50</v>
      </c>
      <c r="K172" s="339"/>
    </row>
    <row r="173" spans="2:11" ht="15" customHeight="1">
      <c r="B173" s="318"/>
      <c r="C173" s="298" t="s">
        <v>4612</v>
      </c>
      <c r="D173" s="298"/>
      <c r="E173" s="298"/>
      <c r="F173" s="317" t="s">
        <v>4591</v>
      </c>
      <c r="G173" s="298"/>
      <c r="H173" s="298" t="s">
        <v>4651</v>
      </c>
      <c r="I173" s="298" t="s">
        <v>4587</v>
      </c>
      <c r="J173" s="298">
        <v>50</v>
      </c>
      <c r="K173" s="339"/>
    </row>
    <row r="174" spans="2:11" ht="15" customHeight="1">
      <c r="B174" s="318"/>
      <c r="C174" s="298" t="s">
        <v>4610</v>
      </c>
      <c r="D174" s="298"/>
      <c r="E174" s="298"/>
      <c r="F174" s="317" t="s">
        <v>4591</v>
      </c>
      <c r="G174" s="298"/>
      <c r="H174" s="298" t="s">
        <v>4651</v>
      </c>
      <c r="I174" s="298" t="s">
        <v>4587</v>
      </c>
      <c r="J174" s="298">
        <v>50</v>
      </c>
      <c r="K174" s="339"/>
    </row>
    <row r="175" spans="2:11" ht="15" customHeight="1">
      <c r="B175" s="318"/>
      <c r="C175" s="298" t="s">
        <v>159</v>
      </c>
      <c r="D175" s="298"/>
      <c r="E175" s="298"/>
      <c r="F175" s="317" t="s">
        <v>4585</v>
      </c>
      <c r="G175" s="298"/>
      <c r="H175" s="298" t="s">
        <v>4652</v>
      </c>
      <c r="I175" s="298" t="s">
        <v>4653</v>
      </c>
      <c r="J175" s="298"/>
      <c r="K175" s="339"/>
    </row>
    <row r="176" spans="2:11" ht="15" customHeight="1">
      <c r="B176" s="318"/>
      <c r="C176" s="298" t="s">
        <v>62</v>
      </c>
      <c r="D176" s="298"/>
      <c r="E176" s="298"/>
      <c r="F176" s="317" t="s">
        <v>4585</v>
      </c>
      <c r="G176" s="298"/>
      <c r="H176" s="298" t="s">
        <v>4654</v>
      </c>
      <c r="I176" s="298" t="s">
        <v>4655</v>
      </c>
      <c r="J176" s="298">
        <v>1</v>
      </c>
      <c r="K176" s="339"/>
    </row>
    <row r="177" spans="2:11" ht="15" customHeight="1">
      <c r="B177" s="318"/>
      <c r="C177" s="298" t="s">
        <v>58</v>
      </c>
      <c r="D177" s="298"/>
      <c r="E177" s="298"/>
      <c r="F177" s="317" t="s">
        <v>4585</v>
      </c>
      <c r="G177" s="298"/>
      <c r="H177" s="298" t="s">
        <v>4656</v>
      </c>
      <c r="I177" s="298" t="s">
        <v>4587</v>
      </c>
      <c r="J177" s="298">
        <v>20</v>
      </c>
      <c r="K177" s="339"/>
    </row>
    <row r="178" spans="2:11" ht="15" customHeight="1">
      <c r="B178" s="318"/>
      <c r="C178" s="298" t="s">
        <v>160</v>
      </c>
      <c r="D178" s="298"/>
      <c r="E178" s="298"/>
      <c r="F178" s="317" t="s">
        <v>4585</v>
      </c>
      <c r="G178" s="298"/>
      <c r="H178" s="298" t="s">
        <v>4657</v>
      </c>
      <c r="I178" s="298" t="s">
        <v>4587</v>
      </c>
      <c r="J178" s="298">
        <v>255</v>
      </c>
      <c r="K178" s="339"/>
    </row>
    <row r="179" spans="2:11" ht="15" customHeight="1">
      <c r="B179" s="318"/>
      <c r="C179" s="298" t="s">
        <v>161</v>
      </c>
      <c r="D179" s="298"/>
      <c r="E179" s="298"/>
      <c r="F179" s="317" t="s">
        <v>4585</v>
      </c>
      <c r="G179" s="298"/>
      <c r="H179" s="298" t="s">
        <v>4550</v>
      </c>
      <c r="I179" s="298" t="s">
        <v>4587</v>
      </c>
      <c r="J179" s="298">
        <v>10</v>
      </c>
      <c r="K179" s="339"/>
    </row>
    <row r="180" spans="2:11" ht="15" customHeight="1">
      <c r="B180" s="318"/>
      <c r="C180" s="298" t="s">
        <v>162</v>
      </c>
      <c r="D180" s="298"/>
      <c r="E180" s="298"/>
      <c r="F180" s="317" t="s">
        <v>4585</v>
      </c>
      <c r="G180" s="298"/>
      <c r="H180" s="298" t="s">
        <v>4658</v>
      </c>
      <c r="I180" s="298" t="s">
        <v>4619</v>
      </c>
      <c r="J180" s="298"/>
      <c r="K180" s="339"/>
    </row>
    <row r="181" spans="2:11" ht="15" customHeight="1">
      <c r="B181" s="318"/>
      <c r="C181" s="298" t="s">
        <v>4659</v>
      </c>
      <c r="D181" s="298"/>
      <c r="E181" s="298"/>
      <c r="F181" s="317" t="s">
        <v>4585</v>
      </c>
      <c r="G181" s="298"/>
      <c r="H181" s="298" t="s">
        <v>4660</v>
      </c>
      <c r="I181" s="298" t="s">
        <v>4619</v>
      </c>
      <c r="J181" s="298"/>
      <c r="K181" s="339"/>
    </row>
    <row r="182" spans="2:11" ht="15" customHeight="1">
      <c r="B182" s="318"/>
      <c r="C182" s="298" t="s">
        <v>4648</v>
      </c>
      <c r="D182" s="298"/>
      <c r="E182" s="298"/>
      <c r="F182" s="317" t="s">
        <v>4585</v>
      </c>
      <c r="G182" s="298"/>
      <c r="H182" s="298" t="s">
        <v>4661</v>
      </c>
      <c r="I182" s="298" t="s">
        <v>4619</v>
      </c>
      <c r="J182" s="298"/>
      <c r="K182" s="339"/>
    </row>
    <row r="183" spans="2:11" ht="15" customHeight="1">
      <c r="B183" s="318"/>
      <c r="C183" s="298" t="s">
        <v>164</v>
      </c>
      <c r="D183" s="298"/>
      <c r="E183" s="298"/>
      <c r="F183" s="317" t="s">
        <v>4591</v>
      </c>
      <c r="G183" s="298"/>
      <c r="H183" s="298" t="s">
        <v>4662</v>
      </c>
      <c r="I183" s="298" t="s">
        <v>4587</v>
      </c>
      <c r="J183" s="298">
        <v>50</v>
      </c>
      <c r="K183" s="339"/>
    </row>
    <row r="184" spans="2:11" ht="15" customHeight="1">
      <c r="B184" s="318"/>
      <c r="C184" s="298" t="s">
        <v>4663</v>
      </c>
      <c r="D184" s="298"/>
      <c r="E184" s="298"/>
      <c r="F184" s="317" t="s">
        <v>4591</v>
      </c>
      <c r="G184" s="298"/>
      <c r="H184" s="298" t="s">
        <v>4664</v>
      </c>
      <c r="I184" s="298" t="s">
        <v>4665</v>
      </c>
      <c r="J184" s="298"/>
      <c r="K184" s="339"/>
    </row>
    <row r="185" spans="2:11" ht="15" customHeight="1">
      <c r="B185" s="318"/>
      <c r="C185" s="298" t="s">
        <v>4666</v>
      </c>
      <c r="D185" s="298"/>
      <c r="E185" s="298"/>
      <c r="F185" s="317" t="s">
        <v>4591</v>
      </c>
      <c r="G185" s="298"/>
      <c r="H185" s="298" t="s">
        <v>4667</v>
      </c>
      <c r="I185" s="298" t="s">
        <v>4665</v>
      </c>
      <c r="J185" s="298"/>
      <c r="K185" s="339"/>
    </row>
    <row r="186" spans="2:11" ht="15" customHeight="1">
      <c r="B186" s="318"/>
      <c r="C186" s="298" t="s">
        <v>4668</v>
      </c>
      <c r="D186" s="298"/>
      <c r="E186" s="298"/>
      <c r="F186" s="317" t="s">
        <v>4591</v>
      </c>
      <c r="G186" s="298"/>
      <c r="H186" s="298" t="s">
        <v>4669</v>
      </c>
      <c r="I186" s="298" t="s">
        <v>4665</v>
      </c>
      <c r="J186" s="298"/>
      <c r="K186" s="339"/>
    </row>
    <row r="187" spans="2:11" ht="15" customHeight="1">
      <c r="B187" s="318"/>
      <c r="C187" s="351" t="s">
        <v>4670</v>
      </c>
      <c r="D187" s="298"/>
      <c r="E187" s="298"/>
      <c r="F187" s="317" t="s">
        <v>4591</v>
      </c>
      <c r="G187" s="298"/>
      <c r="H187" s="298" t="s">
        <v>4671</v>
      </c>
      <c r="I187" s="298" t="s">
        <v>4672</v>
      </c>
      <c r="J187" s="352" t="s">
        <v>4673</v>
      </c>
      <c r="K187" s="339"/>
    </row>
    <row r="188" spans="2:11" ht="15" customHeight="1">
      <c r="B188" s="318"/>
      <c r="C188" s="303" t="s">
        <v>47</v>
      </c>
      <c r="D188" s="298"/>
      <c r="E188" s="298"/>
      <c r="F188" s="317" t="s">
        <v>4585</v>
      </c>
      <c r="G188" s="298"/>
      <c r="H188" s="294" t="s">
        <v>4674</v>
      </c>
      <c r="I188" s="298" t="s">
        <v>4675</v>
      </c>
      <c r="J188" s="298"/>
      <c r="K188" s="339"/>
    </row>
    <row r="189" spans="2:11" ht="15" customHeight="1">
      <c r="B189" s="318"/>
      <c r="C189" s="303" t="s">
        <v>4676</v>
      </c>
      <c r="D189" s="298"/>
      <c r="E189" s="298"/>
      <c r="F189" s="317" t="s">
        <v>4585</v>
      </c>
      <c r="G189" s="298"/>
      <c r="H189" s="298" t="s">
        <v>4677</v>
      </c>
      <c r="I189" s="298" t="s">
        <v>4619</v>
      </c>
      <c r="J189" s="298"/>
      <c r="K189" s="339"/>
    </row>
    <row r="190" spans="2:11" ht="15" customHeight="1">
      <c r="B190" s="318"/>
      <c r="C190" s="303" t="s">
        <v>4678</v>
      </c>
      <c r="D190" s="298"/>
      <c r="E190" s="298"/>
      <c r="F190" s="317" t="s">
        <v>4585</v>
      </c>
      <c r="G190" s="298"/>
      <c r="H190" s="298" t="s">
        <v>4679</v>
      </c>
      <c r="I190" s="298" t="s">
        <v>4619</v>
      </c>
      <c r="J190" s="298"/>
      <c r="K190" s="339"/>
    </row>
    <row r="191" spans="2:11" ht="15" customHeight="1">
      <c r="B191" s="318"/>
      <c r="C191" s="303" t="s">
        <v>4680</v>
      </c>
      <c r="D191" s="298"/>
      <c r="E191" s="298"/>
      <c r="F191" s="317" t="s">
        <v>4591</v>
      </c>
      <c r="G191" s="298"/>
      <c r="H191" s="298" t="s">
        <v>4681</v>
      </c>
      <c r="I191" s="298" t="s">
        <v>4619</v>
      </c>
      <c r="J191" s="298"/>
      <c r="K191" s="339"/>
    </row>
    <row r="192" spans="2:11" ht="15" customHeight="1">
      <c r="B192" s="345"/>
      <c r="C192" s="353"/>
      <c r="D192" s="327"/>
      <c r="E192" s="327"/>
      <c r="F192" s="327"/>
      <c r="G192" s="327"/>
      <c r="H192" s="327"/>
      <c r="I192" s="327"/>
      <c r="J192" s="327"/>
      <c r="K192" s="346"/>
    </row>
    <row r="193" spans="2:11" ht="18.75" customHeight="1">
      <c r="B193" s="294"/>
      <c r="C193" s="298"/>
      <c r="D193" s="298"/>
      <c r="E193" s="298"/>
      <c r="F193" s="317"/>
      <c r="G193" s="298"/>
      <c r="H193" s="298"/>
      <c r="I193" s="298"/>
      <c r="J193" s="298"/>
      <c r="K193" s="294"/>
    </row>
    <row r="194" spans="2:11" ht="18.75" customHeight="1">
      <c r="B194" s="294"/>
      <c r="C194" s="298"/>
      <c r="D194" s="298"/>
      <c r="E194" s="298"/>
      <c r="F194" s="317"/>
      <c r="G194" s="298"/>
      <c r="H194" s="298"/>
      <c r="I194" s="298"/>
      <c r="J194" s="298"/>
      <c r="K194" s="294"/>
    </row>
    <row r="195" spans="2:11" ht="18.75" customHeight="1"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</row>
    <row r="196" spans="2:11">
      <c r="B196" s="286"/>
      <c r="C196" s="287"/>
      <c r="D196" s="287"/>
      <c r="E196" s="287"/>
      <c r="F196" s="287"/>
      <c r="G196" s="287"/>
      <c r="H196" s="287"/>
      <c r="I196" s="287"/>
      <c r="J196" s="287"/>
      <c r="K196" s="288"/>
    </row>
    <row r="197" spans="2:11" ht="21">
      <c r="B197" s="289"/>
      <c r="C197" s="412" t="s">
        <v>4682</v>
      </c>
      <c r="D197" s="412"/>
      <c r="E197" s="412"/>
      <c r="F197" s="412"/>
      <c r="G197" s="412"/>
      <c r="H197" s="412"/>
      <c r="I197" s="412"/>
      <c r="J197" s="412"/>
      <c r="K197" s="290"/>
    </row>
    <row r="198" spans="2:11" ht="25.5" customHeight="1">
      <c r="B198" s="289"/>
      <c r="C198" s="354" t="s">
        <v>4683</v>
      </c>
      <c r="D198" s="354"/>
      <c r="E198" s="354"/>
      <c r="F198" s="354" t="s">
        <v>4684</v>
      </c>
      <c r="G198" s="355"/>
      <c r="H198" s="411" t="s">
        <v>4685</v>
      </c>
      <c r="I198" s="411"/>
      <c r="J198" s="411"/>
      <c r="K198" s="290"/>
    </row>
    <row r="199" spans="2:11" ht="5.25" customHeight="1">
      <c r="B199" s="318"/>
      <c r="C199" s="315"/>
      <c r="D199" s="315"/>
      <c r="E199" s="315"/>
      <c r="F199" s="315"/>
      <c r="G199" s="298"/>
      <c r="H199" s="315"/>
      <c r="I199" s="315"/>
      <c r="J199" s="315"/>
      <c r="K199" s="339"/>
    </row>
    <row r="200" spans="2:11" ht="15" customHeight="1">
      <c r="B200" s="318"/>
      <c r="C200" s="298" t="s">
        <v>4675</v>
      </c>
      <c r="D200" s="298"/>
      <c r="E200" s="298"/>
      <c r="F200" s="317" t="s">
        <v>48</v>
      </c>
      <c r="G200" s="298"/>
      <c r="H200" s="409" t="s">
        <v>4686</v>
      </c>
      <c r="I200" s="409"/>
      <c r="J200" s="409"/>
      <c r="K200" s="339"/>
    </row>
    <row r="201" spans="2:11" ht="15" customHeight="1">
      <c r="B201" s="318"/>
      <c r="C201" s="324"/>
      <c r="D201" s="298"/>
      <c r="E201" s="298"/>
      <c r="F201" s="317" t="s">
        <v>49</v>
      </c>
      <c r="G201" s="298"/>
      <c r="H201" s="409" t="s">
        <v>4687</v>
      </c>
      <c r="I201" s="409"/>
      <c r="J201" s="409"/>
      <c r="K201" s="339"/>
    </row>
    <row r="202" spans="2:11" ht="15" customHeight="1">
      <c r="B202" s="318"/>
      <c r="C202" s="324"/>
      <c r="D202" s="298"/>
      <c r="E202" s="298"/>
      <c r="F202" s="317" t="s">
        <v>52</v>
      </c>
      <c r="G202" s="298"/>
      <c r="H202" s="409" t="s">
        <v>4688</v>
      </c>
      <c r="I202" s="409"/>
      <c r="J202" s="409"/>
      <c r="K202" s="339"/>
    </row>
    <row r="203" spans="2:11" ht="15" customHeight="1">
      <c r="B203" s="318"/>
      <c r="C203" s="298"/>
      <c r="D203" s="298"/>
      <c r="E203" s="298"/>
      <c r="F203" s="317" t="s">
        <v>50</v>
      </c>
      <c r="G203" s="298"/>
      <c r="H203" s="409" t="s">
        <v>4689</v>
      </c>
      <c r="I203" s="409"/>
      <c r="J203" s="409"/>
      <c r="K203" s="339"/>
    </row>
    <row r="204" spans="2:11" ht="15" customHeight="1">
      <c r="B204" s="318"/>
      <c r="C204" s="298"/>
      <c r="D204" s="298"/>
      <c r="E204" s="298"/>
      <c r="F204" s="317" t="s">
        <v>51</v>
      </c>
      <c r="G204" s="298"/>
      <c r="H204" s="409" t="s">
        <v>4690</v>
      </c>
      <c r="I204" s="409"/>
      <c r="J204" s="409"/>
      <c r="K204" s="339"/>
    </row>
    <row r="205" spans="2:11" ht="15" customHeight="1">
      <c r="B205" s="318"/>
      <c r="C205" s="298"/>
      <c r="D205" s="298"/>
      <c r="E205" s="298"/>
      <c r="F205" s="317"/>
      <c r="G205" s="298"/>
      <c r="H205" s="298"/>
      <c r="I205" s="298"/>
      <c r="J205" s="298"/>
      <c r="K205" s="339"/>
    </row>
    <row r="206" spans="2:11" ht="15" customHeight="1">
      <c r="B206" s="318"/>
      <c r="C206" s="298" t="s">
        <v>4631</v>
      </c>
      <c r="D206" s="298"/>
      <c r="E206" s="298"/>
      <c r="F206" s="317" t="s">
        <v>84</v>
      </c>
      <c r="G206" s="298"/>
      <c r="H206" s="409" t="s">
        <v>4691</v>
      </c>
      <c r="I206" s="409"/>
      <c r="J206" s="409"/>
      <c r="K206" s="339"/>
    </row>
    <row r="207" spans="2:11" ht="15" customHeight="1">
      <c r="B207" s="318"/>
      <c r="C207" s="324"/>
      <c r="D207" s="298"/>
      <c r="E207" s="298"/>
      <c r="F207" s="317" t="s">
        <v>4529</v>
      </c>
      <c r="G207" s="298"/>
      <c r="H207" s="409" t="s">
        <v>4530</v>
      </c>
      <c r="I207" s="409"/>
      <c r="J207" s="409"/>
      <c r="K207" s="339"/>
    </row>
    <row r="208" spans="2:11" ht="15" customHeight="1">
      <c r="B208" s="318"/>
      <c r="C208" s="298"/>
      <c r="D208" s="298"/>
      <c r="E208" s="298"/>
      <c r="F208" s="317" t="s">
        <v>4527</v>
      </c>
      <c r="G208" s="298"/>
      <c r="H208" s="409" t="s">
        <v>4692</v>
      </c>
      <c r="I208" s="409"/>
      <c r="J208" s="409"/>
      <c r="K208" s="339"/>
    </row>
    <row r="209" spans="2:11" ht="15" customHeight="1">
      <c r="B209" s="356"/>
      <c r="C209" s="324"/>
      <c r="D209" s="324"/>
      <c r="E209" s="324"/>
      <c r="F209" s="317" t="s">
        <v>4531</v>
      </c>
      <c r="G209" s="303"/>
      <c r="H209" s="410" t="s">
        <v>4532</v>
      </c>
      <c r="I209" s="410"/>
      <c r="J209" s="410"/>
      <c r="K209" s="357"/>
    </row>
    <row r="210" spans="2:11" ht="15" customHeight="1">
      <c r="B210" s="356"/>
      <c r="C210" s="324"/>
      <c r="D210" s="324"/>
      <c r="E210" s="324"/>
      <c r="F210" s="317" t="s">
        <v>4533</v>
      </c>
      <c r="G210" s="303"/>
      <c r="H210" s="410" t="s">
        <v>4693</v>
      </c>
      <c r="I210" s="410"/>
      <c r="J210" s="410"/>
      <c r="K210" s="357"/>
    </row>
    <row r="211" spans="2:11" ht="15" customHeight="1">
      <c r="B211" s="356"/>
      <c r="C211" s="324"/>
      <c r="D211" s="324"/>
      <c r="E211" s="324"/>
      <c r="F211" s="358"/>
      <c r="G211" s="303"/>
      <c r="H211" s="359"/>
      <c r="I211" s="359"/>
      <c r="J211" s="359"/>
      <c r="K211" s="357"/>
    </row>
    <row r="212" spans="2:11" ht="15" customHeight="1">
      <c r="B212" s="356"/>
      <c r="C212" s="298" t="s">
        <v>4655</v>
      </c>
      <c r="D212" s="324"/>
      <c r="E212" s="324"/>
      <c r="F212" s="317">
        <v>1</v>
      </c>
      <c r="G212" s="303"/>
      <c r="H212" s="410" t="s">
        <v>4694</v>
      </c>
      <c r="I212" s="410"/>
      <c r="J212" s="410"/>
      <c r="K212" s="357"/>
    </row>
    <row r="213" spans="2:11" ht="15" customHeight="1">
      <c r="B213" s="356"/>
      <c r="C213" s="324"/>
      <c r="D213" s="324"/>
      <c r="E213" s="324"/>
      <c r="F213" s="317">
        <v>2</v>
      </c>
      <c r="G213" s="303"/>
      <c r="H213" s="410" t="s">
        <v>4695</v>
      </c>
      <c r="I213" s="410"/>
      <c r="J213" s="410"/>
      <c r="K213" s="357"/>
    </row>
    <row r="214" spans="2:11" ht="15" customHeight="1">
      <c r="B214" s="356"/>
      <c r="C214" s="324"/>
      <c r="D214" s="324"/>
      <c r="E214" s="324"/>
      <c r="F214" s="317">
        <v>3</v>
      </c>
      <c r="G214" s="303"/>
      <c r="H214" s="410" t="s">
        <v>4696</v>
      </c>
      <c r="I214" s="410"/>
      <c r="J214" s="410"/>
      <c r="K214" s="357"/>
    </row>
    <row r="215" spans="2:11" ht="15" customHeight="1">
      <c r="B215" s="356"/>
      <c r="C215" s="324"/>
      <c r="D215" s="324"/>
      <c r="E215" s="324"/>
      <c r="F215" s="317">
        <v>4</v>
      </c>
      <c r="G215" s="303"/>
      <c r="H215" s="410" t="s">
        <v>4697</v>
      </c>
      <c r="I215" s="410"/>
      <c r="J215" s="410"/>
      <c r="K215" s="357"/>
    </row>
    <row r="216" spans="2:11" ht="12.75" customHeight="1">
      <c r="B216" s="360"/>
      <c r="C216" s="361"/>
      <c r="D216" s="361"/>
      <c r="E216" s="361"/>
      <c r="F216" s="361"/>
      <c r="G216" s="361"/>
      <c r="H216" s="361"/>
      <c r="I216" s="361"/>
      <c r="J216" s="361"/>
      <c r="K216" s="362"/>
    </row>
  </sheetData>
  <sheetProtection algorithmName="SHA-512" hashValue="9T5D5TcQPF5EjfACWSFP/3yDGwgo6vC4SnnyR8Ldt/uD6mFgudDSHFErXFppclxW7mjGG+nkeGgqHdds+zLoQA==" saltValue="dacRKB9YjOFgEPkHZcnYv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SO.1 - Novostavba ŠJ-STAV</vt:lpstr>
      <vt:lpstr>SO.2 - Novostavba ŠJ-ZTI</vt:lpstr>
      <vt:lpstr>SO.3 - Novostavba ŠJ-VZT</vt:lpstr>
      <vt:lpstr>SO.4 - Novostavba ŠJ-VYT</vt:lpstr>
      <vt:lpstr>SO.5 - Novostavba ŠJ-ELEKTRO</vt:lpstr>
      <vt:lpstr>SO.6 - Novostavba ŠJ-Gastro</vt:lpstr>
      <vt:lpstr>SO.7 - Novostavba ŠJ-cesta</vt:lpstr>
      <vt:lpstr>SO.8 - Novostavba ŠJ-nábytek</vt:lpstr>
      <vt:lpstr>SO.9 - Novostavba ŠJ-obje...</vt:lpstr>
      <vt:lpstr>Pokyny pro vyplnění</vt:lpstr>
      <vt:lpstr>'Rekapitulace stavby'!Názvy_tisku</vt:lpstr>
      <vt:lpstr>'SO.1 - Novostavba ŠJ-STAV'!Názvy_tisku</vt:lpstr>
      <vt:lpstr>'SO.2 - Novostavba ŠJ-ZTI'!Názvy_tisku</vt:lpstr>
      <vt:lpstr>'SO.3 - Novostavba ŠJ-VZT'!Názvy_tisku</vt:lpstr>
      <vt:lpstr>'SO.4 - Novostavba ŠJ-VYT'!Názvy_tisku</vt:lpstr>
      <vt:lpstr>'SO.5 - Novostavba ŠJ-ELEKTRO'!Názvy_tisku</vt:lpstr>
      <vt:lpstr>'SO.6 - Novostavba ŠJ-Gastro'!Názvy_tisku</vt:lpstr>
      <vt:lpstr>'SO.7 - Novostavba ŠJ-cesta'!Názvy_tisku</vt:lpstr>
      <vt:lpstr>'SO.8 - Novostavba ŠJ-nábytek'!Názvy_tisku</vt:lpstr>
      <vt:lpstr>'SO.9 - Novostavba ŠJ-obje...'!Názvy_tisku</vt:lpstr>
      <vt:lpstr>'Pokyny pro vyplnění'!Oblast_tisku</vt:lpstr>
      <vt:lpstr>'Rekapitulace stavby'!Oblast_tisku</vt:lpstr>
      <vt:lpstr>'SO.1 - Novostavba ŠJ-STAV'!Oblast_tisku</vt:lpstr>
      <vt:lpstr>'SO.2 - Novostavba ŠJ-ZTI'!Oblast_tisku</vt:lpstr>
      <vt:lpstr>'SO.3 - Novostavba ŠJ-VZT'!Oblast_tisku</vt:lpstr>
      <vt:lpstr>'SO.4 - Novostavba ŠJ-VYT'!Oblast_tisku</vt:lpstr>
      <vt:lpstr>'SO.5 - Novostavba ŠJ-ELEKTRO'!Oblast_tisku</vt:lpstr>
      <vt:lpstr>'SO.6 - Novostavba ŠJ-Gastro'!Oblast_tisku</vt:lpstr>
      <vt:lpstr>'SO.7 - Novostavba ŠJ-cesta'!Oblast_tisku</vt:lpstr>
      <vt:lpstr>'SO.8 - Novostavba ŠJ-nábytek'!Oblast_tisku</vt:lpstr>
      <vt:lpstr>'SO.9 - Novostavba ŠJ-obje...'!Oblast_tisku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Kovi-PC\Kovi</dc:creator>
  <cp:lastModifiedBy>Kovi</cp:lastModifiedBy>
  <dcterms:created xsi:type="dcterms:W3CDTF">2017-01-16T08:19:57Z</dcterms:created>
  <dcterms:modified xsi:type="dcterms:W3CDTF">2017-01-16T08:20:25Z</dcterms:modified>
</cp:coreProperties>
</file>