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/>
  <mc:AlternateContent xmlns:mc="http://schemas.openxmlformats.org/markup-compatibility/2006">
    <mc:Choice Requires="x15">
      <x15ac:absPath xmlns:x15ac="http://schemas.microsoft.com/office/spreadsheetml/2010/11/ac" url="C:\Users\Mikroregion\Documents\01_Dokumenty_Tomin\Vintířov\Přestavba holobytů č. p. 179 ve Vintířově\Priloha c. 7 Soupisy praci s vv\"/>
    </mc:Choice>
  </mc:AlternateContent>
  <bookViews>
    <workbookView xWindow="0" yWindow="0" windowWidth="24000" windowHeight="9510" activeTab="1"/>
  </bookViews>
  <sheets>
    <sheet name="Rekapitulace stavby" sheetId="1" r:id="rId1"/>
    <sheet name="1.2 - Zdravotně technické..." sheetId="2" r:id="rId2"/>
    <sheet name="Pokyny pro vyplnění" sheetId="3" r:id="rId3"/>
  </sheets>
  <definedNames>
    <definedName name="_xlnm._FilterDatabase" localSheetId="1" hidden="1">'1.2 - Zdravotně technické...'!$C$89:$K$89</definedName>
    <definedName name="_xlnm.Print_Titles" localSheetId="1">'1.2 - Zdravotně technické...'!$89:$89</definedName>
    <definedName name="_xlnm.Print_Titles" localSheetId="0">'Rekapitulace stavby'!$49:$49</definedName>
    <definedName name="_xlnm.Print_Area" localSheetId="1">'1.2 - Zdravotně technické...'!$C$4:$J$36,'1.2 - Zdravotně technické...'!$C$42:$J$71,'1.2 - Zdravotně technické...'!$C$77:$K$338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338" i="2"/>
  <c r="BH338" i="2"/>
  <c r="BG338" i="2"/>
  <c r="BE338" i="2"/>
  <c r="T338" i="2"/>
  <c r="R338" i="2"/>
  <c r="P338" i="2"/>
  <c r="BK338" i="2"/>
  <c r="J338" i="2"/>
  <c r="BF338" i="2" s="1"/>
  <c r="BI337" i="2"/>
  <c r="BH337" i="2"/>
  <c r="BG337" i="2"/>
  <c r="BE337" i="2"/>
  <c r="T337" i="2"/>
  <c r="R337" i="2"/>
  <c r="P337" i="2"/>
  <c r="BK337" i="2"/>
  <c r="J337" i="2"/>
  <c r="BF337" i="2" s="1"/>
  <c r="BI334" i="2"/>
  <c r="BH334" i="2"/>
  <c r="BG334" i="2"/>
  <c r="BE334" i="2"/>
  <c r="T334" i="2"/>
  <c r="T333" i="2" s="1"/>
  <c r="R334" i="2"/>
  <c r="P334" i="2"/>
  <c r="P333" i="2" s="1"/>
  <c r="BK334" i="2"/>
  <c r="J334" i="2"/>
  <c r="BF334" i="2" s="1"/>
  <c r="BI332" i="2"/>
  <c r="BH332" i="2"/>
  <c r="BG332" i="2"/>
  <c r="BE332" i="2"/>
  <c r="T332" i="2"/>
  <c r="R332" i="2"/>
  <c r="P332" i="2"/>
  <c r="BK332" i="2"/>
  <c r="J332" i="2"/>
  <c r="BF332" i="2" s="1"/>
  <c r="BI331" i="2"/>
  <c r="BH331" i="2"/>
  <c r="BG331" i="2"/>
  <c r="BE331" i="2"/>
  <c r="T331" i="2"/>
  <c r="R331" i="2"/>
  <c r="P331" i="2"/>
  <c r="BK331" i="2"/>
  <c r="J331" i="2"/>
  <c r="BF331" i="2" s="1"/>
  <c r="BI330" i="2"/>
  <c r="BH330" i="2"/>
  <c r="BG330" i="2"/>
  <c r="BE330" i="2"/>
  <c r="T330" i="2"/>
  <c r="R330" i="2"/>
  <c r="P330" i="2"/>
  <c r="BK330" i="2"/>
  <c r="J330" i="2"/>
  <c r="BF330" i="2" s="1"/>
  <c r="BI329" i="2"/>
  <c r="BH329" i="2"/>
  <c r="BG329" i="2"/>
  <c r="BE329" i="2"/>
  <c r="T329" i="2"/>
  <c r="R329" i="2"/>
  <c r="P329" i="2"/>
  <c r="BK329" i="2"/>
  <c r="J329" i="2"/>
  <c r="BF329" i="2" s="1"/>
  <c r="BI328" i="2"/>
  <c r="BH328" i="2"/>
  <c r="BG328" i="2"/>
  <c r="BE328" i="2"/>
  <c r="T328" i="2"/>
  <c r="R328" i="2"/>
  <c r="P328" i="2"/>
  <c r="BK328" i="2"/>
  <c r="J328" i="2"/>
  <c r="BF328" i="2" s="1"/>
  <c r="BI325" i="2"/>
  <c r="BH325" i="2"/>
  <c r="BG325" i="2"/>
  <c r="BE325" i="2"/>
  <c r="T325" i="2"/>
  <c r="R325" i="2"/>
  <c r="P325" i="2"/>
  <c r="BK325" i="2"/>
  <c r="J325" i="2"/>
  <c r="BF325" i="2" s="1"/>
  <c r="BI324" i="2"/>
  <c r="BH324" i="2"/>
  <c r="BG324" i="2"/>
  <c r="BE324" i="2"/>
  <c r="T324" i="2"/>
  <c r="R324" i="2"/>
  <c r="P324" i="2"/>
  <c r="BK324" i="2"/>
  <c r="J324" i="2"/>
  <c r="BF324" i="2" s="1"/>
  <c r="BI323" i="2"/>
  <c r="BH323" i="2"/>
  <c r="BG323" i="2"/>
  <c r="BE323" i="2"/>
  <c r="T323" i="2"/>
  <c r="R323" i="2"/>
  <c r="P323" i="2"/>
  <c r="BK323" i="2"/>
  <c r="J323" i="2"/>
  <c r="BF323" i="2" s="1"/>
  <c r="BI320" i="2"/>
  <c r="BH320" i="2"/>
  <c r="BG320" i="2"/>
  <c r="BE320" i="2"/>
  <c r="T320" i="2"/>
  <c r="R320" i="2"/>
  <c r="P320" i="2"/>
  <c r="BK320" i="2"/>
  <c r="J320" i="2"/>
  <c r="BF320" i="2" s="1"/>
  <c r="BI319" i="2"/>
  <c r="BH319" i="2"/>
  <c r="BG319" i="2"/>
  <c r="BE319" i="2"/>
  <c r="T319" i="2"/>
  <c r="R319" i="2"/>
  <c r="P319" i="2"/>
  <c r="BK319" i="2"/>
  <c r="J319" i="2"/>
  <c r="BF319" i="2" s="1"/>
  <c r="BI318" i="2"/>
  <c r="BH318" i="2"/>
  <c r="BG318" i="2"/>
  <c r="BE318" i="2"/>
  <c r="T318" i="2"/>
  <c r="R318" i="2"/>
  <c r="P318" i="2"/>
  <c r="BK318" i="2"/>
  <c r="J318" i="2"/>
  <c r="BF318" i="2" s="1"/>
  <c r="BI317" i="2"/>
  <c r="BH317" i="2"/>
  <c r="BG317" i="2"/>
  <c r="BE317" i="2"/>
  <c r="T317" i="2"/>
  <c r="R317" i="2"/>
  <c r="P317" i="2"/>
  <c r="BK317" i="2"/>
  <c r="J317" i="2"/>
  <c r="BF317" i="2" s="1"/>
  <c r="BI314" i="2"/>
  <c r="BH314" i="2"/>
  <c r="BG314" i="2"/>
  <c r="BE314" i="2"/>
  <c r="T314" i="2"/>
  <c r="R314" i="2"/>
  <c r="P314" i="2"/>
  <c r="BK314" i="2"/>
  <c r="J314" i="2"/>
  <c r="BF314" i="2" s="1"/>
  <c r="BI313" i="2"/>
  <c r="BH313" i="2"/>
  <c r="BG313" i="2"/>
  <c r="BE313" i="2"/>
  <c r="T313" i="2"/>
  <c r="R313" i="2"/>
  <c r="P313" i="2"/>
  <c r="BK313" i="2"/>
  <c r="J313" i="2"/>
  <c r="BF313" i="2" s="1"/>
  <c r="BI312" i="2"/>
  <c r="BH312" i="2"/>
  <c r="BG312" i="2"/>
  <c r="BE312" i="2"/>
  <c r="T312" i="2"/>
  <c r="R312" i="2"/>
  <c r="P312" i="2"/>
  <c r="BK312" i="2"/>
  <c r="J312" i="2"/>
  <c r="BF312" i="2" s="1"/>
  <c r="BI311" i="2"/>
  <c r="BH311" i="2"/>
  <c r="BG311" i="2"/>
  <c r="BE311" i="2"/>
  <c r="T311" i="2"/>
  <c r="R311" i="2"/>
  <c r="P311" i="2"/>
  <c r="P309" i="2" s="1"/>
  <c r="BK311" i="2"/>
  <c r="J311" i="2"/>
  <c r="BF311" i="2" s="1"/>
  <c r="BI310" i="2"/>
  <c r="BH310" i="2"/>
  <c r="BG310" i="2"/>
  <c r="BE310" i="2"/>
  <c r="T310" i="2"/>
  <c r="R310" i="2"/>
  <c r="P310" i="2"/>
  <c r="BK310" i="2"/>
  <c r="BK309" i="2" s="1"/>
  <c r="J309" i="2" s="1"/>
  <c r="J69" i="2" s="1"/>
  <c r="J310" i="2"/>
  <c r="BF310" i="2" s="1"/>
  <c r="BI308" i="2"/>
  <c r="BH308" i="2"/>
  <c r="BG308" i="2"/>
  <c r="BE308" i="2"/>
  <c r="T308" i="2"/>
  <c r="R308" i="2"/>
  <c r="P308" i="2"/>
  <c r="BK308" i="2"/>
  <c r="J308" i="2"/>
  <c r="BF308" i="2" s="1"/>
  <c r="BI307" i="2"/>
  <c r="BH307" i="2"/>
  <c r="BG307" i="2"/>
  <c r="BE307" i="2"/>
  <c r="T307" i="2"/>
  <c r="R307" i="2"/>
  <c r="P307" i="2"/>
  <c r="BK307" i="2"/>
  <c r="J307" i="2"/>
  <c r="BF307" i="2" s="1"/>
  <c r="BI304" i="2"/>
  <c r="BH304" i="2"/>
  <c r="BG304" i="2"/>
  <c r="BE304" i="2"/>
  <c r="T304" i="2"/>
  <c r="R304" i="2"/>
  <c r="P304" i="2"/>
  <c r="BK304" i="2"/>
  <c r="J304" i="2"/>
  <c r="BF304" i="2" s="1"/>
  <c r="BI303" i="2"/>
  <c r="BH303" i="2"/>
  <c r="BG303" i="2"/>
  <c r="BE303" i="2"/>
  <c r="T303" i="2"/>
  <c r="R303" i="2"/>
  <c r="P303" i="2"/>
  <c r="BK303" i="2"/>
  <c r="BK301" i="2" s="1"/>
  <c r="J301" i="2" s="1"/>
  <c r="J68" i="2" s="1"/>
  <c r="J303" i="2"/>
  <c r="BF303" i="2" s="1"/>
  <c r="BI302" i="2"/>
  <c r="BH302" i="2"/>
  <c r="BG302" i="2"/>
  <c r="BE302" i="2"/>
  <c r="T302" i="2"/>
  <c r="T301" i="2" s="1"/>
  <c r="R302" i="2"/>
  <c r="P302" i="2"/>
  <c r="P301" i="2" s="1"/>
  <c r="BK302" i="2"/>
  <c r="J302" i="2"/>
  <c r="BF302" i="2" s="1"/>
  <c r="BI300" i="2"/>
  <c r="BH300" i="2"/>
  <c r="BG300" i="2"/>
  <c r="BE300" i="2"/>
  <c r="T300" i="2"/>
  <c r="R300" i="2"/>
  <c r="P300" i="2"/>
  <c r="BK300" i="2"/>
  <c r="J300" i="2"/>
  <c r="BF300" i="2" s="1"/>
  <c r="BI299" i="2"/>
  <c r="BH299" i="2"/>
  <c r="BG299" i="2"/>
  <c r="BE299" i="2"/>
  <c r="T299" i="2"/>
  <c r="R299" i="2"/>
  <c r="P299" i="2"/>
  <c r="BK299" i="2"/>
  <c r="J299" i="2"/>
  <c r="BF299" i="2" s="1"/>
  <c r="BI297" i="2"/>
  <c r="BH297" i="2"/>
  <c r="BG297" i="2"/>
  <c r="BE297" i="2"/>
  <c r="T297" i="2"/>
  <c r="R297" i="2"/>
  <c r="P297" i="2"/>
  <c r="BK297" i="2"/>
  <c r="J297" i="2"/>
  <c r="BF297" i="2" s="1"/>
  <c r="BI296" i="2"/>
  <c r="BH296" i="2"/>
  <c r="BG296" i="2"/>
  <c r="BE296" i="2"/>
  <c r="T296" i="2"/>
  <c r="R296" i="2"/>
  <c r="P296" i="2"/>
  <c r="BK296" i="2"/>
  <c r="J296" i="2"/>
  <c r="BF296" i="2" s="1"/>
  <c r="BI295" i="2"/>
  <c r="BH295" i="2"/>
  <c r="BG295" i="2"/>
  <c r="BE295" i="2"/>
  <c r="T295" i="2"/>
  <c r="R295" i="2"/>
  <c r="P295" i="2"/>
  <c r="BK295" i="2"/>
  <c r="J295" i="2"/>
  <c r="BF295" i="2" s="1"/>
  <c r="BI294" i="2"/>
  <c r="BH294" i="2"/>
  <c r="BG294" i="2"/>
  <c r="BE294" i="2"/>
  <c r="T294" i="2"/>
  <c r="R294" i="2"/>
  <c r="P294" i="2"/>
  <c r="BK294" i="2"/>
  <c r="J294" i="2"/>
  <c r="BF294" i="2" s="1"/>
  <c r="BI293" i="2"/>
  <c r="BH293" i="2"/>
  <c r="BG293" i="2"/>
  <c r="BE293" i="2"/>
  <c r="T293" i="2"/>
  <c r="R293" i="2"/>
  <c r="P293" i="2"/>
  <c r="BK293" i="2"/>
  <c r="J293" i="2"/>
  <c r="BF293" i="2" s="1"/>
  <c r="BI292" i="2"/>
  <c r="BH292" i="2"/>
  <c r="BG292" i="2"/>
  <c r="BE292" i="2"/>
  <c r="T292" i="2"/>
  <c r="R292" i="2"/>
  <c r="P292" i="2"/>
  <c r="BK292" i="2"/>
  <c r="J292" i="2"/>
  <c r="BF292" i="2" s="1"/>
  <c r="BI291" i="2"/>
  <c r="BH291" i="2"/>
  <c r="BG291" i="2"/>
  <c r="BE291" i="2"/>
  <c r="T291" i="2"/>
  <c r="R291" i="2"/>
  <c r="P291" i="2"/>
  <c r="BK291" i="2"/>
  <c r="J291" i="2"/>
  <c r="BF291" i="2" s="1"/>
  <c r="BI290" i="2"/>
  <c r="BH290" i="2"/>
  <c r="BG290" i="2"/>
  <c r="BE290" i="2"/>
  <c r="T290" i="2"/>
  <c r="R290" i="2"/>
  <c r="P290" i="2"/>
  <c r="BK290" i="2"/>
  <c r="J290" i="2"/>
  <c r="BF290" i="2" s="1"/>
  <c r="BI289" i="2"/>
  <c r="BH289" i="2"/>
  <c r="BG289" i="2"/>
  <c r="BE289" i="2"/>
  <c r="T289" i="2"/>
  <c r="R289" i="2"/>
  <c r="P289" i="2"/>
  <c r="BK289" i="2"/>
  <c r="J289" i="2"/>
  <c r="BF289" i="2" s="1"/>
  <c r="BI288" i="2"/>
  <c r="BH288" i="2"/>
  <c r="BG288" i="2"/>
  <c r="BE288" i="2"/>
  <c r="T288" i="2"/>
  <c r="R288" i="2"/>
  <c r="P288" i="2"/>
  <c r="BK288" i="2"/>
  <c r="J288" i="2"/>
  <c r="BF288" i="2" s="1"/>
  <c r="BI285" i="2"/>
  <c r="BH285" i="2"/>
  <c r="BG285" i="2"/>
  <c r="BE285" i="2"/>
  <c r="T285" i="2"/>
  <c r="R285" i="2"/>
  <c r="P285" i="2"/>
  <c r="BK285" i="2"/>
  <c r="J285" i="2"/>
  <c r="BF285" i="2" s="1"/>
  <c r="BI284" i="2"/>
  <c r="BH284" i="2"/>
  <c r="BG284" i="2"/>
  <c r="BE284" i="2"/>
  <c r="T284" i="2"/>
  <c r="R284" i="2"/>
  <c r="P284" i="2"/>
  <c r="BK284" i="2"/>
  <c r="J284" i="2"/>
  <c r="BF284" i="2" s="1"/>
  <c r="BI281" i="2"/>
  <c r="BH281" i="2"/>
  <c r="BG281" i="2"/>
  <c r="BE281" i="2"/>
  <c r="T281" i="2"/>
  <c r="R281" i="2"/>
  <c r="P281" i="2"/>
  <c r="BK281" i="2"/>
  <c r="J281" i="2"/>
  <c r="BF281" i="2" s="1"/>
  <c r="BI280" i="2"/>
  <c r="BH280" i="2"/>
  <c r="BG280" i="2"/>
  <c r="BE280" i="2"/>
  <c r="T280" i="2"/>
  <c r="R280" i="2"/>
  <c r="P280" i="2"/>
  <c r="BK280" i="2"/>
  <c r="J280" i="2"/>
  <c r="BF280" i="2" s="1"/>
  <c r="BI279" i="2"/>
  <c r="BH279" i="2"/>
  <c r="BG279" i="2"/>
  <c r="BE279" i="2"/>
  <c r="T279" i="2"/>
  <c r="R279" i="2"/>
  <c r="P279" i="2"/>
  <c r="BK279" i="2"/>
  <c r="J279" i="2"/>
  <c r="BF279" i="2" s="1"/>
  <c r="BI278" i="2"/>
  <c r="BH278" i="2"/>
  <c r="BG278" i="2"/>
  <c r="BE278" i="2"/>
  <c r="T278" i="2"/>
  <c r="R278" i="2"/>
  <c r="P278" i="2"/>
  <c r="BK278" i="2"/>
  <c r="J278" i="2"/>
  <c r="BF278" i="2" s="1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 s="1"/>
  <c r="BI274" i="2"/>
  <c r="BH274" i="2"/>
  <c r="BG274" i="2"/>
  <c r="BE274" i="2"/>
  <c r="T274" i="2"/>
  <c r="R274" i="2"/>
  <c r="P274" i="2"/>
  <c r="BK274" i="2"/>
  <c r="J274" i="2"/>
  <c r="BF274" i="2" s="1"/>
  <c r="BI273" i="2"/>
  <c r="BH273" i="2"/>
  <c r="BG273" i="2"/>
  <c r="BE273" i="2"/>
  <c r="T273" i="2"/>
  <c r="R273" i="2"/>
  <c r="P273" i="2"/>
  <c r="BK273" i="2"/>
  <c r="J273" i="2"/>
  <c r="BF273" i="2" s="1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E270" i="2"/>
  <c r="T270" i="2"/>
  <c r="R270" i="2"/>
  <c r="P270" i="2"/>
  <c r="BK270" i="2"/>
  <c r="J270" i="2"/>
  <c r="BF270" i="2" s="1"/>
  <c r="BI269" i="2"/>
  <c r="BH269" i="2"/>
  <c r="BG269" i="2"/>
  <c r="BE269" i="2"/>
  <c r="T269" i="2"/>
  <c r="R269" i="2"/>
  <c r="P269" i="2"/>
  <c r="BK269" i="2"/>
  <c r="J269" i="2"/>
  <c r="BF269" i="2" s="1"/>
  <c r="BI268" i="2"/>
  <c r="BH268" i="2"/>
  <c r="BG268" i="2"/>
  <c r="BE268" i="2"/>
  <c r="T268" i="2"/>
  <c r="R268" i="2"/>
  <c r="P268" i="2"/>
  <c r="BK268" i="2"/>
  <c r="J268" i="2"/>
  <c r="BF268" i="2" s="1"/>
  <c r="BI265" i="2"/>
  <c r="BH265" i="2"/>
  <c r="BG265" i="2"/>
  <c r="BE265" i="2"/>
  <c r="T265" i="2"/>
  <c r="R265" i="2"/>
  <c r="P265" i="2"/>
  <c r="BK265" i="2"/>
  <c r="J265" i="2"/>
  <c r="BF265" i="2" s="1"/>
  <c r="BI262" i="2"/>
  <c r="BH262" i="2"/>
  <c r="BG262" i="2"/>
  <c r="BE262" i="2"/>
  <c r="T262" i="2"/>
  <c r="T261" i="2" s="1"/>
  <c r="R262" i="2"/>
  <c r="P262" i="2"/>
  <c r="P261" i="2" s="1"/>
  <c r="BK262" i="2"/>
  <c r="J262" i="2"/>
  <c r="BF262" i="2" s="1"/>
  <c r="BI260" i="2"/>
  <c r="BH260" i="2"/>
  <c r="BG260" i="2"/>
  <c r="BE260" i="2"/>
  <c r="T260" i="2"/>
  <c r="R260" i="2"/>
  <c r="P260" i="2"/>
  <c r="BK260" i="2"/>
  <c r="J260" i="2"/>
  <c r="BF260" i="2" s="1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 s="1"/>
  <c r="BI255" i="2"/>
  <c r="BH255" i="2"/>
  <c r="BG255" i="2"/>
  <c r="BE255" i="2"/>
  <c r="T255" i="2"/>
  <c r="R255" i="2"/>
  <c r="P255" i="2"/>
  <c r="BK255" i="2"/>
  <c r="J255" i="2"/>
  <c r="BF255" i="2" s="1"/>
  <c r="BI252" i="2"/>
  <c r="BH252" i="2"/>
  <c r="BG252" i="2"/>
  <c r="BE252" i="2"/>
  <c r="T252" i="2"/>
  <c r="R252" i="2"/>
  <c r="P252" i="2"/>
  <c r="BK252" i="2"/>
  <c r="J252" i="2"/>
  <c r="BF252" i="2" s="1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 s="1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 s="1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6" i="2"/>
  <c r="BH236" i="2"/>
  <c r="BG236" i="2"/>
  <c r="BE236" i="2"/>
  <c r="T236" i="2"/>
  <c r="T235" i="2" s="1"/>
  <c r="R236" i="2"/>
  <c r="P236" i="2"/>
  <c r="P235" i="2" s="1"/>
  <c r="BK236" i="2"/>
  <c r="J236" i="2"/>
  <c r="BF236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5" i="2"/>
  <c r="BH215" i="2"/>
  <c r="BG215" i="2"/>
  <c r="BE215" i="2"/>
  <c r="T215" i="2"/>
  <c r="R215" i="2"/>
  <c r="P215" i="2"/>
  <c r="BK215" i="2"/>
  <c r="J215" i="2"/>
  <c r="BF215" i="2" s="1"/>
  <c r="BI212" i="2"/>
  <c r="BH212" i="2"/>
  <c r="BG212" i="2"/>
  <c r="BE212" i="2"/>
  <c r="T212" i="2"/>
  <c r="R212" i="2"/>
  <c r="P212" i="2"/>
  <c r="BK212" i="2"/>
  <c r="J212" i="2"/>
  <c r="BF212" i="2" s="1"/>
  <c r="BI209" i="2"/>
  <c r="BH209" i="2"/>
  <c r="BG209" i="2"/>
  <c r="BE209" i="2"/>
  <c r="T209" i="2"/>
  <c r="T208" i="2" s="1"/>
  <c r="R209" i="2"/>
  <c r="P209" i="2"/>
  <c r="P208" i="2" s="1"/>
  <c r="BK209" i="2"/>
  <c r="J209" i="2"/>
  <c r="BF209" i="2" s="1"/>
  <c r="BI202" i="2"/>
  <c r="BH202" i="2"/>
  <c r="BG202" i="2"/>
  <c r="BE202" i="2"/>
  <c r="T202" i="2"/>
  <c r="T201" i="2" s="1"/>
  <c r="R202" i="2"/>
  <c r="R201" i="2" s="1"/>
  <c r="P202" i="2"/>
  <c r="P201" i="2" s="1"/>
  <c r="BK202" i="2"/>
  <c r="BK201" i="2" s="1"/>
  <c r="J201" i="2" s="1"/>
  <c r="J63" i="2" s="1"/>
  <c r="J202" i="2"/>
  <c r="BF202" i="2" s="1"/>
  <c r="BI200" i="2"/>
  <c r="BH200" i="2"/>
  <c r="BG200" i="2"/>
  <c r="BE200" i="2"/>
  <c r="T200" i="2"/>
  <c r="R200" i="2"/>
  <c r="P200" i="2"/>
  <c r="BK200" i="2"/>
  <c r="J200" i="2"/>
  <c r="BF200" i="2" s="1"/>
  <c r="BI197" i="2"/>
  <c r="BH197" i="2"/>
  <c r="BG197" i="2"/>
  <c r="BE197" i="2"/>
  <c r="T197" i="2"/>
  <c r="R197" i="2"/>
  <c r="P197" i="2"/>
  <c r="BK197" i="2"/>
  <c r="J197" i="2"/>
  <c r="BF197" i="2" s="1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R194" i="2" s="1"/>
  <c r="P195" i="2"/>
  <c r="BK195" i="2"/>
  <c r="BK194" i="2" s="1"/>
  <c r="J194" i="2" s="1"/>
  <c r="J62" i="2" s="1"/>
  <c r="J195" i="2"/>
  <c r="BF195" i="2" s="1"/>
  <c r="BI191" i="2"/>
  <c r="BH191" i="2"/>
  <c r="BG191" i="2"/>
  <c r="BE191" i="2"/>
  <c r="T191" i="2"/>
  <c r="T190" i="2" s="1"/>
  <c r="R191" i="2"/>
  <c r="R190" i="2" s="1"/>
  <c r="P191" i="2"/>
  <c r="P190" i="2" s="1"/>
  <c r="BK191" i="2"/>
  <c r="BK190" i="2" s="1"/>
  <c r="J190" i="2" s="1"/>
  <c r="J61" i="2" s="1"/>
  <c r="J191" i="2"/>
  <c r="BF191" i="2" s="1"/>
  <c r="BI189" i="2"/>
  <c r="BH189" i="2"/>
  <c r="BG189" i="2"/>
  <c r="BE189" i="2"/>
  <c r="T189" i="2"/>
  <c r="T188" i="2" s="1"/>
  <c r="R189" i="2"/>
  <c r="R188" i="2" s="1"/>
  <c r="P189" i="2"/>
  <c r="P188" i="2" s="1"/>
  <c r="BK189" i="2"/>
  <c r="BK188" i="2" s="1"/>
  <c r="J188" i="2" s="1"/>
  <c r="J60" i="2" s="1"/>
  <c r="J189" i="2"/>
  <c r="BF189" i="2" s="1"/>
  <c r="BI183" i="2"/>
  <c r="BH183" i="2"/>
  <c r="BG183" i="2"/>
  <c r="BE183" i="2"/>
  <c r="T183" i="2"/>
  <c r="R183" i="2"/>
  <c r="P183" i="2"/>
  <c r="BK183" i="2"/>
  <c r="J183" i="2"/>
  <c r="BF183" i="2" s="1"/>
  <c r="BI182" i="2"/>
  <c r="BH182" i="2"/>
  <c r="BG182" i="2"/>
  <c r="BE182" i="2"/>
  <c r="T182" i="2"/>
  <c r="T181" i="2" s="1"/>
  <c r="R182" i="2"/>
  <c r="P182" i="2"/>
  <c r="P181" i="2" s="1"/>
  <c r="BK182" i="2"/>
  <c r="J182" i="2"/>
  <c r="BF182" i="2" s="1"/>
  <c r="BI171" i="2"/>
  <c r="BH171" i="2"/>
  <c r="BG171" i="2"/>
  <c r="BE171" i="2"/>
  <c r="T171" i="2"/>
  <c r="R171" i="2"/>
  <c r="P171" i="2"/>
  <c r="BK171" i="2"/>
  <c r="J171" i="2"/>
  <c r="BF171" i="2" s="1"/>
  <c r="BI169" i="2"/>
  <c r="BH169" i="2"/>
  <c r="BG169" i="2"/>
  <c r="BE169" i="2"/>
  <c r="T169" i="2"/>
  <c r="R169" i="2"/>
  <c r="P169" i="2"/>
  <c r="BK169" i="2"/>
  <c r="J169" i="2"/>
  <c r="BF169" i="2" s="1"/>
  <c r="BI166" i="2"/>
  <c r="BH166" i="2"/>
  <c r="BG166" i="2"/>
  <c r="BE166" i="2"/>
  <c r="T166" i="2"/>
  <c r="R166" i="2"/>
  <c r="P166" i="2"/>
  <c r="BK166" i="2"/>
  <c r="J166" i="2"/>
  <c r="BF166" i="2" s="1"/>
  <c r="BI157" i="2"/>
  <c r="BH157" i="2"/>
  <c r="BG157" i="2"/>
  <c r="BE157" i="2"/>
  <c r="T157" i="2"/>
  <c r="R157" i="2"/>
  <c r="P157" i="2"/>
  <c r="BK157" i="2"/>
  <c r="J157" i="2"/>
  <c r="BF157" i="2" s="1"/>
  <c r="BI152" i="2"/>
  <c r="BH152" i="2"/>
  <c r="BG152" i="2"/>
  <c r="BE152" i="2"/>
  <c r="T152" i="2"/>
  <c r="R152" i="2"/>
  <c r="P152" i="2"/>
  <c r="BK152" i="2"/>
  <c r="J152" i="2"/>
  <c r="BF152" i="2" s="1"/>
  <c r="BI139" i="2"/>
  <c r="BH139" i="2"/>
  <c r="BG139" i="2"/>
  <c r="BE139" i="2"/>
  <c r="T139" i="2"/>
  <c r="R139" i="2"/>
  <c r="P139" i="2"/>
  <c r="BK139" i="2"/>
  <c r="J139" i="2"/>
  <c r="BF139" i="2" s="1"/>
  <c r="BI126" i="2"/>
  <c r="BH126" i="2"/>
  <c r="BG126" i="2"/>
  <c r="BE126" i="2"/>
  <c r="T126" i="2"/>
  <c r="R126" i="2"/>
  <c r="P126" i="2"/>
  <c r="BK126" i="2"/>
  <c r="J126" i="2"/>
  <c r="BF126" i="2" s="1"/>
  <c r="BI122" i="2"/>
  <c r="BH122" i="2"/>
  <c r="BG122" i="2"/>
  <c r="BE122" i="2"/>
  <c r="T122" i="2"/>
  <c r="R122" i="2"/>
  <c r="P122" i="2"/>
  <c r="BK122" i="2"/>
  <c r="J122" i="2"/>
  <c r="BF122" i="2" s="1"/>
  <c r="BI112" i="2"/>
  <c r="BH112" i="2"/>
  <c r="BG112" i="2"/>
  <c r="BE112" i="2"/>
  <c r="T112" i="2"/>
  <c r="R112" i="2"/>
  <c r="P112" i="2"/>
  <c r="BK112" i="2"/>
  <c r="J112" i="2"/>
  <c r="BF112" i="2" s="1"/>
  <c r="BI109" i="2"/>
  <c r="BH109" i="2"/>
  <c r="BG109" i="2"/>
  <c r="BE109" i="2"/>
  <c r="T109" i="2"/>
  <c r="R109" i="2"/>
  <c r="P109" i="2"/>
  <c r="BK109" i="2"/>
  <c r="J109" i="2"/>
  <c r="BF109" i="2" s="1"/>
  <c r="BI100" i="2"/>
  <c r="BH100" i="2"/>
  <c r="BG100" i="2"/>
  <c r="BE100" i="2"/>
  <c r="T100" i="2"/>
  <c r="R100" i="2"/>
  <c r="P100" i="2"/>
  <c r="BK100" i="2"/>
  <c r="J100" i="2"/>
  <c r="BF100" i="2" s="1"/>
  <c r="BI99" i="2"/>
  <c r="BH99" i="2"/>
  <c r="BG99" i="2"/>
  <c r="BE99" i="2"/>
  <c r="T99" i="2"/>
  <c r="R99" i="2"/>
  <c r="P99" i="2"/>
  <c r="BK99" i="2"/>
  <c r="J99" i="2"/>
  <c r="BF99" i="2" s="1"/>
  <c r="BI93" i="2"/>
  <c r="BH93" i="2"/>
  <c r="F33" i="2" s="1"/>
  <c r="BC52" i="1" s="1"/>
  <c r="BC51" i="1" s="1"/>
  <c r="BG93" i="2"/>
  <c r="BE93" i="2"/>
  <c r="J30" i="2" s="1"/>
  <c r="AV52" i="1" s="1"/>
  <c r="T93" i="2"/>
  <c r="R93" i="2"/>
  <c r="R92" i="2" s="1"/>
  <c r="P93" i="2"/>
  <c r="BK93" i="2"/>
  <c r="BK92" i="2" s="1"/>
  <c r="J93" i="2"/>
  <c r="BF93" i="2" s="1"/>
  <c r="J86" i="2"/>
  <c r="F86" i="2"/>
  <c r="F84" i="2"/>
  <c r="E82" i="2"/>
  <c r="J51" i="2"/>
  <c r="F51" i="2"/>
  <c r="F49" i="2"/>
  <c r="E47" i="2"/>
  <c r="J18" i="2"/>
  <c r="E18" i="2"/>
  <c r="F52" i="2" s="1"/>
  <c r="J17" i="2"/>
  <c r="J12" i="2"/>
  <c r="J84" i="2" s="1"/>
  <c r="E7" i="2"/>
  <c r="E45" i="2" s="1"/>
  <c r="AS51" i="1"/>
  <c r="L47" i="1"/>
  <c r="AM46" i="1"/>
  <c r="L46" i="1"/>
  <c r="AM44" i="1"/>
  <c r="L44" i="1"/>
  <c r="L42" i="1"/>
  <c r="L41" i="1"/>
  <c r="E80" i="2" l="1"/>
  <c r="P92" i="2"/>
  <c r="T92" i="2"/>
  <c r="F32" i="2"/>
  <c r="BB52" i="1" s="1"/>
  <c r="BB51" i="1" s="1"/>
  <c r="F34" i="2"/>
  <c r="BD52" i="1" s="1"/>
  <c r="BD51" i="1" s="1"/>
  <c r="W30" i="1" s="1"/>
  <c r="BK181" i="2"/>
  <c r="J181" i="2" s="1"/>
  <c r="J59" i="2" s="1"/>
  <c r="R181" i="2"/>
  <c r="P194" i="2"/>
  <c r="T194" i="2"/>
  <c r="BK208" i="2"/>
  <c r="R208" i="2"/>
  <c r="BK235" i="2"/>
  <c r="J235" i="2" s="1"/>
  <c r="J66" i="2" s="1"/>
  <c r="R235" i="2"/>
  <c r="BK261" i="2"/>
  <c r="J261" i="2" s="1"/>
  <c r="J67" i="2" s="1"/>
  <c r="R261" i="2"/>
  <c r="R301" i="2"/>
  <c r="T309" i="2"/>
  <c r="R309" i="2"/>
  <c r="BK333" i="2"/>
  <c r="J333" i="2" s="1"/>
  <c r="J70" i="2" s="1"/>
  <c r="R333" i="2"/>
  <c r="W28" i="1"/>
  <c r="AX51" i="1"/>
  <c r="W29" i="1"/>
  <c r="AY51" i="1"/>
  <c r="T207" i="2"/>
  <c r="J208" i="2"/>
  <c r="J65" i="2" s="1"/>
  <c r="BK207" i="2"/>
  <c r="J207" i="2" s="1"/>
  <c r="J64" i="2" s="1"/>
  <c r="R91" i="2"/>
  <c r="F31" i="2"/>
  <c r="BA52" i="1" s="1"/>
  <c r="BA51" i="1" s="1"/>
  <c r="J31" i="2"/>
  <c r="AW52" i="1" s="1"/>
  <c r="AT52" i="1" s="1"/>
  <c r="T91" i="2"/>
  <c r="T90" i="2" s="1"/>
  <c r="BK91" i="2"/>
  <c r="J92" i="2"/>
  <c r="J58" i="2" s="1"/>
  <c r="P207" i="2"/>
  <c r="J49" i="2"/>
  <c r="F30" i="2"/>
  <c r="AZ52" i="1" s="1"/>
  <c r="AZ51" i="1" s="1"/>
  <c r="F87" i="2"/>
  <c r="P91" i="2" l="1"/>
  <c r="P90" i="2" s="1"/>
  <c r="AU52" i="1" s="1"/>
  <c r="AU51" i="1" s="1"/>
  <c r="R207" i="2"/>
  <c r="R90" i="2" s="1"/>
  <c r="AW51" i="1"/>
  <c r="AK27" i="1" s="1"/>
  <c r="W27" i="1"/>
  <c r="W26" i="1"/>
  <c r="AV51" i="1"/>
  <c r="J91" i="2"/>
  <c r="J57" i="2" s="1"/>
  <c r="BK90" i="2"/>
  <c r="J90" i="2" s="1"/>
  <c r="AT51" i="1" l="1"/>
  <c r="AK26" i="1"/>
  <c r="J56" i="2"/>
  <c r="J27" i="2"/>
  <c r="J36" i="2" l="1"/>
  <c r="AG52" i="1"/>
  <c r="AG51" i="1" l="1"/>
  <c r="AN52" i="1"/>
  <c r="AK23" i="1" l="1"/>
  <c r="AK32" i="1" s="1"/>
  <c r="AN51" i="1"/>
</calcChain>
</file>

<file path=xl/comments1.xml><?xml version="1.0" encoding="utf-8"?>
<comments xmlns="http://schemas.openxmlformats.org/spreadsheetml/2006/main">
  <authors>
    <author>Mikroregion</author>
  </authors>
  <commentList>
    <comment ref="F183" authorId="0" shapeId="0">
      <text>
        <r>
          <rPr>
            <b/>
            <sz val="9"/>
            <color indexed="81"/>
            <rFont val="Tahoma"/>
            <family val="2"/>
            <charset val="238"/>
          </rPr>
          <t>Zadavatel výslovně připouští i použití jiného, kvalitativně a technicky obdobného řešení.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3" authorId="0" shapeId="0">
      <text>
        <r>
          <rPr>
            <b/>
            <sz val="9"/>
            <color indexed="81"/>
            <rFont val="Tahoma"/>
            <family val="2"/>
            <charset val="238"/>
          </rPr>
          <t>Zadavatel výslovně připouští i jiné, kvalitativně a technicky obdobné řešení.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<sst xmlns="http://schemas.openxmlformats.org/spreadsheetml/2006/main" count="3622" uniqueCount="869">
  <si>
    <t>Export VZ</t>
  </si>
  <si>
    <t>List obsahuje:</t>
  </si>
  <si>
    <t>3.0</t>
  </si>
  <si>
    <t/>
  </si>
  <si>
    <t>False</t>
  </si>
  <si>
    <t>{ffffa16d-e42b-4291-bbe5-8c563928a5c1}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</si>
  <si>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</si>
  <si>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</si>
  <si>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</si>
  <si>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</si>
  <si>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</si>
  <si>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</si>
  <si>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</si>
  <si>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</si>
  <si>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</si>
  <si>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TV16-057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</si>
  <si>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</si>
  <si>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</si>
  <si>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Přestavba holobytů čp.179 ve Vintířově</t>
  </si>
  <si>
    <t>0,1</t>
  </si>
  <si>
    <t>KSO:</t>
  </si>
  <si>
    <t>803 5</t>
  </si>
  <si>
    <t>CC-CZ:</t>
  </si>
  <si>
    <t>1</t>
  </si>
  <si>
    <t>Místo:</t>
  </si>
  <si>
    <t>Vintířov</t>
  </si>
  <si>
    <t>Datum:</t>
  </si>
  <si>
    <t>11. 10. 2016</t>
  </si>
  <si>
    <t>Zadavatel:</t>
  </si>
  <si>
    <t>IČ:</t>
  </si>
  <si>
    <t>Obec Vintířov</t>
  </si>
  <si>
    <t>DIČ:</t>
  </si>
  <si>
    <t>Uchazeč:</t>
  </si>
  <si>
    <t>Vyplň údaj</t>
  </si>
  <si>
    <t>Projektant:</t>
  </si>
  <si>
    <t>BPO spol. s r.o.,Lidická 1239,36317 OSTROV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</si>
  <si>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</si>
  <si>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</si>
  <si>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</si>
  <si>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</si>
  <si>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</si>
  <si>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</si>
  <si>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</si>
  <si>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</si>
  <si>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</si>
  <si>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</si>
  <si>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</si>
  <si>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</si>
  <si>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</si>
  <si>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</si>
  <si>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</si>
  <si>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</si>
  <si>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</si>
  <si>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</si>
  <si>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</si>
  <si>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</si>
  <si>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</si>
  <si>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</si>
  <si>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</si>
  <si>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</si>
  <si>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</si>
  <si>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</si>
  <si>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</si>
  <si>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</si>
  <si>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</si>
  <si>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</si>
  <si>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</si>
  <si>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</si>
  <si>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</si>
  <si>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</si>
  <si>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</si>
  <si>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</si>
  <si>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</si>
  <si>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</si>
  <si>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</si>
  <si>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</si>
  <si>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1.2</t>
  </si>
  <si>
    <t>Zdravotně technické instalace</t>
  </si>
  <si>
    <t>STA</t>
  </si>
  <si>
    <t>{087b5573-b29e-4674-b0fc-19fe6ad7b98e}</t>
  </si>
  <si>
    <t>Zpět na list:</t>
  </si>
  <si>
    <t>KRYCÍ LIST SOUPISU</t>
  </si>
  <si>
    <t>Objekt:</t>
  </si>
  <si>
    <t>1.2 - Zdravotně technické instalace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</si>
  <si>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</si>
  <si>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</si>
  <si>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</si>
  <si>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</si>
  <si>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</si>
  <si>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</si>
  <si>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</si>
  <si>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</si>
  <si>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</si>
  <si>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</si>
  <si>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997 - Přesun sutě</t>
  </si>
  <si>
    <t xml:space="preserve">    998 - Přesun hmot</t>
  </si>
  <si>
    <t>PSV - Práce a dodávky PSV</t>
  </si>
  <si>
    <t xml:space="preserve">    DMT - Demontáže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</si>
  <si>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</si>
  <si>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</si>
  <si>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</si>
  <si>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</si>
  <si>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</si>
  <si>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</si>
  <si>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</si>
  <si>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</si>
  <si>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</si>
  <si>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</si>
  <si>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</si>
  <si>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</si>
  <si>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</si>
  <si>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</si>
  <si>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</si>
  <si>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</si>
  <si>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</si>
  <si>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</si>
  <si>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</si>
  <si>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</si>
  <si>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</si>
  <si>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</si>
  <si>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</si>
  <si>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</si>
  <si>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132212201</t>
  </si>
  <si>
    <t>Hloubení rýh š přes 600 do 2000 mm ručním nebo pneum nářadím v soudržných horninách tř. 3</t>
  </si>
  <si>
    <t>m3</t>
  </si>
  <si>
    <t>CS ÚRS 2016 02</t>
  </si>
  <si>
    <t>4</t>
  </si>
  <si>
    <t>2</t>
  </si>
  <si>
    <t>164389497</t>
  </si>
  <si>
    <t>VV</t>
  </si>
  <si>
    <t>pro kanalizaci novou</t>
  </si>
  <si>
    <t>0,8*1,0*(40,0+25,0)</t>
  </si>
  <si>
    <t>pro demontáž stávající kanalizace</t>
  </si>
  <si>
    <t>1,0*0,65*35,0+0,05</t>
  </si>
  <si>
    <t>Součet</t>
  </si>
  <si>
    <t>132201401</t>
  </si>
  <si>
    <t>Hloubená vykopávka pod základy v hornině tř. 3</t>
  </si>
  <si>
    <t>360770849</t>
  </si>
  <si>
    <t>3</t>
  </si>
  <si>
    <t>162201211</t>
  </si>
  <si>
    <t>Vodorovné přemístění výkopku z horniny tř. 1 až 4 stavebním kolečkem do 10 m</t>
  </si>
  <si>
    <t>386847816</t>
  </si>
  <si>
    <t>vykopaná zemina k místu naložení</t>
  </si>
  <si>
    <t>74,8+0,2</t>
  </si>
  <si>
    <t>zemina pro zásyp z meziskládky k místu uložení</t>
  </si>
  <si>
    <t>55,4</t>
  </si>
  <si>
    <t>kamenivo těžené pro lože a obsyb</t>
  </si>
  <si>
    <t>z meziskládky k místu uložení</t>
  </si>
  <si>
    <t>13,513+5,2+0,087</t>
  </si>
  <si>
    <t>162201219</t>
  </si>
  <si>
    <t>Příplatek k vodorovnému přemístění výkopku z horniny tř. 1 až 4 stavebním kolečkem ZKD 10 m</t>
  </si>
  <si>
    <t>1906670198</t>
  </si>
  <si>
    <t>pol.162201211</t>
  </si>
  <si>
    <t>149,0</t>
  </si>
  <si>
    <t>5</t>
  </si>
  <si>
    <t>175111101</t>
  </si>
  <si>
    <t>Obsypání potrubí ručně sypaninou bez prohození, uloženou do 3 m</t>
  </si>
  <si>
    <t>-262606377</t>
  </si>
  <si>
    <t>kanalizační potrubí v zemi DN100</t>
  </si>
  <si>
    <t>0,8*(0,1*0,3)*25,0</t>
  </si>
  <si>
    <t>kanalizační potrubí v zemi DN125</t>
  </si>
  <si>
    <t>0,8*(0,125+0,3)*40,0</t>
  </si>
  <si>
    <t>Mezisoučet A</t>
  </si>
  <si>
    <t>méně potrubí</t>
  </si>
  <si>
    <t>-3,14*0,05*0,05*25,0</t>
  </si>
  <si>
    <t>-3,14*0,0625*0,0625*40,0</t>
  </si>
  <si>
    <t>6</t>
  </si>
  <si>
    <t>M</t>
  </si>
  <si>
    <t>583336520</t>
  </si>
  <si>
    <t>kamenivo těžené hrubé  frakce do 20 mm - dodávka, doprava</t>
  </si>
  <si>
    <t>t</t>
  </si>
  <si>
    <t>8</t>
  </si>
  <si>
    <t>-1649269796</t>
  </si>
  <si>
    <t>hutnění 10%, ztratné 10%</t>
  </si>
  <si>
    <t>pol.175111101</t>
  </si>
  <si>
    <t>13,513*1,67*1,11</t>
  </si>
  <si>
    <t>7</t>
  </si>
  <si>
    <t>174101102</t>
  </si>
  <si>
    <t>Zásyp v uzavřených prostorech sypaninou se zhutněním</t>
  </si>
  <si>
    <t>1422213025</t>
  </si>
  <si>
    <t>cca 80% výkopů uvnitř budovy + 20% vně budovy</t>
  </si>
  <si>
    <t>výkop - pol.132212201</t>
  </si>
  <si>
    <t>74,8</t>
  </si>
  <si>
    <t>méně lože+obsyp potrubí</t>
  </si>
  <si>
    <t>pol.451572111</t>
  </si>
  <si>
    <t>-5,2</t>
  </si>
  <si>
    <t>pol.175111101 mezisoučet A</t>
  </si>
  <si>
    <t>-14,2</t>
  </si>
  <si>
    <t>Mezisoučet 100%</t>
  </si>
  <si>
    <t>z toho 80%</t>
  </si>
  <si>
    <t>55,4*0,8+0,08</t>
  </si>
  <si>
    <t>Mezisoučet 80%</t>
  </si>
  <si>
    <t>174101101</t>
  </si>
  <si>
    <t>Zásyp jam, šachet rýh nebo kolem objektů sypaninou se zhutněním</t>
  </si>
  <si>
    <t>214935270</t>
  </si>
  <si>
    <t>z toho 20%</t>
  </si>
  <si>
    <t>55,4*0,2+0,02</t>
  </si>
  <si>
    <t>Mezisoučet 20%</t>
  </si>
  <si>
    <t>9</t>
  </si>
  <si>
    <t>583312001</t>
  </si>
  <si>
    <t>nákup vhodné hutnitelné zeminy pro zásyp vč. naložení</t>
  </si>
  <si>
    <t>-575311938</t>
  </si>
  <si>
    <t>hutnitelná zemina vhodná pro zásyp</t>
  </si>
  <si>
    <t>pol.174101101+174101102</t>
  </si>
  <si>
    <t>hutnění 10%, ztratné 1%</t>
  </si>
  <si>
    <t>(44,4+11,1)*1,11</t>
  </si>
  <si>
    <t>10</t>
  </si>
  <si>
    <t>162701103</t>
  </si>
  <si>
    <t>Vodorovné přemístění do 8000 m výkopku/sypaniny z horniny tř. 1 až 4</t>
  </si>
  <si>
    <t>-2129869005</t>
  </si>
  <si>
    <t>odvoz vykopané zeminy na skládku</t>
  </si>
  <si>
    <t>pol.132212201+132201401</t>
  </si>
  <si>
    <t>nakoupená vhodná zemina pro zásyp</t>
  </si>
  <si>
    <t>44,4+11,1</t>
  </si>
  <si>
    <t>Mezisoučet B</t>
  </si>
  <si>
    <t>11</t>
  </si>
  <si>
    <t>171201201</t>
  </si>
  <si>
    <t>Uložení sypaniny na skládky</t>
  </si>
  <si>
    <t>-721918466</t>
  </si>
  <si>
    <t>pol.162701103</t>
  </si>
  <si>
    <t>75,0</t>
  </si>
  <si>
    <t>12</t>
  </si>
  <si>
    <t>171201211</t>
  </si>
  <si>
    <t>Poplatek za uložení odpadu ze sypaniny na skládce (skládkovné)</t>
  </si>
  <si>
    <t>-1257819490</t>
  </si>
  <si>
    <t>75,0*1,5</t>
  </si>
  <si>
    <t>13</t>
  </si>
  <si>
    <t>167101101</t>
  </si>
  <si>
    <t>Nakládání výkopku z hornin tř. 1 až 4 do 100 m3</t>
  </si>
  <si>
    <t>527857683</t>
  </si>
  <si>
    <t>zemina - odvoz na skládku</t>
  </si>
  <si>
    <t>zemina - z meziskládky pro přesun k místu zásypu</t>
  </si>
  <si>
    <t>pol.174101102</t>
  </si>
  <si>
    <t>55,5</t>
  </si>
  <si>
    <t>těžené kamenivo z meziskládky k místu uložení</t>
  </si>
  <si>
    <t>pol.175111101+451572111</t>
  </si>
  <si>
    <t>Zakládání</t>
  </si>
  <si>
    <t>14</t>
  </si>
  <si>
    <t>279311115</t>
  </si>
  <si>
    <t>Postupné podbetonování základového zdiva prostým betonem tř. C 20/25</t>
  </si>
  <si>
    <t>1621781806</t>
  </si>
  <si>
    <t>27995000R</t>
  </si>
  <si>
    <t>m</t>
  </si>
  <si>
    <t>-1506806561</t>
  </si>
  <si>
    <t>stávající základy</t>
  </si>
  <si>
    <t>2,0</t>
  </si>
  <si>
    <t>Poznámka :</t>
  </si>
  <si>
    <t>prostupy nových základů řešeny ve stavební části</t>
  </si>
  <si>
    <t>Svislé a kompletní konstrukce</t>
  </si>
  <si>
    <t>16</t>
  </si>
  <si>
    <t>310000001</t>
  </si>
  <si>
    <t>Zednické výpomoci proZTI</t>
  </si>
  <si>
    <t>Kč</t>
  </si>
  <si>
    <t>-1727103498</t>
  </si>
  <si>
    <t>Vodorovné konstrukce</t>
  </si>
  <si>
    <t>17</t>
  </si>
  <si>
    <t>451572111</t>
  </si>
  <si>
    <t>Lože pod potrubí otevřený výkop z kameniva drobného těženého</t>
  </si>
  <si>
    <t>1004693063</t>
  </si>
  <si>
    <t>nová kanalizace v zemi</t>
  </si>
  <si>
    <t>0,1*0,8*(25,0+40,0)</t>
  </si>
  <si>
    <t>997</t>
  </si>
  <si>
    <t>Přesun sutě</t>
  </si>
  <si>
    <t>18</t>
  </si>
  <si>
    <t>997013111</t>
  </si>
  <si>
    <t>Vnitrostaveništní doprava suti a vybouraných hmot pro budovy v do 6 m s použitím mechanizace</t>
  </si>
  <si>
    <t>-1448694847</t>
  </si>
  <si>
    <t>19</t>
  </si>
  <si>
    <t>997013501</t>
  </si>
  <si>
    <t>Odvoz suti a vybouraných hmot na skládku nebo meziskládku do 1 km se složením</t>
  </si>
  <si>
    <t>-1045584855</t>
  </si>
  <si>
    <t>20</t>
  </si>
  <si>
    <t>997013509</t>
  </si>
  <si>
    <t>Příplatek k odvozu suti a vybouraných hmot na skládku ZKD 1 km přes 1 km</t>
  </si>
  <si>
    <t>-443204326</t>
  </si>
  <si>
    <t>celkem 8 km</t>
  </si>
  <si>
    <t>1,798*(8-1)</t>
  </si>
  <si>
    <t>997013831</t>
  </si>
  <si>
    <t>Poplatek za uložení stavebního směsného odpadu na skládce (skládkovné)</t>
  </si>
  <si>
    <t>1636918985</t>
  </si>
  <si>
    <t>998</t>
  </si>
  <si>
    <t>Přesun hmot</t>
  </si>
  <si>
    <t>22</t>
  </si>
  <si>
    <t>998276101</t>
  </si>
  <si>
    <t>Přesun hmot pro trubní vedení z trub z plastických hmot otevřený výkop</t>
  </si>
  <si>
    <t>920194565</t>
  </si>
  <si>
    <t>2,461</t>
  </si>
  <si>
    <t>Přesun hmot pro podsypy, obsypy potrubí nakoupeným</t>
  </si>
  <si>
    <t>materiálem je vykázán v pol.162201211</t>
  </si>
  <si>
    <t>PSV</t>
  </si>
  <si>
    <t>Práce a dodávky PSV</t>
  </si>
  <si>
    <t>DMT</t>
  </si>
  <si>
    <t>Demontáže</t>
  </si>
  <si>
    <t>23</t>
  </si>
  <si>
    <t>721110806</t>
  </si>
  <si>
    <t>Demontáž potrubí kameninové do DN 200</t>
  </si>
  <si>
    <t>2133397796</t>
  </si>
  <si>
    <t>stavající kanalizace v zemi DN 100-150 mm</t>
  </si>
  <si>
    <t>35,0</t>
  </si>
  <si>
    <t>24</t>
  </si>
  <si>
    <t>721171803</t>
  </si>
  <si>
    <t>Demontáž potrubí z PVC do D 75 - kanalizace</t>
  </si>
  <si>
    <t>-1892033095</t>
  </si>
  <si>
    <t>kanalizační potrubí po zdi DN 50</t>
  </si>
  <si>
    <t>15,0</t>
  </si>
  <si>
    <t>25</t>
  </si>
  <si>
    <t>721171808</t>
  </si>
  <si>
    <t>Demontáž potrubí z PVC do D 114 - kanalizace</t>
  </si>
  <si>
    <t>-93355309</t>
  </si>
  <si>
    <t>kanalizační potrubí po zdi DN 100</t>
  </si>
  <si>
    <t>5,0</t>
  </si>
  <si>
    <t>26</t>
  </si>
  <si>
    <t>721210814</t>
  </si>
  <si>
    <t>Demontáž vpustí podlahových</t>
  </si>
  <si>
    <t>kus</t>
  </si>
  <si>
    <t>-2103014598</t>
  </si>
  <si>
    <t>27</t>
  </si>
  <si>
    <t>721220802</t>
  </si>
  <si>
    <t>Demontáž uzávěrek zápachových DN 100</t>
  </si>
  <si>
    <t>1999420215</t>
  </si>
  <si>
    <t>28</t>
  </si>
  <si>
    <t>722170804</t>
  </si>
  <si>
    <t>Demontáž rozvodů vody z plastů do D 50</t>
  </si>
  <si>
    <t>-659800295</t>
  </si>
  <si>
    <t>ležaté potrubí pod stropem ve žlabu DN 20-32</t>
  </si>
  <si>
    <t>55,0</t>
  </si>
  <si>
    <t>připojovací potrubí po zdi DN 20</t>
  </si>
  <si>
    <t>20,0</t>
  </si>
  <si>
    <t>29</t>
  </si>
  <si>
    <t>725210821</t>
  </si>
  <si>
    <t>Demontáž umyvadel bez výtokových armatur</t>
  </si>
  <si>
    <t>soubor</t>
  </si>
  <si>
    <t>766104930</t>
  </si>
  <si>
    <t>30</t>
  </si>
  <si>
    <t>725110814</t>
  </si>
  <si>
    <t>Demontáž klozetu Kombi, odsávací</t>
  </si>
  <si>
    <t>-1875624862</t>
  </si>
  <si>
    <t>31</t>
  </si>
  <si>
    <t>725330840</t>
  </si>
  <si>
    <t xml:space="preserve">Demontáž výlevka </t>
  </si>
  <si>
    <t>-1114443287</t>
  </si>
  <si>
    <t>32</t>
  </si>
  <si>
    <t>725122813</t>
  </si>
  <si>
    <t>Demontáž pisoárových stání s nádrží a jedním záchodkem</t>
  </si>
  <si>
    <t>815532442</t>
  </si>
  <si>
    <t>33</t>
  </si>
  <si>
    <t>725310823</t>
  </si>
  <si>
    <t>Demontáž dřez jednoduchý bez výtokových armatur</t>
  </si>
  <si>
    <t>-1620309013</t>
  </si>
  <si>
    <t>34</t>
  </si>
  <si>
    <t>725240811</t>
  </si>
  <si>
    <t>Demontáž kabin sprchových bez výtokových armatur</t>
  </si>
  <si>
    <t>-1702456169</t>
  </si>
  <si>
    <t>35</t>
  </si>
  <si>
    <t>725840850</t>
  </si>
  <si>
    <t>Demontáž baterie sprch s pevnou hlavicí</t>
  </si>
  <si>
    <t>-1145240704</t>
  </si>
  <si>
    <t>36</t>
  </si>
  <si>
    <t>72592081R</t>
  </si>
  <si>
    <t>Demontáž žlabu</t>
  </si>
  <si>
    <t>40008801</t>
  </si>
  <si>
    <t>37</t>
  </si>
  <si>
    <t>725820801</t>
  </si>
  <si>
    <t>Demontáž baterie nástěnné - 3 baterie/1žlab</t>
  </si>
  <si>
    <t>-1920269288</t>
  </si>
  <si>
    <t>721</t>
  </si>
  <si>
    <t>Zdravotechnika - vnitřní kanalizace</t>
  </si>
  <si>
    <t>38</t>
  </si>
  <si>
    <t>721100911</t>
  </si>
  <si>
    <t>Zazátkování hrdla potrubí kanalizačního - zaslepení stávající kanalizace, odboček</t>
  </si>
  <si>
    <t>826409379</t>
  </si>
  <si>
    <t>zaslepení stávající kanalizace, odboček</t>
  </si>
  <si>
    <t>4,0</t>
  </si>
  <si>
    <t>39</t>
  </si>
  <si>
    <t>721173401</t>
  </si>
  <si>
    <t>Potrubí kanalizační plastové svodné systém KG DN 100 vč.tvarovek - montáž, dodávka, doprava</t>
  </si>
  <si>
    <t>-1427829435</t>
  </si>
  <si>
    <t>40</t>
  </si>
  <si>
    <t>721173402</t>
  </si>
  <si>
    <t>Potrubí kanalizační plastové svodné systém KG DN 125 vč.tvarovek - montáž, dodávka, doprava</t>
  </si>
  <si>
    <t>-30639019</t>
  </si>
  <si>
    <t>41</t>
  </si>
  <si>
    <t>721174025</t>
  </si>
  <si>
    <t>Potrubí kanalizační z PP odpadní systém HT DN 100 vč.tvarovek - montáž, dodávka, doprava</t>
  </si>
  <si>
    <t>-1395713578</t>
  </si>
  <si>
    <t>42</t>
  </si>
  <si>
    <t>721174024</t>
  </si>
  <si>
    <t>Potrubí kanalizační z PP odpadní systém HT DN 70 vč.tvarovek - montáž, dodávka, doprava</t>
  </si>
  <si>
    <t>625379764</t>
  </si>
  <si>
    <t>43</t>
  </si>
  <si>
    <t>721174043</t>
  </si>
  <si>
    <t>Potrubí kanalizační z PP připojovací systém HT DN 50 vč.tvarovek - montáž, dodávka, doprava</t>
  </si>
  <si>
    <t>922004393</t>
  </si>
  <si>
    <t>44</t>
  </si>
  <si>
    <t>721174042</t>
  </si>
  <si>
    <t>Potrubí kanalizační z PP připojovací systém HT DN 40 vč.tvarovek - montáž, dodávka, doprava</t>
  </si>
  <si>
    <t>-1421876995</t>
  </si>
  <si>
    <t>45</t>
  </si>
  <si>
    <t>72117400R</t>
  </si>
  <si>
    <t>Potrubí kanalizační z PP připojovací systém HT DN 32 vč.tvarovek - montáž, dodávka, doprava</t>
  </si>
  <si>
    <t>-1105428845</t>
  </si>
  <si>
    <t>kondenzát</t>
  </si>
  <si>
    <t>30,0</t>
  </si>
  <si>
    <t>46</t>
  </si>
  <si>
    <t>731341130</t>
  </si>
  <si>
    <t>Hadice d= 8 mm (kondenzát) - montáž, dodávka, doprava</t>
  </si>
  <si>
    <t>946039764</t>
  </si>
  <si>
    <t>47</t>
  </si>
  <si>
    <t>721211421</t>
  </si>
  <si>
    <t>Vpusť podlahová se svislým odtokem DN 50/75/110 mřížka nerez 115x115  - montáž, dodávka, doprava</t>
  </si>
  <si>
    <t>1747878569</t>
  </si>
  <si>
    <t>(např. HL310NPr)</t>
  </si>
  <si>
    <t>7,0</t>
  </si>
  <si>
    <t>48</t>
  </si>
  <si>
    <t>72122650R</t>
  </si>
  <si>
    <t>Vodní zápachová uzávěrka pro odvod kondenzátu DN 40  - montáž, dodávka, doprava</t>
  </si>
  <si>
    <t>-690788379</t>
  </si>
  <si>
    <t>(např.HL 136.3)</t>
  </si>
  <si>
    <t>6,0</t>
  </si>
  <si>
    <t>49</t>
  </si>
  <si>
    <t>72186130R</t>
  </si>
  <si>
    <t>Pračkový sifon nadomítkový DN 32   - montáž, dodávka, doprava</t>
  </si>
  <si>
    <t>219300764</t>
  </si>
  <si>
    <t>50</t>
  </si>
  <si>
    <t>72186000R</t>
  </si>
  <si>
    <t>Kalich pro úkapy se zápachovou závěrkou DN 32 (HL.21)  - montáž, dodávka, doprava</t>
  </si>
  <si>
    <t>826179489</t>
  </si>
  <si>
    <t>51</t>
  </si>
  <si>
    <t>721273153</t>
  </si>
  <si>
    <t>Hlavice ventilační polypropylen PP DN 110</t>
  </si>
  <si>
    <t>1209823192</t>
  </si>
  <si>
    <t>52</t>
  </si>
  <si>
    <t>721290111</t>
  </si>
  <si>
    <t>Zkouška těsnosti potrubí kanalizace vodou do DN 125 včetně technické prohlídky</t>
  </si>
  <si>
    <t>1225686384</t>
  </si>
  <si>
    <t>25,0+40,0+20,0+20,0+6,0+4,0+30,0+20,0</t>
  </si>
  <si>
    <t>53</t>
  </si>
  <si>
    <t>998721101</t>
  </si>
  <si>
    <t>Přesun hmot tonážní pro vnitřní kanalizace v objektech v do 6 m</t>
  </si>
  <si>
    <t>-626475465</t>
  </si>
  <si>
    <t>722</t>
  </si>
  <si>
    <t>Zdravotechnika - vnitřní vodovod</t>
  </si>
  <si>
    <t>54</t>
  </si>
  <si>
    <t>722174002</t>
  </si>
  <si>
    <t>Potrubí vodovodní plastové PPR svar polyfuze PN 16 D 20 x 2,8 mm vč.tvarovek - montáž, dodávka, doprava</t>
  </si>
  <si>
    <t>-1513598341</t>
  </si>
  <si>
    <t>připojovací potrubí DN15 (instalační příčka)</t>
  </si>
  <si>
    <t>45,0</t>
  </si>
  <si>
    <t>55</t>
  </si>
  <si>
    <t>722174003</t>
  </si>
  <si>
    <t>Potrubí vodovodní plastové PPR svar polyfuze PN 16 D 25 x 3,5 mm vč.tvarovek - montáž, dodávka, doprava</t>
  </si>
  <si>
    <t>-2125547322</t>
  </si>
  <si>
    <t>připojovací potrubí DN20 (instalační příčka)</t>
  </si>
  <si>
    <t>100,0</t>
  </si>
  <si>
    <t>56</t>
  </si>
  <si>
    <t>7221740R1</t>
  </si>
  <si>
    <t>-1596224155</t>
  </si>
  <si>
    <t>57</t>
  </si>
  <si>
    <t>7221740R2</t>
  </si>
  <si>
    <t>311876319</t>
  </si>
  <si>
    <t>58</t>
  </si>
  <si>
    <t>7221740R3</t>
  </si>
  <si>
    <t>903895695</t>
  </si>
  <si>
    <t>59</t>
  </si>
  <si>
    <t>722181231</t>
  </si>
  <si>
    <t>Ochrana vodovodního potrubí přilepenými tepelně izolačními trubicemi z PE tl do 15 mm DN do 22 mm</t>
  </si>
  <si>
    <t>1026666188</t>
  </si>
  <si>
    <t>45,0+100,0</t>
  </si>
  <si>
    <t>60</t>
  </si>
  <si>
    <t>722181251</t>
  </si>
  <si>
    <t>Ochrana vodovodního potrubí přilepenými tepelně izolačními trubicemi z PE tl do 25 mm DN do 22 mm</t>
  </si>
  <si>
    <t>-178008563</t>
  </si>
  <si>
    <t>61</t>
  </si>
  <si>
    <t>722181252</t>
  </si>
  <si>
    <t>Ochrana vodovodního potrubí přilepenými tepelně izolačními trubicemi z PE tl do 25 mm DN do 42 mm</t>
  </si>
  <si>
    <t>510573386</t>
  </si>
  <si>
    <t>40,0+20,0</t>
  </si>
  <si>
    <t>62</t>
  </si>
  <si>
    <t>725813112</t>
  </si>
  <si>
    <t>Ventil rohový pračkový G 3/4</t>
  </si>
  <si>
    <t>1740146610</t>
  </si>
  <si>
    <t>63</t>
  </si>
  <si>
    <t>722230103</t>
  </si>
  <si>
    <t>Ventil přímý G 1 se dvěma závity - uzavírací ventil DN 20 - montáž, dodávka, doprava</t>
  </si>
  <si>
    <t>-1707798728</t>
  </si>
  <si>
    <t>64</t>
  </si>
  <si>
    <t>722230104</t>
  </si>
  <si>
    <t>Ventil přímý G 5/4 se dvěma závity - uzavírací ventil DN 25 - montáž, dodávka, doprava</t>
  </si>
  <si>
    <t>815607273</t>
  </si>
  <si>
    <t>65</t>
  </si>
  <si>
    <t>722230105</t>
  </si>
  <si>
    <t>Ventil přímý G 6/4 se dvěma závity - uzavírací ventil DN 32 - montáž, dodávka, doprava</t>
  </si>
  <si>
    <t>313966814</t>
  </si>
  <si>
    <t>66</t>
  </si>
  <si>
    <t>722231024</t>
  </si>
  <si>
    <t>Ventil uzavírací přímý G 5/4 s odvodněním - montáž, dodávka, doprava</t>
  </si>
  <si>
    <t>-151756738</t>
  </si>
  <si>
    <t>67</t>
  </si>
  <si>
    <t>722239103</t>
  </si>
  <si>
    <t>Montáž armatur vodovodních se dvěma závity G 1</t>
  </si>
  <si>
    <t>-1329581654</t>
  </si>
  <si>
    <t>zpětná klapka DN 20</t>
  </si>
  <si>
    <t>68</t>
  </si>
  <si>
    <t>4440033R1</t>
  </si>
  <si>
    <t>zpětná klapka vodorovná DN 20 - dodávka, doprava</t>
  </si>
  <si>
    <t>-1331804131</t>
  </si>
  <si>
    <t>69</t>
  </si>
  <si>
    <t>722239104</t>
  </si>
  <si>
    <t>Montáž armatur vodovodních se dvěma závity G 5/4</t>
  </si>
  <si>
    <t>10758556</t>
  </si>
  <si>
    <t>zpětná klapka DN 25</t>
  </si>
  <si>
    <t>70</t>
  </si>
  <si>
    <t>4440033R2</t>
  </si>
  <si>
    <t>zpětná klapka vodorovná DN 25 - dodávka, doprava</t>
  </si>
  <si>
    <t>1758691906</t>
  </si>
  <si>
    <t>71</t>
  </si>
  <si>
    <t>722234266</t>
  </si>
  <si>
    <t>Filtr mosazný samočistící G 5/4 PN 16 do 120°C s 2x vnitřním závitem - montáž, dodávka, doprava</t>
  </si>
  <si>
    <t>157066670</t>
  </si>
  <si>
    <t>72</t>
  </si>
  <si>
    <t>72553520R</t>
  </si>
  <si>
    <t>Ventil pojistný DN 20 - montáž, dodávka, doprava</t>
  </si>
  <si>
    <t>1603046388</t>
  </si>
  <si>
    <t>73</t>
  </si>
  <si>
    <t>73429110R</t>
  </si>
  <si>
    <t>Kohout vypouštěcí DN 25 PN 10 do 110°C závitový - montáž, dodávka, doprava</t>
  </si>
  <si>
    <t>-1646262558</t>
  </si>
  <si>
    <t>74</t>
  </si>
  <si>
    <t>722231120</t>
  </si>
  <si>
    <t>Ventil výtokový s přípojkou na hadici G 3/4 - montáž, dodávka, doprava</t>
  </si>
  <si>
    <t>-1932970705</t>
  </si>
  <si>
    <t>75</t>
  </si>
  <si>
    <t>722263251</t>
  </si>
  <si>
    <t>Vodoměr závitový vícevtokový mokroběžný do 100 °C G 1/2 x 105 mm Qn 1,5 m3/s vertikální - montáž, dodávka, doprava</t>
  </si>
  <si>
    <t>-613996151</t>
  </si>
  <si>
    <t>76</t>
  </si>
  <si>
    <t>72226325R</t>
  </si>
  <si>
    <t>Vodoměr závitový vícevtokový mokroběžný SV, G 1/2 x 105 mm Qn 1,5 m3/s vertikální - montáž, dodávka, doprava</t>
  </si>
  <si>
    <t>1537980184</t>
  </si>
  <si>
    <t>77</t>
  </si>
  <si>
    <t>72226300R</t>
  </si>
  <si>
    <t>Vodoměr závitový vícevtokový mokroběžný SV, G 1 x 260 mm Qn 5 m3/s horizontální - montáž, dodávka, doprava</t>
  </si>
  <si>
    <t>1653862137</t>
  </si>
  <si>
    <t>78</t>
  </si>
  <si>
    <t>734421101</t>
  </si>
  <si>
    <t>Tlakoměr - montáž, dodávka, doprava</t>
  </si>
  <si>
    <t>-647738034</t>
  </si>
  <si>
    <t>79</t>
  </si>
  <si>
    <t>722290215</t>
  </si>
  <si>
    <t>Zkouška těsnosti vodovodního potrubí hrdlového nebo přírubového do DN 100</t>
  </si>
  <si>
    <t>-930022295</t>
  </si>
  <si>
    <t>45,0+100,0+75,0+40,0+20,0</t>
  </si>
  <si>
    <t>80</t>
  </si>
  <si>
    <t>722290234</t>
  </si>
  <si>
    <t>Proplach a dezinfekce vodovodního potrubí do DN 80</t>
  </si>
  <si>
    <t>795125179</t>
  </si>
  <si>
    <t>81</t>
  </si>
  <si>
    <t>998722101</t>
  </si>
  <si>
    <t>Přesun hmot tonážní pro vnitřní vodovod v objektech v do 6 m</t>
  </si>
  <si>
    <t>-1325522241</t>
  </si>
  <si>
    <t>724</t>
  </si>
  <si>
    <t>Zdravotechnika - strojní vybavení</t>
  </si>
  <si>
    <t>82</t>
  </si>
  <si>
    <t>724149101</t>
  </si>
  <si>
    <t xml:space="preserve">Montáž čerpadla </t>
  </si>
  <si>
    <t>-715110905</t>
  </si>
  <si>
    <t>83</t>
  </si>
  <si>
    <t>59030300R</t>
  </si>
  <si>
    <t>-465541827</t>
  </si>
  <si>
    <t>84</t>
  </si>
  <si>
    <t>73242120R</t>
  </si>
  <si>
    <t>Čerpadlo teplovodní mokroběžné závitové cirkulační  výtlak do 2,6 m průtok 0,55 m3/h  - montáž, dodávka, doprava</t>
  </si>
  <si>
    <t>-1088751344</t>
  </si>
  <si>
    <t>(např. Wilo-Star-Z 20/4)</t>
  </si>
  <si>
    <t>1,0</t>
  </si>
  <si>
    <t>85</t>
  </si>
  <si>
    <t>73233171R</t>
  </si>
  <si>
    <t>-1510355373</t>
  </si>
  <si>
    <t>86</t>
  </si>
  <si>
    <t>998724101</t>
  </si>
  <si>
    <t>Přesun hmot tonážní pro strojní vybavení v objektech v do 6 m</t>
  </si>
  <si>
    <t>-343853451</t>
  </si>
  <si>
    <t>725</t>
  </si>
  <si>
    <t>Zdravotechnika - zařizovací předměty</t>
  </si>
  <si>
    <t>87</t>
  </si>
  <si>
    <t>72598012R</t>
  </si>
  <si>
    <t>Dvířka instalační 15/30  - montáž, dodávka, doprava</t>
  </si>
  <si>
    <t>-1296679661</t>
  </si>
  <si>
    <t>88</t>
  </si>
  <si>
    <t>725980123</t>
  </si>
  <si>
    <t>Dvířka instalační 30/30  - montáž, dodávka, doprava</t>
  </si>
  <si>
    <t>-1470400509</t>
  </si>
  <si>
    <t>89</t>
  </si>
  <si>
    <t>725211621</t>
  </si>
  <si>
    <t>Umyvadlo keramické připevněné na stěnu šrouby bílé se sloupem na sifon 500 mm vč.zápachové uzávěrky a 2ks rohového ventilu - montáž, dodávka, doprava</t>
  </si>
  <si>
    <t>1765837830</t>
  </si>
  <si>
    <t>90</t>
  </si>
  <si>
    <t>725822611</t>
  </si>
  <si>
    <t>Baterie umyvadlové stojánkové pákové bez výpusti - montáž, dodávka, doprava</t>
  </si>
  <si>
    <t>1633901554</t>
  </si>
  <si>
    <t>91</t>
  </si>
  <si>
    <t>725112022</t>
  </si>
  <si>
    <t>Klozet keramický závěsný na nosné stěny s hlubokým splachováním odpad vodorovný s nádržkou s dvoutlačítkovým splachováním</t>
  </si>
  <si>
    <t>345860127</t>
  </si>
  <si>
    <t>zvýšená výška zavěšení - pro užívaní seniory</t>
  </si>
  <si>
    <t>92</t>
  </si>
  <si>
    <t>725319111</t>
  </si>
  <si>
    <t>Montáž dřezu ostatních typů</t>
  </si>
  <si>
    <t>-1850937279</t>
  </si>
  <si>
    <t>93</t>
  </si>
  <si>
    <t>552311000</t>
  </si>
  <si>
    <t>dřez nerez kruhový vestavný lesklý  D400 (v lince) - dodávka, doprava</t>
  </si>
  <si>
    <t>-576418513</t>
  </si>
  <si>
    <t>94</t>
  </si>
  <si>
    <t>725821325</t>
  </si>
  <si>
    <t>Baterie dřezové stojánkové pákové s otáčivým kulatým ústím a délkou ramínka 240 mm - montáž, dodávka, doprava</t>
  </si>
  <si>
    <t>664971215</t>
  </si>
  <si>
    <t>95</t>
  </si>
  <si>
    <t>725813111</t>
  </si>
  <si>
    <t>Ventil rohový bez připojovací trubičky nebo flexi hadičky G 1/2</t>
  </si>
  <si>
    <t>-1726097485</t>
  </si>
  <si>
    <t xml:space="preserve">pro dřezy </t>
  </si>
  <si>
    <t>6*2</t>
  </si>
  <si>
    <t>96</t>
  </si>
  <si>
    <t>725841311</t>
  </si>
  <si>
    <t>Baterie sprchové nástěnné pákové vč.sprchové sady - montáž, dodávka, doprava</t>
  </si>
  <si>
    <t>-880832715</t>
  </si>
  <si>
    <t>97</t>
  </si>
  <si>
    <t>725331111</t>
  </si>
  <si>
    <t>Výlevka  keramická se sklopnou plastovou mřížkou 425 mm  - montáž, dodávka, doprava</t>
  </si>
  <si>
    <t>-1424057794</t>
  </si>
  <si>
    <t>98</t>
  </si>
  <si>
    <t>725829121</t>
  </si>
  <si>
    <t>Montáž baterie  nástěnné pákové a klasické ostatní typ</t>
  </si>
  <si>
    <t>-1888918992</t>
  </si>
  <si>
    <t>baterie pro výlevku</t>
  </si>
  <si>
    <t>99</t>
  </si>
  <si>
    <t>551431190</t>
  </si>
  <si>
    <t>baterie pro výlevku - dodávka, doprava</t>
  </si>
  <si>
    <t>-2020274231</t>
  </si>
  <si>
    <t>100</t>
  </si>
  <si>
    <t>725291642</t>
  </si>
  <si>
    <t>Doplňky zařízení koupelen a záchodů nerezové sedačky do sprchy</t>
  </si>
  <si>
    <t>990839352</t>
  </si>
  <si>
    <t>101</t>
  </si>
  <si>
    <t>725291641</t>
  </si>
  <si>
    <t xml:space="preserve">Doplňky zařízení koupelen a záchodů nerezové madlo sprchové vodorovné 750 </t>
  </si>
  <si>
    <t>2078780045</t>
  </si>
  <si>
    <t>102</t>
  </si>
  <si>
    <t>72529164R</t>
  </si>
  <si>
    <t>Doplňky zařízení koupelen a záchodů nerezové madlo sprchové svislé</t>
  </si>
  <si>
    <t>-1894237866</t>
  </si>
  <si>
    <t>103</t>
  </si>
  <si>
    <t>998725101</t>
  </si>
  <si>
    <t>Přesun hmot tonážní pro zařizovací předměty v objektech v do 6 m</t>
  </si>
  <si>
    <t>-1729135077</t>
  </si>
  <si>
    <t>726</t>
  </si>
  <si>
    <t>Zdravotechnika - předstěnové instalace</t>
  </si>
  <si>
    <t>104</t>
  </si>
  <si>
    <t>726131041</t>
  </si>
  <si>
    <t>Instalační předstěna - klozet závěsný s ovládáním zepředu dvoutlačítkové do lehkých stěn s kovovou kcí</t>
  </si>
  <si>
    <t>1671873488</t>
  </si>
  <si>
    <t>závěsná výška zvýšená - pro užívání seniory</t>
  </si>
  <si>
    <t>105</t>
  </si>
  <si>
    <t>726131001</t>
  </si>
  <si>
    <t>Instalační předstěna - umyvadlo  se stojánkovou baterií do lehkých stěn s kovovou kcí</t>
  </si>
  <si>
    <t>-1679295484</t>
  </si>
  <si>
    <t>106</t>
  </si>
  <si>
    <t>998726111</t>
  </si>
  <si>
    <t>Přesun hmot tonážní pro instalační prefabrikáty v objektech v do 6 m</t>
  </si>
  <si>
    <t>164247917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</si>
  <si>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</si>
  <si>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</si>
  <si>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</si>
  <si>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</si>
  <si>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</si>
  <si>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</si>
  <si>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</si>
  <si>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</si>
  <si>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</si>
  <si>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</si>
  <si>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</si>
  <si>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</si>
  <si>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</si>
  <si>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</si>
  <si>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</si>
  <si>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</si>
  <si>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</si>
  <si>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</si>
  <si>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</si>
  <si>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</si>
  <si>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</si>
  <si>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</si>
  <si>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</si>
  <si>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</si>
  <si>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</si>
  <si>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</si>
  <si>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</si>
  <si>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</si>
  <si>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</si>
  <si>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</si>
  <si>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</si>
  <si>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</si>
  <si>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</si>
  <si>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</si>
  <si>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</si>
  <si>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</si>
  <si>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</si>
  <si>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</si>
  <si>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</si>
  <si>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</si>
  <si>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</si>
  <si>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</si>
  <si>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</si>
  <si>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</si>
  <si>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</si>
  <si>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</si>
  <si>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</si>
  <si>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</si>
  <si>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</si>
  <si>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</si>
  <si>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</si>
  <si>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</si>
  <si>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</si>
  <si>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</si>
  <si>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</si>
  <si>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</si>
  <si>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</si>
  <si>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</si>
  <si>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</si>
  <si>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</si>
  <si>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</si>
  <si>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</si>
  <si>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</si>
  <si>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</si>
  <si>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</si>
  <si>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</si>
  <si>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</si>
  <si>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</si>
  <si>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</si>
  <si>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</si>
  <si>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</si>
  <si>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</si>
  <si>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</si>
  <si>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</si>
  <si>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</si>
  <si>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</si>
  <si>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</si>
  <si>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</si>
  <si>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</si>
  <si>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</si>
  <si>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</si>
  <si>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</si>
  <si>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</si>
  <si>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</si>
  <si>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</si>
  <si>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</si>
  <si>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</si>
  <si>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</si>
  <si>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</si>
  <si>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</si>
  <si>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</si>
  <si>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</si>
  <si>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</si>
  <si>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</si>
  <si>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</si>
  <si>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</si>
  <si>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</si>
  <si>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</si>
  <si>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</si>
  <si>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</si>
  <si>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</si>
  <si>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</si>
  <si>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</si>
  <si>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</si>
  <si>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</si>
  <si>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</si>
  <si>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</si>
  <si>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</si>
  <si>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</si>
  <si>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</si>
  <si>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</si>
  <si>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</si>
  <si>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</si>
  <si>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</si>
  <si>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</si>
  <si>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</si>
  <si>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</si>
  <si>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</si>
  <si>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</si>
  <si>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</si>
  <si>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</si>
  <si>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</si>
  <si>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</si>
  <si>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</si>
  <si>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</si>
  <si>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</si>
  <si>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</si>
  <si>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</si>
  <si>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</si>
  <si>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</si>
  <si>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</si>
  <si>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</si>
  <si>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</si>
  <si>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</si>
  <si>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</si>
  <si>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</si>
  <si>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</si>
  <si>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</si>
  <si>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</si>
  <si>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</si>
  <si>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</si>
  <si>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</si>
  <si>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</si>
  <si>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</si>
  <si>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</si>
  <si>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</si>
  <si>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</si>
  <si>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</si>
  <si>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</si>
  <si>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</si>
  <si>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</si>
  <si>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</si>
  <si>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</si>
  <si>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</si>
  <si>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</si>
  <si>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</si>
  <si>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</si>
  <si>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</si>
  <si>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</si>
  <si>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</si>
  <si>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</si>
  <si>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</si>
  <si>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</si>
  <si>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</si>
  <si>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</si>
  <si>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</si>
  <si>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</si>
  <si>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</si>
  <si>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</si>
  <si>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</si>
  <si>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</si>
  <si>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</si>
  <si>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</si>
  <si>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</si>
  <si>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</si>
  <si>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</si>
  <si>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</si>
  <si>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</si>
  <si>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</si>
  <si>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</si>
  <si>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</si>
  <si>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</si>
  <si>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</si>
  <si>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</si>
  <si>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</si>
  <si>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</si>
  <si>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</si>
  <si>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</si>
  <si>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</si>
  <si>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</si>
  <si>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Provední prostupu (vybourání) stávajícími základy včetně zajištění a montáže + dodání chráničky PP (korugované porubí) DN 150</t>
  </si>
  <si>
    <t>Potrubí vodovodní plastové PP-RCT  DN 20  vč.tvarovek - montáž, dodávka, doprava</t>
  </si>
  <si>
    <t>Potrubí vodovodní plastové PP-RCT  DN 32  vč.tvarovek - montáž, dodávka, doprava</t>
  </si>
  <si>
    <t>Potrubí vodovodní plastové PP-RCT  DN 25  vč.tvarovek - montáž, dodávka, doprava</t>
  </si>
  <si>
    <t>čerpadlo kondenzátu Napájení 230 V,Příkon 16 W,Kapacita 12 l/h,23 dB v 1 m, Max. vytlak 10 m  - dodávka, doprava</t>
  </si>
  <si>
    <t>Nádoba tlaková expanzní pro pitnou vodu závitové připojení REFIX DD 12/10 + flowjet pr.armatura + uchycovací zařízení   - montáž, dodávka, doprava</t>
  </si>
  <si>
    <t>Pozn.: Dodavatelé jsou povinni vyplnit všechna žlutě podbarvené pole!</t>
  </si>
  <si>
    <t>Zadavatel u specfikovaných položek výslovně připouští i jiné, kvalitativně a technicky obdobné řešení.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</si>
</sst>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1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F000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5" fillId="0" borderId="0" applyNumberFormat="0" applyFill="0" applyBorder="0" applyAlignment="0" applyProtection="0"/>
    <xf numFmtId="0" fontId="40" fillId="0" borderId="0" applyAlignment="0">
      <alignment vertical="top" wrapText="1"/>
      <protection locked="0"/>
    </xf>
  </cellStyleXfs>
  <cellXfs count="37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0" fillId="2" borderId="0" xfId="0" applyFill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5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7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8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22" xfId="0" applyNumberFormat="1" applyFont="1" applyBorder="1" applyAlignment="1">
      <alignment vertical="center"/>
    </xf>
    <xf numFmtId="4" fontId="26" fillId="0" borderId="23" xfId="0" applyNumberFormat="1" applyFont="1" applyBorder="1" applyAlignment="1">
      <alignment vertical="center"/>
    </xf>
    <xf numFmtId="166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8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5" xfId="0" applyNumberFormat="1" applyFont="1" applyBorder="1" applyAlignment="1"/>
    <xf numFmtId="166" fontId="29" fillId="0" borderId="16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7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34" fillId="0" borderId="27" xfId="0" applyFont="1" applyBorder="1" applyAlignment="1" applyProtection="1">
      <alignment horizontal="center" vertical="center"/>
      <protection locked="0"/>
    </xf>
    <xf numFmtId="49" fontId="34" fillId="0" borderId="27" xfId="0" applyNumberFormat="1" applyFont="1" applyBorder="1" applyAlignment="1" applyProtection="1">
      <alignment horizontal="left" vertical="center" wrapText="1"/>
      <protection locked="0"/>
    </xf>
    <xf numFmtId="0" fontId="34" fillId="0" borderId="27" xfId="0" applyFont="1" applyBorder="1" applyAlignment="1" applyProtection="1">
      <alignment horizontal="left" vertical="center" wrapText="1"/>
      <protection locked="0"/>
    </xf>
    <xf numFmtId="0" fontId="34" fillId="0" borderId="27" xfId="0" applyFont="1" applyBorder="1" applyAlignment="1" applyProtection="1">
      <alignment horizontal="center" vertical="center" wrapText="1"/>
      <protection locked="0"/>
    </xf>
    <xf numFmtId="167" fontId="34" fillId="0" borderId="27" xfId="0" applyNumberFormat="1" applyFont="1" applyBorder="1" applyAlignment="1" applyProtection="1">
      <alignment vertical="center"/>
      <protection locked="0"/>
    </xf>
    <xf numFmtId="4" fontId="34" fillId="0" borderId="27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4" fillId="4" borderId="27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167" fontId="11" fillId="0" borderId="0" xfId="0" applyNumberFormat="1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35" fillId="2" borderId="0" xfId="1" applyFill="1"/>
    <xf numFmtId="0" fontId="36" fillId="0" borderId="0" xfId="1" applyFont="1" applyAlignment="1">
      <alignment horizontal="center" vertical="center"/>
    </xf>
    <xf numFmtId="0" fontId="37" fillId="2" borderId="0" xfId="0" applyFont="1" applyFill="1" applyAlignment="1">
      <alignment horizontal="left" vertical="center"/>
    </xf>
    <xf numFmtId="0" fontId="38" fillId="2" borderId="0" xfId="0" applyFont="1" applyFill="1" applyAlignment="1">
      <alignment vertical="center"/>
    </xf>
    <xf numFmtId="0" fontId="39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38" fillId="2" borderId="0" xfId="0" applyFont="1" applyFill="1" applyAlignment="1" applyProtection="1">
      <alignment vertical="center"/>
    </xf>
    <xf numFmtId="0" fontId="37" fillId="2" borderId="0" xfId="0" applyFont="1" applyFill="1" applyAlignment="1" applyProtection="1">
      <alignment horizontal="left" vertical="center"/>
    </xf>
    <xf numFmtId="0" fontId="39" fillId="2" borderId="0" xfId="1" applyFont="1" applyFill="1" applyAlignment="1" applyProtection="1">
      <alignment vertical="center"/>
    </xf>
    <xf numFmtId="0" fontId="38" fillId="2" borderId="0" xfId="0" applyFont="1" applyFill="1" applyAlignment="1" applyProtection="1">
      <alignment vertical="center"/>
      <protection locked="0"/>
    </xf>
    <xf numFmtId="0" fontId="40" fillId="0" borderId="0" xfId="2" applyAlignment="1">
      <alignment vertical="top"/>
      <protection locked="0"/>
    </xf>
    <xf numFmtId="0" fontId="41" fillId="0" borderId="28" xfId="2" applyFont="1" applyBorder="1" applyAlignment="1">
      <alignment vertical="center" wrapText="1"/>
      <protection locked="0"/>
    </xf>
    <xf numFmtId="0" fontId="41" fillId="0" borderId="29" xfId="2" applyFont="1" applyBorder="1" applyAlignment="1">
      <alignment vertical="center" wrapText="1"/>
      <protection locked="0"/>
    </xf>
    <xf numFmtId="0" fontId="41" fillId="0" borderId="30" xfId="2" applyFont="1" applyBorder="1" applyAlignment="1">
      <alignment vertical="center" wrapText="1"/>
      <protection locked="0"/>
    </xf>
    <xf numFmtId="0" fontId="41" fillId="0" borderId="31" xfId="2" applyFont="1" applyBorder="1" applyAlignment="1">
      <alignment horizontal="center" vertical="center" wrapText="1"/>
      <protection locked="0"/>
    </xf>
    <xf numFmtId="0" fontId="41" fillId="0" borderId="32" xfId="2" applyFont="1" applyBorder="1" applyAlignment="1">
      <alignment horizontal="center" vertical="center" wrapText="1"/>
      <protection locked="0"/>
    </xf>
    <xf numFmtId="0" fontId="40" fillId="0" borderId="0" xfId="2" applyAlignment="1">
      <alignment horizontal="center" vertical="center"/>
      <protection locked="0"/>
    </xf>
    <xf numFmtId="0" fontId="41" fillId="0" borderId="31" xfId="2" applyFont="1" applyBorder="1" applyAlignment="1">
      <alignment vertical="center" wrapText="1"/>
      <protection locked="0"/>
    </xf>
    <xf numFmtId="0" fontId="41" fillId="0" borderId="32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4" fillId="0" borderId="31" xfId="2" applyFont="1" applyBorder="1" applyAlignment="1">
      <alignment vertical="center" wrapText="1"/>
      <protection locked="0"/>
    </xf>
    <xf numFmtId="0" fontId="44" fillId="0" borderId="0" xfId="2" applyFont="1" applyBorder="1" applyAlignment="1">
      <alignment horizontal="left" vertical="center" wrapText="1"/>
      <protection locked="0"/>
    </xf>
    <xf numFmtId="0" fontId="44" fillId="0" borderId="0" xfId="2" applyFont="1" applyBorder="1" applyAlignment="1">
      <alignment vertical="center" wrapText="1"/>
      <protection locked="0"/>
    </xf>
    <xf numFmtId="0" fontId="44" fillId="0" borderId="0" xfId="2" applyFont="1" applyBorder="1" applyAlignment="1">
      <alignment vertical="center"/>
      <protection locked="0"/>
    </xf>
    <xf numFmtId="0" fontId="44" fillId="0" borderId="0" xfId="2" applyFont="1" applyBorder="1" applyAlignment="1">
      <alignment horizontal="left" vertical="center"/>
      <protection locked="0"/>
    </xf>
    <xf numFmtId="49" fontId="44" fillId="0" borderId="0" xfId="2" applyNumberFormat="1" applyFont="1" applyBorder="1" applyAlignment="1">
      <alignment vertical="center" wrapText="1"/>
      <protection locked="0"/>
    </xf>
    <xf numFmtId="0" fontId="41" fillId="0" borderId="34" xfId="2" applyFont="1" applyBorder="1" applyAlignment="1">
      <alignment vertical="center" wrapText="1"/>
      <protection locked="0"/>
    </xf>
    <xf numFmtId="0" fontId="47" fillId="0" borderId="33" xfId="2" applyFont="1" applyBorder="1" applyAlignment="1">
      <alignment vertical="center" wrapText="1"/>
      <protection locked="0"/>
    </xf>
    <xf numFmtId="0" fontId="41" fillId="0" borderId="35" xfId="2" applyFont="1" applyBorder="1" applyAlignment="1">
      <alignment vertical="center" wrapText="1"/>
      <protection locked="0"/>
    </xf>
    <xf numFmtId="0" fontId="41" fillId="0" borderId="0" xfId="2" applyFont="1" applyBorder="1" applyAlignment="1">
      <alignment vertical="top"/>
      <protection locked="0"/>
    </xf>
    <xf numFmtId="0" fontId="41" fillId="0" borderId="0" xfId="2" applyFont="1" applyAlignment="1">
      <alignment vertical="top"/>
      <protection locked="0"/>
    </xf>
    <xf numFmtId="0" fontId="41" fillId="0" borderId="28" xfId="2" applyFont="1" applyBorder="1" applyAlignment="1">
      <alignment horizontal="left" vertical="center"/>
      <protection locked="0"/>
    </xf>
    <xf numFmtId="0" fontId="41" fillId="0" borderId="29" xfId="2" applyFont="1" applyBorder="1" applyAlignment="1">
      <alignment horizontal="left" vertical="center"/>
      <protection locked="0"/>
    </xf>
    <xf numFmtId="0" fontId="41" fillId="0" borderId="30" xfId="2" applyFont="1" applyBorder="1" applyAlignment="1">
      <alignment horizontal="left" vertical="center"/>
      <protection locked="0"/>
    </xf>
    <xf numFmtId="0" fontId="41" fillId="0" borderId="31" xfId="2" applyFont="1" applyBorder="1" applyAlignment="1">
      <alignment horizontal="left" vertical="center"/>
      <protection locked="0"/>
    </xf>
    <xf numFmtId="0" fontId="41" fillId="0" borderId="32" xfId="2" applyFont="1" applyBorder="1" applyAlignment="1">
      <alignment horizontal="left"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0" fontId="48" fillId="0" borderId="0" xfId="2" applyFont="1" applyAlignment="1">
      <alignment horizontal="left" vertical="center"/>
      <protection locked="0"/>
    </xf>
    <xf numFmtId="0" fontId="43" fillId="0" borderId="33" xfId="2" applyFont="1" applyBorder="1" applyAlignment="1">
      <alignment horizontal="left" vertical="center"/>
      <protection locked="0"/>
    </xf>
    <xf numFmtId="0" fontId="43" fillId="0" borderId="33" xfId="2" applyFont="1" applyBorder="1" applyAlignment="1">
      <alignment horizontal="center" vertical="center"/>
      <protection locked="0"/>
    </xf>
    <xf numFmtId="0" fontId="48" fillId="0" borderId="33" xfId="2" applyFont="1" applyBorder="1" applyAlignment="1">
      <alignment horizontal="left" vertical="center"/>
      <protection locked="0"/>
    </xf>
    <xf numFmtId="0" fontId="46" fillId="0" borderId="0" xfId="2" applyFont="1" applyBorder="1" applyAlignment="1">
      <alignment horizontal="left" vertical="center"/>
      <protection locked="0"/>
    </xf>
    <xf numFmtId="0" fontId="44" fillId="0" borderId="0" xfId="2" applyFont="1" applyAlignment="1">
      <alignment horizontal="left" vertical="center"/>
      <protection locked="0"/>
    </xf>
    <xf numFmtId="0" fontId="44" fillId="0" borderId="0" xfId="2" applyFont="1" applyBorder="1" applyAlignment="1">
      <alignment horizontal="center" vertical="center"/>
      <protection locked="0"/>
    </xf>
    <xf numFmtId="0" fontId="44" fillId="0" borderId="31" xfId="2" applyFont="1" applyBorder="1" applyAlignment="1">
      <alignment horizontal="left" vertical="center"/>
      <protection locked="0"/>
    </xf>
    <xf numFmtId="0" fontId="44" fillId="0" borderId="0" xfId="2" applyFont="1" applyFill="1" applyBorder="1" applyAlignment="1">
      <alignment horizontal="left" vertical="center"/>
      <protection locked="0"/>
    </xf>
    <xf numFmtId="0" fontId="44" fillId="0" borderId="0" xfId="2" applyFont="1" applyFill="1" applyBorder="1" applyAlignment="1">
      <alignment horizontal="center" vertical="center"/>
      <protection locked="0"/>
    </xf>
    <xf numFmtId="0" fontId="41" fillId="0" borderId="34" xfId="2" applyFont="1" applyBorder="1" applyAlignment="1">
      <alignment horizontal="left" vertical="center"/>
      <protection locked="0"/>
    </xf>
    <xf numFmtId="0" fontId="47" fillId="0" borderId="33" xfId="2" applyFont="1" applyBorder="1" applyAlignment="1">
      <alignment horizontal="left" vertical="center"/>
      <protection locked="0"/>
    </xf>
    <xf numFmtId="0" fontId="41" fillId="0" borderId="35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left" vertical="center"/>
      <protection locked="0"/>
    </xf>
    <xf numFmtId="0" fontId="47" fillId="0" borderId="0" xfId="2" applyFont="1" applyBorder="1" applyAlignment="1">
      <alignment horizontal="left" vertical="center"/>
      <protection locked="0"/>
    </xf>
    <xf numFmtId="0" fontId="48" fillId="0" borderId="0" xfId="2" applyFont="1" applyBorder="1" applyAlignment="1">
      <alignment horizontal="left" vertical="center"/>
      <protection locked="0"/>
    </xf>
    <xf numFmtId="0" fontId="44" fillId="0" borderId="33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left" vertical="center" wrapText="1"/>
      <protection locked="0"/>
    </xf>
    <xf numFmtId="0" fontId="44" fillId="0" borderId="0" xfId="2" applyFont="1" applyBorder="1" applyAlignment="1">
      <alignment horizontal="center" vertical="center" wrapText="1"/>
      <protection locked="0"/>
    </xf>
    <xf numFmtId="0" fontId="41" fillId="0" borderId="28" xfId="2" applyFont="1" applyBorder="1" applyAlignment="1">
      <alignment horizontal="left" vertical="center" wrapText="1"/>
      <protection locked="0"/>
    </xf>
    <xf numFmtId="0" fontId="41" fillId="0" borderId="29" xfId="2" applyFont="1" applyBorder="1" applyAlignment="1">
      <alignment horizontal="left" vertical="center" wrapText="1"/>
      <protection locked="0"/>
    </xf>
    <xf numFmtId="0" fontId="41" fillId="0" borderId="30" xfId="2" applyFont="1" applyBorder="1" applyAlignment="1">
      <alignment horizontal="left" vertical="center" wrapText="1"/>
      <protection locked="0"/>
    </xf>
    <xf numFmtId="0" fontId="41" fillId="0" borderId="31" xfId="2" applyFont="1" applyBorder="1" applyAlignment="1">
      <alignment horizontal="left" vertical="center" wrapText="1"/>
      <protection locked="0"/>
    </xf>
    <xf numFmtId="0" fontId="41" fillId="0" borderId="32" xfId="2" applyFont="1" applyBorder="1" applyAlignment="1">
      <alignment horizontal="left" vertical="center" wrapText="1"/>
      <protection locked="0"/>
    </xf>
    <xf numFmtId="0" fontId="48" fillId="0" borderId="31" xfId="2" applyFont="1" applyBorder="1" applyAlignment="1">
      <alignment horizontal="left" vertical="center" wrapText="1"/>
      <protection locked="0"/>
    </xf>
    <xf numFmtId="0" fontId="48" fillId="0" borderId="32" xfId="2" applyFont="1" applyBorder="1" applyAlignment="1">
      <alignment horizontal="left" vertical="center" wrapText="1"/>
      <protection locked="0"/>
    </xf>
    <xf numFmtId="0" fontId="44" fillId="0" borderId="31" xfId="2" applyFont="1" applyBorder="1" applyAlignment="1">
      <alignment horizontal="left" vertical="center" wrapText="1"/>
      <protection locked="0"/>
    </xf>
    <xf numFmtId="0" fontId="44" fillId="0" borderId="32" xfId="2" applyFont="1" applyBorder="1" applyAlignment="1">
      <alignment horizontal="left" vertical="center" wrapText="1"/>
      <protection locked="0"/>
    </xf>
    <xf numFmtId="0" fontId="44" fillId="0" borderId="32" xfId="2" applyFont="1" applyBorder="1" applyAlignment="1">
      <alignment horizontal="left" vertical="center"/>
      <protection locked="0"/>
    </xf>
    <xf numFmtId="0" fontId="44" fillId="0" borderId="34" xfId="2" applyFont="1" applyBorder="1" applyAlignment="1">
      <alignment horizontal="left" vertical="center" wrapText="1"/>
      <protection locked="0"/>
    </xf>
    <xf numFmtId="0" fontId="44" fillId="0" borderId="33" xfId="2" applyFont="1" applyBorder="1" applyAlignment="1">
      <alignment horizontal="left" vertical="center" wrapText="1"/>
      <protection locked="0"/>
    </xf>
    <xf numFmtId="0" fontId="44" fillId="0" borderId="35" xfId="2" applyFont="1" applyBorder="1" applyAlignment="1">
      <alignment horizontal="left" vertical="center" wrapText="1"/>
      <protection locked="0"/>
    </xf>
    <xf numFmtId="0" fontId="44" fillId="0" borderId="0" xfId="2" applyFont="1" applyBorder="1" applyAlignment="1">
      <alignment horizontal="left" vertical="top"/>
      <protection locked="0"/>
    </xf>
    <xf numFmtId="0" fontId="44" fillId="0" borderId="0" xfId="2" applyFont="1" applyBorder="1" applyAlignment="1">
      <alignment horizontal="center" vertical="top"/>
      <protection locked="0"/>
    </xf>
    <xf numFmtId="0" fontId="44" fillId="0" borderId="34" xfId="2" applyFont="1" applyBorder="1" applyAlignment="1">
      <alignment horizontal="left" vertical="center"/>
      <protection locked="0"/>
    </xf>
    <xf numFmtId="0" fontId="44" fillId="0" borderId="35" xfId="2" applyFont="1" applyBorder="1" applyAlignment="1">
      <alignment horizontal="left" vertical="center"/>
      <protection locked="0"/>
    </xf>
    <xf numFmtId="0" fontId="48" fillId="0" borderId="0" xfId="2" applyFont="1" applyAlignment="1">
      <alignment vertical="center"/>
      <protection locked="0"/>
    </xf>
    <xf numFmtId="0" fontId="43" fillId="0" borderId="0" xfId="2" applyFont="1" applyBorder="1" applyAlignment="1">
      <alignment vertical="center"/>
      <protection locked="0"/>
    </xf>
    <xf numFmtId="0" fontId="48" fillId="0" borderId="33" xfId="2" applyFont="1" applyBorder="1" applyAlignment="1">
      <alignment vertical="center"/>
      <protection locked="0"/>
    </xf>
    <xf numFmtId="0" fontId="43" fillId="0" borderId="33" xfId="2" applyFont="1" applyBorder="1" applyAlignment="1">
      <alignment vertical="center"/>
      <protection locked="0"/>
    </xf>
    <xf numFmtId="0" fontId="40" fillId="0" borderId="0" xfId="2" applyBorder="1" applyAlignment="1">
      <alignment vertical="top"/>
      <protection locked="0"/>
    </xf>
    <xf numFmtId="49" fontId="44" fillId="0" borderId="0" xfId="2" applyNumberFormat="1" applyFont="1" applyBorder="1" applyAlignment="1">
      <alignment horizontal="left" vertical="center"/>
      <protection locked="0"/>
    </xf>
    <xf numFmtId="0" fontId="40" fillId="0" borderId="33" xfId="2" applyBorder="1" applyAlignment="1">
      <alignment vertical="top"/>
      <protection locked="0"/>
    </xf>
    <xf numFmtId="0" fontId="43" fillId="0" borderId="33" xfId="2" applyFont="1" applyBorder="1" applyAlignment="1">
      <alignment horizontal="left"/>
      <protection locked="0"/>
    </xf>
    <xf numFmtId="0" fontId="48" fillId="0" borderId="33" xfId="2" applyFont="1" applyBorder="1" applyAlignment="1">
      <protection locked="0"/>
    </xf>
    <xf numFmtId="0" fontId="41" fillId="0" borderId="31" xfId="2" applyFont="1" applyBorder="1" applyAlignment="1">
      <alignment vertical="top"/>
      <protection locked="0"/>
    </xf>
    <xf numFmtId="0" fontId="41" fillId="0" borderId="32" xfId="2" applyFont="1" applyBorder="1" applyAlignment="1">
      <alignment vertical="top"/>
      <protection locked="0"/>
    </xf>
    <xf numFmtId="0" fontId="41" fillId="0" borderId="0" xfId="2" applyFont="1" applyBorder="1" applyAlignment="1">
      <alignment horizontal="center" vertical="center"/>
      <protection locked="0"/>
    </xf>
    <xf numFmtId="0" fontId="41" fillId="0" borderId="0" xfId="2" applyFont="1" applyBorder="1" applyAlignment="1">
      <alignment horizontal="left" vertical="top"/>
      <protection locked="0"/>
    </xf>
    <xf numFmtId="0" fontId="41" fillId="0" borderId="34" xfId="2" applyFont="1" applyBorder="1" applyAlignment="1">
      <alignment vertical="top"/>
      <protection locked="0"/>
    </xf>
    <xf numFmtId="0" fontId="41" fillId="0" borderId="33" xfId="2" applyFont="1" applyBorder="1" applyAlignment="1">
      <alignment vertical="top"/>
      <protection locked="0"/>
    </xf>
    <xf numFmtId="0" fontId="41" fillId="0" borderId="35" xfId="2" applyFont="1" applyBorder="1" applyAlignment="1">
      <alignment vertical="top"/>
      <protection locked="0"/>
    </xf>
    <xf numFmtId="0" fontId="0" fillId="0" borderId="0" xfId="0"/>
    <xf numFmtId="4" fontId="0" fillId="7" borderId="27" xfId="0" applyNumberFormat="1" applyFont="1" applyFill="1" applyBorder="1" applyAlignment="1" applyProtection="1">
      <alignment vertical="center"/>
      <protection locked="0"/>
    </xf>
    <xf numFmtId="4" fontId="34" fillId="7" borderId="27" xfId="0" applyNumberFormat="1" applyFont="1" applyFill="1" applyBorder="1" applyAlignment="1" applyProtection="1">
      <alignment vertical="center"/>
      <protection locked="0"/>
    </xf>
    <xf numFmtId="0" fontId="9" fillId="8" borderId="0" xfId="0" applyFont="1" applyFill="1" applyAlignment="1" applyProtection="1">
      <alignment vertical="center"/>
      <protection locked="0"/>
    </xf>
    <xf numFmtId="4" fontId="17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3" fillId="3" borderId="0" xfId="0" applyFont="1" applyFill="1" applyAlignment="1">
      <alignment horizontal="center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0" fontId="16" fillId="0" borderId="0" xfId="0" applyFont="1" applyAlignment="1">
      <alignment horizontal="left" vertical="center" wrapText="1"/>
    </xf>
    <xf numFmtId="0" fontId="39" fillId="2" borderId="0" xfId="1" applyFont="1" applyFill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44" fillId="0" borderId="0" xfId="2" applyFont="1" applyBorder="1" applyAlignment="1">
      <alignment horizontal="left" vertical="center" wrapText="1"/>
      <protection locked="0"/>
    </xf>
    <xf numFmtId="0" fontId="42" fillId="0" borderId="0" xfId="2" applyFont="1" applyBorder="1" applyAlignment="1">
      <alignment horizontal="center" vertical="center" wrapText="1"/>
      <protection locked="0"/>
    </xf>
    <xf numFmtId="0" fontId="43" fillId="0" borderId="33" xfId="2" applyFont="1" applyBorder="1" applyAlignment="1">
      <alignment horizontal="left" wrapText="1"/>
      <protection locked="0"/>
    </xf>
    <xf numFmtId="0" fontId="42" fillId="0" borderId="0" xfId="2" applyFont="1" applyBorder="1" applyAlignment="1">
      <alignment horizontal="center" vertical="center"/>
      <protection locked="0"/>
    </xf>
    <xf numFmtId="49" fontId="44" fillId="0" borderId="0" xfId="2" applyNumberFormat="1" applyFont="1" applyBorder="1" applyAlignment="1">
      <alignment horizontal="left" vertical="center" wrapText="1"/>
      <protection locked="0"/>
    </xf>
    <xf numFmtId="0" fontId="44" fillId="0" borderId="0" xfId="2" applyFont="1" applyBorder="1" applyAlignment="1">
      <alignment horizontal="left" vertical="top"/>
      <protection locked="0"/>
    </xf>
    <xf numFmtId="0" fontId="43" fillId="0" borderId="33" xfId="2" applyFont="1" applyBorder="1" applyAlignment="1">
      <alignment horizontal="left"/>
      <protection locked="0"/>
    </xf>
    <xf numFmtId="0" fontId="44" fillId="0" borderId="0" xfId="2" applyFont="1" applyBorder="1" applyAlignment="1">
      <alignment horizontal="left" vertical="center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3F142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16B3D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58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233" t="s">
        <v>0</v>
      </c>
      <c r="B1" s="234"/>
      <c r="C1" s="234"/>
      <c r="D1" s="235" t="s">
        <v>1</v>
      </c>
      <c r="E1" s="234"/>
      <c r="F1" s="234"/>
      <c r="G1" s="234"/>
      <c r="H1" s="234"/>
      <c r="I1" s="234"/>
      <c r="J1" s="234"/>
      <c r="K1" s="236" t="s">
        <v>671</v>
      </c>
      <c r="L1" s="236"/>
      <c r="M1" s="236"/>
      <c r="N1" s="236"/>
      <c r="O1" s="236"/>
      <c r="P1" s="236"/>
      <c r="Q1" s="236"/>
      <c r="R1" s="236"/>
      <c r="S1" s="236"/>
      <c r="T1" s="234"/>
      <c r="U1" s="234"/>
      <c r="V1" s="234"/>
      <c r="W1" s="236" t="s">
        <v>672</v>
      </c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28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5" t="s">
        <v>2</v>
      </c>
      <c r="BB1" s="15" t="s">
        <v>3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7" t="s">
        <v>4</v>
      </c>
      <c r="BU1" s="17" t="s">
        <v>4</v>
      </c>
      <c r="BV1" s="17" t="s">
        <v>5</v>
      </c>
    </row>
    <row r="2" spans="1:74" ht="36.950000000000003" customHeight="1" x14ac:dyDescent="0.3">
      <c r="AR2" s="341" t="s">
        <v>6</v>
      </c>
      <c r="AS2" s="325"/>
      <c r="AT2" s="325"/>
      <c r="AU2" s="325"/>
      <c r="AV2" s="325"/>
      <c r="AW2" s="325"/>
      <c r="AX2" s="325"/>
      <c r="AY2" s="325"/>
      <c r="AZ2" s="325"/>
      <c r="BA2" s="325"/>
      <c r="BB2" s="325"/>
      <c r="BC2" s="325"/>
      <c r="BD2" s="325"/>
      <c r="BE2" s="325"/>
      <c r="BS2" s="18" t="s">
        <v>7</v>
      </c>
      <c r="BT2" s="18" t="s">
        <v>8</v>
      </c>
    </row>
    <row r="3" spans="1:74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7</v>
      </c>
      <c r="BT3" s="18" t="s">
        <v>9</v>
      </c>
    </row>
    <row r="4" spans="1:74" ht="36.950000000000003" customHeight="1" x14ac:dyDescent="0.3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5"/>
      <c r="AS4" s="26" t="s">
        <v>11</v>
      </c>
      <c r="BE4" s="27" t="s">
        <v>12</v>
      </c>
      <c r="BS4" s="18" t="s">
        <v>13</v>
      </c>
    </row>
    <row r="5" spans="1:74" ht="14.45" customHeight="1" x14ac:dyDescent="0.3">
      <c r="B5" s="22"/>
      <c r="C5" s="23"/>
      <c r="D5" s="28" t="s">
        <v>14</v>
      </c>
      <c r="E5" s="23"/>
      <c r="F5" s="23"/>
      <c r="G5" s="23"/>
      <c r="H5" s="23"/>
      <c r="I5" s="23"/>
      <c r="J5" s="23"/>
      <c r="K5" s="328" t="s">
        <v>15</v>
      </c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  <c r="AL5" s="329"/>
      <c r="AM5" s="329"/>
      <c r="AN5" s="329"/>
      <c r="AO5" s="329"/>
      <c r="AP5" s="23"/>
      <c r="AQ5" s="25"/>
      <c r="BE5" s="324" t="s">
        <v>16</v>
      </c>
      <c r="BS5" s="18" t="s">
        <v>7</v>
      </c>
    </row>
    <row r="6" spans="1:74" ht="36.950000000000003" customHeight="1" x14ac:dyDescent="0.3">
      <c r="B6" s="22"/>
      <c r="C6" s="23"/>
      <c r="D6" s="30" t="s">
        <v>17</v>
      </c>
      <c r="E6" s="23"/>
      <c r="F6" s="23"/>
      <c r="G6" s="23"/>
      <c r="H6" s="23"/>
      <c r="I6" s="23"/>
      <c r="J6" s="23"/>
      <c r="K6" s="330" t="s">
        <v>18</v>
      </c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29"/>
      <c r="AL6" s="329"/>
      <c r="AM6" s="329"/>
      <c r="AN6" s="329"/>
      <c r="AO6" s="329"/>
      <c r="AP6" s="23"/>
      <c r="AQ6" s="25"/>
      <c r="BE6" s="325"/>
      <c r="BS6" s="18" t="s">
        <v>19</v>
      </c>
    </row>
    <row r="7" spans="1:74" ht="14.45" customHeight="1" x14ac:dyDescent="0.3">
      <c r="B7" s="22"/>
      <c r="C7" s="23"/>
      <c r="D7" s="31" t="s">
        <v>20</v>
      </c>
      <c r="E7" s="23"/>
      <c r="F7" s="23"/>
      <c r="G7" s="23"/>
      <c r="H7" s="23"/>
      <c r="I7" s="23"/>
      <c r="J7" s="23"/>
      <c r="K7" s="29" t="s">
        <v>21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1" t="s">
        <v>22</v>
      </c>
      <c r="AL7" s="23"/>
      <c r="AM7" s="23"/>
      <c r="AN7" s="29" t="s">
        <v>3</v>
      </c>
      <c r="AO7" s="23"/>
      <c r="AP7" s="23"/>
      <c r="AQ7" s="25"/>
      <c r="BE7" s="325"/>
      <c r="BS7" s="18" t="s">
        <v>23</v>
      </c>
    </row>
    <row r="8" spans="1:74" ht="14.45" customHeight="1" x14ac:dyDescent="0.3">
      <c r="B8" s="22"/>
      <c r="C8" s="23"/>
      <c r="D8" s="31" t="s">
        <v>24</v>
      </c>
      <c r="E8" s="23"/>
      <c r="F8" s="23"/>
      <c r="G8" s="23"/>
      <c r="H8" s="23"/>
      <c r="I8" s="23"/>
      <c r="J8" s="23"/>
      <c r="K8" s="29" t="s">
        <v>25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1" t="s">
        <v>26</v>
      </c>
      <c r="AL8" s="23"/>
      <c r="AM8" s="23"/>
      <c r="AN8" s="32" t="s">
        <v>27</v>
      </c>
      <c r="AO8" s="23"/>
      <c r="AP8" s="23"/>
      <c r="AQ8" s="25"/>
      <c r="BE8" s="325"/>
      <c r="BS8" s="18" t="s">
        <v>23</v>
      </c>
    </row>
    <row r="9" spans="1:74" ht="14.45" customHeight="1" x14ac:dyDescent="0.3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5"/>
      <c r="BE9" s="325"/>
      <c r="BS9" s="18" t="s">
        <v>23</v>
      </c>
    </row>
    <row r="10" spans="1:74" ht="14.45" customHeight="1" x14ac:dyDescent="0.3">
      <c r="B10" s="22"/>
      <c r="C10" s="23"/>
      <c r="D10" s="31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1" t="s">
        <v>29</v>
      </c>
      <c r="AL10" s="23"/>
      <c r="AM10" s="23"/>
      <c r="AN10" s="29" t="s">
        <v>3</v>
      </c>
      <c r="AO10" s="23"/>
      <c r="AP10" s="23"/>
      <c r="AQ10" s="25"/>
      <c r="BE10" s="325"/>
      <c r="BS10" s="18" t="s">
        <v>19</v>
      </c>
    </row>
    <row r="11" spans="1:74" ht="18.399999999999999" customHeight="1" x14ac:dyDescent="0.3">
      <c r="B11" s="22"/>
      <c r="C11" s="23"/>
      <c r="D11" s="23"/>
      <c r="E11" s="29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1" t="s">
        <v>31</v>
      </c>
      <c r="AL11" s="23"/>
      <c r="AM11" s="23"/>
      <c r="AN11" s="29" t="s">
        <v>3</v>
      </c>
      <c r="AO11" s="23"/>
      <c r="AP11" s="23"/>
      <c r="AQ11" s="25"/>
      <c r="BE11" s="325"/>
      <c r="BS11" s="18" t="s">
        <v>19</v>
      </c>
    </row>
    <row r="12" spans="1:74" ht="6.95" customHeight="1" x14ac:dyDescent="0.3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5"/>
      <c r="BE12" s="325"/>
      <c r="BS12" s="18" t="s">
        <v>19</v>
      </c>
    </row>
    <row r="13" spans="1:74" ht="14.45" customHeight="1" x14ac:dyDescent="0.3">
      <c r="B13" s="22"/>
      <c r="C13" s="23"/>
      <c r="D13" s="31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1" t="s">
        <v>29</v>
      </c>
      <c r="AL13" s="23"/>
      <c r="AM13" s="23"/>
      <c r="AN13" s="33" t="s">
        <v>33</v>
      </c>
      <c r="AO13" s="23"/>
      <c r="AP13" s="23"/>
      <c r="AQ13" s="25"/>
      <c r="BE13" s="325"/>
      <c r="BS13" s="18" t="s">
        <v>19</v>
      </c>
    </row>
    <row r="14" spans="1:74" ht="15" x14ac:dyDescent="0.3">
      <c r="B14" s="22"/>
      <c r="C14" s="23"/>
      <c r="D14" s="23"/>
      <c r="E14" s="331" t="s">
        <v>33</v>
      </c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1" t="s">
        <v>31</v>
      </c>
      <c r="AL14" s="23"/>
      <c r="AM14" s="23"/>
      <c r="AN14" s="33" t="s">
        <v>33</v>
      </c>
      <c r="AO14" s="23"/>
      <c r="AP14" s="23"/>
      <c r="AQ14" s="25"/>
      <c r="BE14" s="325"/>
      <c r="BS14" s="18" t="s">
        <v>19</v>
      </c>
    </row>
    <row r="15" spans="1:74" ht="6.95" customHeight="1" x14ac:dyDescent="0.3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5"/>
      <c r="BE15" s="325"/>
      <c r="BS15" s="18" t="s">
        <v>4</v>
      </c>
    </row>
    <row r="16" spans="1:74" ht="14.45" customHeight="1" x14ac:dyDescent="0.3">
      <c r="B16" s="22"/>
      <c r="C16" s="23"/>
      <c r="D16" s="31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1" t="s">
        <v>29</v>
      </c>
      <c r="AL16" s="23"/>
      <c r="AM16" s="23"/>
      <c r="AN16" s="29" t="s">
        <v>3</v>
      </c>
      <c r="AO16" s="23"/>
      <c r="AP16" s="23"/>
      <c r="AQ16" s="25"/>
      <c r="BE16" s="325"/>
      <c r="BS16" s="18" t="s">
        <v>4</v>
      </c>
    </row>
    <row r="17" spans="2:71" ht="18.399999999999999" customHeight="1" x14ac:dyDescent="0.3">
      <c r="B17" s="22"/>
      <c r="C17" s="23"/>
      <c r="D17" s="23"/>
      <c r="E17" s="29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1" t="s">
        <v>31</v>
      </c>
      <c r="AL17" s="23"/>
      <c r="AM17" s="23"/>
      <c r="AN17" s="29" t="s">
        <v>3</v>
      </c>
      <c r="AO17" s="23"/>
      <c r="AP17" s="23"/>
      <c r="AQ17" s="25"/>
      <c r="BE17" s="325"/>
      <c r="BS17" s="18" t="s">
        <v>36</v>
      </c>
    </row>
    <row r="18" spans="2:71" ht="6.95" customHeight="1" x14ac:dyDescent="0.3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5"/>
      <c r="BE18" s="325"/>
      <c r="BS18" s="18" t="s">
        <v>7</v>
      </c>
    </row>
    <row r="19" spans="2:71" ht="14.45" customHeight="1" x14ac:dyDescent="0.3">
      <c r="B19" s="22"/>
      <c r="C19" s="23"/>
      <c r="D19" s="31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5"/>
      <c r="BE19" s="325"/>
      <c r="BS19" s="18" t="s">
        <v>7</v>
      </c>
    </row>
    <row r="20" spans="2:71" ht="22.5" customHeight="1" x14ac:dyDescent="0.3">
      <c r="B20" s="22"/>
      <c r="C20" s="23"/>
      <c r="D20" s="23"/>
      <c r="E20" s="332" t="s">
        <v>3</v>
      </c>
      <c r="F20" s="329"/>
      <c r="G20" s="329"/>
      <c r="H20" s="329"/>
      <c r="I20" s="329"/>
      <c r="J20" s="329"/>
      <c r="K20" s="329"/>
      <c r="L20" s="329"/>
      <c r="M20" s="329"/>
      <c r="N20" s="329"/>
      <c r="O20" s="329"/>
      <c r="P20" s="329"/>
      <c r="Q20" s="329"/>
      <c r="R20" s="329"/>
      <c r="S20" s="329"/>
      <c r="T20" s="329"/>
      <c r="U20" s="329"/>
      <c r="V20" s="329"/>
      <c r="W20" s="329"/>
      <c r="X20" s="329"/>
      <c r="Y20" s="329"/>
      <c r="Z20" s="329"/>
      <c r="AA20" s="329"/>
      <c r="AB20" s="329"/>
      <c r="AC20" s="329"/>
      <c r="AD20" s="329"/>
      <c r="AE20" s="329"/>
      <c r="AF20" s="329"/>
      <c r="AG20" s="329"/>
      <c r="AH20" s="329"/>
      <c r="AI20" s="329"/>
      <c r="AJ20" s="329"/>
      <c r="AK20" s="329"/>
      <c r="AL20" s="329"/>
      <c r="AM20" s="329"/>
      <c r="AN20" s="329"/>
      <c r="AO20" s="23"/>
      <c r="AP20" s="23"/>
      <c r="AQ20" s="25"/>
      <c r="BE20" s="325"/>
      <c r="BS20" s="18" t="s">
        <v>36</v>
      </c>
    </row>
    <row r="21" spans="2:71" ht="6.95" customHeight="1" x14ac:dyDescent="0.3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5"/>
      <c r="BE21" s="325"/>
    </row>
    <row r="22" spans="2:71" ht="6.95" customHeight="1" x14ac:dyDescent="0.3">
      <c r="B22" s="22"/>
      <c r="C22" s="23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23"/>
      <c r="AQ22" s="25"/>
      <c r="BE22" s="325"/>
    </row>
    <row r="23" spans="2:71" s="1" customFormat="1" ht="25.9" customHeight="1" x14ac:dyDescent="0.3">
      <c r="B23" s="35"/>
      <c r="C23" s="36"/>
      <c r="D23" s="37" t="s">
        <v>38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33">
        <f>ROUND(AG51,2)</f>
        <v>0</v>
      </c>
      <c r="AL23" s="334"/>
      <c r="AM23" s="334"/>
      <c r="AN23" s="334"/>
      <c r="AO23" s="334"/>
      <c r="AP23" s="36"/>
      <c r="AQ23" s="39"/>
      <c r="BE23" s="326"/>
    </row>
    <row r="24" spans="2:71" s="1" customFormat="1" ht="6.95" customHeight="1" x14ac:dyDescent="0.3"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9"/>
      <c r="BE24" s="326"/>
    </row>
    <row r="25" spans="2:71" s="1" customFormat="1" x14ac:dyDescent="0.3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35" t="s">
        <v>39</v>
      </c>
      <c r="M25" s="336"/>
      <c r="N25" s="336"/>
      <c r="O25" s="336"/>
      <c r="P25" s="36"/>
      <c r="Q25" s="36"/>
      <c r="R25" s="36"/>
      <c r="S25" s="36"/>
      <c r="T25" s="36"/>
      <c r="U25" s="36"/>
      <c r="V25" s="36"/>
      <c r="W25" s="335" t="s">
        <v>40</v>
      </c>
      <c r="X25" s="336"/>
      <c r="Y25" s="336"/>
      <c r="Z25" s="336"/>
      <c r="AA25" s="336"/>
      <c r="AB25" s="336"/>
      <c r="AC25" s="336"/>
      <c r="AD25" s="336"/>
      <c r="AE25" s="336"/>
      <c r="AF25" s="36"/>
      <c r="AG25" s="36"/>
      <c r="AH25" s="36"/>
      <c r="AI25" s="36"/>
      <c r="AJ25" s="36"/>
      <c r="AK25" s="335" t="s">
        <v>41</v>
      </c>
      <c r="AL25" s="336"/>
      <c r="AM25" s="336"/>
      <c r="AN25" s="336"/>
      <c r="AO25" s="336"/>
      <c r="AP25" s="36"/>
      <c r="AQ25" s="39"/>
      <c r="BE25" s="326"/>
    </row>
    <row r="26" spans="2:71" s="2" customFormat="1" ht="14.45" customHeight="1" x14ac:dyDescent="0.3">
      <c r="B26" s="41"/>
      <c r="C26" s="42"/>
      <c r="D26" s="43" t="s">
        <v>42</v>
      </c>
      <c r="E26" s="42"/>
      <c r="F26" s="43" t="s">
        <v>43</v>
      </c>
      <c r="G26" s="42"/>
      <c r="H26" s="42"/>
      <c r="I26" s="42"/>
      <c r="J26" s="42"/>
      <c r="K26" s="42"/>
      <c r="L26" s="323">
        <v>0.21</v>
      </c>
      <c r="M26" s="322"/>
      <c r="N26" s="322"/>
      <c r="O26" s="322"/>
      <c r="P26" s="42"/>
      <c r="Q26" s="42"/>
      <c r="R26" s="42"/>
      <c r="S26" s="42"/>
      <c r="T26" s="42"/>
      <c r="U26" s="42"/>
      <c r="V26" s="42"/>
      <c r="W26" s="321">
        <f>ROUND(AZ51,2)</f>
        <v>0</v>
      </c>
      <c r="X26" s="322"/>
      <c r="Y26" s="322"/>
      <c r="Z26" s="322"/>
      <c r="AA26" s="322"/>
      <c r="AB26" s="322"/>
      <c r="AC26" s="322"/>
      <c r="AD26" s="322"/>
      <c r="AE26" s="322"/>
      <c r="AF26" s="42"/>
      <c r="AG26" s="42"/>
      <c r="AH26" s="42"/>
      <c r="AI26" s="42"/>
      <c r="AJ26" s="42"/>
      <c r="AK26" s="321">
        <f>ROUND(AV51,2)</f>
        <v>0</v>
      </c>
      <c r="AL26" s="322"/>
      <c r="AM26" s="322"/>
      <c r="AN26" s="322"/>
      <c r="AO26" s="322"/>
      <c r="AP26" s="42"/>
      <c r="AQ26" s="44"/>
      <c r="BE26" s="327"/>
    </row>
    <row r="27" spans="2:71" s="2" customFormat="1" ht="14.45" customHeight="1" x14ac:dyDescent="0.3">
      <c r="B27" s="41"/>
      <c r="C27" s="42"/>
      <c r="D27" s="42"/>
      <c r="E27" s="42"/>
      <c r="F27" s="43" t="s">
        <v>44</v>
      </c>
      <c r="G27" s="42"/>
      <c r="H27" s="42"/>
      <c r="I27" s="42"/>
      <c r="J27" s="42"/>
      <c r="K27" s="42"/>
      <c r="L27" s="323">
        <v>0.15</v>
      </c>
      <c r="M27" s="322"/>
      <c r="N27" s="322"/>
      <c r="O27" s="322"/>
      <c r="P27" s="42"/>
      <c r="Q27" s="42"/>
      <c r="R27" s="42"/>
      <c r="S27" s="42"/>
      <c r="T27" s="42"/>
      <c r="U27" s="42"/>
      <c r="V27" s="42"/>
      <c r="W27" s="321">
        <f>ROUND(BA51,2)</f>
        <v>0</v>
      </c>
      <c r="X27" s="322"/>
      <c r="Y27" s="322"/>
      <c r="Z27" s="322"/>
      <c r="AA27" s="322"/>
      <c r="AB27" s="322"/>
      <c r="AC27" s="322"/>
      <c r="AD27" s="322"/>
      <c r="AE27" s="322"/>
      <c r="AF27" s="42"/>
      <c r="AG27" s="42"/>
      <c r="AH27" s="42"/>
      <c r="AI27" s="42"/>
      <c r="AJ27" s="42"/>
      <c r="AK27" s="321">
        <f>ROUND(AW51,2)</f>
        <v>0</v>
      </c>
      <c r="AL27" s="322"/>
      <c r="AM27" s="322"/>
      <c r="AN27" s="322"/>
      <c r="AO27" s="322"/>
      <c r="AP27" s="42"/>
      <c r="AQ27" s="44"/>
      <c r="BE27" s="327"/>
    </row>
    <row r="28" spans="2:71" s="2" customFormat="1" ht="14.45" hidden="1" customHeight="1" x14ac:dyDescent="0.3">
      <c r="B28" s="41"/>
      <c r="C28" s="42"/>
      <c r="D28" s="42"/>
      <c r="E28" s="42"/>
      <c r="F28" s="43" t="s">
        <v>45</v>
      </c>
      <c r="G28" s="42"/>
      <c r="H28" s="42"/>
      <c r="I28" s="42"/>
      <c r="J28" s="42"/>
      <c r="K28" s="42"/>
      <c r="L28" s="323">
        <v>0.21</v>
      </c>
      <c r="M28" s="322"/>
      <c r="N28" s="322"/>
      <c r="O28" s="322"/>
      <c r="P28" s="42"/>
      <c r="Q28" s="42"/>
      <c r="R28" s="42"/>
      <c r="S28" s="42"/>
      <c r="T28" s="42"/>
      <c r="U28" s="42"/>
      <c r="V28" s="42"/>
      <c r="W28" s="321">
        <f>ROUND(BB51,2)</f>
        <v>0</v>
      </c>
      <c r="X28" s="322"/>
      <c r="Y28" s="322"/>
      <c r="Z28" s="322"/>
      <c r="AA28" s="322"/>
      <c r="AB28" s="322"/>
      <c r="AC28" s="322"/>
      <c r="AD28" s="322"/>
      <c r="AE28" s="322"/>
      <c r="AF28" s="42"/>
      <c r="AG28" s="42"/>
      <c r="AH28" s="42"/>
      <c r="AI28" s="42"/>
      <c r="AJ28" s="42"/>
      <c r="AK28" s="321">
        <v>0</v>
      </c>
      <c r="AL28" s="322"/>
      <c r="AM28" s="322"/>
      <c r="AN28" s="322"/>
      <c r="AO28" s="322"/>
      <c r="AP28" s="42"/>
      <c r="AQ28" s="44"/>
      <c r="BE28" s="327"/>
    </row>
    <row r="29" spans="2:71" s="2" customFormat="1" ht="14.45" hidden="1" customHeight="1" x14ac:dyDescent="0.3">
      <c r="B29" s="41"/>
      <c r="C29" s="42"/>
      <c r="D29" s="42"/>
      <c r="E29" s="42"/>
      <c r="F29" s="43" t="s">
        <v>46</v>
      </c>
      <c r="G29" s="42"/>
      <c r="H29" s="42"/>
      <c r="I29" s="42"/>
      <c r="J29" s="42"/>
      <c r="K29" s="42"/>
      <c r="L29" s="323">
        <v>0.15</v>
      </c>
      <c r="M29" s="322"/>
      <c r="N29" s="322"/>
      <c r="O29" s="322"/>
      <c r="P29" s="42"/>
      <c r="Q29" s="42"/>
      <c r="R29" s="42"/>
      <c r="S29" s="42"/>
      <c r="T29" s="42"/>
      <c r="U29" s="42"/>
      <c r="V29" s="42"/>
      <c r="W29" s="321">
        <f>ROUND(BC51,2)</f>
        <v>0</v>
      </c>
      <c r="X29" s="322"/>
      <c r="Y29" s="322"/>
      <c r="Z29" s="322"/>
      <c r="AA29" s="322"/>
      <c r="AB29" s="322"/>
      <c r="AC29" s="322"/>
      <c r="AD29" s="322"/>
      <c r="AE29" s="322"/>
      <c r="AF29" s="42"/>
      <c r="AG29" s="42"/>
      <c r="AH29" s="42"/>
      <c r="AI29" s="42"/>
      <c r="AJ29" s="42"/>
      <c r="AK29" s="321">
        <v>0</v>
      </c>
      <c r="AL29" s="322"/>
      <c r="AM29" s="322"/>
      <c r="AN29" s="322"/>
      <c r="AO29" s="322"/>
      <c r="AP29" s="42"/>
      <c r="AQ29" s="44"/>
      <c r="BE29" s="327"/>
    </row>
    <row r="30" spans="2:71" s="2" customFormat="1" ht="14.45" hidden="1" customHeight="1" x14ac:dyDescent="0.3">
      <c r="B30" s="41"/>
      <c r="C30" s="42"/>
      <c r="D30" s="42"/>
      <c r="E30" s="42"/>
      <c r="F30" s="43" t="s">
        <v>47</v>
      </c>
      <c r="G30" s="42"/>
      <c r="H30" s="42"/>
      <c r="I30" s="42"/>
      <c r="J30" s="42"/>
      <c r="K30" s="42"/>
      <c r="L30" s="323">
        <v>0</v>
      </c>
      <c r="M30" s="322"/>
      <c r="N30" s="322"/>
      <c r="O30" s="322"/>
      <c r="P30" s="42"/>
      <c r="Q30" s="42"/>
      <c r="R30" s="42"/>
      <c r="S30" s="42"/>
      <c r="T30" s="42"/>
      <c r="U30" s="42"/>
      <c r="V30" s="42"/>
      <c r="W30" s="321">
        <f>ROUND(BD51,2)</f>
        <v>0</v>
      </c>
      <c r="X30" s="322"/>
      <c r="Y30" s="322"/>
      <c r="Z30" s="322"/>
      <c r="AA30" s="322"/>
      <c r="AB30" s="322"/>
      <c r="AC30" s="322"/>
      <c r="AD30" s="322"/>
      <c r="AE30" s="322"/>
      <c r="AF30" s="42"/>
      <c r="AG30" s="42"/>
      <c r="AH30" s="42"/>
      <c r="AI30" s="42"/>
      <c r="AJ30" s="42"/>
      <c r="AK30" s="321">
        <v>0</v>
      </c>
      <c r="AL30" s="322"/>
      <c r="AM30" s="322"/>
      <c r="AN30" s="322"/>
      <c r="AO30" s="322"/>
      <c r="AP30" s="42"/>
      <c r="AQ30" s="44"/>
      <c r="BE30" s="327"/>
    </row>
    <row r="31" spans="2:71" s="1" customFormat="1" ht="6.95" customHeight="1" x14ac:dyDescent="0.3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9"/>
      <c r="BE31" s="326"/>
    </row>
    <row r="32" spans="2:71" s="1" customFormat="1" ht="25.9" customHeight="1" x14ac:dyDescent="0.3">
      <c r="B32" s="35"/>
      <c r="C32" s="45"/>
      <c r="D32" s="46" t="s">
        <v>48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49</v>
      </c>
      <c r="U32" s="47"/>
      <c r="V32" s="47"/>
      <c r="W32" s="47"/>
      <c r="X32" s="337" t="s">
        <v>50</v>
      </c>
      <c r="Y32" s="338"/>
      <c r="Z32" s="338"/>
      <c r="AA32" s="338"/>
      <c r="AB32" s="338"/>
      <c r="AC32" s="47"/>
      <c r="AD32" s="47"/>
      <c r="AE32" s="47"/>
      <c r="AF32" s="47"/>
      <c r="AG32" s="47"/>
      <c r="AH32" s="47"/>
      <c r="AI32" s="47"/>
      <c r="AJ32" s="47"/>
      <c r="AK32" s="339">
        <f>SUM(AK23:AK30)</f>
        <v>0</v>
      </c>
      <c r="AL32" s="338"/>
      <c r="AM32" s="338"/>
      <c r="AN32" s="338"/>
      <c r="AO32" s="340"/>
      <c r="AP32" s="45"/>
      <c r="AQ32" s="49"/>
      <c r="BE32" s="326"/>
    </row>
    <row r="33" spans="2:56" s="1" customFormat="1" ht="6.95" customHeight="1" x14ac:dyDescent="0.3"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9"/>
    </row>
    <row r="34" spans="2:56" s="1" customFormat="1" ht="6.95" customHeight="1" x14ac:dyDescent="0.3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 x14ac:dyDescent="0.3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35"/>
    </row>
    <row r="39" spans="2:56" s="1" customFormat="1" ht="36.950000000000003" customHeight="1" x14ac:dyDescent="0.3">
      <c r="B39" s="35"/>
      <c r="C39" s="55" t="s">
        <v>51</v>
      </c>
      <c r="AR39" s="35"/>
    </row>
    <row r="40" spans="2:56" s="1" customFormat="1" ht="6.95" customHeight="1" x14ac:dyDescent="0.3">
      <c r="B40" s="35"/>
      <c r="AR40" s="35"/>
    </row>
    <row r="41" spans="2:56" s="3" customFormat="1" ht="14.45" customHeight="1" x14ac:dyDescent="0.3">
      <c r="B41" s="56"/>
      <c r="C41" s="57" t="s">
        <v>14</v>
      </c>
      <c r="L41" s="3" t="str">
        <f>K5</f>
        <v>TV16-057</v>
      </c>
      <c r="AR41" s="56"/>
    </row>
    <row r="42" spans="2:56" s="4" customFormat="1" ht="36.950000000000003" customHeight="1" x14ac:dyDescent="0.3">
      <c r="B42" s="58"/>
      <c r="C42" s="59" t="s">
        <v>17</v>
      </c>
      <c r="L42" s="347" t="str">
        <f>K6</f>
        <v>Přestavba holobytů čp.179 ve Vintířově</v>
      </c>
      <c r="M42" s="348"/>
      <c r="N42" s="348"/>
      <c r="O42" s="348"/>
      <c r="P42" s="348"/>
      <c r="Q42" s="348"/>
      <c r="R42" s="348"/>
      <c r="S42" s="348"/>
      <c r="T42" s="348"/>
      <c r="U42" s="348"/>
      <c r="V42" s="348"/>
      <c r="W42" s="348"/>
      <c r="X42" s="348"/>
      <c r="Y42" s="348"/>
      <c r="Z42" s="348"/>
      <c r="AA42" s="348"/>
      <c r="AB42" s="348"/>
      <c r="AC42" s="348"/>
      <c r="AD42" s="348"/>
      <c r="AE42" s="348"/>
      <c r="AF42" s="348"/>
      <c r="AG42" s="348"/>
      <c r="AH42" s="348"/>
      <c r="AI42" s="348"/>
      <c r="AJ42" s="348"/>
      <c r="AK42" s="348"/>
      <c r="AL42" s="348"/>
      <c r="AM42" s="348"/>
      <c r="AN42" s="348"/>
      <c r="AO42" s="348"/>
      <c r="AR42" s="58"/>
    </row>
    <row r="43" spans="2:56" s="1" customFormat="1" ht="6.95" customHeight="1" x14ac:dyDescent="0.3">
      <c r="B43" s="35"/>
      <c r="AR43" s="35"/>
    </row>
    <row r="44" spans="2:56" s="1" customFormat="1" ht="15" x14ac:dyDescent="0.3">
      <c r="B44" s="35"/>
      <c r="C44" s="57" t="s">
        <v>24</v>
      </c>
      <c r="L44" s="60" t="str">
        <f>IF(K8="","",K8)</f>
        <v>Vintířov</v>
      </c>
      <c r="AI44" s="57" t="s">
        <v>26</v>
      </c>
      <c r="AM44" s="349" t="str">
        <f>IF(AN8= "","",AN8)</f>
        <v>11. 10. 2016</v>
      </c>
      <c r="AN44" s="326"/>
      <c r="AR44" s="35"/>
    </row>
    <row r="45" spans="2:56" s="1" customFormat="1" ht="6.95" customHeight="1" x14ac:dyDescent="0.3">
      <c r="B45" s="35"/>
      <c r="AR45" s="35"/>
    </row>
    <row r="46" spans="2:56" s="1" customFormat="1" ht="15" x14ac:dyDescent="0.3">
      <c r="B46" s="35"/>
      <c r="C46" s="57" t="s">
        <v>28</v>
      </c>
      <c r="L46" s="3" t="str">
        <f>IF(E11= "","",E11)</f>
        <v>Obec Vintířov</v>
      </c>
      <c r="AI46" s="57" t="s">
        <v>34</v>
      </c>
      <c r="AM46" s="350" t="str">
        <f>IF(E17="","",E17)</f>
        <v>BPO spol. s r.o.,Lidická 1239,36317 OSTROV</v>
      </c>
      <c r="AN46" s="326"/>
      <c r="AO46" s="326"/>
      <c r="AP46" s="326"/>
      <c r="AR46" s="35"/>
      <c r="AS46" s="351" t="s">
        <v>52</v>
      </c>
      <c r="AT46" s="352"/>
      <c r="AU46" s="62"/>
      <c r="AV46" s="62"/>
      <c r="AW46" s="62"/>
      <c r="AX46" s="62"/>
      <c r="AY46" s="62"/>
      <c r="AZ46" s="62"/>
      <c r="BA46" s="62"/>
      <c r="BB46" s="62"/>
      <c r="BC46" s="62"/>
      <c r="BD46" s="63"/>
    </row>
    <row r="47" spans="2:56" s="1" customFormat="1" ht="15" x14ac:dyDescent="0.3">
      <c r="B47" s="35"/>
      <c r="C47" s="57" t="s">
        <v>32</v>
      </c>
      <c r="L47" s="3" t="str">
        <f>IF(E14= "Vyplň údaj","",E14)</f>
        <v/>
      </c>
      <c r="AR47" s="35"/>
      <c r="AS47" s="353"/>
      <c r="AT47" s="336"/>
      <c r="AU47" s="36"/>
      <c r="AV47" s="36"/>
      <c r="AW47" s="36"/>
      <c r="AX47" s="36"/>
      <c r="AY47" s="36"/>
      <c r="AZ47" s="36"/>
      <c r="BA47" s="36"/>
      <c r="BB47" s="36"/>
      <c r="BC47" s="36"/>
      <c r="BD47" s="64"/>
    </row>
    <row r="48" spans="2:56" s="1" customFormat="1" ht="10.9" customHeight="1" x14ac:dyDescent="0.3">
      <c r="B48" s="35"/>
      <c r="AR48" s="35"/>
      <c r="AS48" s="353"/>
      <c r="AT48" s="336"/>
      <c r="AU48" s="36"/>
      <c r="AV48" s="36"/>
      <c r="AW48" s="36"/>
      <c r="AX48" s="36"/>
      <c r="AY48" s="36"/>
      <c r="AZ48" s="36"/>
      <c r="BA48" s="36"/>
      <c r="BB48" s="36"/>
      <c r="BC48" s="36"/>
      <c r="BD48" s="64"/>
    </row>
    <row r="49" spans="1:91" s="1" customFormat="1" ht="29.25" customHeight="1" x14ac:dyDescent="0.3">
      <c r="B49" s="35"/>
      <c r="C49" s="354" t="s">
        <v>53</v>
      </c>
      <c r="D49" s="355"/>
      <c r="E49" s="355"/>
      <c r="F49" s="355"/>
      <c r="G49" s="355"/>
      <c r="H49" s="65"/>
      <c r="I49" s="356" t="s">
        <v>54</v>
      </c>
      <c r="J49" s="355"/>
      <c r="K49" s="355"/>
      <c r="L49" s="355"/>
      <c r="M49" s="355"/>
      <c r="N49" s="355"/>
      <c r="O49" s="355"/>
      <c r="P49" s="355"/>
      <c r="Q49" s="355"/>
      <c r="R49" s="355"/>
      <c r="S49" s="355"/>
      <c r="T49" s="355"/>
      <c r="U49" s="355"/>
      <c r="V49" s="355"/>
      <c r="W49" s="355"/>
      <c r="X49" s="355"/>
      <c r="Y49" s="355"/>
      <c r="Z49" s="355"/>
      <c r="AA49" s="355"/>
      <c r="AB49" s="355"/>
      <c r="AC49" s="355"/>
      <c r="AD49" s="355"/>
      <c r="AE49" s="355"/>
      <c r="AF49" s="355"/>
      <c r="AG49" s="357" t="s">
        <v>55</v>
      </c>
      <c r="AH49" s="355"/>
      <c r="AI49" s="355"/>
      <c r="AJ49" s="355"/>
      <c r="AK49" s="355"/>
      <c r="AL49" s="355"/>
      <c r="AM49" s="355"/>
      <c r="AN49" s="356" t="s">
        <v>56</v>
      </c>
      <c r="AO49" s="355"/>
      <c r="AP49" s="355"/>
      <c r="AQ49" s="66" t="s">
        <v>57</v>
      </c>
      <c r="AR49" s="35"/>
      <c r="AS49" s="67" t="s">
        <v>58</v>
      </c>
      <c r="AT49" s="68" t="s">
        <v>59</v>
      </c>
      <c r="AU49" s="68" t="s">
        <v>60</v>
      </c>
      <c r="AV49" s="68" t="s">
        <v>61</v>
      </c>
      <c r="AW49" s="68" t="s">
        <v>62</v>
      </c>
      <c r="AX49" s="68" t="s">
        <v>63</v>
      </c>
      <c r="AY49" s="68" t="s">
        <v>64</v>
      </c>
      <c r="AZ49" s="68" t="s">
        <v>65</v>
      </c>
      <c r="BA49" s="68" t="s">
        <v>66</v>
      </c>
      <c r="BB49" s="68" t="s">
        <v>67</v>
      </c>
      <c r="BC49" s="68" t="s">
        <v>68</v>
      </c>
      <c r="BD49" s="69" t="s">
        <v>69</v>
      </c>
    </row>
    <row r="50" spans="1:91" s="1" customFormat="1" ht="10.9" customHeight="1" x14ac:dyDescent="0.3">
      <c r="B50" s="35"/>
      <c r="AR50" s="35"/>
      <c r="AS50" s="70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3"/>
    </row>
    <row r="51" spans="1:91" s="4" customFormat="1" ht="32.450000000000003" customHeight="1" x14ac:dyDescent="0.3">
      <c r="B51" s="58"/>
      <c r="C51" s="71" t="s">
        <v>70</v>
      </c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345">
        <f>ROUND(AG52,2)</f>
        <v>0</v>
      </c>
      <c r="AH51" s="345"/>
      <c r="AI51" s="345"/>
      <c r="AJ51" s="345"/>
      <c r="AK51" s="345"/>
      <c r="AL51" s="345"/>
      <c r="AM51" s="345"/>
      <c r="AN51" s="346">
        <f>SUM(AG51,AT51)</f>
        <v>0</v>
      </c>
      <c r="AO51" s="346"/>
      <c r="AP51" s="346"/>
      <c r="AQ51" s="73" t="s">
        <v>3</v>
      </c>
      <c r="AR51" s="58"/>
      <c r="AS51" s="74">
        <f>ROUND(AS52,2)</f>
        <v>0</v>
      </c>
      <c r="AT51" s="75">
        <f>ROUND(SUM(AV51:AW51),2)</f>
        <v>0</v>
      </c>
      <c r="AU51" s="76">
        <f>ROUND(AU52,5)</f>
        <v>0</v>
      </c>
      <c r="AV51" s="75">
        <f>ROUND(AZ51*L26,2)</f>
        <v>0</v>
      </c>
      <c r="AW51" s="75">
        <f>ROUND(BA51*L27,2)</f>
        <v>0</v>
      </c>
      <c r="AX51" s="75">
        <f>ROUND(BB51*L26,2)</f>
        <v>0</v>
      </c>
      <c r="AY51" s="75">
        <f>ROUND(BC51*L27,2)</f>
        <v>0</v>
      </c>
      <c r="AZ51" s="75">
        <f>ROUND(AZ52,2)</f>
        <v>0</v>
      </c>
      <c r="BA51" s="75">
        <f>ROUND(BA52,2)</f>
        <v>0</v>
      </c>
      <c r="BB51" s="75">
        <f>ROUND(BB52,2)</f>
        <v>0</v>
      </c>
      <c r="BC51" s="75">
        <f>ROUND(BC52,2)</f>
        <v>0</v>
      </c>
      <c r="BD51" s="77">
        <f>ROUND(BD52,2)</f>
        <v>0</v>
      </c>
      <c r="BS51" s="59" t="s">
        <v>71</v>
      </c>
      <c r="BT51" s="59" t="s">
        <v>72</v>
      </c>
      <c r="BU51" s="78" t="s">
        <v>73</v>
      </c>
      <c r="BV51" s="59" t="s">
        <v>74</v>
      </c>
      <c r="BW51" s="59" t="s">
        <v>5</v>
      </c>
      <c r="BX51" s="59" t="s">
        <v>75</v>
      </c>
      <c r="CL51" s="59" t="s">
        <v>21</v>
      </c>
    </row>
    <row r="52" spans="1:91" s="5" customFormat="1" ht="22.5" customHeight="1" x14ac:dyDescent="0.3">
      <c r="A52" s="229" t="s">
        <v>673</v>
      </c>
      <c r="B52" s="79"/>
      <c r="C52" s="80"/>
      <c r="D52" s="344" t="s">
        <v>76</v>
      </c>
      <c r="E52" s="343"/>
      <c r="F52" s="343"/>
      <c r="G52" s="343"/>
      <c r="H52" s="343"/>
      <c r="I52" s="81"/>
      <c r="J52" s="344" t="s">
        <v>77</v>
      </c>
      <c r="K52" s="343"/>
      <c r="L52" s="343"/>
      <c r="M52" s="343"/>
      <c r="N52" s="343"/>
      <c r="O52" s="343"/>
      <c r="P52" s="343"/>
      <c r="Q52" s="343"/>
      <c r="R52" s="343"/>
      <c r="S52" s="343"/>
      <c r="T52" s="343"/>
      <c r="U52" s="343"/>
      <c r="V52" s="343"/>
      <c r="W52" s="343"/>
      <c r="X52" s="343"/>
      <c r="Y52" s="343"/>
      <c r="Z52" s="343"/>
      <c r="AA52" s="343"/>
      <c r="AB52" s="343"/>
      <c r="AC52" s="343"/>
      <c r="AD52" s="343"/>
      <c r="AE52" s="343"/>
      <c r="AF52" s="343"/>
      <c r="AG52" s="342">
        <f>'1.2 - Zdravotně technické...'!J27</f>
        <v>0</v>
      </c>
      <c r="AH52" s="343"/>
      <c r="AI52" s="343"/>
      <c r="AJ52" s="343"/>
      <c r="AK52" s="343"/>
      <c r="AL52" s="343"/>
      <c r="AM52" s="343"/>
      <c r="AN52" s="342">
        <f>SUM(AG52,AT52)</f>
        <v>0</v>
      </c>
      <c r="AO52" s="343"/>
      <c r="AP52" s="343"/>
      <c r="AQ52" s="82" t="s">
        <v>78</v>
      </c>
      <c r="AR52" s="79"/>
      <c r="AS52" s="83">
        <v>0</v>
      </c>
      <c r="AT52" s="84">
        <f>ROUND(SUM(AV52:AW52),2)</f>
        <v>0</v>
      </c>
      <c r="AU52" s="85">
        <f>'1.2 - Zdravotně technické...'!P90</f>
        <v>0</v>
      </c>
      <c r="AV52" s="84">
        <f>'1.2 - Zdravotně technické...'!J30</f>
        <v>0</v>
      </c>
      <c r="AW52" s="84">
        <f>'1.2 - Zdravotně technické...'!J31</f>
        <v>0</v>
      </c>
      <c r="AX52" s="84">
        <f>'1.2 - Zdravotně technické...'!J32</f>
        <v>0</v>
      </c>
      <c r="AY52" s="84">
        <f>'1.2 - Zdravotně technické...'!J33</f>
        <v>0</v>
      </c>
      <c r="AZ52" s="84">
        <f>'1.2 - Zdravotně technické...'!F30</f>
        <v>0</v>
      </c>
      <c r="BA52" s="84">
        <f>'1.2 - Zdravotně technické...'!F31</f>
        <v>0</v>
      </c>
      <c r="BB52" s="84">
        <f>'1.2 - Zdravotně technické...'!F32</f>
        <v>0</v>
      </c>
      <c r="BC52" s="84">
        <f>'1.2 - Zdravotně technické...'!F33</f>
        <v>0</v>
      </c>
      <c r="BD52" s="86">
        <f>'1.2 - Zdravotně technické...'!F34</f>
        <v>0</v>
      </c>
      <c r="BT52" s="87" t="s">
        <v>23</v>
      </c>
      <c r="BV52" s="87" t="s">
        <v>74</v>
      </c>
      <c r="BW52" s="87" t="s">
        <v>79</v>
      </c>
      <c r="BX52" s="87" t="s">
        <v>5</v>
      </c>
      <c r="CL52" s="87" t="s">
        <v>21</v>
      </c>
      <c r="CM52" s="87" t="s">
        <v>23</v>
      </c>
    </row>
    <row r="53" spans="1:91" s="1" customFormat="1" ht="30" customHeight="1" x14ac:dyDescent="0.3">
      <c r="B53" s="35"/>
      <c r="AR53" s="35"/>
    </row>
    <row r="54" spans="1:91" s="1" customFormat="1" ht="6.95" customHeight="1" x14ac:dyDescent="0.3">
      <c r="B54" s="50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35"/>
    </row>
  </sheetData>
  <mergeCells count="41">
    <mergeCell ref="L30:O30"/>
    <mergeCell ref="D52:H52"/>
    <mergeCell ref="J52:AF52"/>
    <mergeCell ref="AG51:AM51"/>
    <mergeCell ref="AN51:AP51"/>
    <mergeCell ref="L42:AO42"/>
    <mergeCell ref="AM44:AN44"/>
    <mergeCell ref="AM46:AP46"/>
    <mergeCell ref="C49:G49"/>
    <mergeCell ref="I49:AF49"/>
    <mergeCell ref="AG49:AM49"/>
    <mergeCell ref="AN49:AP49"/>
    <mergeCell ref="AK32:AO32"/>
    <mergeCell ref="W28:AE28"/>
    <mergeCell ref="AK28:AO28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W27:AE27"/>
    <mergeCell ref="AK27:AO27"/>
    <mergeCell ref="L28:O28"/>
    <mergeCell ref="L29:O29"/>
    <mergeCell ref="W29:AE29"/>
    <mergeCell ref="AK29:AO29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1.2 - Zdravotně technické...'!C2" tooltip="1.2 - Zdravotně technické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R342"/>
  <sheetViews>
    <sheetView showGridLines="0" tabSelected="1" workbookViewId="0">
      <pane ySplit="1" topLeftCell="A3" activePane="bottomLeft" state="frozen"/>
      <selection pane="bottomLeft" activeCell="F344" sqref="F34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8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6"/>
      <c r="B1" s="231"/>
      <c r="C1" s="231"/>
      <c r="D1" s="230" t="s">
        <v>1</v>
      </c>
      <c r="E1" s="231"/>
      <c r="F1" s="232" t="s">
        <v>674</v>
      </c>
      <c r="G1" s="359" t="s">
        <v>675</v>
      </c>
      <c r="H1" s="359"/>
      <c r="I1" s="237"/>
      <c r="J1" s="232" t="s">
        <v>676</v>
      </c>
      <c r="K1" s="230" t="s">
        <v>80</v>
      </c>
      <c r="L1" s="232" t="s">
        <v>677</v>
      </c>
      <c r="M1" s="232"/>
      <c r="N1" s="232"/>
      <c r="O1" s="232"/>
      <c r="P1" s="232"/>
      <c r="Q1" s="232"/>
      <c r="R1" s="232"/>
      <c r="S1" s="232"/>
      <c r="T1" s="232"/>
      <c r="U1" s="228"/>
      <c r="V1" s="228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341" t="s">
        <v>6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18" t="s">
        <v>79</v>
      </c>
    </row>
    <row r="3" spans="1:70" ht="6.95" customHeight="1" x14ac:dyDescent="0.3">
      <c r="B3" s="19"/>
      <c r="C3" s="20"/>
      <c r="D3" s="20"/>
      <c r="E3" s="20"/>
      <c r="F3" s="20"/>
      <c r="G3" s="20"/>
      <c r="H3" s="20"/>
      <c r="I3" s="89"/>
      <c r="J3" s="20"/>
      <c r="K3" s="21"/>
      <c r="AT3" s="18" t="s">
        <v>23</v>
      </c>
    </row>
    <row r="4" spans="1:70" ht="36.950000000000003" customHeight="1" x14ac:dyDescent="0.3">
      <c r="B4" s="22"/>
      <c r="C4" s="23"/>
      <c r="D4" s="24" t="s">
        <v>81</v>
      </c>
      <c r="E4" s="23"/>
      <c r="F4" s="23"/>
      <c r="G4" s="23"/>
      <c r="H4" s="23"/>
      <c r="I4" s="90"/>
      <c r="J4" s="23"/>
      <c r="K4" s="25"/>
      <c r="M4" s="26" t="s">
        <v>11</v>
      </c>
      <c r="AT4" s="18" t="s">
        <v>4</v>
      </c>
    </row>
    <row r="5" spans="1:70" ht="6.95" customHeight="1" x14ac:dyDescent="0.3">
      <c r="B5" s="22"/>
      <c r="C5" s="23"/>
      <c r="D5" s="23"/>
      <c r="E5" s="23"/>
      <c r="F5" s="23"/>
      <c r="G5" s="23"/>
      <c r="H5" s="23"/>
      <c r="I5" s="90"/>
      <c r="J5" s="23"/>
      <c r="K5" s="25"/>
    </row>
    <row r="6" spans="1:70" ht="15" x14ac:dyDescent="0.3">
      <c r="B6" s="22"/>
      <c r="C6" s="23"/>
      <c r="D6" s="31" t="s">
        <v>17</v>
      </c>
      <c r="E6" s="23"/>
      <c r="F6" s="23"/>
      <c r="G6" s="23"/>
      <c r="H6" s="23"/>
      <c r="I6" s="90"/>
      <c r="J6" s="23"/>
      <c r="K6" s="25"/>
    </row>
    <row r="7" spans="1:70" ht="22.5" customHeight="1" x14ac:dyDescent="0.3">
      <c r="B7" s="22"/>
      <c r="C7" s="23"/>
      <c r="D7" s="23"/>
      <c r="E7" s="360" t="str">
        <f>'Rekapitulace stavby'!K6</f>
        <v>Přestavba holobytů čp.179 ve Vintířově</v>
      </c>
      <c r="F7" s="329"/>
      <c r="G7" s="329"/>
      <c r="H7" s="329"/>
      <c r="I7" s="90"/>
      <c r="J7" s="23"/>
      <c r="K7" s="25"/>
    </row>
    <row r="8" spans="1:70" s="1" customFormat="1" ht="15" x14ac:dyDescent="0.3">
      <c r="B8" s="35"/>
      <c r="C8" s="36"/>
      <c r="D8" s="31" t="s">
        <v>82</v>
      </c>
      <c r="E8" s="36"/>
      <c r="F8" s="36"/>
      <c r="G8" s="36"/>
      <c r="H8" s="36"/>
      <c r="I8" s="91"/>
      <c r="J8" s="36"/>
      <c r="K8" s="39"/>
    </row>
    <row r="9" spans="1:70" s="1" customFormat="1" ht="36.950000000000003" customHeight="1" x14ac:dyDescent="0.3">
      <c r="B9" s="35"/>
      <c r="C9" s="36"/>
      <c r="D9" s="36"/>
      <c r="E9" s="361" t="s">
        <v>83</v>
      </c>
      <c r="F9" s="336"/>
      <c r="G9" s="336"/>
      <c r="H9" s="336"/>
      <c r="I9" s="9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91"/>
      <c r="J10" s="36"/>
      <c r="K10" s="39"/>
    </row>
    <row r="11" spans="1:70" s="1" customFormat="1" ht="14.45" customHeight="1" x14ac:dyDescent="0.3">
      <c r="B11" s="35"/>
      <c r="C11" s="36"/>
      <c r="D11" s="31" t="s">
        <v>20</v>
      </c>
      <c r="E11" s="36"/>
      <c r="F11" s="29" t="s">
        <v>21</v>
      </c>
      <c r="G11" s="36"/>
      <c r="H11" s="36"/>
      <c r="I11" s="92" t="s">
        <v>22</v>
      </c>
      <c r="J11" s="29" t="s">
        <v>3</v>
      </c>
      <c r="K11" s="39"/>
    </row>
    <row r="12" spans="1:70" s="1" customFormat="1" ht="14.45" customHeight="1" x14ac:dyDescent="0.3">
      <c r="B12" s="35"/>
      <c r="C12" s="36"/>
      <c r="D12" s="31" t="s">
        <v>24</v>
      </c>
      <c r="E12" s="36"/>
      <c r="F12" s="29" t="s">
        <v>25</v>
      </c>
      <c r="G12" s="36"/>
      <c r="H12" s="36"/>
      <c r="I12" s="92" t="s">
        <v>26</v>
      </c>
      <c r="J12" s="93" t="str">
        <f>'Rekapitulace stavby'!AN8</f>
        <v>11. 10. 2016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91"/>
      <c r="J13" s="36"/>
      <c r="K13" s="39"/>
    </row>
    <row r="14" spans="1:70" s="1" customFormat="1" ht="14.45" customHeight="1" x14ac:dyDescent="0.3">
      <c r="B14" s="35"/>
      <c r="C14" s="36"/>
      <c r="D14" s="31" t="s">
        <v>28</v>
      </c>
      <c r="E14" s="36"/>
      <c r="F14" s="36"/>
      <c r="G14" s="36"/>
      <c r="H14" s="36"/>
      <c r="I14" s="92" t="s">
        <v>29</v>
      </c>
      <c r="J14" s="29" t="s">
        <v>3</v>
      </c>
      <c r="K14" s="39"/>
    </row>
    <row r="15" spans="1:70" s="1" customFormat="1" ht="18" customHeight="1" x14ac:dyDescent="0.3">
      <c r="B15" s="35"/>
      <c r="C15" s="36"/>
      <c r="D15" s="36"/>
      <c r="E15" s="29" t="s">
        <v>30</v>
      </c>
      <c r="F15" s="36"/>
      <c r="G15" s="36"/>
      <c r="H15" s="36"/>
      <c r="I15" s="92" t="s">
        <v>31</v>
      </c>
      <c r="J15" s="29" t="s">
        <v>3</v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91"/>
      <c r="J16" s="36"/>
      <c r="K16" s="39"/>
    </row>
    <row r="17" spans="2:11" s="1" customFormat="1" ht="14.45" customHeight="1" x14ac:dyDescent="0.3">
      <c r="B17" s="35"/>
      <c r="C17" s="36"/>
      <c r="D17" s="31" t="s">
        <v>32</v>
      </c>
      <c r="E17" s="36"/>
      <c r="F17" s="36"/>
      <c r="G17" s="36"/>
      <c r="H17" s="36"/>
      <c r="I17" s="92" t="s">
        <v>29</v>
      </c>
      <c r="J17" s="29" t="str">
        <f>IF('Rekapitulace stavby'!AN13="Vyplň údaj","",IF('Rekapitulace stavby'!AN13="","",'Rekapitulace stavby'!AN13))</f>
        <v/>
      </c>
      <c r="K17" s="39"/>
    </row>
    <row r="18" spans="2:11" s="1" customFormat="1" ht="18" customHeight="1" x14ac:dyDescent="0.3">
      <c r="B18" s="35"/>
      <c r="C18" s="36"/>
      <c r="D18" s="36"/>
      <c r="E18" s="29" t="str">
        <f>IF('Rekapitulace stavby'!E14="Vyplň údaj","",IF('Rekapitulace stavby'!E14="","",'Rekapitulace stavby'!E14))</f>
        <v/>
      </c>
      <c r="F18" s="36"/>
      <c r="G18" s="36"/>
      <c r="H18" s="36"/>
      <c r="I18" s="92" t="s">
        <v>31</v>
      </c>
      <c r="J18" s="29" t="str">
        <f>IF('Rekapitulace stavby'!AN14="Vyplň údaj","",IF('Rekapitulace stavby'!AN14="","",'Rekapitulace stavby'!AN14))</f>
        <v/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91"/>
      <c r="J19" s="36"/>
      <c r="K19" s="39"/>
    </row>
    <row r="20" spans="2:11" s="1" customFormat="1" ht="14.45" customHeight="1" x14ac:dyDescent="0.3">
      <c r="B20" s="35"/>
      <c r="C20" s="36"/>
      <c r="D20" s="31" t="s">
        <v>34</v>
      </c>
      <c r="E20" s="36"/>
      <c r="F20" s="36"/>
      <c r="G20" s="36"/>
      <c r="H20" s="36"/>
      <c r="I20" s="92" t="s">
        <v>29</v>
      </c>
      <c r="J20" s="29" t="s">
        <v>3</v>
      </c>
      <c r="K20" s="39"/>
    </row>
    <row r="21" spans="2:11" s="1" customFormat="1" ht="18" customHeight="1" x14ac:dyDescent="0.3">
      <c r="B21" s="35"/>
      <c r="C21" s="36"/>
      <c r="D21" s="36"/>
      <c r="E21" s="29" t="s">
        <v>35</v>
      </c>
      <c r="F21" s="36"/>
      <c r="G21" s="36"/>
      <c r="H21" s="36"/>
      <c r="I21" s="92" t="s">
        <v>31</v>
      </c>
      <c r="J21" s="29" t="s">
        <v>3</v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91"/>
      <c r="J22" s="36"/>
      <c r="K22" s="39"/>
    </row>
    <row r="23" spans="2:11" s="1" customFormat="1" ht="14.45" customHeight="1" x14ac:dyDescent="0.3">
      <c r="B23" s="35"/>
      <c r="C23" s="36"/>
      <c r="D23" s="31" t="s">
        <v>37</v>
      </c>
      <c r="E23" s="36"/>
      <c r="F23" s="36"/>
      <c r="G23" s="36"/>
      <c r="H23" s="36"/>
      <c r="I23" s="91"/>
      <c r="J23" s="36"/>
      <c r="K23" s="39"/>
    </row>
    <row r="24" spans="2:11" s="6" customFormat="1" ht="22.5" customHeight="1" x14ac:dyDescent="0.3">
      <c r="B24" s="94"/>
      <c r="C24" s="95"/>
      <c r="D24" s="95"/>
      <c r="E24" s="332" t="s">
        <v>3</v>
      </c>
      <c r="F24" s="362"/>
      <c r="G24" s="362"/>
      <c r="H24" s="362"/>
      <c r="I24" s="96"/>
      <c r="J24" s="95"/>
      <c r="K24" s="9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91"/>
      <c r="J25" s="36"/>
      <c r="K25" s="39"/>
    </row>
    <row r="26" spans="2:11" s="1" customFormat="1" ht="6.95" customHeight="1" x14ac:dyDescent="0.3">
      <c r="B26" s="35"/>
      <c r="C26" s="36"/>
      <c r="D26" s="62"/>
      <c r="E26" s="62"/>
      <c r="F26" s="62"/>
      <c r="G26" s="62"/>
      <c r="H26" s="62"/>
      <c r="I26" s="98"/>
      <c r="J26" s="62"/>
      <c r="K26" s="99"/>
    </row>
    <row r="27" spans="2:11" s="1" customFormat="1" ht="25.35" customHeight="1" x14ac:dyDescent="0.3">
      <c r="B27" s="35"/>
      <c r="C27" s="36"/>
      <c r="D27" s="100" t="s">
        <v>38</v>
      </c>
      <c r="E27" s="36"/>
      <c r="F27" s="36"/>
      <c r="G27" s="36"/>
      <c r="H27" s="36"/>
      <c r="I27" s="91"/>
      <c r="J27" s="101">
        <f>ROUND(J90,2)</f>
        <v>0</v>
      </c>
      <c r="K27" s="39"/>
    </row>
    <row r="28" spans="2:11" s="1" customFormat="1" ht="6.95" customHeight="1" x14ac:dyDescent="0.3">
      <c r="B28" s="35"/>
      <c r="C28" s="36"/>
      <c r="D28" s="62"/>
      <c r="E28" s="62"/>
      <c r="F28" s="62"/>
      <c r="G28" s="62"/>
      <c r="H28" s="62"/>
      <c r="I28" s="98"/>
      <c r="J28" s="62"/>
      <c r="K28" s="99"/>
    </row>
    <row r="29" spans="2:11" s="1" customFormat="1" ht="14.45" customHeight="1" x14ac:dyDescent="0.3">
      <c r="B29" s="35"/>
      <c r="C29" s="36"/>
      <c r="D29" s="36"/>
      <c r="E29" s="36"/>
      <c r="F29" s="40" t="s">
        <v>40</v>
      </c>
      <c r="G29" s="36"/>
      <c r="H29" s="36"/>
      <c r="I29" s="102" t="s">
        <v>39</v>
      </c>
      <c r="J29" s="40" t="s">
        <v>41</v>
      </c>
      <c r="K29" s="39"/>
    </row>
    <row r="30" spans="2:11" s="1" customFormat="1" ht="14.45" customHeight="1" x14ac:dyDescent="0.3">
      <c r="B30" s="35"/>
      <c r="C30" s="36"/>
      <c r="D30" s="43" t="s">
        <v>42</v>
      </c>
      <c r="E30" s="43" t="s">
        <v>43</v>
      </c>
      <c r="F30" s="103">
        <f>ROUND(SUM(BE90:BE338), 2)</f>
        <v>0</v>
      </c>
      <c r="G30" s="36"/>
      <c r="H30" s="36"/>
      <c r="I30" s="104">
        <v>0.21</v>
      </c>
      <c r="J30" s="103">
        <f>ROUND(ROUND((SUM(BE90:BE338)), 2)*I30, 2)</f>
        <v>0</v>
      </c>
      <c r="K30" s="39"/>
    </row>
    <row r="31" spans="2:11" s="1" customFormat="1" ht="14.45" customHeight="1" x14ac:dyDescent="0.3">
      <c r="B31" s="35"/>
      <c r="C31" s="36"/>
      <c r="D31" s="36"/>
      <c r="E31" s="43" t="s">
        <v>44</v>
      </c>
      <c r="F31" s="103">
        <f>ROUND(SUM(BF90:BF338), 2)</f>
        <v>0</v>
      </c>
      <c r="G31" s="36"/>
      <c r="H31" s="36"/>
      <c r="I31" s="104">
        <v>0.15</v>
      </c>
      <c r="J31" s="103">
        <f>ROUND(ROUND((SUM(BF90:BF338)),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45</v>
      </c>
      <c r="F32" s="103">
        <f>ROUND(SUM(BG90:BG338), 2)</f>
        <v>0</v>
      </c>
      <c r="G32" s="36"/>
      <c r="H32" s="36"/>
      <c r="I32" s="104">
        <v>0.21</v>
      </c>
      <c r="J32" s="10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46</v>
      </c>
      <c r="F33" s="103">
        <f>ROUND(SUM(BH90:BH338), 2)</f>
        <v>0</v>
      </c>
      <c r="G33" s="36"/>
      <c r="H33" s="36"/>
      <c r="I33" s="104">
        <v>0.15</v>
      </c>
      <c r="J33" s="10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47</v>
      </c>
      <c r="F34" s="103">
        <f>ROUND(SUM(BI90:BI338), 2)</f>
        <v>0</v>
      </c>
      <c r="G34" s="36"/>
      <c r="H34" s="36"/>
      <c r="I34" s="104">
        <v>0</v>
      </c>
      <c r="J34" s="10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91"/>
      <c r="J35" s="36"/>
      <c r="K35" s="39"/>
    </row>
    <row r="36" spans="2:11" s="1" customFormat="1" ht="25.35" customHeight="1" x14ac:dyDescent="0.3">
      <c r="B36" s="35"/>
      <c r="C36" s="105"/>
      <c r="D36" s="106" t="s">
        <v>48</v>
      </c>
      <c r="E36" s="65"/>
      <c r="F36" s="65"/>
      <c r="G36" s="107" t="s">
        <v>49</v>
      </c>
      <c r="H36" s="108" t="s">
        <v>50</v>
      </c>
      <c r="I36" s="109"/>
      <c r="J36" s="110">
        <f>SUM(J27:J34)</f>
        <v>0</v>
      </c>
      <c r="K36" s="111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12"/>
      <c r="J37" s="51"/>
      <c r="K37" s="52"/>
    </row>
    <row r="41" spans="2:11" s="1" customFormat="1" ht="6.95" customHeight="1" x14ac:dyDescent="0.3">
      <c r="B41" s="53"/>
      <c r="C41" s="54"/>
      <c r="D41" s="54"/>
      <c r="E41" s="54"/>
      <c r="F41" s="54"/>
      <c r="G41" s="54"/>
      <c r="H41" s="54"/>
      <c r="I41" s="113"/>
      <c r="J41" s="54"/>
      <c r="K41" s="114"/>
    </row>
    <row r="42" spans="2:11" s="1" customFormat="1" ht="36.950000000000003" customHeight="1" x14ac:dyDescent="0.3">
      <c r="B42" s="35"/>
      <c r="C42" s="24" t="s">
        <v>84</v>
      </c>
      <c r="D42" s="36"/>
      <c r="E42" s="36"/>
      <c r="F42" s="36"/>
      <c r="G42" s="36"/>
      <c r="H42" s="36"/>
      <c r="I42" s="9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91"/>
      <c r="J43" s="36"/>
      <c r="K43" s="39"/>
    </row>
    <row r="44" spans="2:11" s="1" customFormat="1" ht="14.45" customHeight="1" x14ac:dyDescent="0.3">
      <c r="B44" s="35"/>
      <c r="C44" s="31" t="s">
        <v>17</v>
      </c>
      <c r="D44" s="36"/>
      <c r="E44" s="36"/>
      <c r="F44" s="36"/>
      <c r="G44" s="36"/>
      <c r="H44" s="36"/>
      <c r="I44" s="91"/>
      <c r="J44" s="36"/>
      <c r="K44" s="39"/>
    </row>
    <row r="45" spans="2:11" s="1" customFormat="1" ht="22.5" customHeight="1" x14ac:dyDescent="0.3">
      <c r="B45" s="35"/>
      <c r="C45" s="36"/>
      <c r="D45" s="36"/>
      <c r="E45" s="360" t="str">
        <f>E7</f>
        <v>Přestavba holobytů čp.179 ve Vintířově</v>
      </c>
      <c r="F45" s="336"/>
      <c r="G45" s="336"/>
      <c r="H45" s="336"/>
      <c r="I45" s="91"/>
      <c r="J45" s="36"/>
      <c r="K45" s="39"/>
    </row>
    <row r="46" spans="2:11" s="1" customFormat="1" ht="14.45" customHeight="1" x14ac:dyDescent="0.3">
      <c r="B46" s="35"/>
      <c r="C46" s="31" t="s">
        <v>82</v>
      </c>
      <c r="D46" s="36"/>
      <c r="E46" s="36"/>
      <c r="F46" s="36"/>
      <c r="G46" s="36"/>
      <c r="H46" s="36"/>
      <c r="I46" s="91"/>
      <c r="J46" s="36"/>
      <c r="K46" s="39"/>
    </row>
    <row r="47" spans="2:11" s="1" customFormat="1" ht="23.25" customHeight="1" x14ac:dyDescent="0.3">
      <c r="B47" s="35"/>
      <c r="C47" s="36"/>
      <c r="D47" s="36"/>
      <c r="E47" s="361" t="str">
        <f>E9</f>
        <v>1.2 - Zdravotně technické instalace</v>
      </c>
      <c r="F47" s="336"/>
      <c r="G47" s="336"/>
      <c r="H47" s="336"/>
      <c r="I47" s="9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91"/>
      <c r="J48" s="36"/>
      <c r="K48" s="39"/>
    </row>
    <row r="49" spans="2:47" s="1" customFormat="1" ht="18" customHeight="1" x14ac:dyDescent="0.3">
      <c r="B49" s="35"/>
      <c r="C49" s="31" t="s">
        <v>24</v>
      </c>
      <c r="D49" s="36"/>
      <c r="E49" s="36"/>
      <c r="F49" s="29" t="str">
        <f>F12</f>
        <v>Vintířov</v>
      </c>
      <c r="G49" s="36"/>
      <c r="H49" s="36"/>
      <c r="I49" s="92" t="s">
        <v>26</v>
      </c>
      <c r="J49" s="93" t="str">
        <f>IF(J12="","",J12)</f>
        <v>11. 10. 2016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91"/>
      <c r="J50" s="36"/>
      <c r="K50" s="39"/>
    </row>
    <row r="51" spans="2:47" s="1" customFormat="1" ht="15" x14ac:dyDescent="0.3">
      <c r="B51" s="35"/>
      <c r="C51" s="31" t="s">
        <v>28</v>
      </c>
      <c r="D51" s="36"/>
      <c r="E51" s="36"/>
      <c r="F51" s="29" t="str">
        <f>E15</f>
        <v>Obec Vintířov</v>
      </c>
      <c r="G51" s="36"/>
      <c r="H51" s="36"/>
      <c r="I51" s="92" t="s">
        <v>34</v>
      </c>
      <c r="J51" s="29" t="str">
        <f>E21</f>
        <v>BPO spol. s r.o.,Lidická 1239,36317 OSTROV</v>
      </c>
      <c r="K51" s="39"/>
    </row>
    <row r="52" spans="2:47" s="1" customFormat="1" ht="14.45" customHeight="1" x14ac:dyDescent="0.3">
      <c r="B52" s="35"/>
      <c r="C52" s="31" t="s">
        <v>32</v>
      </c>
      <c r="D52" s="36"/>
      <c r="E52" s="36"/>
      <c r="F52" s="29" t="str">
        <f>IF(E18="","",E18)</f>
        <v/>
      </c>
      <c r="G52" s="36"/>
      <c r="H52" s="36"/>
      <c r="I52" s="9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91"/>
      <c r="J53" s="36"/>
      <c r="K53" s="39"/>
    </row>
    <row r="54" spans="2:47" s="1" customFormat="1" ht="29.25" customHeight="1" x14ac:dyDescent="0.3">
      <c r="B54" s="35"/>
      <c r="C54" s="115" t="s">
        <v>85</v>
      </c>
      <c r="D54" s="105"/>
      <c r="E54" s="105"/>
      <c r="F54" s="105"/>
      <c r="G54" s="105"/>
      <c r="H54" s="105"/>
      <c r="I54" s="116"/>
      <c r="J54" s="117" t="s">
        <v>86</v>
      </c>
      <c r="K54" s="118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91"/>
      <c r="J55" s="36"/>
      <c r="K55" s="39"/>
    </row>
    <row r="56" spans="2:47" s="1" customFormat="1" ht="29.25" customHeight="1" x14ac:dyDescent="0.3">
      <c r="B56" s="35"/>
      <c r="C56" s="119" t="s">
        <v>87</v>
      </c>
      <c r="D56" s="36"/>
      <c r="E56" s="36"/>
      <c r="F56" s="36"/>
      <c r="G56" s="36"/>
      <c r="H56" s="36"/>
      <c r="I56" s="91"/>
      <c r="J56" s="101">
        <f>J90</f>
        <v>0</v>
      </c>
      <c r="K56" s="39"/>
      <c r="AU56" s="18" t="s">
        <v>88</v>
      </c>
    </row>
    <row r="57" spans="2:47" s="7" customFormat="1" ht="24.95" customHeight="1" x14ac:dyDescent="0.3">
      <c r="B57" s="120"/>
      <c r="C57" s="121"/>
      <c r="D57" s="122" t="s">
        <v>89</v>
      </c>
      <c r="E57" s="123"/>
      <c r="F57" s="123"/>
      <c r="G57" s="123"/>
      <c r="H57" s="123"/>
      <c r="I57" s="124"/>
      <c r="J57" s="125">
        <f>J91</f>
        <v>0</v>
      </c>
      <c r="K57" s="126"/>
    </row>
    <row r="58" spans="2:47" s="8" customFormat="1" ht="19.899999999999999" customHeight="1" x14ac:dyDescent="0.3">
      <c r="B58" s="127"/>
      <c r="C58" s="128"/>
      <c r="D58" s="129" t="s">
        <v>90</v>
      </c>
      <c r="E58" s="130"/>
      <c r="F58" s="130"/>
      <c r="G58" s="130"/>
      <c r="H58" s="130"/>
      <c r="I58" s="131"/>
      <c r="J58" s="132">
        <f>J92</f>
        <v>0</v>
      </c>
      <c r="K58" s="133"/>
    </row>
    <row r="59" spans="2:47" s="8" customFormat="1" ht="19.899999999999999" customHeight="1" x14ac:dyDescent="0.3">
      <c r="B59" s="127"/>
      <c r="C59" s="128"/>
      <c r="D59" s="129" t="s">
        <v>91</v>
      </c>
      <c r="E59" s="130"/>
      <c r="F59" s="130"/>
      <c r="G59" s="130"/>
      <c r="H59" s="130"/>
      <c r="I59" s="131"/>
      <c r="J59" s="132">
        <f>J181</f>
        <v>0</v>
      </c>
      <c r="K59" s="133"/>
    </row>
    <row r="60" spans="2:47" s="8" customFormat="1" ht="19.899999999999999" customHeight="1" x14ac:dyDescent="0.3">
      <c r="B60" s="127"/>
      <c r="C60" s="128"/>
      <c r="D60" s="129" t="s">
        <v>92</v>
      </c>
      <c r="E60" s="130"/>
      <c r="F60" s="130"/>
      <c r="G60" s="130"/>
      <c r="H60" s="130"/>
      <c r="I60" s="131"/>
      <c r="J60" s="132">
        <f>J188</f>
        <v>0</v>
      </c>
      <c r="K60" s="133"/>
    </row>
    <row r="61" spans="2:47" s="8" customFormat="1" ht="19.899999999999999" customHeight="1" x14ac:dyDescent="0.3">
      <c r="B61" s="127"/>
      <c r="C61" s="128"/>
      <c r="D61" s="129" t="s">
        <v>93</v>
      </c>
      <c r="E61" s="130"/>
      <c r="F61" s="130"/>
      <c r="G61" s="130"/>
      <c r="H61" s="130"/>
      <c r="I61" s="131"/>
      <c r="J61" s="132">
        <f>J190</f>
        <v>0</v>
      </c>
      <c r="K61" s="133"/>
    </row>
    <row r="62" spans="2:47" s="8" customFormat="1" ht="19.899999999999999" customHeight="1" x14ac:dyDescent="0.3">
      <c r="B62" s="127"/>
      <c r="C62" s="128"/>
      <c r="D62" s="129" t="s">
        <v>94</v>
      </c>
      <c r="E62" s="130"/>
      <c r="F62" s="130"/>
      <c r="G62" s="130"/>
      <c r="H62" s="130"/>
      <c r="I62" s="131"/>
      <c r="J62" s="132">
        <f>J194</f>
        <v>0</v>
      </c>
      <c r="K62" s="133"/>
    </row>
    <row r="63" spans="2:47" s="8" customFormat="1" ht="19.899999999999999" customHeight="1" x14ac:dyDescent="0.3">
      <c r="B63" s="127"/>
      <c r="C63" s="128"/>
      <c r="D63" s="129" t="s">
        <v>95</v>
      </c>
      <c r="E63" s="130"/>
      <c r="F63" s="130"/>
      <c r="G63" s="130"/>
      <c r="H63" s="130"/>
      <c r="I63" s="131"/>
      <c r="J63" s="132">
        <f>J201</f>
        <v>0</v>
      </c>
      <c r="K63" s="133"/>
    </row>
    <row r="64" spans="2:47" s="7" customFormat="1" ht="24.95" customHeight="1" x14ac:dyDescent="0.3">
      <c r="B64" s="120"/>
      <c r="C64" s="121"/>
      <c r="D64" s="122" t="s">
        <v>96</v>
      </c>
      <c r="E64" s="123"/>
      <c r="F64" s="123"/>
      <c r="G64" s="123"/>
      <c r="H64" s="123"/>
      <c r="I64" s="124"/>
      <c r="J64" s="125">
        <f>J207</f>
        <v>0</v>
      </c>
      <c r="K64" s="126"/>
    </row>
    <row r="65" spans="2:12" s="8" customFormat="1" ht="19.899999999999999" customHeight="1" x14ac:dyDescent="0.3">
      <c r="B65" s="127"/>
      <c r="C65" s="128"/>
      <c r="D65" s="129" t="s">
        <v>97</v>
      </c>
      <c r="E65" s="130"/>
      <c r="F65" s="130"/>
      <c r="G65" s="130"/>
      <c r="H65" s="130"/>
      <c r="I65" s="131"/>
      <c r="J65" s="132">
        <f>J208</f>
        <v>0</v>
      </c>
      <c r="K65" s="133"/>
    </row>
    <row r="66" spans="2:12" s="8" customFormat="1" ht="19.899999999999999" customHeight="1" x14ac:dyDescent="0.3">
      <c r="B66" s="127"/>
      <c r="C66" s="128"/>
      <c r="D66" s="129" t="s">
        <v>98</v>
      </c>
      <c r="E66" s="130"/>
      <c r="F66" s="130"/>
      <c r="G66" s="130"/>
      <c r="H66" s="130"/>
      <c r="I66" s="131"/>
      <c r="J66" s="132">
        <f>J235</f>
        <v>0</v>
      </c>
      <c r="K66" s="133"/>
    </row>
    <row r="67" spans="2:12" s="8" customFormat="1" ht="19.899999999999999" customHeight="1" x14ac:dyDescent="0.3">
      <c r="B67" s="127"/>
      <c r="C67" s="128"/>
      <c r="D67" s="129" t="s">
        <v>99</v>
      </c>
      <c r="E67" s="130"/>
      <c r="F67" s="130"/>
      <c r="G67" s="130"/>
      <c r="H67" s="130"/>
      <c r="I67" s="131"/>
      <c r="J67" s="132">
        <f>J261</f>
        <v>0</v>
      </c>
      <c r="K67" s="133"/>
    </row>
    <row r="68" spans="2:12" s="8" customFormat="1" ht="19.899999999999999" customHeight="1" x14ac:dyDescent="0.3">
      <c r="B68" s="127"/>
      <c r="C68" s="128"/>
      <c r="D68" s="129" t="s">
        <v>100</v>
      </c>
      <c r="E68" s="130"/>
      <c r="F68" s="130"/>
      <c r="G68" s="130"/>
      <c r="H68" s="130"/>
      <c r="I68" s="131"/>
      <c r="J68" s="132">
        <f>J301</f>
        <v>0</v>
      </c>
      <c r="K68" s="133"/>
    </row>
    <row r="69" spans="2:12" s="8" customFormat="1" ht="19.899999999999999" customHeight="1" x14ac:dyDescent="0.3">
      <c r="B69" s="127"/>
      <c r="C69" s="128"/>
      <c r="D69" s="129" t="s">
        <v>101</v>
      </c>
      <c r="E69" s="130"/>
      <c r="F69" s="130"/>
      <c r="G69" s="130"/>
      <c r="H69" s="130"/>
      <c r="I69" s="131"/>
      <c r="J69" s="132">
        <f>J309</f>
        <v>0</v>
      </c>
      <c r="K69" s="133"/>
    </row>
    <row r="70" spans="2:12" s="8" customFormat="1" ht="19.899999999999999" customHeight="1" x14ac:dyDescent="0.3">
      <c r="B70" s="127"/>
      <c r="C70" s="128"/>
      <c r="D70" s="129" t="s">
        <v>102</v>
      </c>
      <c r="E70" s="130"/>
      <c r="F70" s="130"/>
      <c r="G70" s="130"/>
      <c r="H70" s="130"/>
      <c r="I70" s="131"/>
      <c r="J70" s="132">
        <f>J333</f>
        <v>0</v>
      </c>
      <c r="K70" s="133"/>
    </row>
    <row r="71" spans="2:12" s="1" customFormat="1" ht="21.75" customHeight="1" x14ac:dyDescent="0.3">
      <c r="B71" s="35"/>
      <c r="C71" s="36"/>
      <c r="D71" s="36"/>
      <c r="E71" s="36"/>
      <c r="F71" s="36"/>
      <c r="G71" s="36"/>
      <c r="H71" s="36"/>
      <c r="I71" s="91"/>
      <c r="J71" s="36"/>
      <c r="K71" s="39"/>
    </row>
    <row r="72" spans="2:12" s="1" customFormat="1" ht="6.95" customHeight="1" x14ac:dyDescent="0.3">
      <c r="B72" s="50"/>
      <c r="C72" s="51"/>
      <c r="D72" s="51"/>
      <c r="E72" s="51"/>
      <c r="F72" s="51"/>
      <c r="G72" s="51"/>
      <c r="H72" s="51"/>
      <c r="I72" s="112"/>
      <c r="J72" s="51"/>
      <c r="K72" s="52"/>
    </row>
    <row r="76" spans="2:12" s="1" customFormat="1" ht="6.95" customHeight="1" x14ac:dyDescent="0.3">
      <c r="B76" s="53"/>
      <c r="C76" s="54"/>
      <c r="D76" s="54"/>
      <c r="E76" s="54"/>
      <c r="F76" s="54"/>
      <c r="G76" s="54"/>
      <c r="H76" s="54"/>
      <c r="I76" s="113"/>
      <c r="J76" s="54"/>
      <c r="K76" s="54"/>
      <c r="L76" s="35"/>
    </row>
    <row r="77" spans="2:12" s="1" customFormat="1" ht="36.950000000000003" customHeight="1" x14ac:dyDescent="0.3">
      <c r="B77" s="35"/>
      <c r="C77" s="55" t="s">
        <v>103</v>
      </c>
      <c r="L77" s="35"/>
    </row>
    <row r="78" spans="2:12" s="1" customFormat="1" ht="6.95" customHeight="1" x14ac:dyDescent="0.3">
      <c r="B78" s="35"/>
      <c r="L78" s="35"/>
    </row>
    <row r="79" spans="2:12" s="1" customFormat="1" ht="14.45" customHeight="1" x14ac:dyDescent="0.3">
      <c r="B79" s="35"/>
      <c r="C79" s="57" t="s">
        <v>17</v>
      </c>
      <c r="L79" s="35"/>
    </row>
    <row r="80" spans="2:12" s="1" customFormat="1" ht="22.5" customHeight="1" x14ac:dyDescent="0.3">
      <c r="B80" s="35"/>
      <c r="E80" s="358" t="str">
        <f>E7</f>
        <v>Přestavba holobytů čp.179 ve Vintířově</v>
      </c>
      <c r="F80" s="326"/>
      <c r="G80" s="326"/>
      <c r="H80" s="326"/>
      <c r="L80" s="35"/>
    </row>
    <row r="81" spans="2:65" s="1" customFormat="1" ht="14.45" customHeight="1" x14ac:dyDescent="0.3">
      <c r="B81" s="35"/>
      <c r="C81" s="57" t="s">
        <v>82</v>
      </c>
      <c r="L81" s="35"/>
    </row>
    <row r="82" spans="2:65" s="1" customFormat="1" ht="23.25" customHeight="1" x14ac:dyDescent="0.3">
      <c r="B82" s="35"/>
      <c r="E82" s="347" t="str">
        <f>E9</f>
        <v>1.2 - Zdravotně technické instalace</v>
      </c>
      <c r="F82" s="326"/>
      <c r="G82" s="326"/>
      <c r="H82" s="326"/>
      <c r="L82" s="35"/>
    </row>
    <row r="83" spans="2:65" s="1" customFormat="1" ht="6.95" customHeight="1" x14ac:dyDescent="0.3">
      <c r="B83" s="35"/>
      <c r="L83" s="35"/>
    </row>
    <row r="84" spans="2:65" s="1" customFormat="1" ht="18" customHeight="1" x14ac:dyDescent="0.3">
      <c r="B84" s="35"/>
      <c r="C84" s="57" t="s">
        <v>24</v>
      </c>
      <c r="F84" s="134" t="str">
        <f>F12</f>
        <v>Vintířov</v>
      </c>
      <c r="I84" s="135" t="s">
        <v>26</v>
      </c>
      <c r="J84" s="61" t="str">
        <f>IF(J12="","",J12)</f>
        <v>11. 10. 2016</v>
      </c>
      <c r="L84" s="35"/>
    </row>
    <row r="85" spans="2:65" s="1" customFormat="1" ht="6.95" customHeight="1" x14ac:dyDescent="0.3">
      <c r="B85" s="35"/>
      <c r="L85" s="35"/>
    </row>
    <row r="86" spans="2:65" s="1" customFormat="1" ht="15" x14ac:dyDescent="0.3">
      <c r="B86" s="35"/>
      <c r="C86" s="57" t="s">
        <v>28</v>
      </c>
      <c r="F86" s="134" t="str">
        <f>E15</f>
        <v>Obec Vintířov</v>
      </c>
      <c r="I86" s="135" t="s">
        <v>34</v>
      </c>
      <c r="J86" s="134" t="str">
        <f>E21</f>
        <v>BPO spol. s r.o.,Lidická 1239,36317 OSTROV</v>
      </c>
      <c r="L86" s="35"/>
    </row>
    <row r="87" spans="2:65" s="1" customFormat="1" ht="14.45" customHeight="1" x14ac:dyDescent="0.3">
      <c r="B87" s="35"/>
      <c r="C87" s="57" t="s">
        <v>32</v>
      </c>
      <c r="F87" s="134" t="str">
        <f>IF(E18="","",E18)</f>
        <v/>
      </c>
      <c r="L87" s="35"/>
    </row>
    <row r="88" spans="2:65" s="1" customFormat="1" ht="10.35" customHeight="1" x14ac:dyDescent="0.3">
      <c r="B88" s="35"/>
      <c r="L88" s="35"/>
    </row>
    <row r="89" spans="2:65" s="9" customFormat="1" ht="29.25" customHeight="1" x14ac:dyDescent="0.3">
      <c r="B89" s="136"/>
      <c r="C89" s="137" t="s">
        <v>104</v>
      </c>
      <c r="D89" s="138" t="s">
        <v>57</v>
      </c>
      <c r="E89" s="138" t="s">
        <v>53</v>
      </c>
      <c r="F89" s="138" t="s">
        <v>105</v>
      </c>
      <c r="G89" s="138" t="s">
        <v>106</v>
      </c>
      <c r="H89" s="138" t="s">
        <v>107</v>
      </c>
      <c r="I89" s="139" t="s">
        <v>108</v>
      </c>
      <c r="J89" s="138" t="s">
        <v>86</v>
      </c>
      <c r="K89" s="140" t="s">
        <v>109</v>
      </c>
      <c r="L89" s="136"/>
      <c r="M89" s="67" t="s">
        <v>110</v>
      </c>
      <c r="N89" s="68" t="s">
        <v>42</v>
      </c>
      <c r="O89" s="68" t="s">
        <v>111</v>
      </c>
      <c r="P89" s="68" t="s">
        <v>112</v>
      </c>
      <c r="Q89" s="68" t="s">
        <v>113</v>
      </c>
      <c r="R89" s="68" t="s">
        <v>114</v>
      </c>
      <c r="S89" s="68" t="s">
        <v>115</v>
      </c>
      <c r="T89" s="69" t="s">
        <v>116</v>
      </c>
    </row>
    <row r="90" spans="2:65" s="1" customFormat="1" ht="29.25" customHeight="1" x14ac:dyDescent="0.35">
      <c r="B90" s="35"/>
      <c r="C90" s="71" t="s">
        <v>87</v>
      </c>
      <c r="J90" s="141">
        <f>BK90</f>
        <v>0</v>
      </c>
      <c r="L90" s="35"/>
      <c r="M90" s="70"/>
      <c r="N90" s="62"/>
      <c r="O90" s="62"/>
      <c r="P90" s="142">
        <f>P91+P207</f>
        <v>0</v>
      </c>
      <c r="Q90" s="62"/>
      <c r="R90" s="142">
        <f>R91+R207</f>
        <v>3.7313199999999997</v>
      </c>
      <c r="S90" s="62"/>
      <c r="T90" s="143">
        <f>T91+T207</f>
        <v>1.7976000000000001</v>
      </c>
      <c r="AT90" s="18" t="s">
        <v>71</v>
      </c>
      <c r="AU90" s="18" t="s">
        <v>88</v>
      </c>
      <c r="BK90" s="144">
        <f>BK91+BK207</f>
        <v>0</v>
      </c>
    </row>
    <row r="91" spans="2:65" s="10" customFormat="1" ht="37.35" customHeight="1" x14ac:dyDescent="0.35">
      <c r="B91" s="145"/>
      <c r="D91" s="146" t="s">
        <v>71</v>
      </c>
      <c r="E91" s="147" t="s">
        <v>117</v>
      </c>
      <c r="F91" s="147" t="s">
        <v>118</v>
      </c>
      <c r="I91" s="148"/>
      <c r="J91" s="149">
        <f>BK91</f>
        <v>0</v>
      </c>
      <c r="L91" s="145"/>
      <c r="M91" s="150"/>
      <c r="N91" s="151"/>
      <c r="O91" s="151"/>
      <c r="P91" s="152">
        <f>P92+P181+P188+P190+P194+P201</f>
        <v>0</v>
      </c>
      <c r="Q91" s="151"/>
      <c r="R91" s="152">
        <f>R92+R181+R188+R190+R194+R201</f>
        <v>2.45329</v>
      </c>
      <c r="S91" s="151"/>
      <c r="T91" s="153">
        <f>T92+T181+T188+T190+T194+T201</f>
        <v>0</v>
      </c>
      <c r="AR91" s="146" t="s">
        <v>23</v>
      </c>
      <c r="AT91" s="154" t="s">
        <v>71</v>
      </c>
      <c r="AU91" s="154" t="s">
        <v>72</v>
      </c>
      <c r="AY91" s="146" t="s">
        <v>119</v>
      </c>
      <c r="BK91" s="155">
        <f>BK92+BK181+BK188+BK190+BK194+BK201</f>
        <v>0</v>
      </c>
    </row>
    <row r="92" spans="2:65" s="10" customFormat="1" ht="19.899999999999999" customHeight="1" x14ac:dyDescent="0.3">
      <c r="B92" s="145"/>
      <c r="D92" s="156" t="s">
        <v>71</v>
      </c>
      <c r="E92" s="157" t="s">
        <v>23</v>
      </c>
      <c r="F92" s="157" t="s">
        <v>120</v>
      </c>
      <c r="I92" s="148"/>
      <c r="J92" s="158">
        <f>BK92</f>
        <v>0</v>
      </c>
      <c r="L92" s="145"/>
      <c r="M92" s="150"/>
      <c r="N92" s="151"/>
      <c r="O92" s="151"/>
      <c r="P92" s="152">
        <f>SUM(P93:P180)</f>
        <v>0</v>
      </c>
      <c r="Q92" s="151"/>
      <c r="R92" s="152">
        <f>SUM(R93:R180)</f>
        <v>0</v>
      </c>
      <c r="S92" s="151"/>
      <c r="T92" s="153">
        <f>SUM(T93:T180)</f>
        <v>0</v>
      </c>
      <c r="AR92" s="146" t="s">
        <v>23</v>
      </c>
      <c r="AT92" s="154" t="s">
        <v>71</v>
      </c>
      <c r="AU92" s="154" t="s">
        <v>23</v>
      </c>
      <c r="AY92" s="146" t="s">
        <v>119</v>
      </c>
      <c r="BK92" s="155">
        <f>SUM(BK93:BK180)</f>
        <v>0</v>
      </c>
    </row>
    <row r="93" spans="2:65" s="1" customFormat="1" ht="31.5" customHeight="1" x14ac:dyDescent="0.3">
      <c r="B93" s="159"/>
      <c r="C93" s="160" t="s">
        <v>23</v>
      </c>
      <c r="D93" s="160" t="s">
        <v>121</v>
      </c>
      <c r="E93" s="161" t="s">
        <v>122</v>
      </c>
      <c r="F93" s="162" t="s">
        <v>123</v>
      </c>
      <c r="G93" s="163" t="s">
        <v>124</v>
      </c>
      <c r="H93" s="164">
        <v>74.8</v>
      </c>
      <c r="I93" s="318"/>
      <c r="J93" s="165">
        <f>ROUND(I93*H93,2)</f>
        <v>0</v>
      </c>
      <c r="K93" s="162" t="s">
        <v>125</v>
      </c>
      <c r="L93" s="35"/>
      <c r="M93" s="166" t="s">
        <v>3</v>
      </c>
      <c r="N93" s="167" t="s">
        <v>44</v>
      </c>
      <c r="O93" s="36"/>
      <c r="P93" s="168">
        <f>O93*H93</f>
        <v>0</v>
      </c>
      <c r="Q93" s="168">
        <v>0</v>
      </c>
      <c r="R93" s="168">
        <f>Q93*H93</f>
        <v>0</v>
      </c>
      <c r="S93" s="168">
        <v>0</v>
      </c>
      <c r="T93" s="169">
        <f>S93*H93</f>
        <v>0</v>
      </c>
      <c r="AR93" s="18" t="s">
        <v>126</v>
      </c>
      <c r="AT93" s="18" t="s">
        <v>121</v>
      </c>
      <c r="AU93" s="18" t="s">
        <v>127</v>
      </c>
      <c r="AY93" s="18" t="s">
        <v>119</v>
      </c>
      <c r="BE93" s="170">
        <f>IF(N93="základní",J93,0)</f>
        <v>0</v>
      </c>
      <c r="BF93" s="170">
        <f>IF(N93="snížená",J93,0)</f>
        <v>0</v>
      </c>
      <c r="BG93" s="170">
        <f>IF(N93="zákl. přenesená",J93,0)</f>
        <v>0</v>
      </c>
      <c r="BH93" s="170">
        <f>IF(N93="sníž. přenesená",J93,0)</f>
        <v>0</v>
      </c>
      <c r="BI93" s="170">
        <f>IF(N93="nulová",J93,0)</f>
        <v>0</v>
      </c>
      <c r="BJ93" s="18" t="s">
        <v>127</v>
      </c>
      <c r="BK93" s="170">
        <f>ROUND(I93*H93,2)</f>
        <v>0</v>
      </c>
      <c r="BL93" s="18" t="s">
        <v>126</v>
      </c>
      <c r="BM93" s="18" t="s">
        <v>128</v>
      </c>
    </row>
    <row r="94" spans="2:65" s="11" customFormat="1" x14ac:dyDescent="0.3">
      <c r="B94" s="171"/>
      <c r="D94" s="172" t="s">
        <v>129</v>
      </c>
      <c r="E94" s="173" t="s">
        <v>3</v>
      </c>
      <c r="F94" s="174" t="s">
        <v>130</v>
      </c>
      <c r="H94" s="175" t="s">
        <v>3</v>
      </c>
      <c r="I94" s="176"/>
      <c r="L94" s="171"/>
      <c r="M94" s="177"/>
      <c r="N94" s="178"/>
      <c r="O94" s="178"/>
      <c r="P94" s="178"/>
      <c r="Q94" s="178"/>
      <c r="R94" s="178"/>
      <c r="S94" s="178"/>
      <c r="T94" s="179"/>
      <c r="AT94" s="175" t="s">
        <v>129</v>
      </c>
      <c r="AU94" s="175" t="s">
        <v>127</v>
      </c>
      <c r="AV94" s="11" t="s">
        <v>23</v>
      </c>
      <c r="AW94" s="11" t="s">
        <v>36</v>
      </c>
      <c r="AX94" s="11" t="s">
        <v>72</v>
      </c>
      <c r="AY94" s="175" t="s">
        <v>119</v>
      </c>
    </row>
    <row r="95" spans="2:65" s="12" customFormat="1" x14ac:dyDescent="0.3">
      <c r="B95" s="180"/>
      <c r="D95" s="172" t="s">
        <v>129</v>
      </c>
      <c r="E95" s="181" t="s">
        <v>3</v>
      </c>
      <c r="F95" s="182" t="s">
        <v>131</v>
      </c>
      <c r="H95" s="183">
        <v>52</v>
      </c>
      <c r="I95" s="184"/>
      <c r="L95" s="180"/>
      <c r="M95" s="185"/>
      <c r="N95" s="186"/>
      <c r="O95" s="186"/>
      <c r="P95" s="186"/>
      <c r="Q95" s="186"/>
      <c r="R95" s="186"/>
      <c r="S95" s="186"/>
      <c r="T95" s="187"/>
      <c r="AT95" s="181" t="s">
        <v>129</v>
      </c>
      <c r="AU95" s="181" t="s">
        <v>127</v>
      </c>
      <c r="AV95" s="12" t="s">
        <v>127</v>
      </c>
      <c r="AW95" s="12" t="s">
        <v>36</v>
      </c>
      <c r="AX95" s="12" t="s">
        <v>72</v>
      </c>
      <c r="AY95" s="181" t="s">
        <v>119</v>
      </c>
    </row>
    <row r="96" spans="2:65" s="11" customFormat="1" x14ac:dyDescent="0.3">
      <c r="B96" s="171"/>
      <c r="D96" s="172" t="s">
        <v>129</v>
      </c>
      <c r="E96" s="173" t="s">
        <v>3</v>
      </c>
      <c r="F96" s="174" t="s">
        <v>132</v>
      </c>
      <c r="H96" s="175" t="s">
        <v>3</v>
      </c>
      <c r="I96" s="176"/>
      <c r="L96" s="171"/>
      <c r="M96" s="177"/>
      <c r="N96" s="178"/>
      <c r="O96" s="178"/>
      <c r="P96" s="178"/>
      <c r="Q96" s="178"/>
      <c r="R96" s="178"/>
      <c r="S96" s="178"/>
      <c r="T96" s="179"/>
      <c r="AT96" s="175" t="s">
        <v>129</v>
      </c>
      <c r="AU96" s="175" t="s">
        <v>127</v>
      </c>
      <c r="AV96" s="11" t="s">
        <v>23</v>
      </c>
      <c r="AW96" s="11" t="s">
        <v>36</v>
      </c>
      <c r="AX96" s="11" t="s">
        <v>72</v>
      </c>
      <c r="AY96" s="175" t="s">
        <v>119</v>
      </c>
    </row>
    <row r="97" spans="2:65" s="12" customFormat="1" x14ac:dyDescent="0.3">
      <c r="B97" s="180"/>
      <c r="D97" s="172" t="s">
        <v>129</v>
      </c>
      <c r="E97" s="181" t="s">
        <v>3</v>
      </c>
      <c r="F97" s="182" t="s">
        <v>133</v>
      </c>
      <c r="H97" s="183">
        <v>22.8</v>
      </c>
      <c r="I97" s="184"/>
      <c r="L97" s="180"/>
      <c r="M97" s="185"/>
      <c r="N97" s="186"/>
      <c r="O97" s="186"/>
      <c r="P97" s="186"/>
      <c r="Q97" s="186"/>
      <c r="R97" s="186"/>
      <c r="S97" s="186"/>
      <c r="T97" s="187"/>
      <c r="AT97" s="181" t="s">
        <v>129</v>
      </c>
      <c r="AU97" s="181" t="s">
        <v>127</v>
      </c>
      <c r="AV97" s="12" t="s">
        <v>127</v>
      </c>
      <c r="AW97" s="12" t="s">
        <v>36</v>
      </c>
      <c r="AX97" s="12" t="s">
        <v>72</v>
      </c>
      <c r="AY97" s="181" t="s">
        <v>119</v>
      </c>
    </row>
    <row r="98" spans="2:65" s="13" customFormat="1" x14ac:dyDescent="0.3">
      <c r="B98" s="188"/>
      <c r="D98" s="189" t="s">
        <v>129</v>
      </c>
      <c r="E98" s="190" t="s">
        <v>3</v>
      </c>
      <c r="F98" s="191" t="s">
        <v>134</v>
      </c>
      <c r="H98" s="192">
        <v>74.8</v>
      </c>
      <c r="I98" s="193"/>
      <c r="L98" s="188"/>
      <c r="M98" s="194"/>
      <c r="N98" s="195"/>
      <c r="O98" s="195"/>
      <c r="P98" s="195"/>
      <c r="Q98" s="195"/>
      <c r="R98" s="195"/>
      <c r="S98" s="195"/>
      <c r="T98" s="196"/>
      <c r="AT98" s="197" t="s">
        <v>129</v>
      </c>
      <c r="AU98" s="197" t="s">
        <v>127</v>
      </c>
      <c r="AV98" s="13" t="s">
        <v>126</v>
      </c>
      <c r="AW98" s="13" t="s">
        <v>36</v>
      </c>
      <c r="AX98" s="13" t="s">
        <v>23</v>
      </c>
      <c r="AY98" s="197" t="s">
        <v>119</v>
      </c>
    </row>
    <row r="99" spans="2:65" s="1" customFormat="1" ht="22.5" customHeight="1" x14ac:dyDescent="0.3">
      <c r="B99" s="159"/>
      <c r="C99" s="160" t="s">
        <v>127</v>
      </c>
      <c r="D99" s="160" t="s">
        <v>121</v>
      </c>
      <c r="E99" s="161" t="s">
        <v>135</v>
      </c>
      <c r="F99" s="162" t="s">
        <v>136</v>
      </c>
      <c r="G99" s="163" t="s">
        <v>124</v>
      </c>
      <c r="H99" s="164">
        <v>0.2</v>
      </c>
      <c r="I99" s="318"/>
      <c r="J99" s="165">
        <f>ROUND(I99*H99,2)</f>
        <v>0</v>
      </c>
      <c r="K99" s="162" t="s">
        <v>125</v>
      </c>
      <c r="L99" s="35"/>
      <c r="M99" s="166" t="s">
        <v>3</v>
      </c>
      <c r="N99" s="167" t="s">
        <v>44</v>
      </c>
      <c r="O99" s="36"/>
      <c r="P99" s="168">
        <f>O99*H99</f>
        <v>0</v>
      </c>
      <c r="Q99" s="168">
        <v>0</v>
      </c>
      <c r="R99" s="168">
        <f>Q99*H99</f>
        <v>0</v>
      </c>
      <c r="S99" s="168">
        <v>0</v>
      </c>
      <c r="T99" s="169">
        <f>S99*H99</f>
        <v>0</v>
      </c>
      <c r="AR99" s="18" t="s">
        <v>126</v>
      </c>
      <c r="AT99" s="18" t="s">
        <v>121</v>
      </c>
      <c r="AU99" s="18" t="s">
        <v>127</v>
      </c>
      <c r="AY99" s="18" t="s">
        <v>119</v>
      </c>
      <c r="BE99" s="170">
        <f>IF(N99="základní",J99,0)</f>
        <v>0</v>
      </c>
      <c r="BF99" s="170">
        <f>IF(N99="snížená",J99,0)</f>
        <v>0</v>
      </c>
      <c r="BG99" s="170">
        <f>IF(N99="zákl. přenesená",J99,0)</f>
        <v>0</v>
      </c>
      <c r="BH99" s="170">
        <f>IF(N99="sníž. přenesená",J99,0)</f>
        <v>0</v>
      </c>
      <c r="BI99" s="170">
        <f>IF(N99="nulová",J99,0)</f>
        <v>0</v>
      </c>
      <c r="BJ99" s="18" t="s">
        <v>127</v>
      </c>
      <c r="BK99" s="170">
        <f>ROUND(I99*H99,2)</f>
        <v>0</v>
      </c>
      <c r="BL99" s="18" t="s">
        <v>126</v>
      </c>
      <c r="BM99" s="18" t="s">
        <v>137</v>
      </c>
    </row>
    <row r="100" spans="2:65" s="1" customFormat="1" ht="22.5" customHeight="1" x14ac:dyDescent="0.3">
      <c r="B100" s="159"/>
      <c r="C100" s="160" t="s">
        <v>138</v>
      </c>
      <c r="D100" s="160" t="s">
        <v>121</v>
      </c>
      <c r="E100" s="161" t="s">
        <v>139</v>
      </c>
      <c r="F100" s="162" t="s">
        <v>140</v>
      </c>
      <c r="G100" s="163" t="s">
        <v>124</v>
      </c>
      <c r="H100" s="164">
        <v>149.19999999999999</v>
      </c>
      <c r="I100" s="318"/>
      <c r="J100" s="165">
        <f>ROUND(I100*H100,2)</f>
        <v>0</v>
      </c>
      <c r="K100" s="162" t="s">
        <v>125</v>
      </c>
      <c r="L100" s="35"/>
      <c r="M100" s="166" t="s">
        <v>3</v>
      </c>
      <c r="N100" s="167" t="s">
        <v>44</v>
      </c>
      <c r="O100" s="36"/>
      <c r="P100" s="168">
        <f>O100*H100</f>
        <v>0</v>
      </c>
      <c r="Q100" s="168">
        <v>0</v>
      </c>
      <c r="R100" s="168">
        <f>Q100*H100</f>
        <v>0</v>
      </c>
      <c r="S100" s="168">
        <v>0</v>
      </c>
      <c r="T100" s="169">
        <f>S100*H100</f>
        <v>0</v>
      </c>
      <c r="AR100" s="18" t="s">
        <v>126</v>
      </c>
      <c r="AT100" s="18" t="s">
        <v>121</v>
      </c>
      <c r="AU100" s="18" t="s">
        <v>127</v>
      </c>
      <c r="AY100" s="18" t="s">
        <v>119</v>
      </c>
      <c r="BE100" s="170">
        <f>IF(N100="základní",J100,0)</f>
        <v>0</v>
      </c>
      <c r="BF100" s="170">
        <f>IF(N100="snížená",J100,0)</f>
        <v>0</v>
      </c>
      <c r="BG100" s="170">
        <f>IF(N100="zákl. přenesená",J100,0)</f>
        <v>0</v>
      </c>
      <c r="BH100" s="170">
        <f>IF(N100="sníž. přenesená",J100,0)</f>
        <v>0</v>
      </c>
      <c r="BI100" s="170">
        <f>IF(N100="nulová",J100,0)</f>
        <v>0</v>
      </c>
      <c r="BJ100" s="18" t="s">
        <v>127</v>
      </c>
      <c r="BK100" s="170">
        <f>ROUND(I100*H100,2)</f>
        <v>0</v>
      </c>
      <c r="BL100" s="18" t="s">
        <v>126</v>
      </c>
      <c r="BM100" s="18" t="s">
        <v>141</v>
      </c>
    </row>
    <row r="101" spans="2:65" s="11" customFormat="1" x14ac:dyDescent="0.3">
      <c r="B101" s="171"/>
      <c r="D101" s="172" t="s">
        <v>129</v>
      </c>
      <c r="E101" s="173" t="s">
        <v>3</v>
      </c>
      <c r="F101" s="174" t="s">
        <v>142</v>
      </c>
      <c r="H101" s="175" t="s">
        <v>3</v>
      </c>
      <c r="I101" s="176"/>
      <c r="L101" s="171"/>
      <c r="M101" s="177"/>
      <c r="N101" s="178"/>
      <c r="O101" s="178"/>
      <c r="P101" s="178"/>
      <c r="Q101" s="178"/>
      <c r="R101" s="178"/>
      <c r="S101" s="178"/>
      <c r="T101" s="179"/>
      <c r="AT101" s="175" t="s">
        <v>129</v>
      </c>
      <c r="AU101" s="175" t="s">
        <v>127</v>
      </c>
      <c r="AV101" s="11" t="s">
        <v>23</v>
      </c>
      <c r="AW101" s="11" t="s">
        <v>36</v>
      </c>
      <c r="AX101" s="11" t="s">
        <v>72</v>
      </c>
      <c r="AY101" s="175" t="s">
        <v>119</v>
      </c>
    </row>
    <row r="102" spans="2:65" s="12" customFormat="1" x14ac:dyDescent="0.3">
      <c r="B102" s="180"/>
      <c r="D102" s="172" t="s">
        <v>129</v>
      </c>
      <c r="E102" s="181" t="s">
        <v>3</v>
      </c>
      <c r="F102" s="182" t="s">
        <v>143</v>
      </c>
      <c r="H102" s="183">
        <v>75</v>
      </c>
      <c r="I102" s="184"/>
      <c r="L102" s="180"/>
      <c r="M102" s="185"/>
      <c r="N102" s="186"/>
      <c r="O102" s="186"/>
      <c r="P102" s="186"/>
      <c r="Q102" s="186"/>
      <c r="R102" s="186"/>
      <c r="S102" s="186"/>
      <c r="T102" s="187"/>
      <c r="AT102" s="181" t="s">
        <v>129</v>
      </c>
      <c r="AU102" s="181" t="s">
        <v>127</v>
      </c>
      <c r="AV102" s="12" t="s">
        <v>127</v>
      </c>
      <c r="AW102" s="12" t="s">
        <v>36</v>
      </c>
      <c r="AX102" s="12" t="s">
        <v>72</v>
      </c>
      <c r="AY102" s="181" t="s">
        <v>119</v>
      </c>
    </row>
    <row r="103" spans="2:65" s="11" customFormat="1" x14ac:dyDescent="0.3">
      <c r="B103" s="171"/>
      <c r="D103" s="172" t="s">
        <v>129</v>
      </c>
      <c r="E103" s="173" t="s">
        <v>3</v>
      </c>
      <c r="F103" s="174" t="s">
        <v>144</v>
      </c>
      <c r="H103" s="175" t="s">
        <v>3</v>
      </c>
      <c r="I103" s="176"/>
      <c r="L103" s="171"/>
      <c r="M103" s="177"/>
      <c r="N103" s="178"/>
      <c r="O103" s="178"/>
      <c r="P103" s="178"/>
      <c r="Q103" s="178"/>
      <c r="R103" s="178"/>
      <c r="S103" s="178"/>
      <c r="T103" s="179"/>
      <c r="AT103" s="175" t="s">
        <v>129</v>
      </c>
      <c r="AU103" s="175" t="s">
        <v>127</v>
      </c>
      <c r="AV103" s="11" t="s">
        <v>23</v>
      </c>
      <c r="AW103" s="11" t="s">
        <v>36</v>
      </c>
      <c r="AX103" s="11" t="s">
        <v>72</v>
      </c>
      <c r="AY103" s="175" t="s">
        <v>119</v>
      </c>
    </row>
    <row r="104" spans="2:65" s="12" customFormat="1" x14ac:dyDescent="0.3">
      <c r="B104" s="180"/>
      <c r="D104" s="172" t="s">
        <v>129</v>
      </c>
      <c r="E104" s="181" t="s">
        <v>3</v>
      </c>
      <c r="F104" s="182" t="s">
        <v>145</v>
      </c>
      <c r="H104" s="183">
        <v>55.4</v>
      </c>
      <c r="I104" s="184"/>
      <c r="L104" s="180"/>
      <c r="M104" s="185"/>
      <c r="N104" s="186"/>
      <c r="O104" s="186"/>
      <c r="P104" s="186"/>
      <c r="Q104" s="186"/>
      <c r="R104" s="186"/>
      <c r="S104" s="186"/>
      <c r="T104" s="187"/>
      <c r="AT104" s="181" t="s">
        <v>129</v>
      </c>
      <c r="AU104" s="181" t="s">
        <v>127</v>
      </c>
      <c r="AV104" s="12" t="s">
        <v>127</v>
      </c>
      <c r="AW104" s="12" t="s">
        <v>36</v>
      </c>
      <c r="AX104" s="12" t="s">
        <v>72</v>
      </c>
      <c r="AY104" s="181" t="s">
        <v>119</v>
      </c>
    </row>
    <row r="105" spans="2:65" s="11" customFormat="1" x14ac:dyDescent="0.3">
      <c r="B105" s="171"/>
      <c r="D105" s="172" t="s">
        <v>129</v>
      </c>
      <c r="E105" s="173" t="s">
        <v>3</v>
      </c>
      <c r="F105" s="174" t="s">
        <v>146</v>
      </c>
      <c r="H105" s="175" t="s">
        <v>3</v>
      </c>
      <c r="I105" s="176"/>
      <c r="L105" s="171"/>
      <c r="M105" s="177"/>
      <c r="N105" s="178"/>
      <c r="O105" s="178"/>
      <c r="P105" s="178"/>
      <c r="Q105" s="178"/>
      <c r="R105" s="178"/>
      <c r="S105" s="178"/>
      <c r="T105" s="179"/>
      <c r="AT105" s="175" t="s">
        <v>129</v>
      </c>
      <c r="AU105" s="175" t="s">
        <v>127</v>
      </c>
      <c r="AV105" s="11" t="s">
        <v>23</v>
      </c>
      <c r="AW105" s="11" t="s">
        <v>36</v>
      </c>
      <c r="AX105" s="11" t="s">
        <v>72</v>
      </c>
      <c r="AY105" s="175" t="s">
        <v>119</v>
      </c>
    </row>
    <row r="106" spans="2:65" s="11" customFormat="1" x14ac:dyDescent="0.3">
      <c r="B106" s="171"/>
      <c r="D106" s="172" t="s">
        <v>129</v>
      </c>
      <c r="E106" s="173" t="s">
        <v>3</v>
      </c>
      <c r="F106" s="174" t="s">
        <v>147</v>
      </c>
      <c r="H106" s="175" t="s">
        <v>3</v>
      </c>
      <c r="I106" s="176"/>
      <c r="L106" s="171"/>
      <c r="M106" s="177"/>
      <c r="N106" s="178"/>
      <c r="O106" s="178"/>
      <c r="P106" s="178"/>
      <c r="Q106" s="178"/>
      <c r="R106" s="178"/>
      <c r="S106" s="178"/>
      <c r="T106" s="179"/>
      <c r="AT106" s="175" t="s">
        <v>129</v>
      </c>
      <c r="AU106" s="175" t="s">
        <v>127</v>
      </c>
      <c r="AV106" s="11" t="s">
        <v>23</v>
      </c>
      <c r="AW106" s="11" t="s">
        <v>36</v>
      </c>
      <c r="AX106" s="11" t="s">
        <v>72</v>
      </c>
      <c r="AY106" s="175" t="s">
        <v>119</v>
      </c>
    </row>
    <row r="107" spans="2:65" s="12" customFormat="1" x14ac:dyDescent="0.3">
      <c r="B107" s="180"/>
      <c r="D107" s="172" t="s">
        <v>129</v>
      </c>
      <c r="E107" s="181" t="s">
        <v>3</v>
      </c>
      <c r="F107" s="182" t="s">
        <v>148</v>
      </c>
      <c r="H107" s="183">
        <v>18.8</v>
      </c>
      <c r="I107" s="184"/>
      <c r="L107" s="180"/>
      <c r="M107" s="185"/>
      <c r="N107" s="186"/>
      <c r="O107" s="186"/>
      <c r="P107" s="186"/>
      <c r="Q107" s="186"/>
      <c r="R107" s="186"/>
      <c r="S107" s="186"/>
      <c r="T107" s="187"/>
      <c r="AT107" s="181" t="s">
        <v>129</v>
      </c>
      <c r="AU107" s="181" t="s">
        <v>127</v>
      </c>
      <c r="AV107" s="12" t="s">
        <v>127</v>
      </c>
      <c r="AW107" s="12" t="s">
        <v>36</v>
      </c>
      <c r="AX107" s="12" t="s">
        <v>72</v>
      </c>
      <c r="AY107" s="181" t="s">
        <v>119</v>
      </c>
    </row>
    <row r="108" spans="2:65" s="13" customFormat="1" x14ac:dyDescent="0.3">
      <c r="B108" s="188"/>
      <c r="D108" s="189" t="s">
        <v>129</v>
      </c>
      <c r="E108" s="190" t="s">
        <v>3</v>
      </c>
      <c r="F108" s="191" t="s">
        <v>134</v>
      </c>
      <c r="H108" s="192">
        <v>149.19999999999999</v>
      </c>
      <c r="I108" s="193"/>
      <c r="L108" s="188"/>
      <c r="M108" s="194"/>
      <c r="N108" s="195"/>
      <c r="O108" s="195"/>
      <c r="P108" s="195"/>
      <c r="Q108" s="195"/>
      <c r="R108" s="195"/>
      <c r="S108" s="195"/>
      <c r="T108" s="196"/>
      <c r="AT108" s="197" t="s">
        <v>129</v>
      </c>
      <c r="AU108" s="197" t="s">
        <v>127</v>
      </c>
      <c r="AV108" s="13" t="s">
        <v>126</v>
      </c>
      <c r="AW108" s="13" t="s">
        <v>36</v>
      </c>
      <c r="AX108" s="13" t="s">
        <v>23</v>
      </c>
      <c r="AY108" s="197" t="s">
        <v>119</v>
      </c>
    </row>
    <row r="109" spans="2:65" s="1" customFormat="1" ht="31.5" customHeight="1" x14ac:dyDescent="0.3">
      <c r="B109" s="159"/>
      <c r="C109" s="160" t="s">
        <v>126</v>
      </c>
      <c r="D109" s="160" t="s">
        <v>121</v>
      </c>
      <c r="E109" s="161" t="s">
        <v>149</v>
      </c>
      <c r="F109" s="162" t="s">
        <v>150</v>
      </c>
      <c r="G109" s="163" t="s">
        <v>124</v>
      </c>
      <c r="H109" s="164">
        <v>149</v>
      </c>
      <c r="I109" s="318"/>
      <c r="J109" s="165">
        <f>ROUND(I109*H109,2)</f>
        <v>0</v>
      </c>
      <c r="K109" s="162" t="s">
        <v>125</v>
      </c>
      <c r="L109" s="35"/>
      <c r="M109" s="166" t="s">
        <v>3</v>
      </c>
      <c r="N109" s="167" t="s">
        <v>44</v>
      </c>
      <c r="O109" s="36"/>
      <c r="P109" s="168">
        <f>O109*H109</f>
        <v>0</v>
      </c>
      <c r="Q109" s="168">
        <v>0</v>
      </c>
      <c r="R109" s="168">
        <f>Q109*H109</f>
        <v>0</v>
      </c>
      <c r="S109" s="168">
        <v>0</v>
      </c>
      <c r="T109" s="169">
        <f>S109*H109</f>
        <v>0</v>
      </c>
      <c r="AR109" s="18" t="s">
        <v>126</v>
      </c>
      <c r="AT109" s="18" t="s">
        <v>121</v>
      </c>
      <c r="AU109" s="18" t="s">
        <v>127</v>
      </c>
      <c r="AY109" s="18" t="s">
        <v>119</v>
      </c>
      <c r="BE109" s="170">
        <f>IF(N109="základní",J109,0)</f>
        <v>0</v>
      </c>
      <c r="BF109" s="170">
        <f>IF(N109="snížená",J109,0)</f>
        <v>0</v>
      </c>
      <c r="BG109" s="170">
        <f>IF(N109="zákl. přenesená",J109,0)</f>
        <v>0</v>
      </c>
      <c r="BH109" s="170">
        <f>IF(N109="sníž. přenesená",J109,0)</f>
        <v>0</v>
      </c>
      <c r="BI109" s="170">
        <f>IF(N109="nulová",J109,0)</f>
        <v>0</v>
      </c>
      <c r="BJ109" s="18" t="s">
        <v>127</v>
      </c>
      <c r="BK109" s="170">
        <f>ROUND(I109*H109,2)</f>
        <v>0</v>
      </c>
      <c r="BL109" s="18" t="s">
        <v>126</v>
      </c>
      <c r="BM109" s="18" t="s">
        <v>151</v>
      </c>
    </row>
    <row r="110" spans="2:65" s="11" customFormat="1" x14ac:dyDescent="0.3">
      <c r="B110" s="171"/>
      <c r="D110" s="172" t="s">
        <v>129</v>
      </c>
      <c r="E110" s="173" t="s">
        <v>3</v>
      </c>
      <c r="F110" s="174" t="s">
        <v>152</v>
      </c>
      <c r="H110" s="175" t="s">
        <v>3</v>
      </c>
      <c r="I110" s="176"/>
      <c r="L110" s="171"/>
      <c r="M110" s="177"/>
      <c r="N110" s="178"/>
      <c r="O110" s="178"/>
      <c r="P110" s="178"/>
      <c r="Q110" s="178"/>
      <c r="R110" s="178"/>
      <c r="S110" s="178"/>
      <c r="T110" s="179"/>
      <c r="AT110" s="175" t="s">
        <v>129</v>
      </c>
      <c r="AU110" s="175" t="s">
        <v>127</v>
      </c>
      <c r="AV110" s="11" t="s">
        <v>23</v>
      </c>
      <c r="AW110" s="11" t="s">
        <v>36</v>
      </c>
      <c r="AX110" s="11" t="s">
        <v>72</v>
      </c>
      <c r="AY110" s="175" t="s">
        <v>119</v>
      </c>
    </row>
    <row r="111" spans="2:65" s="12" customFormat="1" x14ac:dyDescent="0.3">
      <c r="B111" s="180"/>
      <c r="D111" s="189" t="s">
        <v>129</v>
      </c>
      <c r="E111" s="198" t="s">
        <v>3</v>
      </c>
      <c r="F111" s="199" t="s">
        <v>153</v>
      </c>
      <c r="H111" s="200">
        <v>149</v>
      </c>
      <c r="I111" s="184"/>
      <c r="L111" s="180"/>
      <c r="M111" s="185"/>
      <c r="N111" s="186"/>
      <c r="O111" s="186"/>
      <c r="P111" s="186"/>
      <c r="Q111" s="186"/>
      <c r="R111" s="186"/>
      <c r="S111" s="186"/>
      <c r="T111" s="187"/>
      <c r="AT111" s="181" t="s">
        <v>129</v>
      </c>
      <c r="AU111" s="181" t="s">
        <v>127</v>
      </c>
      <c r="AV111" s="12" t="s">
        <v>127</v>
      </c>
      <c r="AW111" s="12" t="s">
        <v>36</v>
      </c>
      <c r="AX111" s="12" t="s">
        <v>23</v>
      </c>
      <c r="AY111" s="181" t="s">
        <v>119</v>
      </c>
    </row>
    <row r="112" spans="2:65" s="1" customFormat="1" ht="22.5" customHeight="1" x14ac:dyDescent="0.3">
      <c r="B112" s="159"/>
      <c r="C112" s="160" t="s">
        <v>154</v>
      </c>
      <c r="D112" s="160" t="s">
        <v>121</v>
      </c>
      <c r="E112" s="161" t="s">
        <v>155</v>
      </c>
      <c r="F112" s="162" t="s">
        <v>156</v>
      </c>
      <c r="G112" s="163" t="s">
        <v>124</v>
      </c>
      <c r="H112" s="164">
        <v>13.513</v>
      </c>
      <c r="I112" s="318"/>
      <c r="J112" s="165">
        <f>ROUND(I112*H112,2)</f>
        <v>0</v>
      </c>
      <c r="K112" s="162" t="s">
        <v>125</v>
      </c>
      <c r="L112" s="35"/>
      <c r="M112" s="166" t="s">
        <v>3</v>
      </c>
      <c r="N112" s="167" t="s">
        <v>44</v>
      </c>
      <c r="O112" s="36"/>
      <c r="P112" s="168">
        <f>O112*H112</f>
        <v>0</v>
      </c>
      <c r="Q112" s="168">
        <v>0</v>
      </c>
      <c r="R112" s="168">
        <f>Q112*H112</f>
        <v>0</v>
      </c>
      <c r="S112" s="168">
        <v>0</v>
      </c>
      <c r="T112" s="169">
        <f>S112*H112</f>
        <v>0</v>
      </c>
      <c r="AR112" s="18" t="s">
        <v>126</v>
      </c>
      <c r="AT112" s="18" t="s">
        <v>121</v>
      </c>
      <c r="AU112" s="18" t="s">
        <v>127</v>
      </c>
      <c r="AY112" s="18" t="s">
        <v>119</v>
      </c>
      <c r="BE112" s="170">
        <f>IF(N112="základní",J112,0)</f>
        <v>0</v>
      </c>
      <c r="BF112" s="170">
        <f>IF(N112="snížená",J112,0)</f>
        <v>0</v>
      </c>
      <c r="BG112" s="170">
        <f>IF(N112="zákl. přenesená",J112,0)</f>
        <v>0</v>
      </c>
      <c r="BH112" s="170">
        <f>IF(N112="sníž. přenesená",J112,0)</f>
        <v>0</v>
      </c>
      <c r="BI112" s="170">
        <f>IF(N112="nulová",J112,0)</f>
        <v>0</v>
      </c>
      <c r="BJ112" s="18" t="s">
        <v>127</v>
      </c>
      <c r="BK112" s="170">
        <f>ROUND(I112*H112,2)</f>
        <v>0</v>
      </c>
      <c r="BL112" s="18" t="s">
        <v>126</v>
      </c>
      <c r="BM112" s="18" t="s">
        <v>157</v>
      </c>
    </row>
    <row r="113" spans="2:65" s="11" customFormat="1" x14ac:dyDescent="0.3">
      <c r="B113" s="171"/>
      <c r="D113" s="172" t="s">
        <v>129</v>
      </c>
      <c r="E113" s="173" t="s">
        <v>3</v>
      </c>
      <c r="F113" s="174" t="s">
        <v>158</v>
      </c>
      <c r="H113" s="175" t="s">
        <v>3</v>
      </c>
      <c r="I113" s="176"/>
      <c r="L113" s="171"/>
      <c r="M113" s="177"/>
      <c r="N113" s="178"/>
      <c r="O113" s="178"/>
      <c r="P113" s="178"/>
      <c r="Q113" s="178"/>
      <c r="R113" s="178"/>
      <c r="S113" s="178"/>
      <c r="T113" s="179"/>
      <c r="AT113" s="175" t="s">
        <v>129</v>
      </c>
      <c r="AU113" s="175" t="s">
        <v>127</v>
      </c>
      <c r="AV113" s="11" t="s">
        <v>23</v>
      </c>
      <c r="AW113" s="11" t="s">
        <v>36</v>
      </c>
      <c r="AX113" s="11" t="s">
        <v>72</v>
      </c>
      <c r="AY113" s="175" t="s">
        <v>119</v>
      </c>
    </row>
    <row r="114" spans="2:65" s="12" customFormat="1" x14ac:dyDescent="0.3">
      <c r="B114" s="180"/>
      <c r="D114" s="172" t="s">
        <v>129</v>
      </c>
      <c r="E114" s="181" t="s">
        <v>3</v>
      </c>
      <c r="F114" s="182" t="s">
        <v>159</v>
      </c>
      <c r="H114" s="183">
        <v>0.6</v>
      </c>
      <c r="I114" s="184"/>
      <c r="L114" s="180"/>
      <c r="M114" s="185"/>
      <c r="N114" s="186"/>
      <c r="O114" s="186"/>
      <c r="P114" s="186"/>
      <c r="Q114" s="186"/>
      <c r="R114" s="186"/>
      <c r="S114" s="186"/>
      <c r="T114" s="187"/>
      <c r="AT114" s="181" t="s">
        <v>129</v>
      </c>
      <c r="AU114" s="181" t="s">
        <v>127</v>
      </c>
      <c r="AV114" s="12" t="s">
        <v>127</v>
      </c>
      <c r="AW114" s="12" t="s">
        <v>36</v>
      </c>
      <c r="AX114" s="12" t="s">
        <v>72</v>
      </c>
      <c r="AY114" s="181" t="s">
        <v>119</v>
      </c>
    </row>
    <row r="115" spans="2:65" s="11" customFormat="1" x14ac:dyDescent="0.3">
      <c r="B115" s="171"/>
      <c r="D115" s="172" t="s">
        <v>129</v>
      </c>
      <c r="E115" s="173" t="s">
        <v>3</v>
      </c>
      <c r="F115" s="174" t="s">
        <v>160</v>
      </c>
      <c r="H115" s="175" t="s">
        <v>3</v>
      </c>
      <c r="I115" s="176"/>
      <c r="L115" s="171"/>
      <c r="M115" s="177"/>
      <c r="N115" s="178"/>
      <c r="O115" s="178"/>
      <c r="P115" s="178"/>
      <c r="Q115" s="178"/>
      <c r="R115" s="178"/>
      <c r="S115" s="178"/>
      <c r="T115" s="179"/>
      <c r="AT115" s="175" t="s">
        <v>129</v>
      </c>
      <c r="AU115" s="175" t="s">
        <v>127</v>
      </c>
      <c r="AV115" s="11" t="s">
        <v>23</v>
      </c>
      <c r="AW115" s="11" t="s">
        <v>36</v>
      </c>
      <c r="AX115" s="11" t="s">
        <v>72</v>
      </c>
      <c r="AY115" s="175" t="s">
        <v>119</v>
      </c>
    </row>
    <row r="116" spans="2:65" s="12" customFormat="1" x14ac:dyDescent="0.3">
      <c r="B116" s="180"/>
      <c r="D116" s="172" t="s">
        <v>129</v>
      </c>
      <c r="E116" s="181" t="s">
        <v>3</v>
      </c>
      <c r="F116" s="182" t="s">
        <v>161</v>
      </c>
      <c r="H116" s="183">
        <v>13.6</v>
      </c>
      <c r="I116" s="184"/>
      <c r="L116" s="180"/>
      <c r="M116" s="185"/>
      <c r="N116" s="186"/>
      <c r="O116" s="186"/>
      <c r="P116" s="186"/>
      <c r="Q116" s="186"/>
      <c r="R116" s="186"/>
      <c r="S116" s="186"/>
      <c r="T116" s="187"/>
      <c r="AT116" s="181" t="s">
        <v>129</v>
      </c>
      <c r="AU116" s="181" t="s">
        <v>127</v>
      </c>
      <c r="AV116" s="12" t="s">
        <v>127</v>
      </c>
      <c r="AW116" s="12" t="s">
        <v>36</v>
      </c>
      <c r="AX116" s="12" t="s">
        <v>72</v>
      </c>
      <c r="AY116" s="181" t="s">
        <v>119</v>
      </c>
    </row>
    <row r="117" spans="2:65" s="14" customFormat="1" x14ac:dyDescent="0.3">
      <c r="B117" s="201"/>
      <c r="D117" s="172" t="s">
        <v>129</v>
      </c>
      <c r="E117" s="202" t="s">
        <v>3</v>
      </c>
      <c r="F117" s="203" t="s">
        <v>162</v>
      </c>
      <c r="H117" s="204">
        <v>14.2</v>
      </c>
      <c r="I117" s="205"/>
      <c r="L117" s="201"/>
      <c r="M117" s="206"/>
      <c r="N117" s="207"/>
      <c r="O117" s="207"/>
      <c r="P117" s="207"/>
      <c r="Q117" s="207"/>
      <c r="R117" s="207"/>
      <c r="S117" s="207"/>
      <c r="T117" s="208"/>
      <c r="AT117" s="202" t="s">
        <v>129</v>
      </c>
      <c r="AU117" s="202" t="s">
        <v>127</v>
      </c>
      <c r="AV117" s="14" t="s">
        <v>138</v>
      </c>
      <c r="AW117" s="14" t="s">
        <v>36</v>
      </c>
      <c r="AX117" s="14" t="s">
        <v>72</v>
      </c>
      <c r="AY117" s="202" t="s">
        <v>119</v>
      </c>
    </row>
    <row r="118" spans="2:65" s="11" customFormat="1" x14ac:dyDescent="0.3">
      <c r="B118" s="171"/>
      <c r="D118" s="172" t="s">
        <v>129</v>
      </c>
      <c r="E118" s="173" t="s">
        <v>3</v>
      </c>
      <c r="F118" s="174" t="s">
        <v>163</v>
      </c>
      <c r="H118" s="175" t="s">
        <v>3</v>
      </c>
      <c r="I118" s="176"/>
      <c r="L118" s="171"/>
      <c r="M118" s="177"/>
      <c r="N118" s="178"/>
      <c r="O118" s="178"/>
      <c r="P118" s="178"/>
      <c r="Q118" s="178"/>
      <c r="R118" s="178"/>
      <c r="S118" s="178"/>
      <c r="T118" s="179"/>
      <c r="AT118" s="175" t="s">
        <v>129</v>
      </c>
      <c r="AU118" s="175" t="s">
        <v>127</v>
      </c>
      <c r="AV118" s="11" t="s">
        <v>23</v>
      </c>
      <c r="AW118" s="11" t="s">
        <v>36</v>
      </c>
      <c r="AX118" s="11" t="s">
        <v>72</v>
      </c>
      <c r="AY118" s="175" t="s">
        <v>119</v>
      </c>
    </row>
    <row r="119" spans="2:65" s="12" customFormat="1" x14ac:dyDescent="0.3">
      <c r="B119" s="180"/>
      <c r="D119" s="172" t="s">
        <v>129</v>
      </c>
      <c r="E119" s="181" t="s">
        <v>3</v>
      </c>
      <c r="F119" s="182" t="s">
        <v>164</v>
      </c>
      <c r="H119" s="183">
        <v>-0.19600000000000001</v>
      </c>
      <c r="I119" s="184"/>
      <c r="L119" s="180"/>
      <c r="M119" s="185"/>
      <c r="N119" s="186"/>
      <c r="O119" s="186"/>
      <c r="P119" s="186"/>
      <c r="Q119" s="186"/>
      <c r="R119" s="186"/>
      <c r="S119" s="186"/>
      <c r="T119" s="187"/>
      <c r="AT119" s="181" t="s">
        <v>129</v>
      </c>
      <c r="AU119" s="181" t="s">
        <v>127</v>
      </c>
      <c r="AV119" s="12" t="s">
        <v>127</v>
      </c>
      <c r="AW119" s="12" t="s">
        <v>36</v>
      </c>
      <c r="AX119" s="12" t="s">
        <v>72</v>
      </c>
      <c r="AY119" s="181" t="s">
        <v>119</v>
      </c>
    </row>
    <row r="120" spans="2:65" s="12" customFormat="1" x14ac:dyDescent="0.3">
      <c r="B120" s="180"/>
      <c r="D120" s="172" t="s">
        <v>129</v>
      </c>
      <c r="E120" s="181" t="s">
        <v>3</v>
      </c>
      <c r="F120" s="182" t="s">
        <v>165</v>
      </c>
      <c r="H120" s="183">
        <v>-0.49099999999999999</v>
      </c>
      <c r="I120" s="184"/>
      <c r="L120" s="180"/>
      <c r="M120" s="185"/>
      <c r="N120" s="186"/>
      <c r="O120" s="186"/>
      <c r="P120" s="186"/>
      <c r="Q120" s="186"/>
      <c r="R120" s="186"/>
      <c r="S120" s="186"/>
      <c r="T120" s="187"/>
      <c r="AT120" s="181" t="s">
        <v>129</v>
      </c>
      <c r="AU120" s="181" t="s">
        <v>127</v>
      </c>
      <c r="AV120" s="12" t="s">
        <v>127</v>
      </c>
      <c r="AW120" s="12" t="s">
        <v>36</v>
      </c>
      <c r="AX120" s="12" t="s">
        <v>72</v>
      </c>
      <c r="AY120" s="181" t="s">
        <v>119</v>
      </c>
    </row>
    <row r="121" spans="2:65" s="13" customFormat="1" x14ac:dyDescent="0.3">
      <c r="B121" s="188"/>
      <c r="D121" s="189" t="s">
        <v>129</v>
      </c>
      <c r="E121" s="190" t="s">
        <v>3</v>
      </c>
      <c r="F121" s="191" t="s">
        <v>134</v>
      </c>
      <c r="H121" s="192">
        <v>13.513</v>
      </c>
      <c r="I121" s="193"/>
      <c r="L121" s="188"/>
      <c r="M121" s="194"/>
      <c r="N121" s="195"/>
      <c r="O121" s="195"/>
      <c r="P121" s="195"/>
      <c r="Q121" s="195"/>
      <c r="R121" s="195"/>
      <c r="S121" s="195"/>
      <c r="T121" s="196"/>
      <c r="AT121" s="197" t="s">
        <v>129</v>
      </c>
      <c r="AU121" s="197" t="s">
        <v>127</v>
      </c>
      <c r="AV121" s="13" t="s">
        <v>126</v>
      </c>
      <c r="AW121" s="13" t="s">
        <v>36</v>
      </c>
      <c r="AX121" s="13" t="s">
        <v>23</v>
      </c>
      <c r="AY121" s="197" t="s">
        <v>119</v>
      </c>
    </row>
    <row r="122" spans="2:65" s="1" customFormat="1" ht="22.5" customHeight="1" x14ac:dyDescent="0.3">
      <c r="B122" s="159"/>
      <c r="C122" s="209" t="s">
        <v>166</v>
      </c>
      <c r="D122" s="209" t="s">
        <v>167</v>
      </c>
      <c r="E122" s="210" t="s">
        <v>168</v>
      </c>
      <c r="F122" s="211" t="s">
        <v>169</v>
      </c>
      <c r="G122" s="212" t="s">
        <v>170</v>
      </c>
      <c r="H122" s="213">
        <v>25.048999999999999</v>
      </c>
      <c r="I122" s="319"/>
      <c r="J122" s="214">
        <f>ROUND(I122*H122,2)</f>
        <v>0</v>
      </c>
      <c r="K122" s="211" t="s">
        <v>125</v>
      </c>
      <c r="L122" s="215"/>
      <c r="M122" s="216" t="s">
        <v>3</v>
      </c>
      <c r="N122" s="217" t="s">
        <v>44</v>
      </c>
      <c r="O122" s="36"/>
      <c r="P122" s="168">
        <f>O122*H122</f>
        <v>0</v>
      </c>
      <c r="Q122" s="168">
        <v>0</v>
      </c>
      <c r="R122" s="168">
        <f>Q122*H122</f>
        <v>0</v>
      </c>
      <c r="S122" s="168">
        <v>0</v>
      </c>
      <c r="T122" s="169">
        <f>S122*H122</f>
        <v>0</v>
      </c>
      <c r="AR122" s="18" t="s">
        <v>171</v>
      </c>
      <c r="AT122" s="18" t="s">
        <v>167</v>
      </c>
      <c r="AU122" s="18" t="s">
        <v>127</v>
      </c>
      <c r="AY122" s="18" t="s">
        <v>119</v>
      </c>
      <c r="BE122" s="170">
        <f>IF(N122="základní",J122,0)</f>
        <v>0</v>
      </c>
      <c r="BF122" s="170">
        <f>IF(N122="snížená",J122,0)</f>
        <v>0</v>
      </c>
      <c r="BG122" s="170">
        <f>IF(N122="zákl. přenesená",J122,0)</f>
        <v>0</v>
      </c>
      <c r="BH122" s="170">
        <f>IF(N122="sníž. přenesená",J122,0)</f>
        <v>0</v>
      </c>
      <c r="BI122" s="170">
        <f>IF(N122="nulová",J122,0)</f>
        <v>0</v>
      </c>
      <c r="BJ122" s="18" t="s">
        <v>127</v>
      </c>
      <c r="BK122" s="170">
        <f>ROUND(I122*H122,2)</f>
        <v>0</v>
      </c>
      <c r="BL122" s="18" t="s">
        <v>126</v>
      </c>
      <c r="BM122" s="18" t="s">
        <v>172</v>
      </c>
    </row>
    <row r="123" spans="2:65" s="11" customFormat="1" x14ac:dyDescent="0.3">
      <c r="B123" s="171"/>
      <c r="D123" s="172" t="s">
        <v>129</v>
      </c>
      <c r="E123" s="173" t="s">
        <v>3</v>
      </c>
      <c r="F123" s="174" t="s">
        <v>173</v>
      </c>
      <c r="H123" s="175" t="s">
        <v>3</v>
      </c>
      <c r="I123" s="176"/>
      <c r="L123" s="171"/>
      <c r="M123" s="177"/>
      <c r="N123" s="178"/>
      <c r="O123" s="178"/>
      <c r="P123" s="178"/>
      <c r="Q123" s="178"/>
      <c r="R123" s="178"/>
      <c r="S123" s="178"/>
      <c r="T123" s="179"/>
      <c r="AT123" s="175" t="s">
        <v>129</v>
      </c>
      <c r="AU123" s="175" t="s">
        <v>127</v>
      </c>
      <c r="AV123" s="11" t="s">
        <v>23</v>
      </c>
      <c r="AW123" s="11" t="s">
        <v>36</v>
      </c>
      <c r="AX123" s="11" t="s">
        <v>72</v>
      </c>
      <c r="AY123" s="175" t="s">
        <v>119</v>
      </c>
    </row>
    <row r="124" spans="2:65" s="11" customFormat="1" x14ac:dyDescent="0.3">
      <c r="B124" s="171"/>
      <c r="D124" s="172" t="s">
        <v>129</v>
      </c>
      <c r="E124" s="173" t="s">
        <v>3</v>
      </c>
      <c r="F124" s="174" t="s">
        <v>174</v>
      </c>
      <c r="H124" s="175" t="s">
        <v>3</v>
      </c>
      <c r="I124" s="176"/>
      <c r="L124" s="171"/>
      <c r="M124" s="177"/>
      <c r="N124" s="178"/>
      <c r="O124" s="178"/>
      <c r="P124" s="178"/>
      <c r="Q124" s="178"/>
      <c r="R124" s="178"/>
      <c r="S124" s="178"/>
      <c r="T124" s="179"/>
      <c r="AT124" s="175" t="s">
        <v>129</v>
      </c>
      <c r="AU124" s="175" t="s">
        <v>127</v>
      </c>
      <c r="AV124" s="11" t="s">
        <v>23</v>
      </c>
      <c r="AW124" s="11" t="s">
        <v>36</v>
      </c>
      <c r="AX124" s="11" t="s">
        <v>72</v>
      </c>
      <c r="AY124" s="175" t="s">
        <v>119</v>
      </c>
    </row>
    <row r="125" spans="2:65" s="12" customFormat="1" x14ac:dyDescent="0.3">
      <c r="B125" s="180"/>
      <c r="D125" s="189" t="s">
        <v>129</v>
      </c>
      <c r="E125" s="198" t="s">
        <v>3</v>
      </c>
      <c r="F125" s="199" t="s">
        <v>175</v>
      </c>
      <c r="H125" s="200">
        <v>25.048999999999999</v>
      </c>
      <c r="I125" s="184"/>
      <c r="L125" s="180"/>
      <c r="M125" s="185"/>
      <c r="N125" s="186"/>
      <c r="O125" s="186"/>
      <c r="P125" s="186"/>
      <c r="Q125" s="186"/>
      <c r="R125" s="186"/>
      <c r="S125" s="186"/>
      <c r="T125" s="187"/>
      <c r="AT125" s="181" t="s">
        <v>129</v>
      </c>
      <c r="AU125" s="181" t="s">
        <v>127</v>
      </c>
      <c r="AV125" s="12" t="s">
        <v>127</v>
      </c>
      <c r="AW125" s="12" t="s">
        <v>36</v>
      </c>
      <c r="AX125" s="12" t="s">
        <v>23</v>
      </c>
      <c r="AY125" s="181" t="s">
        <v>119</v>
      </c>
    </row>
    <row r="126" spans="2:65" s="1" customFormat="1" ht="22.5" customHeight="1" x14ac:dyDescent="0.3">
      <c r="B126" s="159"/>
      <c r="C126" s="160" t="s">
        <v>176</v>
      </c>
      <c r="D126" s="160" t="s">
        <v>121</v>
      </c>
      <c r="E126" s="161" t="s">
        <v>177</v>
      </c>
      <c r="F126" s="162" t="s">
        <v>178</v>
      </c>
      <c r="G126" s="163" t="s">
        <v>124</v>
      </c>
      <c r="H126" s="164">
        <v>44.4</v>
      </c>
      <c r="I126" s="318"/>
      <c r="J126" s="165">
        <f>ROUND(I126*H126,2)</f>
        <v>0</v>
      </c>
      <c r="K126" s="162" t="s">
        <v>125</v>
      </c>
      <c r="L126" s="35"/>
      <c r="M126" s="166" t="s">
        <v>3</v>
      </c>
      <c r="N126" s="167" t="s">
        <v>44</v>
      </c>
      <c r="O126" s="36"/>
      <c r="P126" s="168">
        <f>O126*H126</f>
        <v>0</v>
      </c>
      <c r="Q126" s="168">
        <v>0</v>
      </c>
      <c r="R126" s="168">
        <f>Q126*H126</f>
        <v>0</v>
      </c>
      <c r="S126" s="168">
        <v>0</v>
      </c>
      <c r="T126" s="169">
        <f>S126*H126</f>
        <v>0</v>
      </c>
      <c r="AR126" s="18" t="s">
        <v>126</v>
      </c>
      <c r="AT126" s="18" t="s">
        <v>121</v>
      </c>
      <c r="AU126" s="18" t="s">
        <v>127</v>
      </c>
      <c r="AY126" s="18" t="s">
        <v>119</v>
      </c>
      <c r="BE126" s="170">
        <f>IF(N126="základní",J126,0)</f>
        <v>0</v>
      </c>
      <c r="BF126" s="170">
        <f>IF(N126="snížená",J126,0)</f>
        <v>0</v>
      </c>
      <c r="BG126" s="170">
        <f>IF(N126="zákl. přenesená",J126,0)</f>
        <v>0</v>
      </c>
      <c r="BH126" s="170">
        <f>IF(N126="sníž. přenesená",J126,0)</f>
        <v>0</v>
      </c>
      <c r="BI126" s="170">
        <f>IF(N126="nulová",J126,0)</f>
        <v>0</v>
      </c>
      <c r="BJ126" s="18" t="s">
        <v>127</v>
      </c>
      <c r="BK126" s="170">
        <f>ROUND(I126*H126,2)</f>
        <v>0</v>
      </c>
      <c r="BL126" s="18" t="s">
        <v>126</v>
      </c>
      <c r="BM126" s="18" t="s">
        <v>179</v>
      </c>
    </row>
    <row r="127" spans="2:65" s="11" customFormat="1" x14ac:dyDescent="0.3">
      <c r="B127" s="171"/>
      <c r="D127" s="172" t="s">
        <v>129</v>
      </c>
      <c r="E127" s="173" t="s">
        <v>3</v>
      </c>
      <c r="F127" s="174" t="s">
        <v>180</v>
      </c>
      <c r="H127" s="175" t="s">
        <v>3</v>
      </c>
      <c r="I127" s="176"/>
      <c r="L127" s="171"/>
      <c r="M127" s="177"/>
      <c r="N127" s="178"/>
      <c r="O127" s="178"/>
      <c r="P127" s="178"/>
      <c r="Q127" s="178"/>
      <c r="R127" s="178"/>
      <c r="S127" s="178"/>
      <c r="T127" s="179"/>
      <c r="AT127" s="175" t="s">
        <v>129</v>
      </c>
      <c r="AU127" s="175" t="s">
        <v>127</v>
      </c>
      <c r="AV127" s="11" t="s">
        <v>23</v>
      </c>
      <c r="AW127" s="11" t="s">
        <v>36</v>
      </c>
      <c r="AX127" s="11" t="s">
        <v>72</v>
      </c>
      <c r="AY127" s="175" t="s">
        <v>119</v>
      </c>
    </row>
    <row r="128" spans="2:65" s="11" customFormat="1" x14ac:dyDescent="0.3">
      <c r="B128" s="171"/>
      <c r="D128" s="172" t="s">
        <v>129</v>
      </c>
      <c r="E128" s="173" t="s">
        <v>3</v>
      </c>
      <c r="F128" s="174" t="s">
        <v>181</v>
      </c>
      <c r="H128" s="175" t="s">
        <v>3</v>
      </c>
      <c r="I128" s="176"/>
      <c r="L128" s="171"/>
      <c r="M128" s="177"/>
      <c r="N128" s="178"/>
      <c r="O128" s="178"/>
      <c r="P128" s="178"/>
      <c r="Q128" s="178"/>
      <c r="R128" s="178"/>
      <c r="S128" s="178"/>
      <c r="T128" s="179"/>
      <c r="AT128" s="175" t="s">
        <v>129</v>
      </c>
      <c r="AU128" s="175" t="s">
        <v>127</v>
      </c>
      <c r="AV128" s="11" t="s">
        <v>23</v>
      </c>
      <c r="AW128" s="11" t="s">
        <v>36</v>
      </c>
      <c r="AX128" s="11" t="s">
        <v>72</v>
      </c>
      <c r="AY128" s="175" t="s">
        <v>119</v>
      </c>
    </row>
    <row r="129" spans="2:65" s="12" customFormat="1" x14ac:dyDescent="0.3">
      <c r="B129" s="180"/>
      <c r="D129" s="172" t="s">
        <v>129</v>
      </c>
      <c r="E129" s="181" t="s">
        <v>3</v>
      </c>
      <c r="F129" s="182" t="s">
        <v>182</v>
      </c>
      <c r="H129" s="183">
        <v>74.8</v>
      </c>
      <c r="I129" s="184"/>
      <c r="L129" s="180"/>
      <c r="M129" s="185"/>
      <c r="N129" s="186"/>
      <c r="O129" s="186"/>
      <c r="P129" s="186"/>
      <c r="Q129" s="186"/>
      <c r="R129" s="186"/>
      <c r="S129" s="186"/>
      <c r="T129" s="187"/>
      <c r="AT129" s="181" t="s">
        <v>129</v>
      </c>
      <c r="AU129" s="181" t="s">
        <v>127</v>
      </c>
      <c r="AV129" s="12" t="s">
        <v>127</v>
      </c>
      <c r="AW129" s="12" t="s">
        <v>36</v>
      </c>
      <c r="AX129" s="12" t="s">
        <v>72</v>
      </c>
      <c r="AY129" s="181" t="s">
        <v>119</v>
      </c>
    </row>
    <row r="130" spans="2:65" s="11" customFormat="1" x14ac:dyDescent="0.3">
      <c r="B130" s="171"/>
      <c r="D130" s="172" t="s">
        <v>129</v>
      </c>
      <c r="E130" s="173" t="s">
        <v>3</v>
      </c>
      <c r="F130" s="174" t="s">
        <v>183</v>
      </c>
      <c r="H130" s="175" t="s">
        <v>3</v>
      </c>
      <c r="I130" s="176"/>
      <c r="L130" s="171"/>
      <c r="M130" s="177"/>
      <c r="N130" s="178"/>
      <c r="O130" s="178"/>
      <c r="P130" s="178"/>
      <c r="Q130" s="178"/>
      <c r="R130" s="178"/>
      <c r="S130" s="178"/>
      <c r="T130" s="179"/>
      <c r="AT130" s="175" t="s">
        <v>129</v>
      </c>
      <c r="AU130" s="175" t="s">
        <v>127</v>
      </c>
      <c r="AV130" s="11" t="s">
        <v>23</v>
      </c>
      <c r="AW130" s="11" t="s">
        <v>36</v>
      </c>
      <c r="AX130" s="11" t="s">
        <v>72</v>
      </c>
      <c r="AY130" s="175" t="s">
        <v>119</v>
      </c>
    </row>
    <row r="131" spans="2:65" s="11" customFormat="1" x14ac:dyDescent="0.3">
      <c r="B131" s="171"/>
      <c r="D131" s="172" t="s">
        <v>129</v>
      </c>
      <c r="E131" s="173" t="s">
        <v>3</v>
      </c>
      <c r="F131" s="174" t="s">
        <v>184</v>
      </c>
      <c r="H131" s="175" t="s">
        <v>3</v>
      </c>
      <c r="I131" s="176"/>
      <c r="L131" s="171"/>
      <c r="M131" s="177"/>
      <c r="N131" s="178"/>
      <c r="O131" s="178"/>
      <c r="P131" s="178"/>
      <c r="Q131" s="178"/>
      <c r="R131" s="178"/>
      <c r="S131" s="178"/>
      <c r="T131" s="179"/>
      <c r="AT131" s="175" t="s">
        <v>129</v>
      </c>
      <c r="AU131" s="175" t="s">
        <v>127</v>
      </c>
      <c r="AV131" s="11" t="s">
        <v>23</v>
      </c>
      <c r="AW131" s="11" t="s">
        <v>36</v>
      </c>
      <c r="AX131" s="11" t="s">
        <v>72</v>
      </c>
      <c r="AY131" s="175" t="s">
        <v>119</v>
      </c>
    </row>
    <row r="132" spans="2:65" s="12" customFormat="1" x14ac:dyDescent="0.3">
      <c r="B132" s="180"/>
      <c r="D132" s="172" t="s">
        <v>129</v>
      </c>
      <c r="E132" s="181" t="s">
        <v>3</v>
      </c>
      <c r="F132" s="182" t="s">
        <v>185</v>
      </c>
      <c r="H132" s="183">
        <v>-5.2</v>
      </c>
      <c r="I132" s="184"/>
      <c r="L132" s="180"/>
      <c r="M132" s="185"/>
      <c r="N132" s="186"/>
      <c r="O132" s="186"/>
      <c r="P132" s="186"/>
      <c r="Q132" s="186"/>
      <c r="R132" s="186"/>
      <c r="S132" s="186"/>
      <c r="T132" s="187"/>
      <c r="AT132" s="181" t="s">
        <v>129</v>
      </c>
      <c r="AU132" s="181" t="s">
        <v>127</v>
      </c>
      <c r="AV132" s="12" t="s">
        <v>127</v>
      </c>
      <c r="AW132" s="12" t="s">
        <v>36</v>
      </c>
      <c r="AX132" s="12" t="s">
        <v>72</v>
      </c>
      <c r="AY132" s="181" t="s">
        <v>119</v>
      </c>
    </row>
    <row r="133" spans="2:65" s="11" customFormat="1" x14ac:dyDescent="0.3">
      <c r="B133" s="171"/>
      <c r="D133" s="172" t="s">
        <v>129</v>
      </c>
      <c r="E133" s="173" t="s">
        <v>3</v>
      </c>
      <c r="F133" s="174" t="s">
        <v>186</v>
      </c>
      <c r="H133" s="175" t="s">
        <v>3</v>
      </c>
      <c r="I133" s="176"/>
      <c r="L133" s="171"/>
      <c r="M133" s="177"/>
      <c r="N133" s="178"/>
      <c r="O133" s="178"/>
      <c r="P133" s="178"/>
      <c r="Q133" s="178"/>
      <c r="R133" s="178"/>
      <c r="S133" s="178"/>
      <c r="T133" s="179"/>
      <c r="AT133" s="175" t="s">
        <v>129</v>
      </c>
      <c r="AU133" s="175" t="s">
        <v>127</v>
      </c>
      <c r="AV133" s="11" t="s">
        <v>23</v>
      </c>
      <c r="AW133" s="11" t="s">
        <v>36</v>
      </c>
      <c r="AX133" s="11" t="s">
        <v>72</v>
      </c>
      <c r="AY133" s="175" t="s">
        <v>119</v>
      </c>
    </row>
    <row r="134" spans="2:65" s="12" customFormat="1" x14ac:dyDescent="0.3">
      <c r="B134" s="180"/>
      <c r="D134" s="172" t="s">
        <v>129</v>
      </c>
      <c r="E134" s="181" t="s">
        <v>3</v>
      </c>
      <c r="F134" s="182" t="s">
        <v>187</v>
      </c>
      <c r="H134" s="183">
        <v>-14.2</v>
      </c>
      <c r="I134" s="184"/>
      <c r="L134" s="180"/>
      <c r="M134" s="185"/>
      <c r="N134" s="186"/>
      <c r="O134" s="186"/>
      <c r="P134" s="186"/>
      <c r="Q134" s="186"/>
      <c r="R134" s="186"/>
      <c r="S134" s="186"/>
      <c r="T134" s="187"/>
      <c r="AT134" s="181" t="s">
        <v>129</v>
      </c>
      <c r="AU134" s="181" t="s">
        <v>127</v>
      </c>
      <c r="AV134" s="12" t="s">
        <v>127</v>
      </c>
      <c r="AW134" s="12" t="s">
        <v>36</v>
      </c>
      <c r="AX134" s="12" t="s">
        <v>72</v>
      </c>
      <c r="AY134" s="181" t="s">
        <v>119</v>
      </c>
    </row>
    <row r="135" spans="2:65" s="14" customFormat="1" x14ac:dyDescent="0.3">
      <c r="B135" s="201"/>
      <c r="D135" s="172" t="s">
        <v>129</v>
      </c>
      <c r="E135" s="202" t="s">
        <v>3</v>
      </c>
      <c r="F135" s="203" t="s">
        <v>188</v>
      </c>
      <c r="H135" s="204">
        <v>55.4</v>
      </c>
      <c r="I135" s="205"/>
      <c r="L135" s="201"/>
      <c r="M135" s="206"/>
      <c r="N135" s="207"/>
      <c r="O135" s="207"/>
      <c r="P135" s="207"/>
      <c r="Q135" s="207"/>
      <c r="R135" s="207"/>
      <c r="S135" s="207"/>
      <c r="T135" s="208"/>
      <c r="AT135" s="202" t="s">
        <v>129</v>
      </c>
      <c r="AU135" s="202" t="s">
        <v>127</v>
      </c>
      <c r="AV135" s="14" t="s">
        <v>138</v>
      </c>
      <c r="AW135" s="14" t="s">
        <v>36</v>
      </c>
      <c r="AX135" s="14" t="s">
        <v>72</v>
      </c>
      <c r="AY135" s="202" t="s">
        <v>119</v>
      </c>
    </row>
    <row r="136" spans="2:65" s="11" customFormat="1" x14ac:dyDescent="0.3">
      <c r="B136" s="171"/>
      <c r="D136" s="172" t="s">
        <v>129</v>
      </c>
      <c r="E136" s="173" t="s">
        <v>3</v>
      </c>
      <c r="F136" s="174" t="s">
        <v>189</v>
      </c>
      <c r="H136" s="175" t="s">
        <v>3</v>
      </c>
      <c r="I136" s="176"/>
      <c r="L136" s="171"/>
      <c r="M136" s="177"/>
      <c r="N136" s="178"/>
      <c r="O136" s="178"/>
      <c r="P136" s="178"/>
      <c r="Q136" s="178"/>
      <c r="R136" s="178"/>
      <c r="S136" s="178"/>
      <c r="T136" s="179"/>
      <c r="AT136" s="175" t="s">
        <v>129</v>
      </c>
      <c r="AU136" s="175" t="s">
        <v>127</v>
      </c>
      <c r="AV136" s="11" t="s">
        <v>23</v>
      </c>
      <c r="AW136" s="11" t="s">
        <v>36</v>
      </c>
      <c r="AX136" s="11" t="s">
        <v>72</v>
      </c>
      <c r="AY136" s="175" t="s">
        <v>119</v>
      </c>
    </row>
    <row r="137" spans="2:65" s="12" customFormat="1" x14ac:dyDescent="0.3">
      <c r="B137" s="180"/>
      <c r="D137" s="172" t="s">
        <v>129</v>
      </c>
      <c r="E137" s="181" t="s">
        <v>3</v>
      </c>
      <c r="F137" s="182" t="s">
        <v>190</v>
      </c>
      <c r="H137" s="183">
        <v>44.4</v>
      </c>
      <c r="I137" s="184"/>
      <c r="L137" s="180"/>
      <c r="M137" s="185"/>
      <c r="N137" s="186"/>
      <c r="O137" s="186"/>
      <c r="P137" s="186"/>
      <c r="Q137" s="186"/>
      <c r="R137" s="186"/>
      <c r="S137" s="186"/>
      <c r="T137" s="187"/>
      <c r="AT137" s="181" t="s">
        <v>129</v>
      </c>
      <c r="AU137" s="181" t="s">
        <v>127</v>
      </c>
      <c r="AV137" s="12" t="s">
        <v>127</v>
      </c>
      <c r="AW137" s="12" t="s">
        <v>36</v>
      </c>
      <c r="AX137" s="12" t="s">
        <v>72</v>
      </c>
      <c r="AY137" s="181" t="s">
        <v>119</v>
      </c>
    </row>
    <row r="138" spans="2:65" s="14" customFormat="1" x14ac:dyDescent="0.3">
      <c r="B138" s="201"/>
      <c r="D138" s="189" t="s">
        <v>129</v>
      </c>
      <c r="E138" s="218" t="s">
        <v>3</v>
      </c>
      <c r="F138" s="219" t="s">
        <v>191</v>
      </c>
      <c r="H138" s="220">
        <v>44.4</v>
      </c>
      <c r="I138" s="205"/>
      <c r="L138" s="201"/>
      <c r="M138" s="206"/>
      <c r="N138" s="207"/>
      <c r="O138" s="207"/>
      <c r="P138" s="207"/>
      <c r="Q138" s="207"/>
      <c r="R138" s="207"/>
      <c r="S138" s="207"/>
      <c r="T138" s="208"/>
      <c r="AT138" s="202" t="s">
        <v>129</v>
      </c>
      <c r="AU138" s="202" t="s">
        <v>127</v>
      </c>
      <c r="AV138" s="14" t="s">
        <v>138</v>
      </c>
      <c r="AW138" s="14" t="s">
        <v>36</v>
      </c>
      <c r="AX138" s="14" t="s">
        <v>23</v>
      </c>
      <c r="AY138" s="202" t="s">
        <v>119</v>
      </c>
    </row>
    <row r="139" spans="2:65" s="1" customFormat="1" ht="22.5" customHeight="1" x14ac:dyDescent="0.3">
      <c r="B139" s="159"/>
      <c r="C139" s="160" t="s">
        <v>171</v>
      </c>
      <c r="D139" s="160" t="s">
        <v>121</v>
      </c>
      <c r="E139" s="161" t="s">
        <v>192</v>
      </c>
      <c r="F139" s="162" t="s">
        <v>193</v>
      </c>
      <c r="G139" s="163" t="s">
        <v>124</v>
      </c>
      <c r="H139" s="164">
        <v>11.1</v>
      </c>
      <c r="I139" s="318"/>
      <c r="J139" s="165">
        <f>ROUND(I139*H139,2)</f>
        <v>0</v>
      </c>
      <c r="K139" s="162" t="s">
        <v>125</v>
      </c>
      <c r="L139" s="35"/>
      <c r="M139" s="166" t="s">
        <v>3</v>
      </c>
      <c r="N139" s="167" t="s">
        <v>44</v>
      </c>
      <c r="O139" s="36"/>
      <c r="P139" s="168">
        <f>O139*H139</f>
        <v>0</v>
      </c>
      <c r="Q139" s="168">
        <v>0</v>
      </c>
      <c r="R139" s="168">
        <f>Q139*H139</f>
        <v>0</v>
      </c>
      <c r="S139" s="168">
        <v>0</v>
      </c>
      <c r="T139" s="169">
        <f>S139*H139</f>
        <v>0</v>
      </c>
      <c r="AR139" s="18" t="s">
        <v>126</v>
      </c>
      <c r="AT139" s="18" t="s">
        <v>121</v>
      </c>
      <c r="AU139" s="18" t="s">
        <v>127</v>
      </c>
      <c r="AY139" s="18" t="s">
        <v>119</v>
      </c>
      <c r="BE139" s="170">
        <f>IF(N139="základní",J139,0)</f>
        <v>0</v>
      </c>
      <c r="BF139" s="170">
        <f>IF(N139="snížená",J139,0)</f>
        <v>0</v>
      </c>
      <c r="BG139" s="170">
        <f>IF(N139="zákl. přenesená",J139,0)</f>
        <v>0</v>
      </c>
      <c r="BH139" s="170">
        <f>IF(N139="sníž. přenesená",J139,0)</f>
        <v>0</v>
      </c>
      <c r="BI139" s="170">
        <f>IF(N139="nulová",J139,0)</f>
        <v>0</v>
      </c>
      <c r="BJ139" s="18" t="s">
        <v>127</v>
      </c>
      <c r="BK139" s="170">
        <f>ROUND(I139*H139,2)</f>
        <v>0</v>
      </c>
      <c r="BL139" s="18" t="s">
        <v>126</v>
      </c>
      <c r="BM139" s="18" t="s">
        <v>194</v>
      </c>
    </row>
    <row r="140" spans="2:65" s="11" customFormat="1" x14ac:dyDescent="0.3">
      <c r="B140" s="171"/>
      <c r="D140" s="172" t="s">
        <v>129</v>
      </c>
      <c r="E140" s="173" t="s">
        <v>3</v>
      </c>
      <c r="F140" s="174" t="s">
        <v>180</v>
      </c>
      <c r="H140" s="175" t="s">
        <v>3</v>
      </c>
      <c r="I140" s="176"/>
      <c r="L140" s="171"/>
      <c r="M140" s="177"/>
      <c r="N140" s="178"/>
      <c r="O140" s="178"/>
      <c r="P140" s="178"/>
      <c r="Q140" s="178"/>
      <c r="R140" s="178"/>
      <c r="S140" s="178"/>
      <c r="T140" s="179"/>
      <c r="AT140" s="175" t="s">
        <v>129</v>
      </c>
      <c r="AU140" s="175" t="s">
        <v>127</v>
      </c>
      <c r="AV140" s="11" t="s">
        <v>23</v>
      </c>
      <c r="AW140" s="11" t="s">
        <v>36</v>
      </c>
      <c r="AX140" s="11" t="s">
        <v>72</v>
      </c>
      <c r="AY140" s="175" t="s">
        <v>119</v>
      </c>
    </row>
    <row r="141" spans="2:65" s="11" customFormat="1" x14ac:dyDescent="0.3">
      <c r="B141" s="171"/>
      <c r="D141" s="172" t="s">
        <v>129</v>
      </c>
      <c r="E141" s="173" t="s">
        <v>3</v>
      </c>
      <c r="F141" s="174" t="s">
        <v>181</v>
      </c>
      <c r="H141" s="175" t="s">
        <v>3</v>
      </c>
      <c r="I141" s="176"/>
      <c r="L141" s="171"/>
      <c r="M141" s="177"/>
      <c r="N141" s="178"/>
      <c r="O141" s="178"/>
      <c r="P141" s="178"/>
      <c r="Q141" s="178"/>
      <c r="R141" s="178"/>
      <c r="S141" s="178"/>
      <c r="T141" s="179"/>
      <c r="AT141" s="175" t="s">
        <v>129</v>
      </c>
      <c r="AU141" s="175" t="s">
        <v>127</v>
      </c>
      <c r="AV141" s="11" t="s">
        <v>23</v>
      </c>
      <c r="AW141" s="11" t="s">
        <v>36</v>
      </c>
      <c r="AX141" s="11" t="s">
        <v>72</v>
      </c>
      <c r="AY141" s="175" t="s">
        <v>119</v>
      </c>
    </row>
    <row r="142" spans="2:65" s="12" customFormat="1" x14ac:dyDescent="0.3">
      <c r="B142" s="180"/>
      <c r="D142" s="172" t="s">
        <v>129</v>
      </c>
      <c r="E142" s="181" t="s">
        <v>3</v>
      </c>
      <c r="F142" s="182" t="s">
        <v>182</v>
      </c>
      <c r="H142" s="183">
        <v>74.8</v>
      </c>
      <c r="I142" s="184"/>
      <c r="L142" s="180"/>
      <c r="M142" s="185"/>
      <c r="N142" s="186"/>
      <c r="O142" s="186"/>
      <c r="P142" s="186"/>
      <c r="Q142" s="186"/>
      <c r="R142" s="186"/>
      <c r="S142" s="186"/>
      <c r="T142" s="187"/>
      <c r="AT142" s="181" t="s">
        <v>129</v>
      </c>
      <c r="AU142" s="181" t="s">
        <v>127</v>
      </c>
      <c r="AV142" s="12" t="s">
        <v>127</v>
      </c>
      <c r="AW142" s="12" t="s">
        <v>36</v>
      </c>
      <c r="AX142" s="12" t="s">
        <v>72</v>
      </c>
      <c r="AY142" s="181" t="s">
        <v>119</v>
      </c>
    </row>
    <row r="143" spans="2:65" s="11" customFormat="1" x14ac:dyDescent="0.3">
      <c r="B143" s="171"/>
      <c r="D143" s="172" t="s">
        <v>129</v>
      </c>
      <c r="E143" s="173" t="s">
        <v>3</v>
      </c>
      <c r="F143" s="174" t="s">
        <v>183</v>
      </c>
      <c r="H143" s="175" t="s">
        <v>3</v>
      </c>
      <c r="I143" s="176"/>
      <c r="L143" s="171"/>
      <c r="M143" s="177"/>
      <c r="N143" s="178"/>
      <c r="O143" s="178"/>
      <c r="P143" s="178"/>
      <c r="Q143" s="178"/>
      <c r="R143" s="178"/>
      <c r="S143" s="178"/>
      <c r="T143" s="179"/>
      <c r="AT143" s="175" t="s">
        <v>129</v>
      </c>
      <c r="AU143" s="175" t="s">
        <v>127</v>
      </c>
      <c r="AV143" s="11" t="s">
        <v>23</v>
      </c>
      <c r="AW143" s="11" t="s">
        <v>36</v>
      </c>
      <c r="AX143" s="11" t="s">
        <v>72</v>
      </c>
      <c r="AY143" s="175" t="s">
        <v>119</v>
      </c>
    </row>
    <row r="144" spans="2:65" s="11" customFormat="1" x14ac:dyDescent="0.3">
      <c r="B144" s="171"/>
      <c r="D144" s="172" t="s">
        <v>129</v>
      </c>
      <c r="E144" s="173" t="s">
        <v>3</v>
      </c>
      <c r="F144" s="174" t="s">
        <v>184</v>
      </c>
      <c r="H144" s="175" t="s">
        <v>3</v>
      </c>
      <c r="I144" s="176"/>
      <c r="L144" s="171"/>
      <c r="M144" s="177"/>
      <c r="N144" s="178"/>
      <c r="O144" s="178"/>
      <c r="P144" s="178"/>
      <c r="Q144" s="178"/>
      <c r="R144" s="178"/>
      <c r="S144" s="178"/>
      <c r="T144" s="179"/>
      <c r="AT144" s="175" t="s">
        <v>129</v>
      </c>
      <c r="AU144" s="175" t="s">
        <v>127</v>
      </c>
      <c r="AV144" s="11" t="s">
        <v>23</v>
      </c>
      <c r="AW144" s="11" t="s">
        <v>36</v>
      </c>
      <c r="AX144" s="11" t="s">
        <v>72</v>
      </c>
      <c r="AY144" s="175" t="s">
        <v>119</v>
      </c>
    </row>
    <row r="145" spans="2:65" s="12" customFormat="1" x14ac:dyDescent="0.3">
      <c r="B145" s="180"/>
      <c r="D145" s="172" t="s">
        <v>129</v>
      </c>
      <c r="E145" s="181" t="s">
        <v>3</v>
      </c>
      <c r="F145" s="182" t="s">
        <v>185</v>
      </c>
      <c r="H145" s="183">
        <v>-5.2</v>
      </c>
      <c r="I145" s="184"/>
      <c r="L145" s="180"/>
      <c r="M145" s="185"/>
      <c r="N145" s="186"/>
      <c r="O145" s="186"/>
      <c r="P145" s="186"/>
      <c r="Q145" s="186"/>
      <c r="R145" s="186"/>
      <c r="S145" s="186"/>
      <c r="T145" s="187"/>
      <c r="AT145" s="181" t="s">
        <v>129</v>
      </c>
      <c r="AU145" s="181" t="s">
        <v>127</v>
      </c>
      <c r="AV145" s="12" t="s">
        <v>127</v>
      </c>
      <c r="AW145" s="12" t="s">
        <v>36</v>
      </c>
      <c r="AX145" s="12" t="s">
        <v>72</v>
      </c>
      <c r="AY145" s="181" t="s">
        <v>119</v>
      </c>
    </row>
    <row r="146" spans="2:65" s="11" customFormat="1" x14ac:dyDescent="0.3">
      <c r="B146" s="171"/>
      <c r="D146" s="172" t="s">
        <v>129</v>
      </c>
      <c r="E146" s="173" t="s">
        <v>3</v>
      </c>
      <c r="F146" s="174" t="s">
        <v>186</v>
      </c>
      <c r="H146" s="175" t="s">
        <v>3</v>
      </c>
      <c r="I146" s="176"/>
      <c r="L146" s="171"/>
      <c r="M146" s="177"/>
      <c r="N146" s="178"/>
      <c r="O146" s="178"/>
      <c r="P146" s="178"/>
      <c r="Q146" s="178"/>
      <c r="R146" s="178"/>
      <c r="S146" s="178"/>
      <c r="T146" s="179"/>
      <c r="AT146" s="175" t="s">
        <v>129</v>
      </c>
      <c r="AU146" s="175" t="s">
        <v>127</v>
      </c>
      <c r="AV146" s="11" t="s">
        <v>23</v>
      </c>
      <c r="AW146" s="11" t="s">
        <v>36</v>
      </c>
      <c r="AX146" s="11" t="s">
        <v>72</v>
      </c>
      <c r="AY146" s="175" t="s">
        <v>119</v>
      </c>
    </row>
    <row r="147" spans="2:65" s="12" customFormat="1" x14ac:dyDescent="0.3">
      <c r="B147" s="180"/>
      <c r="D147" s="172" t="s">
        <v>129</v>
      </c>
      <c r="E147" s="181" t="s">
        <v>3</v>
      </c>
      <c r="F147" s="182" t="s">
        <v>187</v>
      </c>
      <c r="H147" s="183">
        <v>-14.2</v>
      </c>
      <c r="I147" s="184"/>
      <c r="L147" s="180"/>
      <c r="M147" s="185"/>
      <c r="N147" s="186"/>
      <c r="O147" s="186"/>
      <c r="P147" s="186"/>
      <c r="Q147" s="186"/>
      <c r="R147" s="186"/>
      <c r="S147" s="186"/>
      <c r="T147" s="187"/>
      <c r="AT147" s="181" t="s">
        <v>129</v>
      </c>
      <c r="AU147" s="181" t="s">
        <v>127</v>
      </c>
      <c r="AV147" s="12" t="s">
        <v>127</v>
      </c>
      <c r="AW147" s="12" t="s">
        <v>36</v>
      </c>
      <c r="AX147" s="12" t="s">
        <v>72</v>
      </c>
      <c r="AY147" s="181" t="s">
        <v>119</v>
      </c>
    </row>
    <row r="148" spans="2:65" s="14" customFormat="1" x14ac:dyDescent="0.3">
      <c r="B148" s="201"/>
      <c r="D148" s="172" t="s">
        <v>129</v>
      </c>
      <c r="E148" s="202" t="s">
        <v>3</v>
      </c>
      <c r="F148" s="203" t="s">
        <v>188</v>
      </c>
      <c r="H148" s="204">
        <v>55.4</v>
      </c>
      <c r="I148" s="205"/>
      <c r="L148" s="201"/>
      <c r="M148" s="206"/>
      <c r="N148" s="207"/>
      <c r="O148" s="207"/>
      <c r="P148" s="207"/>
      <c r="Q148" s="207"/>
      <c r="R148" s="207"/>
      <c r="S148" s="207"/>
      <c r="T148" s="208"/>
      <c r="AT148" s="202" t="s">
        <v>129</v>
      </c>
      <c r="AU148" s="202" t="s">
        <v>127</v>
      </c>
      <c r="AV148" s="14" t="s">
        <v>138</v>
      </c>
      <c r="AW148" s="14" t="s">
        <v>36</v>
      </c>
      <c r="AX148" s="14" t="s">
        <v>72</v>
      </c>
      <c r="AY148" s="202" t="s">
        <v>119</v>
      </c>
    </row>
    <row r="149" spans="2:65" s="11" customFormat="1" x14ac:dyDescent="0.3">
      <c r="B149" s="171"/>
      <c r="D149" s="172" t="s">
        <v>129</v>
      </c>
      <c r="E149" s="173" t="s">
        <v>3</v>
      </c>
      <c r="F149" s="174" t="s">
        <v>195</v>
      </c>
      <c r="H149" s="175" t="s">
        <v>3</v>
      </c>
      <c r="I149" s="176"/>
      <c r="L149" s="171"/>
      <c r="M149" s="177"/>
      <c r="N149" s="178"/>
      <c r="O149" s="178"/>
      <c r="P149" s="178"/>
      <c r="Q149" s="178"/>
      <c r="R149" s="178"/>
      <c r="S149" s="178"/>
      <c r="T149" s="179"/>
      <c r="AT149" s="175" t="s">
        <v>129</v>
      </c>
      <c r="AU149" s="175" t="s">
        <v>127</v>
      </c>
      <c r="AV149" s="11" t="s">
        <v>23</v>
      </c>
      <c r="AW149" s="11" t="s">
        <v>36</v>
      </c>
      <c r="AX149" s="11" t="s">
        <v>72</v>
      </c>
      <c r="AY149" s="175" t="s">
        <v>119</v>
      </c>
    </row>
    <row r="150" spans="2:65" s="12" customFormat="1" x14ac:dyDescent="0.3">
      <c r="B150" s="180"/>
      <c r="D150" s="172" t="s">
        <v>129</v>
      </c>
      <c r="E150" s="181" t="s">
        <v>3</v>
      </c>
      <c r="F150" s="182" t="s">
        <v>196</v>
      </c>
      <c r="H150" s="183">
        <v>11.1</v>
      </c>
      <c r="I150" s="184"/>
      <c r="L150" s="180"/>
      <c r="M150" s="185"/>
      <c r="N150" s="186"/>
      <c r="O150" s="186"/>
      <c r="P150" s="186"/>
      <c r="Q150" s="186"/>
      <c r="R150" s="186"/>
      <c r="S150" s="186"/>
      <c r="T150" s="187"/>
      <c r="AT150" s="181" t="s">
        <v>129</v>
      </c>
      <c r="AU150" s="181" t="s">
        <v>127</v>
      </c>
      <c r="AV150" s="12" t="s">
        <v>127</v>
      </c>
      <c r="AW150" s="12" t="s">
        <v>36</v>
      </c>
      <c r="AX150" s="12" t="s">
        <v>72</v>
      </c>
      <c r="AY150" s="181" t="s">
        <v>119</v>
      </c>
    </row>
    <row r="151" spans="2:65" s="14" customFormat="1" x14ac:dyDescent="0.3">
      <c r="B151" s="201"/>
      <c r="D151" s="189" t="s">
        <v>129</v>
      </c>
      <c r="E151" s="218" t="s">
        <v>3</v>
      </c>
      <c r="F151" s="219" t="s">
        <v>197</v>
      </c>
      <c r="H151" s="220">
        <v>11.1</v>
      </c>
      <c r="I151" s="205"/>
      <c r="L151" s="201"/>
      <c r="M151" s="206"/>
      <c r="N151" s="207"/>
      <c r="O151" s="207"/>
      <c r="P151" s="207"/>
      <c r="Q151" s="207"/>
      <c r="R151" s="207"/>
      <c r="S151" s="207"/>
      <c r="T151" s="208"/>
      <c r="AT151" s="202" t="s">
        <v>129</v>
      </c>
      <c r="AU151" s="202" t="s">
        <v>127</v>
      </c>
      <c r="AV151" s="14" t="s">
        <v>138</v>
      </c>
      <c r="AW151" s="14" t="s">
        <v>36</v>
      </c>
      <c r="AX151" s="14" t="s">
        <v>23</v>
      </c>
      <c r="AY151" s="202" t="s">
        <v>119</v>
      </c>
    </row>
    <row r="152" spans="2:65" s="1" customFormat="1" ht="22.5" customHeight="1" x14ac:dyDescent="0.3">
      <c r="B152" s="159"/>
      <c r="C152" s="209" t="s">
        <v>198</v>
      </c>
      <c r="D152" s="209" t="s">
        <v>167</v>
      </c>
      <c r="E152" s="210" t="s">
        <v>199</v>
      </c>
      <c r="F152" s="211" t="s">
        <v>200</v>
      </c>
      <c r="G152" s="212" t="s">
        <v>124</v>
      </c>
      <c r="H152" s="213">
        <v>61.604999999999997</v>
      </c>
      <c r="I152" s="319"/>
      <c r="J152" s="214">
        <f>ROUND(I152*H152,2)</f>
        <v>0</v>
      </c>
      <c r="K152" s="211" t="s">
        <v>3</v>
      </c>
      <c r="L152" s="215"/>
      <c r="M152" s="216" t="s">
        <v>3</v>
      </c>
      <c r="N152" s="217" t="s">
        <v>44</v>
      </c>
      <c r="O152" s="36"/>
      <c r="P152" s="168">
        <f>O152*H152</f>
        <v>0</v>
      </c>
      <c r="Q152" s="168">
        <v>0</v>
      </c>
      <c r="R152" s="168">
        <f>Q152*H152</f>
        <v>0</v>
      </c>
      <c r="S152" s="168">
        <v>0</v>
      </c>
      <c r="T152" s="169">
        <f>S152*H152</f>
        <v>0</v>
      </c>
      <c r="AR152" s="18" t="s">
        <v>171</v>
      </c>
      <c r="AT152" s="18" t="s">
        <v>167</v>
      </c>
      <c r="AU152" s="18" t="s">
        <v>127</v>
      </c>
      <c r="AY152" s="18" t="s">
        <v>119</v>
      </c>
      <c r="BE152" s="170">
        <f>IF(N152="základní",J152,0)</f>
        <v>0</v>
      </c>
      <c r="BF152" s="170">
        <f>IF(N152="snížená",J152,0)</f>
        <v>0</v>
      </c>
      <c r="BG152" s="170">
        <f>IF(N152="zákl. přenesená",J152,0)</f>
        <v>0</v>
      </c>
      <c r="BH152" s="170">
        <f>IF(N152="sníž. přenesená",J152,0)</f>
        <v>0</v>
      </c>
      <c r="BI152" s="170">
        <f>IF(N152="nulová",J152,0)</f>
        <v>0</v>
      </c>
      <c r="BJ152" s="18" t="s">
        <v>127</v>
      </c>
      <c r="BK152" s="170">
        <f>ROUND(I152*H152,2)</f>
        <v>0</v>
      </c>
      <c r="BL152" s="18" t="s">
        <v>126</v>
      </c>
      <c r="BM152" s="18" t="s">
        <v>201</v>
      </c>
    </row>
    <row r="153" spans="2:65" s="11" customFormat="1" x14ac:dyDescent="0.3">
      <c r="B153" s="171"/>
      <c r="D153" s="172" t="s">
        <v>129</v>
      </c>
      <c r="E153" s="173" t="s">
        <v>3</v>
      </c>
      <c r="F153" s="174" t="s">
        <v>202</v>
      </c>
      <c r="H153" s="175" t="s">
        <v>3</v>
      </c>
      <c r="I153" s="176"/>
      <c r="L153" s="171"/>
      <c r="M153" s="177"/>
      <c r="N153" s="178"/>
      <c r="O153" s="178"/>
      <c r="P153" s="178"/>
      <c r="Q153" s="178"/>
      <c r="R153" s="178"/>
      <c r="S153" s="178"/>
      <c r="T153" s="179"/>
      <c r="AT153" s="175" t="s">
        <v>129</v>
      </c>
      <c r="AU153" s="175" t="s">
        <v>127</v>
      </c>
      <c r="AV153" s="11" t="s">
        <v>23</v>
      </c>
      <c r="AW153" s="11" t="s">
        <v>36</v>
      </c>
      <c r="AX153" s="11" t="s">
        <v>72</v>
      </c>
      <c r="AY153" s="175" t="s">
        <v>119</v>
      </c>
    </row>
    <row r="154" spans="2:65" s="11" customFormat="1" x14ac:dyDescent="0.3">
      <c r="B154" s="171"/>
      <c r="D154" s="172" t="s">
        <v>129</v>
      </c>
      <c r="E154" s="173" t="s">
        <v>3</v>
      </c>
      <c r="F154" s="174" t="s">
        <v>203</v>
      </c>
      <c r="H154" s="175" t="s">
        <v>3</v>
      </c>
      <c r="I154" s="176"/>
      <c r="L154" s="171"/>
      <c r="M154" s="177"/>
      <c r="N154" s="178"/>
      <c r="O154" s="178"/>
      <c r="P154" s="178"/>
      <c r="Q154" s="178"/>
      <c r="R154" s="178"/>
      <c r="S154" s="178"/>
      <c r="T154" s="179"/>
      <c r="AT154" s="175" t="s">
        <v>129</v>
      </c>
      <c r="AU154" s="175" t="s">
        <v>127</v>
      </c>
      <c r="AV154" s="11" t="s">
        <v>23</v>
      </c>
      <c r="AW154" s="11" t="s">
        <v>36</v>
      </c>
      <c r="AX154" s="11" t="s">
        <v>72</v>
      </c>
      <c r="AY154" s="175" t="s">
        <v>119</v>
      </c>
    </row>
    <row r="155" spans="2:65" s="11" customFormat="1" x14ac:dyDescent="0.3">
      <c r="B155" s="171"/>
      <c r="D155" s="172" t="s">
        <v>129</v>
      </c>
      <c r="E155" s="173" t="s">
        <v>3</v>
      </c>
      <c r="F155" s="174" t="s">
        <v>204</v>
      </c>
      <c r="H155" s="175" t="s">
        <v>3</v>
      </c>
      <c r="I155" s="176"/>
      <c r="L155" s="171"/>
      <c r="M155" s="177"/>
      <c r="N155" s="178"/>
      <c r="O155" s="178"/>
      <c r="P155" s="178"/>
      <c r="Q155" s="178"/>
      <c r="R155" s="178"/>
      <c r="S155" s="178"/>
      <c r="T155" s="179"/>
      <c r="AT155" s="175" t="s">
        <v>129</v>
      </c>
      <c r="AU155" s="175" t="s">
        <v>127</v>
      </c>
      <c r="AV155" s="11" t="s">
        <v>23</v>
      </c>
      <c r="AW155" s="11" t="s">
        <v>36</v>
      </c>
      <c r="AX155" s="11" t="s">
        <v>72</v>
      </c>
      <c r="AY155" s="175" t="s">
        <v>119</v>
      </c>
    </row>
    <row r="156" spans="2:65" s="12" customFormat="1" x14ac:dyDescent="0.3">
      <c r="B156" s="180"/>
      <c r="D156" s="189" t="s">
        <v>129</v>
      </c>
      <c r="E156" s="198" t="s">
        <v>3</v>
      </c>
      <c r="F156" s="199" t="s">
        <v>205</v>
      </c>
      <c r="H156" s="200">
        <v>61.604999999999997</v>
      </c>
      <c r="I156" s="184"/>
      <c r="L156" s="180"/>
      <c r="M156" s="185"/>
      <c r="N156" s="186"/>
      <c r="O156" s="186"/>
      <c r="P156" s="186"/>
      <c r="Q156" s="186"/>
      <c r="R156" s="186"/>
      <c r="S156" s="186"/>
      <c r="T156" s="187"/>
      <c r="AT156" s="181" t="s">
        <v>129</v>
      </c>
      <c r="AU156" s="181" t="s">
        <v>127</v>
      </c>
      <c r="AV156" s="12" t="s">
        <v>127</v>
      </c>
      <c r="AW156" s="12" t="s">
        <v>36</v>
      </c>
      <c r="AX156" s="12" t="s">
        <v>23</v>
      </c>
      <c r="AY156" s="181" t="s">
        <v>119</v>
      </c>
    </row>
    <row r="157" spans="2:65" s="1" customFormat="1" ht="22.5" customHeight="1" x14ac:dyDescent="0.3">
      <c r="B157" s="159"/>
      <c r="C157" s="160" t="s">
        <v>206</v>
      </c>
      <c r="D157" s="160" t="s">
        <v>121</v>
      </c>
      <c r="E157" s="161" t="s">
        <v>207</v>
      </c>
      <c r="F157" s="162" t="s">
        <v>208</v>
      </c>
      <c r="G157" s="163" t="s">
        <v>124</v>
      </c>
      <c r="H157" s="164">
        <v>130.5</v>
      </c>
      <c r="I157" s="318"/>
      <c r="J157" s="165">
        <f>ROUND(I157*H157,2)</f>
        <v>0</v>
      </c>
      <c r="K157" s="162" t="s">
        <v>125</v>
      </c>
      <c r="L157" s="35"/>
      <c r="M157" s="166" t="s">
        <v>3</v>
      </c>
      <c r="N157" s="167" t="s">
        <v>44</v>
      </c>
      <c r="O157" s="36"/>
      <c r="P157" s="168">
        <f>O157*H157</f>
        <v>0</v>
      </c>
      <c r="Q157" s="168">
        <v>0</v>
      </c>
      <c r="R157" s="168">
        <f>Q157*H157</f>
        <v>0</v>
      </c>
      <c r="S157" s="168">
        <v>0</v>
      </c>
      <c r="T157" s="169">
        <f>S157*H157</f>
        <v>0</v>
      </c>
      <c r="AR157" s="18" t="s">
        <v>126</v>
      </c>
      <c r="AT157" s="18" t="s">
        <v>121</v>
      </c>
      <c r="AU157" s="18" t="s">
        <v>127</v>
      </c>
      <c r="AY157" s="18" t="s">
        <v>119</v>
      </c>
      <c r="BE157" s="170">
        <f>IF(N157="základní",J157,0)</f>
        <v>0</v>
      </c>
      <c r="BF157" s="170">
        <f>IF(N157="snížená",J157,0)</f>
        <v>0</v>
      </c>
      <c r="BG157" s="170">
        <f>IF(N157="zákl. přenesená",J157,0)</f>
        <v>0</v>
      </c>
      <c r="BH157" s="170">
        <f>IF(N157="sníž. přenesená",J157,0)</f>
        <v>0</v>
      </c>
      <c r="BI157" s="170">
        <f>IF(N157="nulová",J157,0)</f>
        <v>0</v>
      </c>
      <c r="BJ157" s="18" t="s">
        <v>127</v>
      </c>
      <c r="BK157" s="170">
        <f>ROUND(I157*H157,2)</f>
        <v>0</v>
      </c>
      <c r="BL157" s="18" t="s">
        <v>126</v>
      </c>
      <c r="BM157" s="18" t="s">
        <v>209</v>
      </c>
    </row>
    <row r="158" spans="2:65" s="11" customFormat="1" x14ac:dyDescent="0.3">
      <c r="B158" s="171"/>
      <c r="D158" s="172" t="s">
        <v>129</v>
      </c>
      <c r="E158" s="173" t="s">
        <v>3</v>
      </c>
      <c r="F158" s="174" t="s">
        <v>210</v>
      </c>
      <c r="H158" s="175" t="s">
        <v>3</v>
      </c>
      <c r="I158" s="176"/>
      <c r="L158" s="171"/>
      <c r="M158" s="177"/>
      <c r="N158" s="178"/>
      <c r="O158" s="178"/>
      <c r="P158" s="178"/>
      <c r="Q158" s="178"/>
      <c r="R158" s="178"/>
      <c r="S158" s="178"/>
      <c r="T158" s="179"/>
      <c r="AT158" s="175" t="s">
        <v>129</v>
      </c>
      <c r="AU158" s="175" t="s">
        <v>127</v>
      </c>
      <c r="AV158" s="11" t="s">
        <v>23</v>
      </c>
      <c r="AW158" s="11" t="s">
        <v>36</v>
      </c>
      <c r="AX158" s="11" t="s">
        <v>72</v>
      </c>
      <c r="AY158" s="175" t="s">
        <v>119</v>
      </c>
    </row>
    <row r="159" spans="2:65" s="11" customFormat="1" x14ac:dyDescent="0.3">
      <c r="B159" s="171"/>
      <c r="D159" s="172" t="s">
        <v>129</v>
      </c>
      <c r="E159" s="173" t="s">
        <v>3</v>
      </c>
      <c r="F159" s="174" t="s">
        <v>211</v>
      </c>
      <c r="H159" s="175" t="s">
        <v>3</v>
      </c>
      <c r="I159" s="176"/>
      <c r="L159" s="171"/>
      <c r="M159" s="177"/>
      <c r="N159" s="178"/>
      <c r="O159" s="178"/>
      <c r="P159" s="178"/>
      <c r="Q159" s="178"/>
      <c r="R159" s="178"/>
      <c r="S159" s="178"/>
      <c r="T159" s="179"/>
      <c r="AT159" s="175" t="s">
        <v>129</v>
      </c>
      <c r="AU159" s="175" t="s">
        <v>127</v>
      </c>
      <c r="AV159" s="11" t="s">
        <v>23</v>
      </c>
      <c r="AW159" s="11" t="s">
        <v>36</v>
      </c>
      <c r="AX159" s="11" t="s">
        <v>72</v>
      </c>
      <c r="AY159" s="175" t="s">
        <v>119</v>
      </c>
    </row>
    <row r="160" spans="2:65" s="12" customFormat="1" x14ac:dyDescent="0.3">
      <c r="B160" s="180"/>
      <c r="D160" s="172" t="s">
        <v>129</v>
      </c>
      <c r="E160" s="181" t="s">
        <v>3</v>
      </c>
      <c r="F160" s="182" t="s">
        <v>143</v>
      </c>
      <c r="H160" s="183">
        <v>75</v>
      </c>
      <c r="I160" s="184"/>
      <c r="L160" s="180"/>
      <c r="M160" s="185"/>
      <c r="N160" s="186"/>
      <c r="O160" s="186"/>
      <c r="P160" s="186"/>
      <c r="Q160" s="186"/>
      <c r="R160" s="186"/>
      <c r="S160" s="186"/>
      <c r="T160" s="187"/>
      <c r="AT160" s="181" t="s">
        <v>129</v>
      </c>
      <c r="AU160" s="181" t="s">
        <v>127</v>
      </c>
      <c r="AV160" s="12" t="s">
        <v>127</v>
      </c>
      <c r="AW160" s="12" t="s">
        <v>36</v>
      </c>
      <c r="AX160" s="12" t="s">
        <v>72</v>
      </c>
      <c r="AY160" s="181" t="s">
        <v>119</v>
      </c>
    </row>
    <row r="161" spans="2:65" s="14" customFormat="1" x14ac:dyDescent="0.3">
      <c r="B161" s="201"/>
      <c r="D161" s="172" t="s">
        <v>129</v>
      </c>
      <c r="E161" s="202" t="s">
        <v>3</v>
      </c>
      <c r="F161" s="203" t="s">
        <v>162</v>
      </c>
      <c r="H161" s="204">
        <v>75</v>
      </c>
      <c r="I161" s="205"/>
      <c r="L161" s="201"/>
      <c r="M161" s="206"/>
      <c r="N161" s="207"/>
      <c r="O161" s="207"/>
      <c r="P161" s="207"/>
      <c r="Q161" s="207"/>
      <c r="R161" s="207"/>
      <c r="S161" s="207"/>
      <c r="T161" s="208"/>
      <c r="AT161" s="202" t="s">
        <v>129</v>
      </c>
      <c r="AU161" s="202" t="s">
        <v>127</v>
      </c>
      <c r="AV161" s="14" t="s">
        <v>138</v>
      </c>
      <c r="AW161" s="14" t="s">
        <v>36</v>
      </c>
      <c r="AX161" s="14" t="s">
        <v>72</v>
      </c>
      <c r="AY161" s="202" t="s">
        <v>119</v>
      </c>
    </row>
    <row r="162" spans="2:65" s="11" customFormat="1" x14ac:dyDescent="0.3">
      <c r="B162" s="171"/>
      <c r="D162" s="172" t="s">
        <v>129</v>
      </c>
      <c r="E162" s="173" t="s">
        <v>3</v>
      </c>
      <c r="F162" s="174" t="s">
        <v>212</v>
      </c>
      <c r="H162" s="175" t="s">
        <v>3</v>
      </c>
      <c r="I162" s="176"/>
      <c r="L162" s="171"/>
      <c r="M162" s="177"/>
      <c r="N162" s="178"/>
      <c r="O162" s="178"/>
      <c r="P162" s="178"/>
      <c r="Q162" s="178"/>
      <c r="R162" s="178"/>
      <c r="S162" s="178"/>
      <c r="T162" s="179"/>
      <c r="AT162" s="175" t="s">
        <v>129</v>
      </c>
      <c r="AU162" s="175" t="s">
        <v>127</v>
      </c>
      <c r="AV162" s="11" t="s">
        <v>23</v>
      </c>
      <c r="AW162" s="11" t="s">
        <v>36</v>
      </c>
      <c r="AX162" s="11" t="s">
        <v>72</v>
      </c>
      <c r="AY162" s="175" t="s">
        <v>119</v>
      </c>
    </row>
    <row r="163" spans="2:65" s="12" customFormat="1" x14ac:dyDescent="0.3">
      <c r="B163" s="180"/>
      <c r="D163" s="172" t="s">
        <v>129</v>
      </c>
      <c r="E163" s="181" t="s">
        <v>3</v>
      </c>
      <c r="F163" s="182" t="s">
        <v>213</v>
      </c>
      <c r="H163" s="183">
        <v>55.5</v>
      </c>
      <c r="I163" s="184"/>
      <c r="L163" s="180"/>
      <c r="M163" s="185"/>
      <c r="N163" s="186"/>
      <c r="O163" s="186"/>
      <c r="P163" s="186"/>
      <c r="Q163" s="186"/>
      <c r="R163" s="186"/>
      <c r="S163" s="186"/>
      <c r="T163" s="187"/>
      <c r="AT163" s="181" t="s">
        <v>129</v>
      </c>
      <c r="AU163" s="181" t="s">
        <v>127</v>
      </c>
      <c r="AV163" s="12" t="s">
        <v>127</v>
      </c>
      <c r="AW163" s="12" t="s">
        <v>36</v>
      </c>
      <c r="AX163" s="12" t="s">
        <v>72</v>
      </c>
      <c r="AY163" s="181" t="s">
        <v>119</v>
      </c>
    </row>
    <row r="164" spans="2:65" s="14" customFormat="1" x14ac:dyDescent="0.3">
      <c r="B164" s="201"/>
      <c r="D164" s="172" t="s">
        <v>129</v>
      </c>
      <c r="E164" s="202" t="s">
        <v>3</v>
      </c>
      <c r="F164" s="203" t="s">
        <v>214</v>
      </c>
      <c r="H164" s="204">
        <v>55.5</v>
      </c>
      <c r="I164" s="205"/>
      <c r="L164" s="201"/>
      <c r="M164" s="206"/>
      <c r="N164" s="207"/>
      <c r="O164" s="207"/>
      <c r="P164" s="207"/>
      <c r="Q164" s="207"/>
      <c r="R164" s="207"/>
      <c r="S164" s="207"/>
      <c r="T164" s="208"/>
      <c r="AT164" s="202" t="s">
        <v>129</v>
      </c>
      <c r="AU164" s="202" t="s">
        <v>127</v>
      </c>
      <c r="AV164" s="14" t="s">
        <v>138</v>
      </c>
      <c r="AW164" s="14" t="s">
        <v>36</v>
      </c>
      <c r="AX164" s="14" t="s">
        <v>72</v>
      </c>
      <c r="AY164" s="202" t="s">
        <v>119</v>
      </c>
    </row>
    <row r="165" spans="2:65" s="13" customFormat="1" x14ac:dyDescent="0.3">
      <c r="B165" s="188"/>
      <c r="D165" s="189" t="s">
        <v>129</v>
      </c>
      <c r="E165" s="190" t="s">
        <v>3</v>
      </c>
      <c r="F165" s="191" t="s">
        <v>134</v>
      </c>
      <c r="H165" s="192">
        <v>130.5</v>
      </c>
      <c r="I165" s="193"/>
      <c r="L165" s="188"/>
      <c r="M165" s="194"/>
      <c r="N165" s="195"/>
      <c r="O165" s="195"/>
      <c r="P165" s="195"/>
      <c r="Q165" s="195"/>
      <c r="R165" s="195"/>
      <c r="S165" s="195"/>
      <c r="T165" s="196"/>
      <c r="AT165" s="197" t="s">
        <v>129</v>
      </c>
      <c r="AU165" s="197" t="s">
        <v>127</v>
      </c>
      <c r="AV165" s="13" t="s">
        <v>126</v>
      </c>
      <c r="AW165" s="13" t="s">
        <v>36</v>
      </c>
      <c r="AX165" s="13" t="s">
        <v>23</v>
      </c>
      <c r="AY165" s="197" t="s">
        <v>119</v>
      </c>
    </row>
    <row r="166" spans="2:65" s="1" customFormat="1" ht="22.5" customHeight="1" x14ac:dyDescent="0.3">
      <c r="B166" s="159"/>
      <c r="C166" s="160" t="s">
        <v>215</v>
      </c>
      <c r="D166" s="160" t="s">
        <v>121</v>
      </c>
      <c r="E166" s="161" t="s">
        <v>216</v>
      </c>
      <c r="F166" s="162" t="s">
        <v>217</v>
      </c>
      <c r="G166" s="163" t="s">
        <v>124</v>
      </c>
      <c r="H166" s="164">
        <v>75</v>
      </c>
      <c r="I166" s="318"/>
      <c r="J166" s="165">
        <f>ROUND(I166*H166,2)</f>
        <v>0</v>
      </c>
      <c r="K166" s="162" t="s">
        <v>125</v>
      </c>
      <c r="L166" s="35"/>
      <c r="M166" s="166" t="s">
        <v>3</v>
      </c>
      <c r="N166" s="167" t="s">
        <v>44</v>
      </c>
      <c r="O166" s="36"/>
      <c r="P166" s="168">
        <f>O166*H166</f>
        <v>0</v>
      </c>
      <c r="Q166" s="168">
        <v>0</v>
      </c>
      <c r="R166" s="168">
        <f>Q166*H166</f>
        <v>0</v>
      </c>
      <c r="S166" s="168">
        <v>0</v>
      </c>
      <c r="T166" s="169">
        <f>S166*H166</f>
        <v>0</v>
      </c>
      <c r="AR166" s="18" t="s">
        <v>126</v>
      </c>
      <c r="AT166" s="18" t="s">
        <v>121</v>
      </c>
      <c r="AU166" s="18" t="s">
        <v>127</v>
      </c>
      <c r="AY166" s="18" t="s">
        <v>119</v>
      </c>
      <c r="BE166" s="170">
        <f>IF(N166="základní",J166,0)</f>
        <v>0</v>
      </c>
      <c r="BF166" s="170">
        <f>IF(N166="snížená",J166,0)</f>
        <v>0</v>
      </c>
      <c r="BG166" s="170">
        <f>IF(N166="zákl. přenesená",J166,0)</f>
        <v>0</v>
      </c>
      <c r="BH166" s="170">
        <f>IF(N166="sníž. přenesená",J166,0)</f>
        <v>0</v>
      </c>
      <c r="BI166" s="170">
        <f>IF(N166="nulová",J166,0)</f>
        <v>0</v>
      </c>
      <c r="BJ166" s="18" t="s">
        <v>127</v>
      </c>
      <c r="BK166" s="170">
        <f>ROUND(I166*H166,2)</f>
        <v>0</v>
      </c>
      <c r="BL166" s="18" t="s">
        <v>126</v>
      </c>
      <c r="BM166" s="18" t="s">
        <v>218</v>
      </c>
    </row>
    <row r="167" spans="2:65" s="11" customFormat="1" x14ac:dyDescent="0.3">
      <c r="B167" s="171"/>
      <c r="D167" s="172" t="s">
        <v>129</v>
      </c>
      <c r="E167" s="173" t="s">
        <v>3</v>
      </c>
      <c r="F167" s="174" t="s">
        <v>219</v>
      </c>
      <c r="H167" s="175" t="s">
        <v>3</v>
      </c>
      <c r="I167" s="176"/>
      <c r="L167" s="171"/>
      <c r="M167" s="177"/>
      <c r="N167" s="178"/>
      <c r="O167" s="178"/>
      <c r="P167" s="178"/>
      <c r="Q167" s="178"/>
      <c r="R167" s="178"/>
      <c r="S167" s="178"/>
      <c r="T167" s="179"/>
      <c r="AT167" s="175" t="s">
        <v>129</v>
      </c>
      <c r="AU167" s="175" t="s">
        <v>127</v>
      </c>
      <c r="AV167" s="11" t="s">
        <v>23</v>
      </c>
      <c r="AW167" s="11" t="s">
        <v>36</v>
      </c>
      <c r="AX167" s="11" t="s">
        <v>72</v>
      </c>
      <c r="AY167" s="175" t="s">
        <v>119</v>
      </c>
    </row>
    <row r="168" spans="2:65" s="12" customFormat="1" x14ac:dyDescent="0.3">
      <c r="B168" s="180"/>
      <c r="D168" s="189" t="s">
        <v>129</v>
      </c>
      <c r="E168" s="198" t="s">
        <v>3</v>
      </c>
      <c r="F168" s="199" t="s">
        <v>220</v>
      </c>
      <c r="H168" s="200">
        <v>75</v>
      </c>
      <c r="I168" s="184"/>
      <c r="L168" s="180"/>
      <c r="M168" s="185"/>
      <c r="N168" s="186"/>
      <c r="O168" s="186"/>
      <c r="P168" s="186"/>
      <c r="Q168" s="186"/>
      <c r="R168" s="186"/>
      <c r="S168" s="186"/>
      <c r="T168" s="187"/>
      <c r="AT168" s="181" t="s">
        <v>129</v>
      </c>
      <c r="AU168" s="181" t="s">
        <v>127</v>
      </c>
      <c r="AV168" s="12" t="s">
        <v>127</v>
      </c>
      <c r="AW168" s="12" t="s">
        <v>36</v>
      </c>
      <c r="AX168" s="12" t="s">
        <v>23</v>
      </c>
      <c r="AY168" s="181" t="s">
        <v>119</v>
      </c>
    </row>
    <row r="169" spans="2:65" s="1" customFormat="1" ht="22.5" customHeight="1" x14ac:dyDescent="0.3">
      <c r="B169" s="159"/>
      <c r="C169" s="160" t="s">
        <v>221</v>
      </c>
      <c r="D169" s="160" t="s">
        <v>121</v>
      </c>
      <c r="E169" s="161" t="s">
        <v>222</v>
      </c>
      <c r="F169" s="162" t="s">
        <v>223</v>
      </c>
      <c r="G169" s="163" t="s">
        <v>170</v>
      </c>
      <c r="H169" s="164">
        <v>112.5</v>
      </c>
      <c r="I169" s="318"/>
      <c r="J169" s="165">
        <f>ROUND(I169*H169,2)</f>
        <v>0</v>
      </c>
      <c r="K169" s="162" t="s">
        <v>125</v>
      </c>
      <c r="L169" s="35"/>
      <c r="M169" s="166" t="s">
        <v>3</v>
      </c>
      <c r="N169" s="167" t="s">
        <v>44</v>
      </c>
      <c r="O169" s="36"/>
      <c r="P169" s="168">
        <f>O169*H169</f>
        <v>0</v>
      </c>
      <c r="Q169" s="168">
        <v>0</v>
      </c>
      <c r="R169" s="168">
        <f>Q169*H169</f>
        <v>0</v>
      </c>
      <c r="S169" s="168">
        <v>0</v>
      </c>
      <c r="T169" s="169">
        <f>S169*H169</f>
        <v>0</v>
      </c>
      <c r="AR169" s="18" t="s">
        <v>126</v>
      </c>
      <c r="AT169" s="18" t="s">
        <v>121</v>
      </c>
      <c r="AU169" s="18" t="s">
        <v>127</v>
      </c>
      <c r="AY169" s="18" t="s">
        <v>119</v>
      </c>
      <c r="BE169" s="170">
        <f>IF(N169="základní",J169,0)</f>
        <v>0</v>
      </c>
      <c r="BF169" s="170">
        <f>IF(N169="snížená",J169,0)</f>
        <v>0</v>
      </c>
      <c r="BG169" s="170">
        <f>IF(N169="zákl. přenesená",J169,0)</f>
        <v>0</v>
      </c>
      <c r="BH169" s="170">
        <f>IF(N169="sníž. přenesená",J169,0)</f>
        <v>0</v>
      </c>
      <c r="BI169" s="170">
        <f>IF(N169="nulová",J169,0)</f>
        <v>0</v>
      </c>
      <c r="BJ169" s="18" t="s">
        <v>127</v>
      </c>
      <c r="BK169" s="170">
        <f>ROUND(I169*H169,2)</f>
        <v>0</v>
      </c>
      <c r="BL169" s="18" t="s">
        <v>126</v>
      </c>
      <c r="BM169" s="18" t="s">
        <v>224</v>
      </c>
    </row>
    <row r="170" spans="2:65" s="12" customFormat="1" x14ac:dyDescent="0.3">
      <c r="B170" s="180"/>
      <c r="D170" s="189" t="s">
        <v>129</v>
      </c>
      <c r="E170" s="198" t="s">
        <v>3</v>
      </c>
      <c r="F170" s="199" t="s">
        <v>225</v>
      </c>
      <c r="H170" s="200">
        <v>112.5</v>
      </c>
      <c r="I170" s="184"/>
      <c r="L170" s="180"/>
      <c r="M170" s="185"/>
      <c r="N170" s="186"/>
      <c r="O170" s="186"/>
      <c r="P170" s="186"/>
      <c r="Q170" s="186"/>
      <c r="R170" s="186"/>
      <c r="S170" s="186"/>
      <c r="T170" s="187"/>
      <c r="AT170" s="181" t="s">
        <v>129</v>
      </c>
      <c r="AU170" s="181" t="s">
        <v>127</v>
      </c>
      <c r="AV170" s="12" t="s">
        <v>127</v>
      </c>
      <c r="AW170" s="12" t="s">
        <v>36</v>
      </c>
      <c r="AX170" s="12" t="s">
        <v>23</v>
      </c>
      <c r="AY170" s="181" t="s">
        <v>119</v>
      </c>
    </row>
    <row r="171" spans="2:65" s="1" customFormat="1" ht="22.5" customHeight="1" x14ac:dyDescent="0.3">
      <c r="B171" s="159"/>
      <c r="C171" s="160" t="s">
        <v>226</v>
      </c>
      <c r="D171" s="160" t="s">
        <v>121</v>
      </c>
      <c r="E171" s="161" t="s">
        <v>227</v>
      </c>
      <c r="F171" s="162" t="s">
        <v>228</v>
      </c>
      <c r="G171" s="163" t="s">
        <v>124</v>
      </c>
      <c r="H171" s="164">
        <v>149.30000000000001</v>
      </c>
      <c r="I171" s="318"/>
      <c r="J171" s="165">
        <f>ROUND(I171*H171,2)</f>
        <v>0</v>
      </c>
      <c r="K171" s="162" t="s">
        <v>125</v>
      </c>
      <c r="L171" s="35"/>
      <c r="M171" s="166" t="s">
        <v>3</v>
      </c>
      <c r="N171" s="167" t="s">
        <v>44</v>
      </c>
      <c r="O171" s="36"/>
      <c r="P171" s="168">
        <f>O171*H171</f>
        <v>0</v>
      </c>
      <c r="Q171" s="168">
        <v>0</v>
      </c>
      <c r="R171" s="168">
        <f>Q171*H171</f>
        <v>0</v>
      </c>
      <c r="S171" s="168">
        <v>0</v>
      </c>
      <c r="T171" s="169">
        <f>S171*H171</f>
        <v>0</v>
      </c>
      <c r="AR171" s="18" t="s">
        <v>126</v>
      </c>
      <c r="AT171" s="18" t="s">
        <v>121</v>
      </c>
      <c r="AU171" s="18" t="s">
        <v>127</v>
      </c>
      <c r="AY171" s="18" t="s">
        <v>119</v>
      </c>
      <c r="BE171" s="170">
        <f>IF(N171="základní",J171,0)</f>
        <v>0</v>
      </c>
      <c r="BF171" s="170">
        <f>IF(N171="snížená",J171,0)</f>
        <v>0</v>
      </c>
      <c r="BG171" s="170">
        <f>IF(N171="zákl. přenesená",J171,0)</f>
        <v>0</v>
      </c>
      <c r="BH171" s="170">
        <f>IF(N171="sníž. přenesená",J171,0)</f>
        <v>0</v>
      </c>
      <c r="BI171" s="170">
        <f>IF(N171="nulová",J171,0)</f>
        <v>0</v>
      </c>
      <c r="BJ171" s="18" t="s">
        <v>127</v>
      </c>
      <c r="BK171" s="170">
        <f>ROUND(I171*H171,2)</f>
        <v>0</v>
      </c>
      <c r="BL171" s="18" t="s">
        <v>126</v>
      </c>
      <c r="BM171" s="18" t="s">
        <v>229</v>
      </c>
    </row>
    <row r="172" spans="2:65" s="11" customFormat="1" x14ac:dyDescent="0.3">
      <c r="B172" s="171"/>
      <c r="D172" s="172" t="s">
        <v>129</v>
      </c>
      <c r="E172" s="173" t="s">
        <v>3</v>
      </c>
      <c r="F172" s="174" t="s">
        <v>230</v>
      </c>
      <c r="H172" s="175" t="s">
        <v>3</v>
      </c>
      <c r="I172" s="176"/>
      <c r="L172" s="171"/>
      <c r="M172" s="177"/>
      <c r="N172" s="178"/>
      <c r="O172" s="178"/>
      <c r="P172" s="178"/>
      <c r="Q172" s="178"/>
      <c r="R172" s="178"/>
      <c r="S172" s="178"/>
      <c r="T172" s="179"/>
      <c r="AT172" s="175" t="s">
        <v>129</v>
      </c>
      <c r="AU172" s="175" t="s">
        <v>127</v>
      </c>
      <c r="AV172" s="11" t="s">
        <v>23</v>
      </c>
      <c r="AW172" s="11" t="s">
        <v>36</v>
      </c>
      <c r="AX172" s="11" t="s">
        <v>72</v>
      </c>
      <c r="AY172" s="175" t="s">
        <v>119</v>
      </c>
    </row>
    <row r="173" spans="2:65" s="12" customFormat="1" x14ac:dyDescent="0.3">
      <c r="B173" s="180"/>
      <c r="D173" s="172" t="s">
        <v>129</v>
      </c>
      <c r="E173" s="181" t="s">
        <v>3</v>
      </c>
      <c r="F173" s="182" t="s">
        <v>220</v>
      </c>
      <c r="H173" s="183">
        <v>75</v>
      </c>
      <c r="I173" s="184"/>
      <c r="L173" s="180"/>
      <c r="M173" s="185"/>
      <c r="N173" s="186"/>
      <c r="O173" s="186"/>
      <c r="P173" s="186"/>
      <c r="Q173" s="186"/>
      <c r="R173" s="186"/>
      <c r="S173" s="186"/>
      <c r="T173" s="187"/>
      <c r="AT173" s="181" t="s">
        <v>129</v>
      </c>
      <c r="AU173" s="181" t="s">
        <v>127</v>
      </c>
      <c r="AV173" s="12" t="s">
        <v>127</v>
      </c>
      <c r="AW173" s="12" t="s">
        <v>36</v>
      </c>
      <c r="AX173" s="12" t="s">
        <v>72</v>
      </c>
      <c r="AY173" s="181" t="s">
        <v>119</v>
      </c>
    </row>
    <row r="174" spans="2:65" s="11" customFormat="1" x14ac:dyDescent="0.3">
      <c r="B174" s="171"/>
      <c r="D174" s="172" t="s">
        <v>129</v>
      </c>
      <c r="E174" s="173" t="s">
        <v>3</v>
      </c>
      <c r="F174" s="174" t="s">
        <v>231</v>
      </c>
      <c r="H174" s="175" t="s">
        <v>3</v>
      </c>
      <c r="I174" s="176"/>
      <c r="L174" s="171"/>
      <c r="M174" s="177"/>
      <c r="N174" s="178"/>
      <c r="O174" s="178"/>
      <c r="P174" s="178"/>
      <c r="Q174" s="178"/>
      <c r="R174" s="178"/>
      <c r="S174" s="178"/>
      <c r="T174" s="179"/>
      <c r="AT174" s="175" t="s">
        <v>129</v>
      </c>
      <c r="AU174" s="175" t="s">
        <v>127</v>
      </c>
      <c r="AV174" s="11" t="s">
        <v>23</v>
      </c>
      <c r="AW174" s="11" t="s">
        <v>36</v>
      </c>
      <c r="AX174" s="11" t="s">
        <v>72</v>
      </c>
      <c r="AY174" s="175" t="s">
        <v>119</v>
      </c>
    </row>
    <row r="175" spans="2:65" s="11" customFormat="1" x14ac:dyDescent="0.3">
      <c r="B175" s="171"/>
      <c r="D175" s="172" t="s">
        <v>129</v>
      </c>
      <c r="E175" s="173" t="s">
        <v>3</v>
      </c>
      <c r="F175" s="174" t="s">
        <v>232</v>
      </c>
      <c r="H175" s="175" t="s">
        <v>3</v>
      </c>
      <c r="I175" s="176"/>
      <c r="L175" s="171"/>
      <c r="M175" s="177"/>
      <c r="N175" s="178"/>
      <c r="O175" s="178"/>
      <c r="P175" s="178"/>
      <c r="Q175" s="178"/>
      <c r="R175" s="178"/>
      <c r="S175" s="178"/>
      <c r="T175" s="179"/>
      <c r="AT175" s="175" t="s">
        <v>129</v>
      </c>
      <c r="AU175" s="175" t="s">
        <v>127</v>
      </c>
      <c r="AV175" s="11" t="s">
        <v>23</v>
      </c>
      <c r="AW175" s="11" t="s">
        <v>36</v>
      </c>
      <c r="AX175" s="11" t="s">
        <v>72</v>
      </c>
      <c r="AY175" s="175" t="s">
        <v>119</v>
      </c>
    </row>
    <row r="176" spans="2:65" s="12" customFormat="1" x14ac:dyDescent="0.3">
      <c r="B176" s="180"/>
      <c r="D176" s="172" t="s">
        <v>129</v>
      </c>
      <c r="E176" s="181" t="s">
        <v>3</v>
      </c>
      <c r="F176" s="182" t="s">
        <v>233</v>
      </c>
      <c r="H176" s="183">
        <v>55.5</v>
      </c>
      <c r="I176" s="184"/>
      <c r="L176" s="180"/>
      <c r="M176" s="185"/>
      <c r="N176" s="186"/>
      <c r="O176" s="186"/>
      <c r="P176" s="186"/>
      <c r="Q176" s="186"/>
      <c r="R176" s="186"/>
      <c r="S176" s="186"/>
      <c r="T176" s="187"/>
      <c r="AT176" s="181" t="s">
        <v>129</v>
      </c>
      <c r="AU176" s="181" t="s">
        <v>127</v>
      </c>
      <c r="AV176" s="12" t="s">
        <v>127</v>
      </c>
      <c r="AW176" s="12" t="s">
        <v>36</v>
      </c>
      <c r="AX176" s="12" t="s">
        <v>72</v>
      </c>
      <c r="AY176" s="181" t="s">
        <v>119</v>
      </c>
    </row>
    <row r="177" spans="2:65" s="11" customFormat="1" x14ac:dyDescent="0.3">
      <c r="B177" s="171"/>
      <c r="D177" s="172" t="s">
        <v>129</v>
      </c>
      <c r="E177" s="173" t="s">
        <v>3</v>
      </c>
      <c r="F177" s="174" t="s">
        <v>234</v>
      </c>
      <c r="H177" s="175" t="s">
        <v>3</v>
      </c>
      <c r="I177" s="176"/>
      <c r="L177" s="171"/>
      <c r="M177" s="177"/>
      <c r="N177" s="178"/>
      <c r="O177" s="178"/>
      <c r="P177" s="178"/>
      <c r="Q177" s="178"/>
      <c r="R177" s="178"/>
      <c r="S177" s="178"/>
      <c r="T177" s="179"/>
      <c r="AT177" s="175" t="s">
        <v>129</v>
      </c>
      <c r="AU177" s="175" t="s">
        <v>127</v>
      </c>
      <c r="AV177" s="11" t="s">
        <v>23</v>
      </c>
      <c r="AW177" s="11" t="s">
        <v>36</v>
      </c>
      <c r="AX177" s="11" t="s">
        <v>72</v>
      </c>
      <c r="AY177" s="175" t="s">
        <v>119</v>
      </c>
    </row>
    <row r="178" spans="2:65" s="11" customFormat="1" x14ac:dyDescent="0.3">
      <c r="B178" s="171"/>
      <c r="D178" s="172" t="s">
        <v>129</v>
      </c>
      <c r="E178" s="173" t="s">
        <v>3</v>
      </c>
      <c r="F178" s="174" t="s">
        <v>235</v>
      </c>
      <c r="H178" s="175" t="s">
        <v>3</v>
      </c>
      <c r="I178" s="176"/>
      <c r="L178" s="171"/>
      <c r="M178" s="177"/>
      <c r="N178" s="178"/>
      <c r="O178" s="178"/>
      <c r="P178" s="178"/>
      <c r="Q178" s="178"/>
      <c r="R178" s="178"/>
      <c r="S178" s="178"/>
      <c r="T178" s="179"/>
      <c r="AT178" s="175" t="s">
        <v>129</v>
      </c>
      <c r="AU178" s="175" t="s">
        <v>127</v>
      </c>
      <c r="AV178" s="11" t="s">
        <v>23</v>
      </c>
      <c r="AW178" s="11" t="s">
        <v>36</v>
      </c>
      <c r="AX178" s="11" t="s">
        <v>72</v>
      </c>
      <c r="AY178" s="175" t="s">
        <v>119</v>
      </c>
    </row>
    <row r="179" spans="2:65" s="12" customFormat="1" x14ac:dyDescent="0.3">
      <c r="B179" s="180"/>
      <c r="D179" s="172" t="s">
        <v>129</v>
      </c>
      <c r="E179" s="181" t="s">
        <v>3</v>
      </c>
      <c r="F179" s="182" t="s">
        <v>148</v>
      </c>
      <c r="H179" s="183">
        <v>18.8</v>
      </c>
      <c r="I179" s="184"/>
      <c r="L179" s="180"/>
      <c r="M179" s="185"/>
      <c r="N179" s="186"/>
      <c r="O179" s="186"/>
      <c r="P179" s="186"/>
      <c r="Q179" s="186"/>
      <c r="R179" s="186"/>
      <c r="S179" s="186"/>
      <c r="T179" s="187"/>
      <c r="AT179" s="181" t="s">
        <v>129</v>
      </c>
      <c r="AU179" s="181" t="s">
        <v>127</v>
      </c>
      <c r="AV179" s="12" t="s">
        <v>127</v>
      </c>
      <c r="AW179" s="12" t="s">
        <v>36</v>
      </c>
      <c r="AX179" s="12" t="s">
        <v>72</v>
      </c>
      <c r="AY179" s="181" t="s">
        <v>119</v>
      </c>
    </row>
    <row r="180" spans="2:65" s="13" customFormat="1" x14ac:dyDescent="0.3">
      <c r="B180" s="188"/>
      <c r="D180" s="172" t="s">
        <v>129</v>
      </c>
      <c r="E180" s="221" t="s">
        <v>3</v>
      </c>
      <c r="F180" s="222" t="s">
        <v>134</v>
      </c>
      <c r="H180" s="223">
        <v>149.30000000000001</v>
      </c>
      <c r="I180" s="193"/>
      <c r="L180" s="188"/>
      <c r="M180" s="194"/>
      <c r="N180" s="195"/>
      <c r="O180" s="195"/>
      <c r="P180" s="195"/>
      <c r="Q180" s="195"/>
      <c r="R180" s="195"/>
      <c r="S180" s="195"/>
      <c r="T180" s="196"/>
      <c r="AT180" s="197" t="s">
        <v>129</v>
      </c>
      <c r="AU180" s="197" t="s">
        <v>127</v>
      </c>
      <c r="AV180" s="13" t="s">
        <v>126</v>
      </c>
      <c r="AW180" s="13" t="s">
        <v>36</v>
      </c>
      <c r="AX180" s="13" t="s">
        <v>23</v>
      </c>
      <c r="AY180" s="197" t="s">
        <v>119</v>
      </c>
    </row>
    <row r="181" spans="2:65" s="10" customFormat="1" ht="29.85" customHeight="1" x14ac:dyDescent="0.3">
      <c r="B181" s="145"/>
      <c r="D181" s="156" t="s">
        <v>71</v>
      </c>
      <c r="E181" s="157" t="s">
        <v>127</v>
      </c>
      <c r="F181" s="157" t="s">
        <v>236</v>
      </c>
      <c r="I181" s="148"/>
      <c r="J181" s="158">
        <f>BK181</f>
        <v>0</v>
      </c>
      <c r="L181" s="145"/>
      <c r="M181" s="150"/>
      <c r="N181" s="151"/>
      <c r="O181" s="151"/>
      <c r="P181" s="152">
        <f>SUM(P182:P187)</f>
        <v>0</v>
      </c>
      <c r="Q181" s="151"/>
      <c r="R181" s="152">
        <f>SUM(R182:R187)</f>
        <v>2.45329</v>
      </c>
      <c r="S181" s="151"/>
      <c r="T181" s="153">
        <f>SUM(T182:T187)</f>
        <v>0</v>
      </c>
      <c r="AR181" s="146" t="s">
        <v>23</v>
      </c>
      <c r="AT181" s="154" t="s">
        <v>71</v>
      </c>
      <c r="AU181" s="154" t="s">
        <v>23</v>
      </c>
      <c r="AY181" s="146" t="s">
        <v>119</v>
      </c>
      <c r="BK181" s="155">
        <f>SUM(BK182:BK187)</f>
        <v>0</v>
      </c>
    </row>
    <row r="182" spans="2:65" s="1" customFormat="1" ht="22.5" customHeight="1" x14ac:dyDescent="0.3">
      <c r="B182" s="159"/>
      <c r="C182" s="160" t="s">
        <v>237</v>
      </c>
      <c r="D182" s="160" t="s">
        <v>121</v>
      </c>
      <c r="E182" s="161" t="s">
        <v>238</v>
      </c>
      <c r="F182" s="162" t="s">
        <v>239</v>
      </c>
      <c r="G182" s="163" t="s">
        <v>124</v>
      </c>
      <c r="H182" s="164">
        <v>1</v>
      </c>
      <c r="I182" s="318"/>
      <c r="J182" s="165">
        <f>ROUND(I182*H182,2)</f>
        <v>0</v>
      </c>
      <c r="K182" s="162" t="s">
        <v>125</v>
      </c>
      <c r="L182" s="35"/>
      <c r="M182" s="166" t="s">
        <v>3</v>
      </c>
      <c r="N182" s="167" t="s">
        <v>44</v>
      </c>
      <c r="O182" s="36"/>
      <c r="P182" s="168">
        <f>O182*H182</f>
        <v>0</v>
      </c>
      <c r="Q182" s="168">
        <v>2.45329</v>
      </c>
      <c r="R182" s="168">
        <f>Q182*H182</f>
        <v>2.45329</v>
      </c>
      <c r="S182" s="168">
        <v>0</v>
      </c>
      <c r="T182" s="169">
        <f>S182*H182</f>
        <v>0</v>
      </c>
      <c r="AR182" s="18" t="s">
        <v>126</v>
      </c>
      <c r="AT182" s="18" t="s">
        <v>121</v>
      </c>
      <c r="AU182" s="18" t="s">
        <v>127</v>
      </c>
      <c r="AY182" s="18" t="s">
        <v>119</v>
      </c>
      <c r="BE182" s="170">
        <f>IF(N182="základní",J182,0)</f>
        <v>0</v>
      </c>
      <c r="BF182" s="170">
        <f>IF(N182="snížená",J182,0)</f>
        <v>0</v>
      </c>
      <c r="BG182" s="170">
        <f>IF(N182="zákl. přenesená",J182,0)</f>
        <v>0</v>
      </c>
      <c r="BH182" s="170">
        <f>IF(N182="sníž. přenesená",J182,0)</f>
        <v>0</v>
      </c>
      <c r="BI182" s="170">
        <f>IF(N182="nulová",J182,0)</f>
        <v>0</v>
      </c>
      <c r="BJ182" s="18" t="s">
        <v>127</v>
      </c>
      <c r="BK182" s="170">
        <f>ROUND(I182*H182,2)</f>
        <v>0</v>
      </c>
      <c r="BL182" s="18" t="s">
        <v>126</v>
      </c>
      <c r="BM182" s="18" t="s">
        <v>240</v>
      </c>
    </row>
    <row r="183" spans="2:65" s="1" customFormat="1" ht="31.5" customHeight="1" x14ac:dyDescent="0.3">
      <c r="B183" s="159"/>
      <c r="C183" s="160" t="s">
        <v>9</v>
      </c>
      <c r="D183" s="160" t="s">
        <v>121</v>
      </c>
      <c r="E183" s="161" t="s">
        <v>241</v>
      </c>
      <c r="F183" s="162" t="s">
        <v>861</v>
      </c>
      <c r="G183" s="163" t="s">
        <v>242</v>
      </c>
      <c r="H183" s="164">
        <v>2</v>
      </c>
      <c r="I183" s="318"/>
      <c r="J183" s="165">
        <f>ROUND(I183*H183,2)</f>
        <v>0</v>
      </c>
      <c r="K183" s="162" t="s">
        <v>3</v>
      </c>
      <c r="L183" s="35"/>
      <c r="M183" s="166" t="s">
        <v>3</v>
      </c>
      <c r="N183" s="167" t="s">
        <v>44</v>
      </c>
      <c r="O183" s="36"/>
      <c r="P183" s="168">
        <f>O183*H183</f>
        <v>0</v>
      </c>
      <c r="Q183" s="168">
        <v>0</v>
      </c>
      <c r="R183" s="168">
        <f>Q183*H183</f>
        <v>0</v>
      </c>
      <c r="S183" s="168">
        <v>0</v>
      </c>
      <c r="T183" s="169">
        <f>S183*H183</f>
        <v>0</v>
      </c>
      <c r="AR183" s="18" t="s">
        <v>126</v>
      </c>
      <c r="AT183" s="18" t="s">
        <v>121</v>
      </c>
      <c r="AU183" s="18" t="s">
        <v>127</v>
      </c>
      <c r="AY183" s="18" t="s">
        <v>119</v>
      </c>
      <c r="BE183" s="170">
        <f>IF(N183="základní",J183,0)</f>
        <v>0</v>
      </c>
      <c r="BF183" s="170">
        <f>IF(N183="snížená",J183,0)</f>
        <v>0</v>
      </c>
      <c r="BG183" s="170">
        <f>IF(N183="zákl. přenesená",J183,0)</f>
        <v>0</v>
      </c>
      <c r="BH183" s="170">
        <f>IF(N183="sníž. přenesená",J183,0)</f>
        <v>0</v>
      </c>
      <c r="BI183" s="170">
        <f>IF(N183="nulová",J183,0)</f>
        <v>0</v>
      </c>
      <c r="BJ183" s="18" t="s">
        <v>127</v>
      </c>
      <c r="BK183" s="170">
        <f>ROUND(I183*H183,2)</f>
        <v>0</v>
      </c>
      <c r="BL183" s="18" t="s">
        <v>126</v>
      </c>
      <c r="BM183" s="18" t="s">
        <v>243</v>
      </c>
    </row>
    <row r="184" spans="2:65" s="11" customFormat="1" x14ac:dyDescent="0.3">
      <c r="B184" s="171"/>
      <c r="D184" s="172" t="s">
        <v>129</v>
      </c>
      <c r="E184" s="173" t="s">
        <v>3</v>
      </c>
      <c r="F184" s="174" t="s">
        <v>244</v>
      </c>
      <c r="H184" s="175" t="s">
        <v>3</v>
      </c>
      <c r="I184" s="176"/>
      <c r="L184" s="171"/>
      <c r="M184" s="177"/>
      <c r="N184" s="178"/>
      <c r="O184" s="178"/>
      <c r="P184" s="178"/>
      <c r="Q184" s="178"/>
      <c r="R184" s="178"/>
      <c r="S184" s="178"/>
      <c r="T184" s="179"/>
      <c r="AT184" s="175" t="s">
        <v>129</v>
      </c>
      <c r="AU184" s="175" t="s">
        <v>127</v>
      </c>
      <c r="AV184" s="11" t="s">
        <v>23</v>
      </c>
      <c r="AW184" s="11" t="s">
        <v>36</v>
      </c>
      <c r="AX184" s="11" t="s">
        <v>72</v>
      </c>
      <c r="AY184" s="175" t="s">
        <v>119</v>
      </c>
    </row>
    <row r="185" spans="2:65" s="12" customFormat="1" x14ac:dyDescent="0.3">
      <c r="B185" s="180"/>
      <c r="D185" s="172" t="s">
        <v>129</v>
      </c>
      <c r="E185" s="181" t="s">
        <v>3</v>
      </c>
      <c r="F185" s="182" t="s">
        <v>245</v>
      </c>
      <c r="H185" s="183">
        <v>2</v>
      </c>
      <c r="I185" s="184"/>
      <c r="L185" s="180"/>
      <c r="M185" s="185"/>
      <c r="N185" s="186"/>
      <c r="O185" s="186"/>
      <c r="P185" s="186"/>
      <c r="Q185" s="186"/>
      <c r="R185" s="186"/>
      <c r="S185" s="186"/>
      <c r="T185" s="187"/>
      <c r="AT185" s="181" t="s">
        <v>129</v>
      </c>
      <c r="AU185" s="181" t="s">
        <v>127</v>
      </c>
      <c r="AV185" s="12" t="s">
        <v>127</v>
      </c>
      <c r="AW185" s="12" t="s">
        <v>36</v>
      </c>
      <c r="AX185" s="12" t="s">
        <v>23</v>
      </c>
      <c r="AY185" s="181" t="s">
        <v>119</v>
      </c>
    </row>
    <row r="186" spans="2:65" s="11" customFormat="1" x14ac:dyDescent="0.3">
      <c r="B186" s="171"/>
      <c r="D186" s="172" t="s">
        <v>129</v>
      </c>
      <c r="E186" s="173" t="s">
        <v>3</v>
      </c>
      <c r="F186" s="174" t="s">
        <v>246</v>
      </c>
      <c r="H186" s="175" t="s">
        <v>3</v>
      </c>
      <c r="I186" s="176"/>
      <c r="L186" s="171"/>
      <c r="M186" s="177"/>
      <c r="N186" s="178"/>
      <c r="O186" s="178"/>
      <c r="P186" s="178"/>
      <c r="Q186" s="178"/>
      <c r="R186" s="178"/>
      <c r="S186" s="178"/>
      <c r="T186" s="179"/>
      <c r="AT186" s="175" t="s">
        <v>129</v>
      </c>
      <c r="AU186" s="175" t="s">
        <v>127</v>
      </c>
      <c r="AV186" s="11" t="s">
        <v>23</v>
      </c>
      <c r="AW186" s="11" t="s">
        <v>36</v>
      </c>
      <c r="AX186" s="11" t="s">
        <v>72</v>
      </c>
      <c r="AY186" s="175" t="s">
        <v>119</v>
      </c>
    </row>
    <row r="187" spans="2:65" s="11" customFormat="1" x14ac:dyDescent="0.3">
      <c r="B187" s="171"/>
      <c r="D187" s="172" t="s">
        <v>129</v>
      </c>
      <c r="E187" s="173" t="s">
        <v>3</v>
      </c>
      <c r="F187" s="174" t="s">
        <v>247</v>
      </c>
      <c r="H187" s="175" t="s">
        <v>3</v>
      </c>
      <c r="I187" s="176"/>
      <c r="L187" s="171"/>
      <c r="M187" s="177"/>
      <c r="N187" s="178"/>
      <c r="O187" s="178"/>
      <c r="P187" s="178"/>
      <c r="Q187" s="178"/>
      <c r="R187" s="178"/>
      <c r="S187" s="178"/>
      <c r="T187" s="179"/>
      <c r="AT187" s="175" t="s">
        <v>129</v>
      </c>
      <c r="AU187" s="175" t="s">
        <v>127</v>
      </c>
      <c r="AV187" s="11" t="s">
        <v>23</v>
      </c>
      <c r="AW187" s="11" t="s">
        <v>36</v>
      </c>
      <c r="AX187" s="11" t="s">
        <v>72</v>
      </c>
      <c r="AY187" s="175" t="s">
        <v>119</v>
      </c>
    </row>
    <row r="188" spans="2:65" s="10" customFormat="1" ht="29.85" customHeight="1" x14ac:dyDescent="0.3">
      <c r="B188" s="145"/>
      <c r="D188" s="156" t="s">
        <v>71</v>
      </c>
      <c r="E188" s="157" t="s">
        <v>138</v>
      </c>
      <c r="F188" s="157" t="s">
        <v>248</v>
      </c>
      <c r="I188" s="148"/>
      <c r="J188" s="158">
        <f>BK188</f>
        <v>0</v>
      </c>
      <c r="L188" s="145"/>
      <c r="M188" s="150"/>
      <c r="N188" s="151"/>
      <c r="O188" s="151"/>
      <c r="P188" s="152">
        <f>P189</f>
        <v>0</v>
      </c>
      <c r="Q188" s="151"/>
      <c r="R188" s="152">
        <f>R189</f>
        <v>0</v>
      </c>
      <c r="S188" s="151"/>
      <c r="T188" s="153">
        <f>T189</f>
        <v>0</v>
      </c>
      <c r="AR188" s="146" t="s">
        <v>23</v>
      </c>
      <c r="AT188" s="154" t="s">
        <v>71</v>
      </c>
      <c r="AU188" s="154" t="s">
        <v>23</v>
      </c>
      <c r="AY188" s="146" t="s">
        <v>119</v>
      </c>
      <c r="BK188" s="155">
        <f>BK189</f>
        <v>0</v>
      </c>
    </row>
    <row r="189" spans="2:65" s="1" customFormat="1" ht="22.5" customHeight="1" x14ac:dyDescent="0.3">
      <c r="B189" s="159"/>
      <c r="C189" s="160" t="s">
        <v>249</v>
      </c>
      <c r="D189" s="160" t="s">
        <v>121</v>
      </c>
      <c r="E189" s="161" t="s">
        <v>250</v>
      </c>
      <c r="F189" s="162" t="s">
        <v>251</v>
      </c>
      <c r="G189" s="163" t="s">
        <v>252</v>
      </c>
      <c r="H189" s="164">
        <v>1</v>
      </c>
      <c r="I189" s="318"/>
      <c r="J189" s="165">
        <f>ROUND(I189*H189,2)</f>
        <v>0</v>
      </c>
      <c r="K189" s="162" t="s">
        <v>3</v>
      </c>
      <c r="L189" s="35"/>
      <c r="M189" s="166" t="s">
        <v>3</v>
      </c>
      <c r="N189" s="167" t="s">
        <v>44</v>
      </c>
      <c r="O189" s="36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AR189" s="18" t="s">
        <v>126</v>
      </c>
      <c r="AT189" s="18" t="s">
        <v>121</v>
      </c>
      <c r="AU189" s="18" t="s">
        <v>127</v>
      </c>
      <c r="AY189" s="18" t="s">
        <v>119</v>
      </c>
      <c r="BE189" s="170">
        <f>IF(N189="základní",J189,0)</f>
        <v>0</v>
      </c>
      <c r="BF189" s="170">
        <f>IF(N189="snížená",J189,0)</f>
        <v>0</v>
      </c>
      <c r="BG189" s="170">
        <f>IF(N189="zákl. přenesená",J189,0)</f>
        <v>0</v>
      </c>
      <c r="BH189" s="170">
        <f>IF(N189="sníž. přenesená",J189,0)</f>
        <v>0</v>
      </c>
      <c r="BI189" s="170">
        <f>IF(N189="nulová",J189,0)</f>
        <v>0</v>
      </c>
      <c r="BJ189" s="18" t="s">
        <v>127</v>
      </c>
      <c r="BK189" s="170">
        <f>ROUND(I189*H189,2)</f>
        <v>0</v>
      </c>
      <c r="BL189" s="18" t="s">
        <v>126</v>
      </c>
      <c r="BM189" s="18" t="s">
        <v>253</v>
      </c>
    </row>
    <row r="190" spans="2:65" s="10" customFormat="1" ht="29.85" customHeight="1" x14ac:dyDescent="0.3">
      <c r="B190" s="145"/>
      <c r="D190" s="156" t="s">
        <v>71</v>
      </c>
      <c r="E190" s="157" t="s">
        <v>126</v>
      </c>
      <c r="F190" s="157" t="s">
        <v>254</v>
      </c>
      <c r="I190" s="148"/>
      <c r="J190" s="158">
        <f>BK190</f>
        <v>0</v>
      </c>
      <c r="L190" s="145"/>
      <c r="M190" s="150"/>
      <c r="N190" s="151"/>
      <c r="O190" s="151"/>
      <c r="P190" s="152">
        <f>SUM(P191:P193)</f>
        <v>0</v>
      </c>
      <c r="Q190" s="151"/>
      <c r="R190" s="152">
        <f>SUM(R191:R193)</f>
        <v>0</v>
      </c>
      <c r="S190" s="151"/>
      <c r="T190" s="153">
        <f>SUM(T191:T193)</f>
        <v>0</v>
      </c>
      <c r="AR190" s="146" t="s">
        <v>23</v>
      </c>
      <c r="AT190" s="154" t="s">
        <v>71</v>
      </c>
      <c r="AU190" s="154" t="s">
        <v>23</v>
      </c>
      <c r="AY190" s="146" t="s">
        <v>119</v>
      </c>
      <c r="BK190" s="155">
        <f>SUM(BK191:BK193)</f>
        <v>0</v>
      </c>
    </row>
    <row r="191" spans="2:65" s="1" customFormat="1" ht="22.5" customHeight="1" x14ac:dyDescent="0.3">
      <c r="B191" s="159"/>
      <c r="C191" s="160" t="s">
        <v>255</v>
      </c>
      <c r="D191" s="160" t="s">
        <v>121</v>
      </c>
      <c r="E191" s="161" t="s">
        <v>256</v>
      </c>
      <c r="F191" s="162" t="s">
        <v>257</v>
      </c>
      <c r="G191" s="163" t="s">
        <v>124</v>
      </c>
      <c r="H191" s="164">
        <v>5.2</v>
      </c>
      <c r="I191" s="318"/>
      <c r="J191" s="165">
        <f>ROUND(I191*H191,2)</f>
        <v>0</v>
      </c>
      <c r="K191" s="162" t="s">
        <v>125</v>
      </c>
      <c r="L191" s="35"/>
      <c r="M191" s="166" t="s">
        <v>3</v>
      </c>
      <c r="N191" s="167" t="s">
        <v>44</v>
      </c>
      <c r="O191" s="36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AR191" s="18" t="s">
        <v>126</v>
      </c>
      <c r="AT191" s="18" t="s">
        <v>121</v>
      </c>
      <c r="AU191" s="18" t="s">
        <v>127</v>
      </c>
      <c r="AY191" s="18" t="s">
        <v>119</v>
      </c>
      <c r="BE191" s="170">
        <f>IF(N191="základní",J191,0)</f>
        <v>0</v>
      </c>
      <c r="BF191" s="170">
        <f>IF(N191="snížená",J191,0)</f>
        <v>0</v>
      </c>
      <c r="BG191" s="170">
        <f>IF(N191="zákl. přenesená",J191,0)</f>
        <v>0</v>
      </c>
      <c r="BH191" s="170">
        <f>IF(N191="sníž. přenesená",J191,0)</f>
        <v>0</v>
      </c>
      <c r="BI191" s="170">
        <f>IF(N191="nulová",J191,0)</f>
        <v>0</v>
      </c>
      <c r="BJ191" s="18" t="s">
        <v>127</v>
      </c>
      <c r="BK191" s="170">
        <f>ROUND(I191*H191,2)</f>
        <v>0</v>
      </c>
      <c r="BL191" s="18" t="s">
        <v>126</v>
      </c>
      <c r="BM191" s="18" t="s">
        <v>258</v>
      </c>
    </row>
    <row r="192" spans="2:65" s="11" customFormat="1" x14ac:dyDescent="0.3">
      <c r="B192" s="171"/>
      <c r="D192" s="172" t="s">
        <v>129</v>
      </c>
      <c r="E192" s="173" t="s">
        <v>3</v>
      </c>
      <c r="F192" s="174" t="s">
        <v>259</v>
      </c>
      <c r="H192" s="175" t="s">
        <v>3</v>
      </c>
      <c r="I192" s="176"/>
      <c r="L192" s="171"/>
      <c r="M192" s="177"/>
      <c r="N192" s="178"/>
      <c r="O192" s="178"/>
      <c r="P192" s="178"/>
      <c r="Q192" s="178"/>
      <c r="R192" s="178"/>
      <c r="S192" s="178"/>
      <c r="T192" s="179"/>
      <c r="AT192" s="175" t="s">
        <v>129</v>
      </c>
      <c r="AU192" s="175" t="s">
        <v>127</v>
      </c>
      <c r="AV192" s="11" t="s">
        <v>23</v>
      </c>
      <c r="AW192" s="11" t="s">
        <v>36</v>
      </c>
      <c r="AX192" s="11" t="s">
        <v>72</v>
      </c>
      <c r="AY192" s="175" t="s">
        <v>119</v>
      </c>
    </row>
    <row r="193" spans="2:65" s="12" customFormat="1" x14ac:dyDescent="0.3">
      <c r="B193" s="180"/>
      <c r="D193" s="172" t="s">
        <v>129</v>
      </c>
      <c r="E193" s="181" t="s">
        <v>3</v>
      </c>
      <c r="F193" s="182" t="s">
        <v>260</v>
      </c>
      <c r="H193" s="183">
        <v>5.2</v>
      </c>
      <c r="I193" s="184"/>
      <c r="L193" s="180"/>
      <c r="M193" s="185"/>
      <c r="N193" s="186"/>
      <c r="O193" s="186"/>
      <c r="P193" s="186"/>
      <c r="Q193" s="186"/>
      <c r="R193" s="186"/>
      <c r="S193" s="186"/>
      <c r="T193" s="187"/>
      <c r="AT193" s="181" t="s">
        <v>129</v>
      </c>
      <c r="AU193" s="181" t="s">
        <v>127</v>
      </c>
      <c r="AV193" s="12" t="s">
        <v>127</v>
      </c>
      <c r="AW193" s="12" t="s">
        <v>36</v>
      </c>
      <c r="AX193" s="12" t="s">
        <v>23</v>
      </c>
      <c r="AY193" s="181" t="s">
        <v>119</v>
      </c>
    </row>
    <row r="194" spans="2:65" s="10" customFormat="1" ht="29.85" customHeight="1" x14ac:dyDescent="0.3">
      <c r="B194" s="145"/>
      <c r="D194" s="156" t="s">
        <v>71</v>
      </c>
      <c r="E194" s="157" t="s">
        <v>261</v>
      </c>
      <c r="F194" s="157" t="s">
        <v>262</v>
      </c>
      <c r="I194" s="148"/>
      <c r="J194" s="158">
        <f>BK194</f>
        <v>0</v>
      </c>
      <c r="L194" s="145"/>
      <c r="M194" s="150"/>
      <c r="N194" s="151"/>
      <c r="O194" s="151"/>
      <c r="P194" s="152">
        <f>SUM(P195:P200)</f>
        <v>0</v>
      </c>
      <c r="Q194" s="151"/>
      <c r="R194" s="152">
        <f>SUM(R195:R200)</f>
        <v>0</v>
      </c>
      <c r="S194" s="151"/>
      <c r="T194" s="153">
        <f>SUM(T195:T200)</f>
        <v>0</v>
      </c>
      <c r="AR194" s="146" t="s">
        <v>23</v>
      </c>
      <c r="AT194" s="154" t="s">
        <v>71</v>
      </c>
      <c r="AU194" s="154" t="s">
        <v>23</v>
      </c>
      <c r="AY194" s="146" t="s">
        <v>119</v>
      </c>
      <c r="BK194" s="155">
        <f>SUM(BK195:BK200)</f>
        <v>0</v>
      </c>
    </row>
    <row r="195" spans="2:65" s="1" customFormat="1" ht="31.5" customHeight="1" x14ac:dyDescent="0.3">
      <c r="B195" s="159"/>
      <c r="C195" s="160" t="s">
        <v>263</v>
      </c>
      <c r="D195" s="160" t="s">
        <v>121</v>
      </c>
      <c r="E195" s="161" t="s">
        <v>264</v>
      </c>
      <c r="F195" s="162" t="s">
        <v>265</v>
      </c>
      <c r="G195" s="163" t="s">
        <v>170</v>
      </c>
      <c r="H195" s="164">
        <v>1.798</v>
      </c>
      <c r="I195" s="318"/>
      <c r="J195" s="165">
        <f>ROUND(I195*H195,2)</f>
        <v>0</v>
      </c>
      <c r="K195" s="162" t="s">
        <v>125</v>
      </c>
      <c r="L195" s="35"/>
      <c r="M195" s="166" t="s">
        <v>3</v>
      </c>
      <c r="N195" s="167" t="s">
        <v>44</v>
      </c>
      <c r="O195" s="36"/>
      <c r="P195" s="168">
        <f>O195*H195</f>
        <v>0</v>
      </c>
      <c r="Q195" s="168">
        <v>0</v>
      </c>
      <c r="R195" s="168">
        <f>Q195*H195</f>
        <v>0</v>
      </c>
      <c r="S195" s="168">
        <v>0</v>
      </c>
      <c r="T195" s="169">
        <f>S195*H195</f>
        <v>0</v>
      </c>
      <c r="AR195" s="18" t="s">
        <v>126</v>
      </c>
      <c r="AT195" s="18" t="s">
        <v>121</v>
      </c>
      <c r="AU195" s="18" t="s">
        <v>127</v>
      </c>
      <c r="AY195" s="18" t="s">
        <v>119</v>
      </c>
      <c r="BE195" s="170">
        <f>IF(N195="základní",J195,0)</f>
        <v>0</v>
      </c>
      <c r="BF195" s="170">
        <f>IF(N195="snížená",J195,0)</f>
        <v>0</v>
      </c>
      <c r="BG195" s="170">
        <f>IF(N195="zákl. přenesená",J195,0)</f>
        <v>0</v>
      </c>
      <c r="BH195" s="170">
        <f>IF(N195="sníž. přenesená",J195,0)</f>
        <v>0</v>
      </c>
      <c r="BI195" s="170">
        <f>IF(N195="nulová",J195,0)</f>
        <v>0</v>
      </c>
      <c r="BJ195" s="18" t="s">
        <v>127</v>
      </c>
      <c r="BK195" s="170">
        <f>ROUND(I195*H195,2)</f>
        <v>0</v>
      </c>
      <c r="BL195" s="18" t="s">
        <v>126</v>
      </c>
      <c r="BM195" s="18" t="s">
        <v>266</v>
      </c>
    </row>
    <row r="196" spans="2:65" s="1" customFormat="1" ht="22.5" customHeight="1" x14ac:dyDescent="0.3">
      <c r="B196" s="159"/>
      <c r="C196" s="160" t="s">
        <v>267</v>
      </c>
      <c r="D196" s="160" t="s">
        <v>121</v>
      </c>
      <c r="E196" s="161" t="s">
        <v>268</v>
      </c>
      <c r="F196" s="162" t="s">
        <v>269</v>
      </c>
      <c r="G196" s="163" t="s">
        <v>170</v>
      </c>
      <c r="H196" s="164">
        <v>1.798</v>
      </c>
      <c r="I196" s="318"/>
      <c r="J196" s="165">
        <f>ROUND(I196*H196,2)</f>
        <v>0</v>
      </c>
      <c r="K196" s="162" t="s">
        <v>125</v>
      </c>
      <c r="L196" s="35"/>
      <c r="M196" s="166" t="s">
        <v>3</v>
      </c>
      <c r="N196" s="167" t="s">
        <v>44</v>
      </c>
      <c r="O196" s="36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AR196" s="18" t="s">
        <v>126</v>
      </c>
      <c r="AT196" s="18" t="s">
        <v>121</v>
      </c>
      <c r="AU196" s="18" t="s">
        <v>127</v>
      </c>
      <c r="AY196" s="18" t="s">
        <v>119</v>
      </c>
      <c r="BE196" s="170">
        <f>IF(N196="základní",J196,0)</f>
        <v>0</v>
      </c>
      <c r="BF196" s="170">
        <f>IF(N196="snížená",J196,0)</f>
        <v>0</v>
      </c>
      <c r="BG196" s="170">
        <f>IF(N196="zákl. přenesená",J196,0)</f>
        <v>0</v>
      </c>
      <c r="BH196" s="170">
        <f>IF(N196="sníž. přenesená",J196,0)</f>
        <v>0</v>
      </c>
      <c r="BI196" s="170">
        <f>IF(N196="nulová",J196,0)</f>
        <v>0</v>
      </c>
      <c r="BJ196" s="18" t="s">
        <v>127</v>
      </c>
      <c r="BK196" s="170">
        <f>ROUND(I196*H196,2)</f>
        <v>0</v>
      </c>
      <c r="BL196" s="18" t="s">
        <v>126</v>
      </c>
      <c r="BM196" s="18" t="s">
        <v>270</v>
      </c>
    </row>
    <row r="197" spans="2:65" s="1" customFormat="1" ht="22.5" customHeight="1" x14ac:dyDescent="0.3">
      <c r="B197" s="159"/>
      <c r="C197" s="160" t="s">
        <v>271</v>
      </c>
      <c r="D197" s="160" t="s">
        <v>121</v>
      </c>
      <c r="E197" s="161" t="s">
        <v>272</v>
      </c>
      <c r="F197" s="162" t="s">
        <v>273</v>
      </c>
      <c r="G197" s="163" t="s">
        <v>170</v>
      </c>
      <c r="H197" s="164">
        <v>12.586</v>
      </c>
      <c r="I197" s="318"/>
      <c r="J197" s="165">
        <f>ROUND(I197*H197,2)</f>
        <v>0</v>
      </c>
      <c r="K197" s="162" t="s">
        <v>125</v>
      </c>
      <c r="L197" s="35"/>
      <c r="M197" s="166" t="s">
        <v>3</v>
      </c>
      <c r="N197" s="167" t="s">
        <v>44</v>
      </c>
      <c r="O197" s="36"/>
      <c r="P197" s="168">
        <f>O197*H197</f>
        <v>0</v>
      </c>
      <c r="Q197" s="168">
        <v>0</v>
      </c>
      <c r="R197" s="168">
        <f>Q197*H197</f>
        <v>0</v>
      </c>
      <c r="S197" s="168">
        <v>0</v>
      </c>
      <c r="T197" s="169">
        <f>S197*H197</f>
        <v>0</v>
      </c>
      <c r="AR197" s="18" t="s">
        <v>126</v>
      </c>
      <c r="AT197" s="18" t="s">
        <v>121</v>
      </c>
      <c r="AU197" s="18" t="s">
        <v>127</v>
      </c>
      <c r="AY197" s="18" t="s">
        <v>119</v>
      </c>
      <c r="BE197" s="170">
        <f>IF(N197="základní",J197,0)</f>
        <v>0</v>
      </c>
      <c r="BF197" s="170">
        <f>IF(N197="snížená",J197,0)</f>
        <v>0</v>
      </c>
      <c r="BG197" s="170">
        <f>IF(N197="zákl. přenesená",J197,0)</f>
        <v>0</v>
      </c>
      <c r="BH197" s="170">
        <f>IF(N197="sníž. přenesená",J197,0)</f>
        <v>0</v>
      </c>
      <c r="BI197" s="170">
        <f>IF(N197="nulová",J197,0)</f>
        <v>0</v>
      </c>
      <c r="BJ197" s="18" t="s">
        <v>127</v>
      </c>
      <c r="BK197" s="170">
        <f>ROUND(I197*H197,2)</f>
        <v>0</v>
      </c>
      <c r="BL197" s="18" t="s">
        <v>126</v>
      </c>
      <c r="BM197" s="18" t="s">
        <v>274</v>
      </c>
    </row>
    <row r="198" spans="2:65" s="11" customFormat="1" x14ac:dyDescent="0.3">
      <c r="B198" s="171"/>
      <c r="D198" s="172" t="s">
        <v>129</v>
      </c>
      <c r="E198" s="173" t="s">
        <v>3</v>
      </c>
      <c r="F198" s="174" t="s">
        <v>275</v>
      </c>
      <c r="H198" s="175" t="s">
        <v>3</v>
      </c>
      <c r="I198" s="176"/>
      <c r="L198" s="171"/>
      <c r="M198" s="177"/>
      <c r="N198" s="178"/>
      <c r="O198" s="178"/>
      <c r="P198" s="178"/>
      <c r="Q198" s="178"/>
      <c r="R198" s="178"/>
      <c r="S198" s="178"/>
      <c r="T198" s="179"/>
      <c r="AT198" s="175" t="s">
        <v>129</v>
      </c>
      <c r="AU198" s="175" t="s">
        <v>127</v>
      </c>
      <c r="AV198" s="11" t="s">
        <v>23</v>
      </c>
      <c r="AW198" s="11" t="s">
        <v>36</v>
      </c>
      <c r="AX198" s="11" t="s">
        <v>72</v>
      </c>
      <c r="AY198" s="175" t="s">
        <v>119</v>
      </c>
    </row>
    <row r="199" spans="2:65" s="12" customFormat="1" x14ac:dyDescent="0.3">
      <c r="B199" s="180"/>
      <c r="D199" s="189" t="s">
        <v>129</v>
      </c>
      <c r="E199" s="198" t="s">
        <v>3</v>
      </c>
      <c r="F199" s="199" t="s">
        <v>276</v>
      </c>
      <c r="H199" s="200">
        <v>12.586</v>
      </c>
      <c r="I199" s="184"/>
      <c r="L199" s="180"/>
      <c r="M199" s="185"/>
      <c r="N199" s="186"/>
      <c r="O199" s="186"/>
      <c r="P199" s="186"/>
      <c r="Q199" s="186"/>
      <c r="R199" s="186"/>
      <c r="S199" s="186"/>
      <c r="T199" s="187"/>
      <c r="AT199" s="181" t="s">
        <v>129</v>
      </c>
      <c r="AU199" s="181" t="s">
        <v>127</v>
      </c>
      <c r="AV199" s="12" t="s">
        <v>127</v>
      </c>
      <c r="AW199" s="12" t="s">
        <v>36</v>
      </c>
      <c r="AX199" s="12" t="s">
        <v>23</v>
      </c>
      <c r="AY199" s="181" t="s">
        <v>119</v>
      </c>
    </row>
    <row r="200" spans="2:65" s="1" customFormat="1" ht="22.5" customHeight="1" x14ac:dyDescent="0.3">
      <c r="B200" s="159"/>
      <c r="C200" s="160" t="s">
        <v>8</v>
      </c>
      <c r="D200" s="160" t="s">
        <v>121</v>
      </c>
      <c r="E200" s="161" t="s">
        <v>277</v>
      </c>
      <c r="F200" s="162" t="s">
        <v>278</v>
      </c>
      <c r="G200" s="163" t="s">
        <v>170</v>
      </c>
      <c r="H200" s="164">
        <v>1.798</v>
      </c>
      <c r="I200" s="318"/>
      <c r="J200" s="165">
        <f>ROUND(I200*H200,2)</f>
        <v>0</v>
      </c>
      <c r="K200" s="162" t="s">
        <v>125</v>
      </c>
      <c r="L200" s="35"/>
      <c r="M200" s="166" t="s">
        <v>3</v>
      </c>
      <c r="N200" s="167" t="s">
        <v>44</v>
      </c>
      <c r="O200" s="36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AR200" s="18" t="s">
        <v>126</v>
      </c>
      <c r="AT200" s="18" t="s">
        <v>121</v>
      </c>
      <c r="AU200" s="18" t="s">
        <v>127</v>
      </c>
      <c r="AY200" s="18" t="s">
        <v>119</v>
      </c>
      <c r="BE200" s="170">
        <f>IF(N200="základní",J200,0)</f>
        <v>0</v>
      </c>
      <c r="BF200" s="170">
        <f>IF(N200="snížená",J200,0)</f>
        <v>0</v>
      </c>
      <c r="BG200" s="170">
        <f>IF(N200="zákl. přenesená",J200,0)</f>
        <v>0</v>
      </c>
      <c r="BH200" s="170">
        <f>IF(N200="sníž. přenesená",J200,0)</f>
        <v>0</v>
      </c>
      <c r="BI200" s="170">
        <f>IF(N200="nulová",J200,0)</f>
        <v>0</v>
      </c>
      <c r="BJ200" s="18" t="s">
        <v>127</v>
      </c>
      <c r="BK200" s="170">
        <f>ROUND(I200*H200,2)</f>
        <v>0</v>
      </c>
      <c r="BL200" s="18" t="s">
        <v>126</v>
      </c>
      <c r="BM200" s="18" t="s">
        <v>279</v>
      </c>
    </row>
    <row r="201" spans="2:65" s="10" customFormat="1" ht="29.85" customHeight="1" x14ac:dyDescent="0.3">
      <c r="B201" s="145"/>
      <c r="D201" s="156" t="s">
        <v>71</v>
      </c>
      <c r="E201" s="157" t="s">
        <v>280</v>
      </c>
      <c r="F201" s="157" t="s">
        <v>281</v>
      </c>
      <c r="I201" s="148"/>
      <c r="J201" s="158">
        <f>BK201</f>
        <v>0</v>
      </c>
      <c r="L201" s="145"/>
      <c r="M201" s="150"/>
      <c r="N201" s="151"/>
      <c r="O201" s="151"/>
      <c r="P201" s="152">
        <f>SUM(P202:P206)</f>
        <v>0</v>
      </c>
      <c r="Q201" s="151"/>
      <c r="R201" s="152">
        <f>SUM(R202:R206)</f>
        <v>0</v>
      </c>
      <c r="S201" s="151"/>
      <c r="T201" s="153">
        <f>SUM(T202:T206)</f>
        <v>0</v>
      </c>
      <c r="AR201" s="146" t="s">
        <v>23</v>
      </c>
      <c r="AT201" s="154" t="s">
        <v>71</v>
      </c>
      <c r="AU201" s="154" t="s">
        <v>23</v>
      </c>
      <c r="AY201" s="146" t="s">
        <v>119</v>
      </c>
      <c r="BK201" s="155">
        <f>SUM(BK202:BK206)</f>
        <v>0</v>
      </c>
    </row>
    <row r="202" spans="2:65" s="1" customFormat="1" ht="22.5" customHeight="1" x14ac:dyDescent="0.3">
      <c r="B202" s="159"/>
      <c r="C202" s="160" t="s">
        <v>282</v>
      </c>
      <c r="D202" s="160" t="s">
        <v>121</v>
      </c>
      <c r="E202" s="161" t="s">
        <v>283</v>
      </c>
      <c r="F202" s="162" t="s">
        <v>284</v>
      </c>
      <c r="G202" s="163" t="s">
        <v>170</v>
      </c>
      <c r="H202" s="164">
        <v>2.4609999999999999</v>
      </c>
      <c r="I202" s="318"/>
      <c r="J202" s="165">
        <f>ROUND(I202*H202,2)</f>
        <v>0</v>
      </c>
      <c r="K202" s="162" t="s">
        <v>125</v>
      </c>
      <c r="L202" s="35"/>
      <c r="M202" s="166" t="s">
        <v>3</v>
      </c>
      <c r="N202" s="167" t="s">
        <v>44</v>
      </c>
      <c r="O202" s="36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AR202" s="18" t="s">
        <v>126</v>
      </c>
      <c r="AT202" s="18" t="s">
        <v>121</v>
      </c>
      <c r="AU202" s="18" t="s">
        <v>127</v>
      </c>
      <c r="AY202" s="18" t="s">
        <v>119</v>
      </c>
      <c r="BE202" s="170">
        <f>IF(N202="základní",J202,0)</f>
        <v>0</v>
      </c>
      <c r="BF202" s="170">
        <f>IF(N202="snížená",J202,0)</f>
        <v>0</v>
      </c>
      <c r="BG202" s="170">
        <f>IF(N202="zákl. přenesená",J202,0)</f>
        <v>0</v>
      </c>
      <c r="BH202" s="170">
        <f>IF(N202="sníž. přenesená",J202,0)</f>
        <v>0</v>
      </c>
      <c r="BI202" s="170">
        <f>IF(N202="nulová",J202,0)</f>
        <v>0</v>
      </c>
      <c r="BJ202" s="18" t="s">
        <v>127</v>
      </c>
      <c r="BK202" s="170">
        <f>ROUND(I202*H202,2)</f>
        <v>0</v>
      </c>
      <c r="BL202" s="18" t="s">
        <v>126</v>
      </c>
      <c r="BM202" s="18" t="s">
        <v>285</v>
      </c>
    </row>
    <row r="203" spans="2:65" s="12" customFormat="1" x14ac:dyDescent="0.3">
      <c r="B203" s="180"/>
      <c r="D203" s="172" t="s">
        <v>129</v>
      </c>
      <c r="E203" s="181" t="s">
        <v>3</v>
      </c>
      <c r="F203" s="182" t="s">
        <v>286</v>
      </c>
      <c r="H203" s="183">
        <v>2.4609999999999999</v>
      </c>
      <c r="I203" s="184"/>
      <c r="L203" s="180"/>
      <c r="M203" s="185"/>
      <c r="N203" s="186"/>
      <c r="O203" s="186"/>
      <c r="P203" s="186"/>
      <c r="Q203" s="186"/>
      <c r="R203" s="186"/>
      <c r="S203" s="186"/>
      <c r="T203" s="187"/>
      <c r="AT203" s="181" t="s">
        <v>129</v>
      </c>
      <c r="AU203" s="181" t="s">
        <v>127</v>
      </c>
      <c r="AV203" s="12" t="s">
        <v>127</v>
      </c>
      <c r="AW203" s="12" t="s">
        <v>36</v>
      </c>
      <c r="AX203" s="12" t="s">
        <v>23</v>
      </c>
      <c r="AY203" s="181" t="s">
        <v>119</v>
      </c>
    </row>
    <row r="204" spans="2:65" s="11" customFormat="1" x14ac:dyDescent="0.3">
      <c r="B204" s="171"/>
      <c r="D204" s="172" t="s">
        <v>129</v>
      </c>
      <c r="E204" s="173" t="s">
        <v>3</v>
      </c>
      <c r="F204" s="174" t="s">
        <v>246</v>
      </c>
      <c r="H204" s="175" t="s">
        <v>3</v>
      </c>
      <c r="I204" s="176"/>
      <c r="L204" s="171"/>
      <c r="M204" s="177"/>
      <c r="N204" s="178"/>
      <c r="O204" s="178"/>
      <c r="P204" s="178"/>
      <c r="Q204" s="178"/>
      <c r="R204" s="178"/>
      <c r="S204" s="178"/>
      <c r="T204" s="179"/>
      <c r="AT204" s="175" t="s">
        <v>129</v>
      </c>
      <c r="AU204" s="175" t="s">
        <v>127</v>
      </c>
      <c r="AV204" s="11" t="s">
        <v>23</v>
      </c>
      <c r="AW204" s="11" t="s">
        <v>36</v>
      </c>
      <c r="AX204" s="11" t="s">
        <v>72</v>
      </c>
      <c r="AY204" s="175" t="s">
        <v>119</v>
      </c>
    </row>
    <row r="205" spans="2:65" s="11" customFormat="1" x14ac:dyDescent="0.3">
      <c r="B205" s="171"/>
      <c r="D205" s="172" t="s">
        <v>129</v>
      </c>
      <c r="E205" s="173" t="s">
        <v>3</v>
      </c>
      <c r="F205" s="174" t="s">
        <v>287</v>
      </c>
      <c r="H205" s="175" t="s">
        <v>3</v>
      </c>
      <c r="I205" s="176"/>
      <c r="L205" s="171"/>
      <c r="M205" s="177"/>
      <c r="N205" s="178"/>
      <c r="O205" s="178"/>
      <c r="P205" s="178"/>
      <c r="Q205" s="178"/>
      <c r="R205" s="178"/>
      <c r="S205" s="178"/>
      <c r="T205" s="179"/>
      <c r="AT205" s="175" t="s">
        <v>129</v>
      </c>
      <c r="AU205" s="175" t="s">
        <v>127</v>
      </c>
      <c r="AV205" s="11" t="s">
        <v>23</v>
      </c>
      <c r="AW205" s="11" t="s">
        <v>36</v>
      </c>
      <c r="AX205" s="11" t="s">
        <v>72</v>
      </c>
      <c r="AY205" s="175" t="s">
        <v>119</v>
      </c>
    </row>
    <row r="206" spans="2:65" s="11" customFormat="1" x14ac:dyDescent="0.3">
      <c r="B206" s="171"/>
      <c r="D206" s="172" t="s">
        <v>129</v>
      </c>
      <c r="E206" s="173" t="s">
        <v>3</v>
      </c>
      <c r="F206" s="174" t="s">
        <v>288</v>
      </c>
      <c r="H206" s="175" t="s">
        <v>3</v>
      </c>
      <c r="I206" s="176"/>
      <c r="L206" s="171"/>
      <c r="M206" s="177"/>
      <c r="N206" s="178"/>
      <c r="O206" s="178"/>
      <c r="P206" s="178"/>
      <c r="Q206" s="178"/>
      <c r="R206" s="178"/>
      <c r="S206" s="178"/>
      <c r="T206" s="179"/>
      <c r="AT206" s="175" t="s">
        <v>129</v>
      </c>
      <c r="AU206" s="175" t="s">
        <v>127</v>
      </c>
      <c r="AV206" s="11" t="s">
        <v>23</v>
      </c>
      <c r="AW206" s="11" t="s">
        <v>36</v>
      </c>
      <c r="AX206" s="11" t="s">
        <v>72</v>
      </c>
      <c r="AY206" s="175" t="s">
        <v>119</v>
      </c>
    </row>
    <row r="207" spans="2:65" s="10" customFormat="1" ht="37.35" customHeight="1" x14ac:dyDescent="0.35">
      <c r="B207" s="145"/>
      <c r="D207" s="146" t="s">
        <v>71</v>
      </c>
      <c r="E207" s="147" t="s">
        <v>289</v>
      </c>
      <c r="F207" s="147" t="s">
        <v>290</v>
      </c>
      <c r="I207" s="148"/>
      <c r="J207" s="149">
        <f>BK207</f>
        <v>0</v>
      </c>
      <c r="L207" s="145"/>
      <c r="M207" s="150"/>
      <c r="N207" s="151"/>
      <c r="O207" s="151"/>
      <c r="P207" s="152">
        <f>P208+P235+P261+P301+P309+P333</f>
        <v>0</v>
      </c>
      <c r="Q207" s="151"/>
      <c r="R207" s="152">
        <f>R208+R235+R261+R301+R309+R333</f>
        <v>1.2780299999999998</v>
      </c>
      <c r="S207" s="151"/>
      <c r="T207" s="153">
        <f>T208+T235+T261+T301+T309+T333</f>
        <v>1.7976000000000001</v>
      </c>
      <c r="AR207" s="146" t="s">
        <v>127</v>
      </c>
      <c r="AT207" s="154" t="s">
        <v>71</v>
      </c>
      <c r="AU207" s="154" t="s">
        <v>72</v>
      </c>
      <c r="AY207" s="146" t="s">
        <v>119</v>
      </c>
      <c r="BK207" s="155">
        <f>BK208+BK235+BK261+BK301+BK309+BK333</f>
        <v>0</v>
      </c>
    </row>
    <row r="208" spans="2:65" s="10" customFormat="1" ht="19.899999999999999" customHeight="1" x14ac:dyDescent="0.3">
      <c r="B208" s="145"/>
      <c r="D208" s="156" t="s">
        <v>71</v>
      </c>
      <c r="E208" s="157" t="s">
        <v>291</v>
      </c>
      <c r="F208" s="157" t="s">
        <v>292</v>
      </c>
      <c r="I208" s="148"/>
      <c r="J208" s="158">
        <f>BK208</f>
        <v>0</v>
      </c>
      <c r="L208" s="145"/>
      <c r="M208" s="150"/>
      <c r="N208" s="151"/>
      <c r="O208" s="151"/>
      <c r="P208" s="152">
        <f>SUM(P209:P234)</f>
        <v>0</v>
      </c>
      <c r="Q208" s="151"/>
      <c r="R208" s="152">
        <f>SUM(R209:R234)</f>
        <v>0</v>
      </c>
      <c r="S208" s="151"/>
      <c r="T208" s="153">
        <f>SUM(T209:T234)</f>
        <v>1.7976000000000001</v>
      </c>
      <c r="AR208" s="146" t="s">
        <v>127</v>
      </c>
      <c r="AT208" s="154" t="s">
        <v>71</v>
      </c>
      <c r="AU208" s="154" t="s">
        <v>23</v>
      </c>
      <c r="AY208" s="146" t="s">
        <v>119</v>
      </c>
      <c r="BK208" s="155">
        <f>SUM(BK209:BK234)</f>
        <v>0</v>
      </c>
    </row>
    <row r="209" spans="2:65" s="1" customFormat="1" ht="22.5" customHeight="1" x14ac:dyDescent="0.3">
      <c r="B209" s="159"/>
      <c r="C209" s="160" t="s">
        <v>293</v>
      </c>
      <c r="D209" s="160" t="s">
        <v>121</v>
      </c>
      <c r="E209" s="161" t="s">
        <v>294</v>
      </c>
      <c r="F209" s="162" t="s">
        <v>295</v>
      </c>
      <c r="G209" s="163" t="s">
        <v>242</v>
      </c>
      <c r="H209" s="164">
        <v>35</v>
      </c>
      <c r="I209" s="318"/>
      <c r="J209" s="165">
        <f>ROUND(I209*H209,2)</f>
        <v>0</v>
      </c>
      <c r="K209" s="162" t="s">
        <v>125</v>
      </c>
      <c r="L209" s="35"/>
      <c r="M209" s="166" t="s">
        <v>3</v>
      </c>
      <c r="N209" s="167" t="s">
        <v>44</v>
      </c>
      <c r="O209" s="36"/>
      <c r="P209" s="168">
        <f>O209*H209</f>
        <v>0</v>
      </c>
      <c r="Q209" s="168">
        <v>0</v>
      </c>
      <c r="R209" s="168">
        <f>Q209*H209</f>
        <v>0</v>
      </c>
      <c r="S209" s="168">
        <v>2.6700000000000002E-2</v>
      </c>
      <c r="T209" s="169">
        <f>S209*H209</f>
        <v>0.93450000000000011</v>
      </c>
      <c r="AR209" s="18" t="s">
        <v>126</v>
      </c>
      <c r="AT209" s="18" t="s">
        <v>121</v>
      </c>
      <c r="AU209" s="18" t="s">
        <v>127</v>
      </c>
      <c r="AY209" s="18" t="s">
        <v>119</v>
      </c>
      <c r="BE209" s="170">
        <f>IF(N209="základní",J209,0)</f>
        <v>0</v>
      </c>
      <c r="BF209" s="170">
        <f>IF(N209="snížená",J209,0)</f>
        <v>0</v>
      </c>
      <c r="BG209" s="170">
        <f>IF(N209="zákl. přenesená",J209,0)</f>
        <v>0</v>
      </c>
      <c r="BH209" s="170">
        <f>IF(N209="sníž. přenesená",J209,0)</f>
        <v>0</v>
      </c>
      <c r="BI209" s="170">
        <f>IF(N209="nulová",J209,0)</f>
        <v>0</v>
      </c>
      <c r="BJ209" s="18" t="s">
        <v>127</v>
      </c>
      <c r="BK209" s="170">
        <f>ROUND(I209*H209,2)</f>
        <v>0</v>
      </c>
      <c r="BL209" s="18" t="s">
        <v>126</v>
      </c>
      <c r="BM209" s="18" t="s">
        <v>296</v>
      </c>
    </row>
    <row r="210" spans="2:65" s="11" customFormat="1" x14ac:dyDescent="0.3">
      <c r="B210" s="171"/>
      <c r="D210" s="172" t="s">
        <v>129</v>
      </c>
      <c r="E210" s="173" t="s">
        <v>3</v>
      </c>
      <c r="F210" s="174" t="s">
        <v>297</v>
      </c>
      <c r="H210" s="175" t="s">
        <v>3</v>
      </c>
      <c r="I210" s="176"/>
      <c r="L210" s="171"/>
      <c r="M210" s="177"/>
      <c r="N210" s="178"/>
      <c r="O210" s="178"/>
      <c r="P210" s="178"/>
      <c r="Q210" s="178"/>
      <c r="R210" s="178"/>
      <c r="S210" s="178"/>
      <c r="T210" s="179"/>
      <c r="AT210" s="175" t="s">
        <v>129</v>
      </c>
      <c r="AU210" s="175" t="s">
        <v>127</v>
      </c>
      <c r="AV210" s="11" t="s">
        <v>23</v>
      </c>
      <c r="AW210" s="11" t="s">
        <v>36</v>
      </c>
      <c r="AX210" s="11" t="s">
        <v>72</v>
      </c>
      <c r="AY210" s="175" t="s">
        <v>119</v>
      </c>
    </row>
    <row r="211" spans="2:65" s="12" customFormat="1" x14ac:dyDescent="0.3">
      <c r="B211" s="180"/>
      <c r="D211" s="189" t="s">
        <v>129</v>
      </c>
      <c r="E211" s="198" t="s">
        <v>3</v>
      </c>
      <c r="F211" s="199" t="s">
        <v>298</v>
      </c>
      <c r="H211" s="200">
        <v>35</v>
      </c>
      <c r="I211" s="184"/>
      <c r="L211" s="180"/>
      <c r="M211" s="185"/>
      <c r="N211" s="186"/>
      <c r="O211" s="186"/>
      <c r="P211" s="186"/>
      <c r="Q211" s="186"/>
      <c r="R211" s="186"/>
      <c r="S211" s="186"/>
      <c r="T211" s="187"/>
      <c r="AT211" s="181" t="s">
        <v>129</v>
      </c>
      <c r="AU211" s="181" t="s">
        <v>127</v>
      </c>
      <c r="AV211" s="12" t="s">
        <v>127</v>
      </c>
      <c r="AW211" s="12" t="s">
        <v>36</v>
      </c>
      <c r="AX211" s="12" t="s">
        <v>23</v>
      </c>
      <c r="AY211" s="181" t="s">
        <v>119</v>
      </c>
    </row>
    <row r="212" spans="2:65" s="1" customFormat="1" ht="22.5" customHeight="1" x14ac:dyDescent="0.3">
      <c r="B212" s="159"/>
      <c r="C212" s="160" t="s">
        <v>299</v>
      </c>
      <c r="D212" s="160" t="s">
        <v>121</v>
      </c>
      <c r="E212" s="161" t="s">
        <v>300</v>
      </c>
      <c r="F212" s="162" t="s">
        <v>301</v>
      </c>
      <c r="G212" s="163" t="s">
        <v>242</v>
      </c>
      <c r="H212" s="164">
        <v>15</v>
      </c>
      <c r="I212" s="318"/>
      <c r="J212" s="165">
        <f>ROUND(I212*H212,2)</f>
        <v>0</v>
      </c>
      <c r="K212" s="162" t="s">
        <v>125</v>
      </c>
      <c r="L212" s="35"/>
      <c r="M212" s="166" t="s">
        <v>3</v>
      </c>
      <c r="N212" s="167" t="s">
        <v>44</v>
      </c>
      <c r="O212" s="36"/>
      <c r="P212" s="168">
        <f>O212*H212</f>
        <v>0</v>
      </c>
      <c r="Q212" s="168">
        <v>0</v>
      </c>
      <c r="R212" s="168">
        <f>Q212*H212</f>
        <v>0</v>
      </c>
      <c r="S212" s="168">
        <v>2.0999999999999999E-3</v>
      </c>
      <c r="T212" s="169">
        <f>S212*H212</f>
        <v>3.15E-2</v>
      </c>
      <c r="AR212" s="18" t="s">
        <v>126</v>
      </c>
      <c r="AT212" s="18" t="s">
        <v>121</v>
      </c>
      <c r="AU212" s="18" t="s">
        <v>127</v>
      </c>
      <c r="AY212" s="18" t="s">
        <v>119</v>
      </c>
      <c r="BE212" s="170">
        <f>IF(N212="základní",J212,0)</f>
        <v>0</v>
      </c>
      <c r="BF212" s="170">
        <f>IF(N212="snížená",J212,0)</f>
        <v>0</v>
      </c>
      <c r="BG212" s="170">
        <f>IF(N212="zákl. přenesená",J212,0)</f>
        <v>0</v>
      </c>
      <c r="BH212" s="170">
        <f>IF(N212="sníž. přenesená",J212,0)</f>
        <v>0</v>
      </c>
      <c r="BI212" s="170">
        <f>IF(N212="nulová",J212,0)</f>
        <v>0</v>
      </c>
      <c r="BJ212" s="18" t="s">
        <v>127</v>
      </c>
      <c r="BK212" s="170">
        <f>ROUND(I212*H212,2)</f>
        <v>0</v>
      </c>
      <c r="BL212" s="18" t="s">
        <v>126</v>
      </c>
      <c r="BM212" s="18" t="s">
        <v>302</v>
      </c>
    </row>
    <row r="213" spans="2:65" s="11" customFormat="1" x14ac:dyDescent="0.3">
      <c r="B213" s="171"/>
      <c r="D213" s="172" t="s">
        <v>129</v>
      </c>
      <c r="E213" s="173" t="s">
        <v>3</v>
      </c>
      <c r="F213" s="174" t="s">
        <v>303</v>
      </c>
      <c r="H213" s="175" t="s">
        <v>3</v>
      </c>
      <c r="I213" s="176"/>
      <c r="L213" s="171"/>
      <c r="M213" s="177"/>
      <c r="N213" s="178"/>
      <c r="O213" s="178"/>
      <c r="P213" s="178"/>
      <c r="Q213" s="178"/>
      <c r="R213" s="178"/>
      <c r="S213" s="178"/>
      <c r="T213" s="179"/>
      <c r="AT213" s="175" t="s">
        <v>129</v>
      </c>
      <c r="AU213" s="175" t="s">
        <v>127</v>
      </c>
      <c r="AV213" s="11" t="s">
        <v>23</v>
      </c>
      <c r="AW213" s="11" t="s">
        <v>36</v>
      </c>
      <c r="AX213" s="11" t="s">
        <v>72</v>
      </c>
      <c r="AY213" s="175" t="s">
        <v>119</v>
      </c>
    </row>
    <row r="214" spans="2:65" s="12" customFormat="1" x14ac:dyDescent="0.3">
      <c r="B214" s="180"/>
      <c r="D214" s="189" t="s">
        <v>129</v>
      </c>
      <c r="E214" s="198" t="s">
        <v>3</v>
      </c>
      <c r="F214" s="199" t="s">
        <v>304</v>
      </c>
      <c r="H214" s="200">
        <v>15</v>
      </c>
      <c r="I214" s="184"/>
      <c r="L214" s="180"/>
      <c r="M214" s="185"/>
      <c r="N214" s="186"/>
      <c r="O214" s="186"/>
      <c r="P214" s="186"/>
      <c r="Q214" s="186"/>
      <c r="R214" s="186"/>
      <c r="S214" s="186"/>
      <c r="T214" s="187"/>
      <c r="AT214" s="181" t="s">
        <v>129</v>
      </c>
      <c r="AU214" s="181" t="s">
        <v>127</v>
      </c>
      <c r="AV214" s="12" t="s">
        <v>127</v>
      </c>
      <c r="AW214" s="12" t="s">
        <v>36</v>
      </c>
      <c r="AX214" s="12" t="s">
        <v>23</v>
      </c>
      <c r="AY214" s="181" t="s">
        <v>119</v>
      </c>
    </row>
    <row r="215" spans="2:65" s="1" customFormat="1" ht="22.5" customHeight="1" x14ac:dyDescent="0.3">
      <c r="B215" s="159"/>
      <c r="C215" s="160" t="s">
        <v>305</v>
      </c>
      <c r="D215" s="160" t="s">
        <v>121</v>
      </c>
      <c r="E215" s="161" t="s">
        <v>306</v>
      </c>
      <c r="F215" s="162" t="s">
        <v>307</v>
      </c>
      <c r="G215" s="163" t="s">
        <v>242</v>
      </c>
      <c r="H215" s="164">
        <v>5</v>
      </c>
      <c r="I215" s="318"/>
      <c r="J215" s="165">
        <f>ROUND(I215*H215,2)</f>
        <v>0</v>
      </c>
      <c r="K215" s="162" t="s">
        <v>125</v>
      </c>
      <c r="L215" s="35"/>
      <c r="M215" s="166" t="s">
        <v>3</v>
      </c>
      <c r="N215" s="167" t="s">
        <v>44</v>
      </c>
      <c r="O215" s="36"/>
      <c r="P215" s="168">
        <f>O215*H215</f>
        <v>0</v>
      </c>
      <c r="Q215" s="168">
        <v>0</v>
      </c>
      <c r="R215" s="168">
        <f>Q215*H215</f>
        <v>0</v>
      </c>
      <c r="S215" s="168">
        <v>1.98E-3</v>
      </c>
      <c r="T215" s="169">
        <f>S215*H215</f>
        <v>9.8999999999999991E-3</v>
      </c>
      <c r="AR215" s="18" t="s">
        <v>126</v>
      </c>
      <c r="AT215" s="18" t="s">
        <v>121</v>
      </c>
      <c r="AU215" s="18" t="s">
        <v>127</v>
      </c>
      <c r="AY215" s="18" t="s">
        <v>119</v>
      </c>
      <c r="BE215" s="170">
        <f>IF(N215="základní",J215,0)</f>
        <v>0</v>
      </c>
      <c r="BF215" s="170">
        <f>IF(N215="snížená",J215,0)</f>
        <v>0</v>
      </c>
      <c r="BG215" s="170">
        <f>IF(N215="zákl. přenesená",J215,0)</f>
        <v>0</v>
      </c>
      <c r="BH215" s="170">
        <f>IF(N215="sníž. přenesená",J215,0)</f>
        <v>0</v>
      </c>
      <c r="BI215" s="170">
        <f>IF(N215="nulová",J215,0)</f>
        <v>0</v>
      </c>
      <c r="BJ215" s="18" t="s">
        <v>127</v>
      </c>
      <c r="BK215" s="170">
        <f>ROUND(I215*H215,2)</f>
        <v>0</v>
      </c>
      <c r="BL215" s="18" t="s">
        <v>126</v>
      </c>
      <c r="BM215" s="18" t="s">
        <v>308</v>
      </c>
    </row>
    <row r="216" spans="2:65" s="11" customFormat="1" x14ac:dyDescent="0.3">
      <c r="B216" s="171"/>
      <c r="D216" s="172" t="s">
        <v>129</v>
      </c>
      <c r="E216" s="173" t="s">
        <v>3</v>
      </c>
      <c r="F216" s="174" t="s">
        <v>309</v>
      </c>
      <c r="H216" s="175" t="s">
        <v>3</v>
      </c>
      <c r="I216" s="176"/>
      <c r="L216" s="171"/>
      <c r="M216" s="177"/>
      <c r="N216" s="178"/>
      <c r="O216" s="178"/>
      <c r="P216" s="178"/>
      <c r="Q216" s="178"/>
      <c r="R216" s="178"/>
      <c r="S216" s="178"/>
      <c r="T216" s="179"/>
      <c r="AT216" s="175" t="s">
        <v>129</v>
      </c>
      <c r="AU216" s="175" t="s">
        <v>127</v>
      </c>
      <c r="AV216" s="11" t="s">
        <v>23</v>
      </c>
      <c r="AW216" s="11" t="s">
        <v>36</v>
      </c>
      <c r="AX216" s="11" t="s">
        <v>72</v>
      </c>
      <c r="AY216" s="175" t="s">
        <v>119</v>
      </c>
    </row>
    <row r="217" spans="2:65" s="12" customFormat="1" x14ac:dyDescent="0.3">
      <c r="B217" s="180"/>
      <c r="D217" s="189" t="s">
        <v>129</v>
      </c>
      <c r="E217" s="198" t="s">
        <v>3</v>
      </c>
      <c r="F217" s="199" t="s">
        <v>310</v>
      </c>
      <c r="H217" s="200">
        <v>5</v>
      </c>
      <c r="I217" s="184"/>
      <c r="L217" s="180"/>
      <c r="M217" s="185"/>
      <c r="N217" s="186"/>
      <c r="O217" s="186"/>
      <c r="P217" s="186"/>
      <c r="Q217" s="186"/>
      <c r="R217" s="186"/>
      <c r="S217" s="186"/>
      <c r="T217" s="187"/>
      <c r="AT217" s="181" t="s">
        <v>129</v>
      </c>
      <c r="AU217" s="181" t="s">
        <v>127</v>
      </c>
      <c r="AV217" s="12" t="s">
        <v>127</v>
      </c>
      <c r="AW217" s="12" t="s">
        <v>36</v>
      </c>
      <c r="AX217" s="12" t="s">
        <v>23</v>
      </c>
      <c r="AY217" s="181" t="s">
        <v>119</v>
      </c>
    </row>
    <row r="218" spans="2:65" s="1" customFormat="1" ht="22.5" customHeight="1" x14ac:dyDescent="0.3">
      <c r="B218" s="159"/>
      <c r="C218" s="160" t="s">
        <v>311</v>
      </c>
      <c r="D218" s="160" t="s">
        <v>121</v>
      </c>
      <c r="E218" s="161" t="s">
        <v>312</v>
      </c>
      <c r="F218" s="162" t="s">
        <v>313</v>
      </c>
      <c r="G218" s="163" t="s">
        <v>314</v>
      </c>
      <c r="H218" s="164">
        <v>4</v>
      </c>
      <c r="I218" s="318"/>
      <c r="J218" s="165">
        <f>ROUND(I218*H218,2)</f>
        <v>0</v>
      </c>
      <c r="K218" s="162" t="s">
        <v>125</v>
      </c>
      <c r="L218" s="35"/>
      <c r="M218" s="166" t="s">
        <v>3</v>
      </c>
      <c r="N218" s="167" t="s">
        <v>44</v>
      </c>
      <c r="O218" s="36"/>
      <c r="P218" s="168">
        <f>O218*H218</f>
        <v>0</v>
      </c>
      <c r="Q218" s="168">
        <v>0</v>
      </c>
      <c r="R218" s="168">
        <f>Q218*H218</f>
        <v>0</v>
      </c>
      <c r="S218" s="168">
        <v>4.2849999999999999E-2</v>
      </c>
      <c r="T218" s="169">
        <f>S218*H218</f>
        <v>0.1714</v>
      </c>
      <c r="AR218" s="18" t="s">
        <v>126</v>
      </c>
      <c r="AT218" s="18" t="s">
        <v>121</v>
      </c>
      <c r="AU218" s="18" t="s">
        <v>127</v>
      </c>
      <c r="AY218" s="18" t="s">
        <v>119</v>
      </c>
      <c r="BE218" s="170">
        <f>IF(N218="základní",J218,0)</f>
        <v>0</v>
      </c>
      <c r="BF218" s="170">
        <f>IF(N218="snížená",J218,0)</f>
        <v>0</v>
      </c>
      <c r="BG218" s="170">
        <f>IF(N218="zákl. přenesená",J218,0)</f>
        <v>0</v>
      </c>
      <c r="BH218" s="170">
        <f>IF(N218="sníž. přenesená",J218,0)</f>
        <v>0</v>
      </c>
      <c r="BI218" s="170">
        <f>IF(N218="nulová",J218,0)</f>
        <v>0</v>
      </c>
      <c r="BJ218" s="18" t="s">
        <v>127</v>
      </c>
      <c r="BK218" s="170">
        <f>ROUND(I218*H218,2)</f>
        <v>0</v>
      </c>
      <c r="BL218" s="18" t="s">
        <v>126</v>
      </c>
      <c r="BM218" s="18" t="s">
        <v>315</v>
      </c>
    </row>
    <row r="219" spans="2:65" s="1" customFormat="1" ht="22.5" customHeight="1" x14ac:dyDescent="0.3">
      <c r="B219" s="159"/>
      <c r="C219" s="160" t="s">
        <v>316</v>
      </c>
      <c r="D219" s="160" t="s">
        <v>121</v>
      </c>
      <c r="E219" s="161" t="s">
        <v>317</v>
      </c>
      <c r="F219" s="162" t="s">
        <v>318</v>
      </c>
      <c r="G219" s="163" t="s">
        <v>314</v>
      </c>
      <c r="H219" s="164">
        <v>20</v>
      </c>
      <c r="I219" s="318"/>
      <c r="J219" s="165">
        <f>ROUND(I219*H219,2)</f>
        <v>0</v>
      </c>
      <c r="K219" s="162" t="s">
        <v>125</v>
      </c>
      <c r="L219" s="35"/>
      <c r="M219" s="166" t="s">
        <v>3</v>
      </c>
      <c r="N219" s="167" t="s">
        <v>44</v>
      </c>
      <c r="O219" s="36"/>
      <c r="P219" s="168">
        <f>O219*H219</f>
        <v>0</v>
      </c>
      <c r="Q219" s="168">
        <v>0</v>
      </c>
      <c r="R219" s="168">
        <f>Q219*H219</f>
        <v>0</v>
      </c>
      <c r="S219" s="168">
        <v>4.1999999999999997E-3</v>
      </c>
      <c r="T219" s="169">
        <f>S219*H219</f>
        <v>8.3999999999999991E-2</v>
      </c>
      <c r="AR219" s="18" t="s">
        <v>126</v>
      </c>
      <c r="AT219" s="18" t="s">
        <v>121</v>
      </c>
      <c r="AU219" s="18" t="s">
        <v>127</v>
      </c>
      <c r="AY219" s="18" t="s">
        <v>119</v>
      </c>
      <c r="BE219" s="170">
        <f>IF(N219="základní",J219,0)</f>
        <v>0</v>
      </c>
      <c r="BF219" s="170">
        <f>IF(N219="snížená",J219,0)</f>
        <v>0</v>
      </c>
      <c r="BG219" s="170">
        <f>IF(N219="zákl. přenesená",J219,0)</f>
        <v>0</v>
      </c>
      <c r="BH219" s="170">
        <f>IF(N219="sníž. přenesená",J219,0)</f>
        <v>0</v>
      </c>
      <c r="BI219" s="170">
        <f>IF(N219="nulová",J219,0)</f>
        <v>0</v>
      </c>
      <c r="BJ219" s="18" t="s">
        <v>127</v>
      </c>
      <c r="BK219" s="170">
        <f>ROUND(I219*H219,2)</f>
        <v>0</v>
      </c>
      <c r="BL219" s="18" t="s">
        <v>126</v>
      </c>
      <c r="BM219" s="18" t="s">
        <v>319</v>
      </c>
    </row>
    <row r="220" spans="2:65" s="1" customFormat="1" ht="22.5" customHeight="1" x14ac:dyDescent="0.3">
      <c r="B220" s="159"/>
      <c r="C220" s="160" t="s">
        <v>320</v>
      </c>
      <c r="D220" s="160" t="s">
        <v>121</v>
      </c>
      <c r="E220" s="161" t="s">
        <v>321</v>
      </c>
      <c r="F220" s="162" t="s">
        <v>322</v>
      </c>
      <c r="G220" s="163" t="s">
        <v>242</v>
      </c>
      <c r="H220" s="164">
        <v>75</v>
      </c>
      <c r="I220" s="318"/>
      <c r="J220" s="165">
        <f>ROUND(I220*H220,2)</f>
        <v>0</v>
      </c>
      <c r="K220" s="162" t="s">
        <v>125</v>
      </c>
      <c r="L220" s="35"/>
      <c r="M220" s="166" t="s">
        <v>3</v>
      </c>
      <c r="N220" s="167" t="s">
        <v>44</v>
      </c>
      <c r="O220" s="36"/>
      <c r="P220" s="168">
        <f>O220*H220</f>
        <v>0</v>
      </c>
      <c r="Q220" s="168">
        <v>0</v>
      </c>
      <c r="R220" s="168">
        <f>Q220*H220</f>
        <v>0</v>
      </c>
      <c r="S220" s="168">
        <v>2.9E-4</v>
      </c>
      <c r="T220" s="169">
        <f>S220*H220</f>
        <v>2.1749999999999999E-2</v>
      </c>
      <c r="AR220" s="18" t="s">
        <v>126</v>
      </c>
      <c r="AT220" s="18" t="s">
        <v>121</v>
      </c>
      <c r="AU220" s="18" t="s">
        <v>127</v>
      </c>
      <c r="AY220" s="18" t="s">
        <v>119</v>
      </c>
      <c r="BE220" s="170">
        <f>IF(N220="základní",J220,0)</f>
        <v>0</v>
      </c>
      <c r="BF220" s="170">
        <f>IF(N220="snížená",J220,0)</f>
        <v>0</v>
      </c>
      <c r="BG220" s="170">
        <f>IF(N220="zákl. přenesená",J220,0)</f>
        <v>0</v>
      </c>
      <c r="BH220" s="170">
        <f>IF(N220="sníž. přenesená",J220,0)</f>
        <v>0</v>
      </c>
      <c r="BI220" s="170">
        <f>IF(N220="nulová",J220,0)</f>
        <v>0</v>
      </c>
      <c r="BJ220" s="18" t="s">
        <v>127</v>
      </c>
      <c r="BK220" s="170">
        <f>ROUND(I220*H220,2)</f>
        <v>0</v>
      </c>
      <c r="BL220" s="18" t="s">
        <v>126</v>
      </c>
      <c r="BM220" s="18" t="s">
        <v>323</v>
      </c>
    </row>
    <row r="221" spans="2:65" s="11" customFormat="1" x14ac:dyDescent="0.3">
      <c r="B221" s="171"/>
      <c r="D221" s="172" t="s">
        <v>129</v>
      </c>
      <c r="E221" s="173" t="s">
        <v>3</v>
      </c>
      <c r="F221" s="174" t="s">
        <v>324</v>
      </c>
      <c r="H221" s="175" t="s">
        <v>3</v>
      </c>
      <c r="I221" s="176"/>
      <c r="L221" s="171"/>
      <c r="M221" s="177"/>
      <c r="N221" s="178"/>
      <c r="O221" s="178"/>
      <c r="P221" s="178"/>
      <c r="Q221" s="178"/>
      <c r="R221" s="178"/>
      <c r="S221" s="178"/>
      <c r="T221" s="179"/>
      <c r="AT221" s="175" t="s">
        <v>129</v>
      </c>
      <c r="AU221" s="175" t="s">
        <v>127</v>
      </c>
      <c r="AV221" s="11" t="s">
        <v>23</v>
      </c>
      <c r="AW221" s="11" t="s">
        <v>36</v>
      </c>
      <c r="AX221" s="11" t="s">
        <v>72</v>
      </c>
      <c r="AY221" s="175" t="s">
        <v>119</v>
      </c>
    </row>
    <row r="222" spans="2:65" s="12" customFormat="1" x14ac:dyDescent="0.3">
      <c r="B222" s="180"/>
      <c r="D222" s="172" t="s">
        <v>129</v>
      </c>
      <c r="E222" s="181" t="s">
        <v>3</v>
      </c>
      <c r="F222" s="182" t="s">
        <v>325</v>
      </c>
      <c r="H222" s="183">
        <v>55</v>
      </c>
      <c r="I222" s="184"/>
      <c r="L222" s="180"/>
      <c r="M222" s="185"/>
      <c r="N222" s="186"/>
      <c r="O222" s="186"/>
      <c r="P222" s="186"/>
      <c r="Q222" s="186"/>
      <c r="R222" s="186"/>
      <c r="S222" s="186"/>
      <c r="T222" s="187"/>
      <c r="AT222" s="181" t="s">
        <v>129</v>
      </c>
      <c r="AU222" s="181" t="s">
        <v>127</v>
      </c>
      <c r="AV222" s="12" t="s">
        <v>127</v>
      </c>
      <c r="AW222" s="12" t="s">
        <v>36</v>
      </c>
      <c r="AX222" s="12" t="s">
        <v>72</v>
      </c>
      <c r="AY222" s="181" t="s">
        <v>119</v>
      </c>
    </row>
    <row r="223" spans="2:65" s="11" customFormat="1" x14ac:dyDescent="0.3">
      <c r="B223" s="171"/>
      <c r="D223" s="172" t="s">
        <v>129</v>
      </c>
      <c r="E223" s="173" t="s">
        <v>3</v>
      </c>
      <c r="F223" s="174" t="s">
        <v>326</v>
      </c>
      <c r="H223" s="175" t="s">
        <v>3</v>
      </c>
      <c r="I223" s="176"/>
      <c r="L223" s="171"/>
      <c r="M223" s="177"/>
      <c r="N223" s="178"/>
      <c r="O223" s="178"/>
      <c r="P223" s="178"/>
      <c r="Q223" s="178"/>
      <c r="R223" s="178"/>
      <c r="S223" s="178"/>
      <c r="T223" s="179"/>
      <c r="AT223" s="175" t="s">
        <v>129</v>
      </c>
      <c r="AU223" s="175" t="s">
        <v>127</v>
      </c>
      <c r="AV223" s="11" t="s">
        <v>23</v>
      </c>
      <c r="AW223" s="11" t="s">
        <v>36</v>
      </c>
      <c r="AX223" s="11" t="s">
        <v>72</v>
      </c>
      <c r="AY223" s="175" t="s">
        <v>119</v>
      </c>
    </row>
    <row r="224" spans="2:65" s="12" customFormat="1" x14ac:dyDescent="0.3">
      <c r="B224" s="180"/>
      <c r="D224" s="172" t="s">
        <v>129</v>
      </c>
      <c r="E224" s="181" t="s">
        <v>3</v>
      </c>
      <c r="F224" s="182" t="s">
        <v>327</v>
      </c>
      <c r="H224" s="183">
        <v>20</v>
      </c>
      <c r="I224" s="184"/>
      <c r="L224" s="180"/>
      <c r="M224" s="185"/>
      <c r="N224" s="186"/>
      <c r="O224" s="186"/>
      <c r="P224" s="186"/>
      <c r="Q224" s="186"/>
      <c r="R224" s="186"/>
      <c r="S224" s="186"/>
      <c r="T224" s="187"/>
      <c r="AT224" s="181" t="s">
        <v>129</v>
      </c>
      <c r="AU224" s="181" t="s">
        <v>127</v>
      </c>
      <c r="AV224" s="12" t="s">
        <v>127</v>
      </c>
      <c r="AW224" s="12" t="s">
        <v>36</v>
      </c>
      <c r="AX224" s="12" t="s">
        <v>72</v>
      </c>
      <c r="AY224" s="181" t="s">
        <v>119</v>
      </c>
    </row>
    <row r="225" spans="2:65" s="13" customFormat="1" x14ac:dyDescent="0.3">
      <c r="B225" s="188"/>
      <c r="D225" s="189" t="s">
        <v>129</v>
      </c>
      <c r="E225" s="190" t="s">
        <v>3</v>
      </c>
      <c r="F225" s="191" t="s">
        <v>134</v>
      </c>
      <c r="H225" s="192">
        <v>75</v>
      </c>
      <c r="I225" s="193"/>
      <c r="L225" s="188"/>
      <c r="M225" s="194"/>
      <c r="N225" s="195"/>
      <c r="O225" s="195"/>
      <c r="P225" s="195"/>
      <c r="Q225" s="195"/>
      <c r="R225" s="195"/>
      <c r="S225" s="195"/>
      <c r="T225" s="196"/>
      <c r="AT225" s="197" t="s">
        <v>129</v>
      </c>
      <c r="AU225" s="197" t="s">
        <v>127</v>
      </c>
      <c r="AV225" s="13" t="s">
        <v>126</v>
      </c>
      <c r="AW225" s="13" t="s">
        <v>36</v>
      </c>
      <c r="AX225" s="13" t="s">
        <v>23</v>
      </c>
      <c r="AY225" s="197" t="s">
        <v>119</v>
      </c>
    </row>
    <row r="226" spans="2:65" s="1" customFormat="1" ht="22.5" customHeight="1" x14ac:dyDescent="0.3">
      <c r="B226" s="159"/>
      <c r="C226" s="160" t="s">
        <v>328</v>
      </c>
      <c r="D226" s="160" t="s">
        <v>121</v>
      </c>
      <c r="E226" s="161" t="s">
        <v>329</v>
      </c>
      <c r="F226" s="162" t="s">
        <v>330</v>
      </c>
      <c r="G226" s="163" t="s">
        <v>331</v>
      </c>
      <c r="H226" s="164">
        <v>4</v>
      </c>
      <c r="I226" s="318"/>
      <c r="J226" s="165">
        <f t="shared" ref="J226:J234" si="0">ROUND(I226*H226,2)</f>
        <v>0</v>
      </c>
      <c r="K226" s="162" t="s">
        <v>125</v>
      </c>
      <c r="L226" s="35"/>
      <c r="M226" s="166" t="s">
        <v>3</v>
      </c>
      <c r="N226" s="167" t="s">
        <v>44</v>
      </c>
      <c r="O226" s="36"/>
      <c r="P226" s="168">
        <f t="shared" ref="P226:P234" si="1">O226*H226</f>
        <v>0</v>
      </c>
      <c r="Q226" s="168">
        <v>0</v>
      </c>
      <c r="R226" s="168">
        <f t="shared" ref="R226:R234" si="2">Q226*H226</f>
        <v>0</v>
      </c>
      <c r="S226" s="168">
        <v>1.9460000000000002E-2</v>
      </c>
      <c r="T226" s="169">
        <f t="shared" ref="T226:T234" si="3">S226*H226</f>
        <v>7.7840000000000006E-2</v>
      </c>
      <c r="AR226" s="18" t="s">
        <v>126</v>
      </c>
      <c r="AT226" s="18" t="s">
        <v>121</v>
      </c>
      <c r="AU226" s="18" t="s">
        <v>127</v>
      </c>
      <c r="AY226" s="18" t="s">
        <v>119</v>
      </c>
      <c r="BE226" s="170">
        <f t="shared" ref="BE226:BE234" si="4">IF(N226="základní",J226,0)</f>
        <v>0</v>
      </c>
      <c r="BF226" s="170">
        <f t="shared" ref="BF226:BF234" si="5">IF(N226="snížená",J226,0)</f>
        <v>0</v>
      </c>
      <c r="BG226" s="170">
        <f t="shared" ref="BG226:BG234" si="6">IF(N226="zákl. přenesená",J226,0)</f>
        <v>0</v>
      </c>
      <c r="BH226" s="170">
        <f t="shared" ref="BH226:BH234" si="7">IF(N226="sníž. přenesená",J226,0)</f>
        <v>0</v>
      </c>
      <c r="BI226" s="170">
        <f t="shared" ref="BI226:BI234" si="8">IF(N226="nulová",J226,0)</f>
        <v>0</v>
      </c>
      <c r="BJ226" s="18" t="s">
        <v>127</v>
      </c>
      <c r="BK226" s="170">
        <f t="shared" ref="BK226:BK234" si="9">ROUND(I226*H226,2)</f>
        <v>0</v>
      </c>
      <c r="BL226" s="18" t="s">
        <v>126</v>
      </c>
      <c r="BM226" s="18" t="s">
        <v>332</v>
      </c>
    </row>
    <row r="227" spans="2:65" s="1" customFormat="1" ht="22.5" customHeight="1" x14ac:dyDescent="0.3">
      <c r="B227" s="159"/>
      <c r="C227" s="160" t="s">
        <v>333</v>
      </c>
      <c r="D227" s="160" t="s">
        <v>121</v>
      </c>
      <c r="E227" s="161" t="s">
        <v>334</v>
      </c>
      <c r="F227" s="162" t="s">
        <v>335</v>
      </c>
      <c r="G227" s="163" t="s">
        <v>331</v>
      </c>
      <c r="H227" s="164">
        <v>5</v>
      </c>
      <c r="I227" s="318"/>
      <c r="J227" s="165">
        <f t="shared" si="0"/>
        <v>0</v>
      </c>
      <c r="K227" s="162" t="s">
        <v>125</v>
      </c>
      <c r="L227" s="35"/>
      <c r="M227" s="166" t="s">
        <v>3</v>
      </c>
      <c r="N227" s="167" t="s">
        <v>44</v>
      </c>
      <c r="O227" s="36"/>
      <c r="P227" s="168">
        <f t="shared" si="1"/>
        <v>0</v>
      </c>
      <c r="Q227" s="168">
        <v>0</v>
      </c>
      <c r="R227" s="168">
        <f t="shared" si="2"/>
        <v>0</v>
      </c>
      <c r="S227" s="168">
        <v>3.4200000000000001E-2</v>
      </c>
      <c r="T227" s="169">
        <f t="shared" si="3"/>
        <v>0.17100000000000001</v>
      </c>
      <c r="AR227" s="18" t="s">
        <v>126</v>
      </c>
      <c r="AT227" s="18" t="s">
        <v>121</v>
      </c>
      <c r="AU227" s="18" t="s">
        <v>127</v>
      </c>
      <c r="AY227" s="18" t="s">
        <v>119</v>
      </c>
      <c r="BE227" s="170">
        <f t="shared" si="4"/>
        <v>0</v>
      </c>
      <c r="BF227" s="170">
        <f t="shared" si="5"/>
        <v>0</v>
      </c>
      <c r="BG227" s="170">
        <f t="shared" si="6"/>
        <v>0</v>
      </c>
      <c r="BH227" s="170">
        <f t="shared" si="7"/>
        <v>0</v>
      </c>
      <c r="BI227" s="170">
        <f t="shared" si="8"/>
        <v>0</v>
      </c>
      <c r="BJ227" s="18" t="s">
        <v>127</v>
      </c>
      <c r="BK227" s="170">
        <f t="shared" si="9"/>
        <v>0</v>
      </c>
      <c r="BL227" s="18" t="s">
        <v>126</v>
      </c>
      <c r="BM227" s="18" t="s">
        <v>336</v>
      </c>
    </row>
    <row r="228" spans="2:65" s="1" customFormat="1" ht="22.5" customHeight="1" x14ac:dyDescent="0.3">
      <c r="B228" s="159"/>
      <c r="C228" s="160" t="s">
        <v>337</v>
      </c>
      <c r="D228" s="160" t="s">
        <v>121</v>
      </c>
      <c r="E228" s="161" t="s">
        <v>338</v>
      </c>
      <c r="F228" s="162" t="s">
        <v>339</v>
      </c>
      <c r="G228" s="163" t="s">
        <v>331</v>
      </c>
      <c r="H228" s="164">
        <v>1</v>
      </c>
      <c r="I228" s="318"/>
      <c r="J228" s="165">
        <f t="shared" si="0"/>
        <v>0</v>
      </c>
      <c r="K228" s="162" t="s">
        <v>125</v>
      </c>
      <c r="L228" s="35"/>
      <c r="M228" s="166" t="s">
        <v>3</v>
      </c>
      <c r="N228" s="167" t="s">
        <v>44</v>
      </c>
      <c r="O228" s="36"/>
      <c r="P228" s="168">
        <f t="shared" si="1"/>
        <v>0</v>
      </c>
      <c r="Q228" s="168">
        <v>0</v>
      </c>
      <c r="R228" s="168">
        <f t="shared" si="2"/>
        <v>0</v>
      </c>
      <c r="S228" s="168">
        <v>1.8800000000000001E-2</v>
      </c>
      <c r="T228" s="169">
        <f t="shared" si="3"/>
        <v>1.8800000000000001E-2</v>
      </c>
      <c r="AR228" s="18" t="s">
        <v>126</v>
      </c>
      <c r="AT228" s="18" t="s">
        <v>121</v>
      </c>
      <c r="AU228" s="18" t="s">
        <v>127</v>
      </c>
      <c r="AY228" s="18" t="s">
        <v>119</v>
      </c>
      <c r="BE228" s="170">
        <f t="shared" si="4"/>
        <v>0</v>
      </c>
      <c r="BF228" s="170">
        <f t="shared" si="5"/>
        <v>0</v>
      </c>
      <c r="BG228" s="170">
        <f t="shared" si="6"/>
        <v>0</v>
      </c>
      <c r="BH228" s="170">
        <f t="shared" si="7"/>
        <v>0</v>
      </c>
      <c r="BI228" s="170">
        <f t="shared" si="8"/>
        <v>0</v>
      </c>
      <c r="BJ228" s="18" t="s">
        <v>127</v>
      </c>
      <c r="BK228" s="170">
        <f t="shared" si="9"/>
        <v>0</v>
      </c>
      <c r="BL228" s="18" t="s">
        <v>126</v>
      </c>
      <c r="BM228" s="18" t="s">
        <v>340</v>
      </c>
    </row>
    <row r="229" spans="2:65" s="1" customFormat="1" ht="22.5" customHeight="1" x14ac:dyDescent="0.3">
      <c r="B229" s="159"/>
      <c r="C229" s="160" t="s">
        <v>341</v>
      </c>
      <c r="D229" s="160" t="s">
        <v>121</v>
      </c>
      <c r="E229" s="161" t="s">
        <v>342</v>
      </c>
      <c r="F229" s="162" t="s">
        <v>343</v>
      </c>
      <c r="G229" s="163" t="s">
        <v>331</v>
      </c>
      <c r="H229" s="164">
        <v>2</v>
      </c>
      <c r="I229" s="318"/>
      <c r="J229" s="165">
        <f t="shared" si="0"/>
        <v>0</v>
      </c>
      <c r="K229" s="162" t="s">
        <v>125</v>
      </c>
      <c r="L229" s="35"/>
      <c r="M229" s="166" t="s">
        <v>3</v>
      </c>
      <c r="N229" s="167" t="s">
        <v>44</v>
      </c>
      <c r="O229" s="36"/>
      <c r="P229" s="168">
        <f t="shared" si="1"/>
        <v>0</v>
      </c>
      <c r="Q229" s="168">
        <v>0</v>
      </c>
      <c r="R229" s="168">
        <f t="shared" si="2"/>
        <v>0</v>
      </c>
      <c r="S229" s="168">
        <v>1.72E-2</v>
      </c>
      <c r="T229" s="169">
        <f t="shared" si="3"/>
        <v>3.44E-2</v>
      </c>
      <c r="AR229" s="18" t="s">
        <v>126</v>
      </c>
      <c r="AT229" s="18" t="s">
        <v>121</v>
      </c>
      <c r="AU229" s="18" t="s">
        <v>127</v>
      </c>
      <c r="AY229" s="18" t="s">
        <v>119</v>
      </c>
      <c r="BE229" s="170">
        <f t="shared" si="4"/>
        <v>0</v>
      </c>
      <c r="BF229" s="170">
        <f t="shared" si="5"/>
        <v>0</v>
      </c>
      <c r="BG229" s="170">
        <f t="shared" si="6"/>
        <v>0</v>
      </c>
      <c r="BH229" s="170">
        <f t="shared" si="7"/>
        <v>0</v>
      </c>
      <c r="BI229" s="170">
        <f t="shared" si="8"/>
        <v>0</v>
      </c>
      <c r="BJ229" s="18" t="s">
        <v>127</v>
      </c>
      <c r="BK229" s="170">
        <f t="shared" si="9"/>
        <v>0</v>
      </c>
      <c r="BL229" s="18" t="s">
        <v>126</v>
      </c>
      <c r="BM229" s="18" t="s">
        <v>344</v>
      </c>
    </row>
    <row r="230" spans="2:65" s="1" customFormat="1" ht="22.5" customHeight="1" x14ac:dyDescent="0.3">
      <c r="B230" s="159"/>
      <c r="C230" s="160" t="s">
        <v>345</v>
      </c>
      <c r="D230" s="160" t="s">
        <v>121</v>
      </c>
      <c r="E230" s="161" t="s">
        <v>346</v>
      </c>
      <c r="F230" s="162" t="s">
        <v>347</v>
      </c>
      <c r="G230" s="163" t="s">
        <v>331</v>
      </c>
      <c r="H230" s="164">
        <v>2</v>
      </c>
      <c r="I230" s="318"/>
      <c r="J230" s="165">
        <f t="shared" si="0"/>
        <v>0</v>
      </c>
      <c r="K230" s="162" t="s">
        <v>125</v>
      </c>
      <c r="L230" s="35"/>
      <c r="M230" s="166" t="s">
        <v>3</v>
      </c>
      <c r="N230" s="167" t="s">
        <v>44</v>
      </c>
      <c r="O230" s="36"/>
      <c r="P230" s="168">
        <f t="shared" si="1"/>
        <v>0</v>
      </c>
      <c r="Q230" s="168">
        <v>0</v>
      </c>
      <c r="R230" s="168">
        <f t="shared" si="2"/>
        <v>0</v>
      </c>
      <c r="S230" s="168">
        <v>9.1999999999999998E-3</v>
      </c>
      <c r="T230" s="169">
        <f t="shared" si="3"/>
        <v>1.84E-2</v>
      </c>
      <c r="AR230" s="18" t="s">
        <v>126</v>
      </c>
      <c r="AT230" s="18" t="s">
        <v>121</v>
      </c>
      <c r="AU230" s="18" t="s">
        <v>127</v>
      </c>
      <c r="AY230" s="18" t="s">
        <v>119</v>
      </c>
      <c r="BE230" s="170">
        <f t="shared" si="4"/>
        <v>0</v>
      </c>
      <c r="BF230" s="170">
        <f t="shared" si="5"/>
        <v>0</v>
      </c>
      <c r="BG230" s="170">
        <f t="shared" si="6"/>
        <v>0</v>
      </c>
      <c r="BH230" s="170">
        <f t="shared" si="7"/>
        <v>0</v>
      </c>
      <c r="BI230" s="170">
        <f t="shared" si="8"/>
        <v>0</v>
      </c>
      <c r="BJ230" s="18" t="s">
        <v>127</v>
      </c>
      <c r="BK230" s="170">
        <f t="shared" si="9"/>
        <v>0</v>
      </c>
      <c r="BL230" s="18" t="s">
        <v>126</v>
      </c>
      <c r="BM230" s="18" t="s">
        <v>348</v>
      </c>
    </row>
    <row r="231" spans="2:65" s="1" customFormat="1" ht="22.5" customHeight="1" x14ac:dyDescent="0.3">
      <c r="B231" s="159"/>
      <c r="C231" s="160" t="s">
        <v>349</v>
      </c>
      <c r="D231" s="160" t="s">
        <v>121</v>
      </c>
      <c r="E231" s="161" t="s">
        <v>350</v>
      </c>
      <c r="F231" s="162" t="s">
        <v>351</v>
      </c>
      <c r="G231" s="163" t="s">
        <v>331</v>
      </c>
      <c r="H231" s="164">
        <v>1</v>
      </c>
      <c r="I231" s="318"/>
      <c r="J231" s="165">
        <f t="shared" si="0"/>
        <v>0</v>
      </c>
      <c r="K231" s="162" t="s">
        <v>125</v>
      </c>
      <c r="L231" s="35"/>
      <c r="M231" s="166" t="s">
        <v>3</v>
      </c>
      <c r="N231" s="167" t="s">
        <v>44</v>
      </c>
      <c r="O231" s="36"/>
      <c r="P231" s="168">
        <f t="shared" si="1"/>
        <v>0</v>
      </c>
      <c r="Q231" s="168">
        <v>0</v>
      </c>
      <c r="R231" s="168">
        <f t="shared" si="2"/>
        <v>0</v>
      </c>
      <c r="S231" s="168">
        <v>8.7999999999999995E-2</v>
      </c>
      <c r="T231" s="169">
        <f t="shared" si="3"/>
        <v>8.7999999999999995E-2</v>
      </c>
      <c r="AR231" s="18" t="s">
        <v>126</v>
      </c>
      <c r="AT231" s="18" t="s">
        <v>121</v>
      </c>
      <c r="AU231" s="18" t="s">
        <v>127</v>
      </c>
      <c r="AY231" s="18" t="s">
        <v>119</v>
      </c>
      <c r="BE231" s="170">
        <f t="shared" si="4"/>
        <v>0</v>
      </c>
      <c r="BF231" s="170">
        <f t="shared" si="5"/>
        <v>0</v>
      </c>
      <c r="BG231" s="170">
        <f t="shared" si="6"/>
        <v>0</v>
      </c>
      <c r="BH231" s="170">
        <f t="shared" si="7"/>
        <v>0</v>
      </c>
      <c r="BI231" s="170">
        <f t="shared" si="8"/>
        <v>0</v>
      </c>
      <c r="BJ231" s="18" t="s">
        <v>127</v>
      </c>
      <c r="BK231" s="170">
        <f t="shared" si="9"/>
        <v>0</v>
      </c>
      <c r="BL231" s="18" t="s">
        <v>126</v>
      </c>
      <c r="BM231" s="18" t="s">
        <v>352</v>
      </c>
    </row>
    <row r="232" spans="2:65" s="1" customFormat="1" ht="22.5" customHeight="1" x14ac:dyDescent="0.3">
      <c r="B232" s="159"/>
      <c r="C232" s="160" t="s">
        <v>353</v>
      </c>
      <c r="D232" s="160" t="s">
        <v>121</v>
      </c>
      <c r="E232" s="161" t="s">
        <v>354</v>
      </c>
      <c r="F232" s="162" t="s">
        <v>355</v>
      </c>
      <c r="G232" s="163" t="s">
        <v>314</v>
      </c>
      <c r="H232" s="164">
        <v>3</v>
      </c>
      <c r="I232" s="318"/>
      <c r="J232" s="165">
        <f t="shared" si="0"/>
        <v>0</v>
      </c>
      <c r="K232" s="162" t="s">
        <v>125</v>
      </c>
      <c r="L232" s="35"/>
      <c r="M232" s="166" t="s">
        <v>3</v>
      </c>
      <c r="N232" s="167" t="s">
        <v>44</v>
      </c>
      <c r="O232" s="36"/>
      <c r="P232" s="168">
        <f t="shared" si="1"/>
        <v>0</v>
      </c>
      <c r="Q232" s="168">
        <v>0</v>
      </c>
      <c r="R232" s="168">
        <f t="shared" si="2"/>
        <v>0</v>
      </c>
      <c r="S232" s="168">
        <v>2.2499999999999998E-3</v>
      </c>
      <c r="T232" s="169">
        <f t="shared" si="3"/>
        <v>6.7499999999999991E-3</v>
      </c>
      <c r="AR232" s="18" t="s">
        <v>126</v>
      </c>
      <c r="AT232" s="18" t="s">
        <v>121</v>
      </c>
      <c r="AU232" s="18" t="s">
        <v>127</v>
      </c>
      <c r="AY232" s="18" t="s">
        <v>119</v>
      </c>
      <c r="BE232" s="170">
        <f t="shared" si="4"/>
        <v>0</v>
      </c>
      <c r="BF232" s="170">
        <f t="shared" si="5"/>
        <v>0</v>
      </c>
      <c r="BG232" s="170">
        <f t="shared" si="6"/>
        <v>0</v>
      </c>
      <c r="BH232" s="170">
        <f t="shared" si="7"/>
        <v>0</v>
      </c>
      <c r="BI232" s="170">
        <f t="shared" si="8"/>
        <v>0</v>
      </c>
      <c r="BJ232" s="18" t="s">
        <v>127</v>
      </c>
      <c r="BK232" s="170">
        <f t="shared" si="9"/>
        <v>0</v>
      </c>
      <c r="BL232" s="18" t="s">
        <v>126</v>
      </c>
      <c r="BM232" s="18" t="s">
        <v>356</v>
      </c>
    </row>
    <row r="233" spans="2:65" s="1" customFormat="1" ht="22.5" customHeight="1" x14ac:dyDescent="0.3">
      <c r="B233" s="159"/>
      <c r="C233" s="160" t="s">
        <v>357</v>
      </c>
      <c r="D233" s="160" t="s">
        <v>121</v>
      </c>
      <c r="E233" s="161" t="s">
        <v>358</v>
      </c>
      <c r="F233" s="162" t="s">
        <v>359</v>
      </c>
      <c r="G233" s="163" t="s">
        <v>331</v>
      </c>
      <c r="H233" s="164">
        <v>2</v>
      </c>
      <c r="I233" s="318"/>
      <c r="J233" s="165">
        <f t="shared" si="0"/>
        <v>0</v>
      </c>
      <c r="K233" s="162" t="s">
        <v>3</v>
      </c>
      <c r="L233" s="35"/>
      <c r="M233" s="166" t="s">
        <v>3</v>
      </c>
      <c r="N233" s="167" t="s">
        <v>44</v>
      </c>
      <c r="O233" s="36"/>
      <c r="P233" s="168">
        <f t="shared" si="1"/>
        <v>0</v>
      </c>
      <c r="Q233" s="168">
        <v>0</v>
      </c>
      <c r="R233" s="168">
        <f t="shared" si="2"/>
        <v>0</v>
      </c>
      <c r="S233" s="168">
        <v>0.06</v>
      </c>
      <c r="T233" s="169">
        <f t="shared" si="3"/>
        <v>0.12</v>
      </c>
      <c r="AR233" s="18" t="s">
        <v>126</v>
      </c>
      <c r="AT233" s="18" t="s">
        <v>121</v>
      </c>
      <c r="AU233" s="18" t="s">
        <v>127</v>
      </c>
      <c r="AY233" s="18" t="s">
        <v>119</v>
      </c>
      <c r="BE233" s="170">
        <f t="shared" si="4"/>
        <v>0</v>
      </c>
      <c r="BF233" s="170">
        <f t="shared" si="5"/>
        <v>0</v>
      </c>
      <c r="BG233" s="170">
        <f t="shared" si="6"/>
        <v>0</v>
      </c>
      <c r="BH233" s="170">
        <f t="shared" si="7"/>
        <v>0</v>
      </c>
      <c r="BI233" s="170">
        <f t="shared" si="8"/>
        <v>0</v>
      </c>
      <c r="BJ233" s="18" t="s">
        <v>127</v>
      </c>
      <c r="BK233" s="170">
        <f t="shared" si="9"/>
        <v>0</v>
      </c>
      <c r="BL233" s="18" t="s">
        <v>126</v>
      </c>
      <c r="BM233" s="18" t="s">
        <v>360</v>
      </c>
    </row>
    <row r="234" spans="2:65" s="1" customFormat="1" ht="22.5" customHeight="1" x14ac:dyDescent="0.3">
      <c r="B234" s="159"/>
      <c r="C234" s="160" t="s">
        <v>361</v>
      </c>
      <c r="D234" s="160" t="s">
        <v>121</v>
      </c>
      <c r="E234" s="161" t="s">
        <v>362</v>
      </c>
      <c r="F234" s="162" t="s">
        <v>363</v>
      </c>
      <c r="G234" s="163" t="s">
        <v>331</v>
      </c>
      <c r="H234" s="164">
        <v>6</v>
      </c>
      <c r="I234" s="318"/>
      <c r="J234" s="165">
        <f t="shared" si="0"/>
        <v>0</v>
      </c>
      <c r="K234" s="162" t="s">
        <v>125</v>
      </c>
      <c r="L234" s="35"/>
      <c r="M234" s="166" t="s">
        <v>3</v>
      </c>
      <c r="N234" s="167" t="s">
        <v>44</v>
      </c>
      <c r="O234" s="36"/>
      <c r="P234" s="168">
        <f t="shared" si="1"/>
        <v>0</v>
      </c>
      <c r="Q234" s="168">
        <v>0</v>
      </c>
      <c r="R234" s="168">
        <f t="shared" si="2"/>
        <v>0</v>
      </c>
      <c r="S234" s="168">
        <v>1.56E-3</v>
      </c>
      <c r="T234" s="169">
        <f t="shared" si="3"/>
        <v>9.3600000000000003E-3</v>
      </c>
      <c r="AR234" s="18" t="s">
        <v>126</v>
      </c>
      <c r="AT234" s="18" t="s">
        <v>121</v>
      </c>
      <c r="AU234" s="18" t="s">
        <v>127</v>
      </c>
      <c r="AY234" s="18" t="s">
        <v>119</v>
      </c>
      <c r="BE234" s="170">
        <f t="shared" si="4"/>
        <v>0</v>
      </c>
      <c r="BF234" s="170">
        <f t="shared" si="5"/>
        <v>0</v>
      </c>
      <c r="BG234" s="170">
        <f t="shared" si="6"/>
        <v>0</v>
      </c>
      <c r="BH234" s="170">
        <f t="shared" si="7"/>
        <v>0</v>
      </c>
      <c r="BI234" s="170">
        <f t="shared" si="8"/>
        <v>0</v>
      </c>
      <c r="BJ234" s="18" t="s">
        <v>127</v>
      </c>
      <c r="BK234" s="170">
        <f t="shared" si="9"/>
        <v>0</v>
      </c>
      <c r="BL234" s="18" t="s">
        <v>126</v>
      </c>
      <c r="BM234" s="18" t="s">
        <v>364</v>
      </c>
    </row>
    <row r="235" spans="2:65" s="10" customFormat="1" ht="29.85" customHeight="1" x14ac:dyDescent="0.3">
      <c r="B235" s="145"/>
      <c r="D235" s="156" t="s">
        <v>71</v>
      </c>
      <c r="E235" s="157" t="s">
        <v>365</v>
      </c>
      <c r="F235" s="157" t="s">
        <v>366</v>
      </c>
      <c r="I235" s="148"/>
      <c r="J235" s="158">
        <f>BK235</f>
        <v>0</v>
      </c>
      <c r="L235" s="145"/>
      <c r="M235" s="150"/>
      <c r="N235" s="151"/>
      <c r="O235" s="151"/>
      <c r="P235" s="152">
        <f>SUM(P236:P260)</f>
        <v>0</v>
      </c>
      <c r="Q235" s="151"/>
      <c r="R235" s="152">
        <f>SUM(R236:R260)</f>
        <v>0.17752999999999999</v>
      </c>
      <c r="S235" s="151"/>
      <c r="T235" s="153">
        <f>SUM(T236:T260)</f>
        <v>0</v>
      </c>
      <c r="AR235" s="146" t="s">
        <v>127</v>
      </c>
      <c r="AT235" s="154" t="s">
        <v>71</v>
      </c>
      <c r="AU235" s="154" t="s">
        <v>23</v>
      </c>
      <c r="AY235" s="146" t="s">
        <v>119</v>
      </c>
      <c r="BK235" s="155">
        <f>SUM(BK236:BK260)</f>
        <v>0</v>
      </c>
    </row>
    <row r="236" spans="2:65" s="1" customFormat="1" ht="22.5" customHeight="1" x14ac:dyDescent="0.3">
      <c r="B236" s="159"/>
      <c r="C236" s="160" t="s">
        <v>367</v>
      </c>
      <c r="D236" s="160" t="s">
        <v>121</v>
      </c>
      <c r="E236" s="161" t="s">
        <v>368</v>
      </c>
      <c r="F236" s="162" t="s">
        <v>369</v>
      </c>
      <c r="G236" s="163" t="s">
        <v>314</v>
      </c>
      <c r="H236" s="164">
        <v>4</v>
      </c>
      <c r="I236" s="318"/>
      <c r="J236" s="165">
        <f>ROUND(I236*H236,2)</f>
        <v>0</v>
      </c>
      <c r="K236" s="162" t="s">
        <v>125</v>
      </c>
      <c r="L236" s="35"/>
      <c r="M236" s="166" t="s">
        <v>3</v>
      </c>
      <c r="N236" s="167" t="s">
        <v>44</v>
      </c>
      <c r="O236" s="36"/>
      <c r="P236" s="168">
        <f>O236*H236</f>
        <v>0</v>
      </c>
      <c r="Q236" s="168">
        <v>1.8400000000000001E-3</v>
      </c>
      <c r="R236" s="168">
        <f>Q236*H236</f>
        <v>7.3600000000000002E-3</v>
      </c>
      <c r="S236" s="168">
        <v>0</v>
      </c>
      <c r="T236" s="169">
        <f>S236*H236</f>
        <v>0</v>
      </c>
      <c r="AR236" s="18" t="s">
        <v>126</v>
      </c>
      <c r="AT236" s="18" t="s">
        <v>121</v>
      </c>
      <c r="AU236" s="18" t="s">
        <v>127</v>
      </c>
      <c r="AY236" s="18" t="s">
        <v>119</v>
      </c>
      <c r="BE236" s="170">
        <f>IF(N236="základní",J236,0)</f>
        <v>0</v>
      </c>
      <c r="BF236" s="170">
        <f>IF(N236="snížená",J236,0)</f>
        <v>0</v>
      </c>
      <c r="BG236" s="170">
        <f>IF(N236="zákl. přenesená",J236,0)</f>
        <v>0</v>
      </c>
      <c r="BH236" s="170">
        <f>IF(N236="sníž. přenesená",J236,0)</f>
        <v>0</v>
      </c>
      <c r="BI236" s="170">
        <f>IF(N236="nulová",J236,0)</f>
        <v>0</v>
      </c>
      <c r="BJ236" s="18" t="s">
        <v>127</v>
      </c>
      <c r="BK236" s="170">
        <f>ROUND(I236*H236,2)</f>
        <v>0</v>
      </c>
      <c r="BL236" s="18" t="s">
        <v>126</v>
      </c>
      <c r="BM236" s="18" t="s">
        <v>370</v>
      </c>
    </row>
    <row r="237" spans="2:65" s="11" customFormat="1" x14ac:dyDescent="0.3">
      <c r="B237" s="171"/>
      <c r="D237" s="172" t="s">
        <v>129</v>
      </c>
      <c r="E237" s="173" t="s">
        <v>3</v>
      </c>
      <c r="F237" s="174" t="s">
        <v>371</v>
      </c>
      <c r="H237" s="175" t="s">
        <v>3</v>
      </c>
      <c r="I237" s="176"/>
      <c r="L237" s="171"/>
      <c r="M237" s="177"/>
      <c r="N237" s="178"/>
      <c r="O237" s="178"/>
      <c r="P237" s="178"/>
      <c r="Q237" s="178"/>
      <c r="R237" s="178"/>
      <c r="S237" s="178"/>
      <c r="T237" s="179"/>
      <c r="AT237" s="175" t="s">
        <v>129</v>
      </c>
      <c r="AU237" s="175" t="s">
        <v>127</v>
      </c>
      <c r="AV237" s="11" t="s">
        <v>23</v>
      </c>
      <c r="AW237" s="11" t="s">
        <v>36</v>
      </c>
      <c r="AX237" s="11" t="s">
        <v>72</v>
      </c>
      <c r="AY237" s="175" t="s">
        <v>119</v>
      </c>
    </row>
    <row r="238" spans="2:65" s="12" customFormat="1" x14ac:dyDescent="0.3">
      <c r="B238" s="180"/>
      <c r="D238" s="189" t="s">
        <v>129</v>
      </c>
      <c r="E238" s="198" t="s">
        <v>3</v>
      </c>
      <c r="F238" s="199" t="s">
        <v>372</v>
      </c>
      <c r="H238" s="200">
        <v>4</v>
      </c>
      <c r="I238" s="184"/>
      <c r="L238" s="180"/>
      <c r="M238" s="185"/>
      <c r="N238" s="186"/>
      <c r="O238" s="186"/>
      <c r="P238" s="186"/>
      <c r="Q238" s="186"/>
      <c r="R238" s="186"/>
      <c r="S238" s="186"/>
      <c r="T238" s="187"/>
      <c r="AT238" s="181" t="s">
        <v>129</v>
      </c>
      <c r="AU238" s="181" t="s">
        <v>127</v>
      </c>
      <c r="AV238" s="12" t="s">
        <v>127</v>
      </c>
      <c r="AW238" s="12" t="s">
        <v>36</v>
      </c>
      <c r="AX238" s="12" t="s">
        <v>23</v>
      </c>
      <c r="AY238" s="181" t="s">
        <v>119</v>
      </c>
    </row>
    <row r="239" spans="2:65" s="1" customFormat="1" ht="31.5" customHeight="1" x14ac:dyDescent="0.3">
      <c r="B239" s="159"/>
      <c r="C239" s="160" t="s">
        <v>373</v>
      </c>
      <c r="D239" s="160" t="s">
        <v>121</v>
      </c>
      <c r="E239" s="161" t="s">
        <v>374</v>
      </c>
      <c r="F239" s="162" t="s">
        <v>375</v>
      </c>
      <c r="G239" s="163" t="s">
        <v>242</v>
      </c>
      <c r="H239" s="164">
        <v>25</v>
      </c>
      <c r="I239" s="318"/>
      <c r="J239" s="165">
        <f t="shared" ref="J239:J245" si="10">ROUND(I239*H239,2)</f>
        <v>0</v>
      </c>
      <c r="K239" s="162" t="s">
        <v>125</v>
      </c>
      <c r="L239" s="35"/>
      <c r="M239" s="166" t="s">
        <v>3</v>
      </c>
      <c r="N239" s="167" t="s">
        <v>44</v>
      </c>
      <c r="O239" s="36"/>
      <c r="P239" s="168">
        <f t="shared" ref="P239:P245" si="11">O239*H239</f>
        <v>0</v>
      </c>
      <c r="Q239" s="168">
        <v>1.2600000000000001E-3</v>
      </c>
      <c r="R239" s="168">
        <f t="shared" ref="R239:R245" si="12">Q239*H239</f>
        <v>3.15E-2</v>
      </c>
      <c r="S239" s="168">
        <v>0</v>
      </c>
      <c r="T239" s="169">
        <f t="shared" ref="T239:T245" si="13">S239*H239</f>
        <v>0</v>
      </c>
      <c r="AR239" s="18" t="s">
        <v>249</v>
      </c>
      <c r="AT239" s="18" t="s">
        <v>121</v>
      </c>
      <c r="AU239" s="18" t="s">
        <v>127</v>
      </c>
      <c r="AY239" s="18" t="s">
        <v>119</v>
      </c>
      <c r="BE239" s="170">
        <f t="shared" ref="BE239:BE245" si="14">IF(N239="základní",J239,0)</f>
        <v>0</v>
      </c>
      <c r="BF239" s="170">
        <f t="shared" ref="BF239:BF245" si="15">IF(N239="snížená",J239,0)</f>
        <v>0</v>
      </c>
      <c r="BG239" s="170">
        <f t="shared" ref="BG239:BG245" si="16">IF(N239="zákl. přenesená",J239,0)</f>
        <v>0</v>
      </c>
      <c r="BH239" s="170">
        <f t="shared" ref="BH239:BH245" si="17">IF(N239="sníž. přenesená",J239,0)</f>
        <v>0</v>
      </c>
      <c r="BI239" s="170">
        <f t="shared" ref="BI239:BI245" si="18">IF(N239="nulová",J239,0)</f>
        <v>0</v>
      </c>
      <c r="BJ239" s="18" t="s">
        <v>127</v>
      </c>
      <c r="BK239" s="170">
        <f t="shared" ref="BK239:BK245" si="19">ROUND(I239*H239,2)</f>
        <v>0</v>
      </c>
      <c r="BL239" s="18" t="s">
        <v>249</v>
      </c>
      <c r="BM239" s="18" t="s">
        <v>376</v>
      </c>
    </row>
    <row r="240" spans="2:65" s="1" customFormat="1" ht="31.5" customHeight="1" x14ac:dyDescent="0.3">
      <c r="B240" s="159"/>
      <c r="C240" s="160" t="s">
        <v>377</v>
      </c>
      <c r="D240" s="160" t="s">
        <v>121</v>
      </c>
      <c r="E240" s="161" t="s">
        <v>378</v>
      </c>
      <c r="F240" s="162" t="s">
        <v>379</v>
      </c>
      <c r="G240" s="163" t="s">
        <v>242</v>
      </c>
      <c r="H240" s="164">
        <v>40</v>
      </c>
      <c r="I240" s="318"/>
      <c r="J240" s="165">
        <f t="shared" si="10"/>
        <v>0</v>
      </c>
      <c r="K240" s="162" t="s">
        <v>125</v>
      </c>
      <c r="L240" s="35"/>
      <c r="M240" s="166" t="s">
        <v>3</v>
      </c>
      <c r="N240" s="167" t="s">
        <v>44</v>
      </c>
      <c r="O240" s="36"/>
      <c r="P240" s="168">
        <f t="shared" si="11"/>
        <v>0</v>
      </c>
      <c r="Q240" s="168">
        <v>1.7700000000000001E-3</v>
      </c>
      <c r="R240" s="168">
        <f t="shared" si="12"/>
        <v>7.0800000000000002E-2</v>
      </c>
      <c r="S240" s="168">
        <v>0</v>
      </c>
      <c r="T240" s="169">
        <f t="shared" si="13"/>
        <v>0</v>
      </c>
      <c r="AR240" s="18" t="s">
        <v>249</v>
      </c>
      <c r="AT240" s="18" t="s">
        <v>121</v>
      </c>
      <c r="AU240" s="18" t="s">
        <v>127</v>
      </c>
      <c r="AY240" s="18" t="s">
        <v>119</v>
      </c>
      <c r="BE240" s="170">
        <f t="shared" si="14"/>
        <v>0</v>
      </c>
      <c r="BF240" s="170">
        <f t="shared" si="15"/>
        <v>0</v>
      </c>
      <c r="BG240" s="170">
        <f t="shared" si="16"/>
        <v>0</v>
      </c>
      <c r="BH240" s="170">
        <f t="shared" si="17"/>
        <v>0</v>
      </c>
      <c r="BI240" s="170">
        <f t="shared" si="18"/>
        <v>0</v>
      </c>
      <c r="BJ240" s="18" t="s">
        <v>127</v>
      </c>
      <c r="BK240" s="170">
        <f t="shared" si="19"/>
        <v>0</v>
      </c>
      <c r="BL240" s="18" t="s">
        <v>249</v>
      </c>
      <c r="BM240" s="18" t="s">
        <v>380</v>
      </c>
    </row>
    <row r="241" spans="2:65" s="1" customFormat="1" ht="31.5" customHeight="1" x14ac:dyDescent="0.3">
      <c r="B241" s="159"/>
      <c r="C241" s="160" t="s">
        <v>381</v>
      </c>
      <c r="D241" s="160" t="s">
        <v>121</v>
      </c>
      <c r="E241" s="161" t="s">
        <v>382</v>
      </c>
      <c r="F241" s="162" t="s">
        <v>383</v>
      </c>
      <c r="G241" s="163" t="s">
        <v>242</v>
      </c>
      <c r="H241" s="164">
        <v>20</v>
      </c>
      <c r="I241" s="318"/>
      <c r="J241" s="165">
        <f t="shared" si="10"/>
        <v>0</v>
      </c>
      <c r="K241" s="162" t="s">
        <v>125</v>
      </c>
      <c r="L241" s="35"/>
      <c r="M241" s="166" t="s">
        <v>3</v>
      </c>
      <c r="N241" s="167" t="s">
        <v>44</v>
      </c>
      <c r="O241" s="36"/>
      <c r="P241" s="168">
        <f t="shared" si="11"/>
        <v>0</v>
      </c>
      <c r="Q241" s="168">
        <v>1.1999999999999999E-3</v>
      </c>
      <c r="R241" s="168">
        <f t="shared" si="12"/>
        <v>2.3999999999999997E-2</v>
      </c>
      <c r="S241" s="168">
        <v>0</v>
      </c>
      <c r="T241" s="169">
        <f t="shared" si="13"/>
        <v>0</v>
      </c>
      <c r="AR241" s="18" t="s">
        <v>249</v>
      </c>
      <c r="AT241" s="18" t="s">
        <v>121</v>
      </c>
      <c r="AU241" s="18" t="s">
        <v>127</v>
      </c>
      <c r="AY241" s="18" t="s">
        <v>119</v>
      </c>
      <c r="BE241" s="170">
        <f t="shared" si="14"/>
        <v>0</v>
      </c>
      <c r="BF241" s="170">
        <f t="shared" si="15"/>
        <v>0</v>
      </c>
      <c r="BG241" s="170">
        <f t="shared" si="16"/>
        <v>0</v>
      </c>
      <c r="BH241" s="170">
        <f t="shared" si="17"/>
        <v>0</v>
      </c>
      <c r="BI241" s="170">
        <f t="shared" si="18"/>
        <v>0</v>
      </c>
      <c r="BJ241" s="18" t="s">
        <v>127</v>
      </c>
      <c r="BK241" s="170">
        <f t="shared" si="19"/>
        <v>0</v>
      </c>
      <c r="BL241" s="18" t="s">
        <v>249</v>
      </c>
      <c r="BM241" s="18" t="s">
        <v>384</v>
      </c>
    </row>
    <row r="242" spans="2:65" s="1" customFormat="1" ht="31.5" customHeight="1" x14ac:dyDescent="0.3">
      <c r="B242" s="159"/>
      <c r="C242" s="160" t="s">
        <v>385</v>
      </c>
      <c r="D242" s="160" t="s">
        <v>121</v>
      </c>
      <c r="E242" s="161" t="s">
        <v>386</v>
      </c>
      <c r="F242" s="162" t="s">
        <v>387</v>
      </c>
      <c r="G242" s="163" t="s">
        <v>242</v>
      </c>
      <c r="H242" s="164">
        <v>20</v>
      </c>
      <c r="I242" s="318"/>
      <c r="J242" s="165">
        <f t="shared" si="10"/>
        <v>0</v>
      </c>
      <c r="K242" s="162" t="s">
        <v>125</v>
      </c>
      <c r="L242" s="35"/>
      <c r="M242" s="166" t="s">
        <v>3</v>
      </c>
      <c r="N242" s="167" t="s">
        <v>44</v>
      </c>
      <c r="O242" s="36"/>
      <c r="P242" s="168">
        <f t="shared" si="11"/>
        <v>0</v>
      </c>
      <c r="Q242" s="168">
        <v>5.9000000000000003E-4</v>
      </c>
      <c r="R242" s="168">
        <f t="shared" si="12"/>
        <v>1.1800000000000001E-2</v>
      </c>
      <c r="S242" s="168">
        <v>0</v>
      </c>
      <c r="T242" s="169">
        <f t="shared" si="13"/>
        <v>0</v>
      </c>
      <c r="AR242" s="18" t="s">
        <v>249</v>
      </c>
      <c r="AT242" s="18" t="s">
        <v>121</v>
      </c>
      <c r="AU242" s="18" t="s">
        <v>127</v>
      </c>
      <c r="AY242" s="18" t="s">
        <v>119</v>
      </c>
      <c r="BE242" s="170">
        <f t="shared" si="14"/>
        <v>0</v>
      </c>
      <c r="BF242" s="170">
        <f t="shared" si="15"/>
        <v>0</v>
      </c>
      <c r="BG242" s="170">
        <f t="shared" si="16"/>
        <v>0</v>
      </c>
      <c r="BH242" s="170">
        <f t="shared" si="17"/>
        <v>0</v>
      </c>
      <c r="BI242" s="170">
        <f t="shared" si="18"/>
        <v>0</v>
      </c>
      <c r="BJ242" s="18" t="s">
        <v>127</v>
      </c>
      <c r="BK242" s="170">
        <f t="shared" si="19"/>
        <v>0</v>
      </c>
      <c r="BL242" s="18" t="s">
        <v>249</v>
      </c>
      <c r="BM242" s="18" t="s">
        <v>388</v>
      </c>
    </row>
    <row r="243" spans="2:65" s="1" customFormat="1" ht="31.5" customHeight="1" x14ac:dyDescent="0.3">
      <c r="B243" s="159"/>
      <c r="C243" s="160" t="s">
        <v>389</v>
      </c>
      <c r="D243" s="160" t="s">
        <v>121</v>
      </c>
      <c r="E243" s="161" t="s">
        <v>390</v>
      </c>
      <c r="F243" s="162" t="s">
        <v>391</v>
      </c>
      <c r="G243" s="163" t="s">
        <v>242</v>
      </c>
      <c r="H243" s="164">
        <v>6</v>
      </c>
      <c r="I243" s="318"/>
      <c r="J243" s="165">
        <f t="shared" si="10"/>
        <v>0</v>
      </c>
      <c r="K243" s="162" t="s">
        <v>125</v>
      </c>
      <c r="L243" s="35"/>
      <c r="M243" s="166" t="s">
        <v>3</v>
      </c>
      <c r="N243" s="167" t="s">
        <v>44</v>
      </c>
      <c r="O243" s="36"/>
      <c r="P243" s="168">
        <f t="shared" si="11"/>
        <v>0</v>
      </c>
      <c r="Q243" s="168">
        <v>3.5E-4</v>
      </c>
      <c r="R243" s="168">
        <f t="shared" si="12"/>
        <v>2.0999999999999999E-3</v>
      </c>
      <c r="S243" s="168">
        <v>0</v>
      </c>
      <c r="T243" s="169">
        <f t="shared" si="13"/>
        <v>0</v>
      </c>
      <c r="AR243" s="18" t="s">
        <v>249</v>
      </c>
      <c r="AT243" s="18" t="s">
        <v>121</v>
      </c>
      <c r="AU243" s="18" t="s">
        <v>127</v>
      </c>
      <c r="AY243" s="18" t="s">
        <v>119</v>
      </c>
      <c r="BE243" s="170">
        <f t="shared" si="14"/>
        <v>0</v>
      </c>
      <c r="BF243" s="170">
        <f t="shared" si="15"/>
        <v>0</v>
      </c>
      <c r="BG243" s="170">
        <f t="shared" si="16"/>
        <v>0</v>
      </c>
      <c r="BH243" s="170">
        <f t="shared" si="17"/>
        <v>0</v>
      </c>
      <c r="BI243" s="170">
        <f t="shared" si="18"/>
        <v>0</v>
      </c>
      <c r="BJ243" s="18" t="s">
        <v>127</v>
      </c>
      <c r="BK243" s="170">
        <f t="shared" si="19"/>
        <v>0</v>
      </c>
      <c r="BL243" s="18" t="s">
        <v>249</v>
      </c>
      <c r="BM243" s="18" t="s">
        <v>392</v>
      </c>
    </row>
    <row r="244" spans="2:65" s="1" customFormat="1" ht="31.5" customHeight="1" x14ac:dyDescent="0.3">
      <c r="B244" s="159"/>
      <c r="C244" s="160" t="s">
        <v>393</v>
      </c>
      <c r="D244" s="160" t="s">
        <v>121</v>
      </c>
      <c r="E244" s="161" t="s">
        <v>394</v>
      </c>
      <c r="F244" s="162" t="s">
        <v>395</v>
      </c>
      <c r="G244" s="163" t="s">
        <v>242</v>
      </c>
      <c r="H244" s="164">
        <v>4</v>
      </c>
      <c r="I244" s="318"/>
      <c r="J244" s="165">
        <f t="shared" si="10"/>
        <v>0</v>
      </c>
      <c r="K244" s="162" t="s">
        <v>125</v>
      </c>
      <c r="L244" s="35"/>
      <c r="M244" s="166" t="s">
        <v>3</v>
      </c>
      <c r="N244" s="167" t="s">
        <v>44</v>
      </c>
      <c r="O244" s="36"/>
      <c r="P244" s="168">
        <f t="shared" si="11"/>
        <v>0</v>
      </c>
      <c r="Q244" s="168">
        <v>2.9E-4</v>
      </c>
      <c r="R244" s="168">
        <f t="shared" si="12"/>
        <v>1.16E-3</v>
      </c>
      <c r="S244" s="168">
        <v>0</v>
      </c>
      <c r="T244" s="169">
        <f t="shared" si="13"/>
        <v>0</v>
      </c>
      <c r="AR244" s="18" t="s">
        <v>249</v>
      </c>
      <c r="AT244" s="18" t="s">
        <v>121</v>
      </c>
      <c r="AU244" s="18" t="s">
        <v>127</v>
      </c>
      <c r="AY244" s="18" t="s">
        <v>119</v>
      </c>
      <c r="BE244" s="170">
        <f t="shared" si="14"/>
        <v>0</v>
      </c>
      <c r="BF244" s="170">
        <f t="shared" si="15"/>
        <v>0</v>
      </c>
      <c r="BG244" s="170">
        <f t="shared" si="16"/>
        <v>0</v>
      </c>
      <c r="BH244" s="170">
        <f t="shared" si="17"/>
        <v>0</v>
      </c>
      <c r="BI244" s="170">
        <f t="shared" si="18"/>
        <v>0</v>
      </c>
      <c r="BJ244" s="18" t="s">
        <v>127</v>
      </c>
      <c r="BK244" s="170">
        <f t="shared" si="19"/>
        <v>0</v>
      </c>
      <c r="BL244" s="18" t="s">
        <v>249</v>
      </c>
      <c r="BM244" s="18" t="s">
        <v>396</v>
      </c>
    </row>
    <row r="245" spans="2:65" s="1" customFormat="1" ht="31.5" customHeight="1" x14ac:dyDescent="0.3">
      <c r="B245" s="159"/>
      <c r="C245" s="160" t="s">
        <v>397</v>
      </c>
      <c r="D245" s="160" t="s">
        <v>121</v>
      </c>
      <c r="E245" s="161" t="s">
        <v>398</v>
      </c>
      <c r="F245" s="162" t="s">
        <v>399</v>
      </c>
      <c r="G245" s="163" t="s">
        <v>242</v>
      </c>
      <c r="H245" s="164">
        <v>30</v>
      </c>
      <c r="I245" s="318"/>
      <c r="J245" s="165">
        <f t="shared" si="10"/>
        <v>0</v>
      </c>
      <c r="K245" s="162" t="s">
        <v>3</v>
      </c>
      <c r="L245" s="35"/>
      <c r="M245" s="166" t="s">
        <v>3</v>
      </c>
      <c r="N245" s="167" t="s">
        <v>44</v>
      </c>
      <c r="O245" s="36"/>
      <c r="P245" s="168">
        <f t="shared" si="11"/>
        <v>0</v>
      </c>
      <c r="Q245" s="168">
        <v>2.9E-4</v>
      </c>
      <c r="R245" s="168">
        <f t="shared" si="12"/>
        <v>8.6999999999999994E-3</v>
      </c>
      <c r="S245" s="168">
        <v>0</v>
      </c>
      <c r="T245" s="169">
        <f t="shared" si="13"/>
        <v>0</v>
      </c>
      <c r="AR245" s="18" t="s">
        <v>249</v>
      </c>
      <c r="AT245" s="18" t="s">
        <v>121</v>
      </c>
      <c r="AU245" s="18" t="s">
        <v>127</v>
      </c>
      <c r="AY245" s="18" t="s">
        <v>119</v>
      </c>
      <c r="BE245" s="170">
        <f t="shared" si="14"/>
        <v>0</v>
      </c>
      <c r="BF245" s="170">
        <f t="shared" si="15"/>
        <v>0</v>
      </c>
      <c r="BG245" s="170">
        <f t="shared" si="16"/>
        <v>0</v>
      </c>
      <c r="BH245" s="170">
        <f t="shared" si="17"/>
        <v>0</v>
      </c>
      <c r="BI245" s="170">
        <f t="shared" si="18"/>
        <v>0</v>
      </c>
      <c r="BJ245" s="18" t="s">
        <v>127</v>
      </c>
      <c r="BK245" s="170">
        <f t="shared" si="19"/>
        <v>0</v>
      </c>
      <c r="BL245" s="18" t="s">
        <v>249</v>
      </c>
      <c r="BM245" s="18" t="s">
        <v>400</v>
      </c>
    </row>
    <row r="246" spans="2:65" s="11" customFormat="1" x14ac:dyDescent="0.3">
      <c r="B246" s="171"/>
      <c r="D246" s="172" t="s">
        <v>129</v>
      </c>
      <c r="E246" s="173" t="s">
        <v>3</v>
      </c>
      <c r="F246" s="174" t="s">
        <v>401</v>
      </c>
      <c r="H246" s="175" t="s">
        <v>3</v>
      </c>
      <c r="I246" s="176"/>
      <c r="L246" s="171"/>
      <c r="M246" s="177"/>
      <c r="N246" s="178"/>
      <c r="O246" s="178"/>
      <c r="P246" s="178"/>
      <c r="Q246" s="178"/>
      <c r="R246" s="178"/>
      <c r="S246" s="178"/>
      <c r="T246" s="179"/>
      <c r="AT246" s="175" t="s">
        <v>129</v>
      </c>
      <c r="AU246" s="175" t="s">
        <v>127</v>
      </c>
      <c r="AV246" s="11" t="s">
        <v>23</v>
      </c>
      <c r="AW246" s="11" t="s">
        <v>36</v>
      </c>
      <c r="AX246" s="11" t="s">
        <v>72</v>
      </c>
      <c r="AY246" s="175" t="s">
        <v>119</v>
      </c>
    </row>
    <row r="247" spans="2:65" s="12" customFormat="1" x14ac:dyDescent="0.3">
      <c r="B247" s="180"/>
      <c r="D247" s="189" t="s">
        <v>129</v>
      </c>
      <c r="E247" s="198" t="s">
        <v>3</v>
      </c>
      <c r="F247" s="199" t="s">
        <v>402</v>
      </c>
      <c r="H247" s="200">
        <v>30</v>
      </c>
      <c r="I247" s="184"/>
      <c r="L247" s="180"/>
      <c r="M247" s="185"/>
      <c r="N247" s="186"/>
      <c r="O247" s="186"/>
      <c r="P247" s="186"/>
      <c r="Q247" s="186"/>
      <c r="R247" s="186"/>
      <c r="S247" s="186"/>
      <c r="T247" s="187"/>
      <c r="AT247" s="181" t="s">
        <v>129</v>
      </c>
      <c r="AU247" s="181" t="s">
        <v>127</v>
      </c>
      <c r="AV247" s="12" t="s">
        <v>127</v>
      </c>
      <c r="AW247" s="12" t="s">
        <v>36</v>
      </c>
      <c r="AX247" s="12" t="s">
        <v>23</v>
      </c>
      <c r="AY247" s="181" t="s">
        <v>119</v>
      </c>
    </row>
    <row r="248" spans="2:65" s="1" customFormat="1" ht="22.5" customHeight="1" x14ac:dyDescent="0.3">
      <c r="B248" s="159"/>
      <c r="C248" s="160" t="s">
        <v>403</v>
      </c>
      <c r="D248" s="160" t="s">
        <v>121</v>
      </c>
      <c r="E248" s="161" t="s">
        <v>404</v>
      </c>
      <c r="F248" s="162" t="s">
        <v>405</v>
      </c>
      <c r="G248" s="163" t="s">
        <v>242</v>
      </c>
      <c r="H248" s="164">
        <v>20</v>
      </c>
      <c r="I248" s="318"/>
      <c r="J248" s="165">
        <f>ROUND(I248*H248,2)</f>
        <v>0</v>
      </c>
      <c r="K248" s="162" t="s">
        <v>125</v>
      </c>
      <c r="L248" s="35"/>
      <c r="M248" s="166" t="s">
        <v>3</v>
      </c>
      <c r="N248" s="167" t="s">
        <v>44</v>
      </c>
      <c r="O248" s="36"/>
      <c r="P248" s="168">
        <f>O248*H248</f>
        <v>0</v>
      </c>
      <c r="Q248" s="168">
        <v>3.8999999999999999E-4</v>
      </c>
      <c r="R248" s="168">
        <f>Q248*H248</f>
        <v>7.7999999999999996E-3</v>
      </c>
      <c r="S248" s="168">
        <v>0</v>
      </c>
      <c r="T248" s="169">
        <f>S248*H248</f>
        <v>0</v>
      </c>
      <c r="AR248" s="18" t="s">
        <v>249</v>
      </c>
      <c r="AT248" s="18" t="s">
        <v>121</v>
      </c>
      <c r="AU248" s="18" t="s">
        <v>127</v>
      </c>
      <c r="AY248" s="18" t="s">
        <v>119</v>
      </c>
      <c r="BE248" s="170">
        <f>IF(N248="základní",J248,0)</f>
        <v>0</v>
      </c>
      <c r="BF248" s="170">
        <f>IF(N248="snížená",J248,0)</f>
        <v>0</v>
      </c>
      <c r="BG248" s="170">
        <f>IF(N248="zákl. přenesená",J248,0)</f>
        <v>0</v>
      </c>
      <c r="BH248" s="170">
        <f>IF(N248="sníž. přenesená",J248,0)</f>
        <v>0</v>
      </c>
      <c r="BI248" s="170">
        <f>IF(N248="nulová",J248,0)</f>
        <v>0</v>
      </c>
      <c r="BJ248" s="18" t="s">
        <v>127</v>
      </c>
      <c r="BK248" s="170">
        <f>ROUND(I248*H248,2)</f>
        <v>0</v>
      </c>
      <c r="BL248" s="18" t="s">
        <v>249</v>
      </c>
      <c r="BM248" s="18" t="s">
        <v>406</v>
      </c>
    </row>
    <row r="249" spans="2:65" s="1" customFormat="1" ht="31.5" customHeight="1" x14ac:dyDescent="0.3">
      <c r="B249" s="159"/>
      <c r="C249" s="160" t="s">
        <v>407</v>
      </c>
      <c r="D249" s="160" t="s">
        <v>121</v>
      </c>
      <c r="E249" s="161" t="s">
        <v>408</v>
      </c>
      <c r="F249" s="162" t="s">
        <v>409</v>
      </c>
      <c r="G249" s="163" t="s">
        <v>314</v>
      </c>
      <c r="H249" s="164">
        <v>7</v>
      </c>
      <c r="I249" s="318"/>
      <c r="J249" s="165">
        <f>ROUND(I249*H249,2)</f>
        <v>0</v>
      </c>
      <c r="K249" s="162" t="s">
        <v>125</v>
      </c>
      <c r="L249" s="35"/>
      <c r="M249" s="166" t="s">
        <v>3</v>
      </c>
      <c r="N249" s="167" t="s">
        <v>44</v>
      </c>
      <c r="O249" s="36"/>
      <c r="P249" s="168">
        <f>O249*H249</f>
        <v>0</v>
      </c>
      <c r="Q249" s="168">
        <v>1.01E-3</v>
      </c>
      <c r="R249" s="168">
        <f>Q249*H249</f>
        <v>7.0699999999999999E-3</v>
      </c>
      <c r="S249" s="168">
        <v>0</v>
      </c>
      <c r="T249" s="169">
        <f>S249*H249</f>
        <v>0</v>
      </c>
      <c r="AR249" s="18" t="s">
        <v>249</v>
      </c>
      <c r="AT249" s="18" t="s">
        <v>121</v>
      </c>
      <c r="AU249" s="18" t="s">
        <v>127</v>
      </c>
      <c r="AY249" s="18" t="s">
        <v>119</v>
      </c>
      <c r="BE249" s="170">
        <f>IF(N249="základní",J249,0)</f>
        <v>0</v>
      </c>
      <c r="BF249" s="170">
        <f>IF(N249="snížená",J249,0)</f>
        <v>0</v>
      </c>
      <c r="BG249" s="170">
        <f>IF(N249="zákl. přenesená",J249,0)</f>
        <v>0</v>
      </c>
      <c r="BH249" s="170">
        <f>IF(N249="sníž. přenesená",J249,0)</f>
        <v>0</v>
      </c>
      <c r="BI249" s="170">
        <f>IF(N249="nulová",J249,0)</f>
        <v>0</v>
      </c>
      <c r="BJ249" s="18" t="s">
        <v>127</v>
      </c>
      <c r="BK249" s="170">
        <f>ROUND(I249*H249,2)</f>
        <v>0</v>
      </c>
      <c r="BL249" s="18" t="s">
        <v>249</v>
      </c>
      <c r="BM249" s="18" t="s">
        <v>410</v>
      </c>
    </row>
    <row r="250" spans="2:65" s="11" customFormat="1" x14ac:dyDescent="0.3">
      <c r="B250" s="171"/>
      <c r="D250" s="172" t="s">
        <v>129</v>
      </c>
      <c r="E250" s="173" t="s">
        <v>3</v>
      </c>
      <c r="F250" s="174" t="s">
        <v>411</v>
      </c>
      <c r="H250" s="175" t="s">
        <v>3</v>
      </c>
      <c r="I250" s="176"/>
      <c r="L250" s="171"/>
      <c r="M250" s="177"/>
      <c r="N250" s="178"/>
      <c r="O250" s="178"/>
      <c r="P250" s="178"/>
      <c r="Q250" s="178"/>
      <c r="R250" s="178"/>
      <c r="S250" s="178"/>
      <c r="T250" s="179"/>
      <c r="AT250" s="175" t="s">
        <v>129</v>
      </c>
      <c r="AU250" s="175" t="s">
        <v>127</v>
      </c>
      <c r="AV250" s="11" t="s">
        <v>23</v>
      </c>
      <c r="AW250" s="11" t="s">
        <v>36</v>
      </c>
      <c r="AX250" s="11" t="s">
        <v>72</v>
      </c>
      <c r="AY250" s="175" t="s">
        <v>119</v>
      </c>
    </row>
    <row r="251" spans="2:65" s="12" customFormat="1" x14ac:dyDescent="0.3">
      <c r="B251" s="180"/>
      <c r="D251" s="189" t="s">
        <v>129</v>
      </c>
      <c r="E251" s="198" t="s">
        <v>3</v>
      </c>
      <c r="F251" s="199" t="s">
        <v>412</v>
      </c>
      <c r="H251" s="200">
        <v>7</v>
      </c>
      <c r="I251" s="184"/>
      <c r="L251" s="180"/>
      <c r="M251" s="185"/>
      <c r="N251" s="186"/>
      <c r="O251" s="186"/>
      <c r="P251" s="186"/>
      <c r="Q251" s="186"/>
      <c r="R251" s="186"/>
      <c r="S251" s="186"/>
      <c r="T251" s="187"/>
      <c r="AT251" s="181" t="s">
        <v>129</v>
      </c>
      <c r="AU251" s="181" t="s">
        <v>127</v>
      </c>
      <c r="AV251" s="12" t="s">
        <v>127</v>
      </c>
      <c r="AW251" s="12" t="s">
        <v>36</v>
      </c>
      <c r="AX251" s="12" t="s">
        <v>23</v>
      </c>
      <c r="AY251" s="181" t="s">
        <v>119</v>
      </c>
    </row>
    <row r="252" spans="2:65" s="1" customFormat="1" ht="22.5" customHeight="1" x14ac:dyDescent="0.3">
      <c r="B252" s="159"/>
      <c r="C252" s="160" t="s">
        <v>413</v>
      </c>
      <c r="D252" s="160" t="s">
        <v>121</v>
      </c>
      <c r="E252" s="161" t="s">
        <v>414</v>
      </c>
      <c r="F252" s="162" t="s">
        <v>415</v>
      </c>
      <c r="G252" s="163" t="s">
        <v>314</v>
      </c>
      <c r="H252" s="164">
        <v>6</v>
      </c>
      <c r="I252" s="318"/>
      <c r="J252" s="165">
        <f>ROUND(I252*H252,2)</f>
        <v>0</v>
      </c>
      <c r="K252" s="162" t="s">
        <v>3</v>
      </c>
      <c r="L252" s="35"/>
      <c r="M252" s="166" t="s">
        <v>3</v>
      </c>
      <c r="N252" s="167" t="s">
        <v>44</v>
      </c>
      <c r="O252" s="36"/>
      <c r="P252" s="168">
        <f>O252*H252</f>
        <v>0</v>
      </c>
      <c r="Q252" s="168">
        <v>3.4000000000000002E-4</v>
      </c>
      <c r="R252" s="168">
        <f>Q252*H252</f>
        <v>2.0400000000000001E-3</v>
      </c>
      <c r="S252" s="168">
        <v>0</v>
      </c>
      <c r="T252" s="169">
        <f>S252*H252</f>
        <v>0</v>
      </c>
      <c r="AR252" s="18" t="s">
        <v>249</v>
      </c>
      <c r="AT252" s="18" t="s">
        <v>121</v>
      </c>
      <c r="AU252" s="18" t="s">
        <v>127</v>
      </c>
      <c r="AY252" s="18" t="s">
        <v>119</v>
      </c>
      <c r="BE252" s="170">
        <f>IF(N252="základní",J252,0)</f>
        <v>0</v>
      </c>
      <c r="BF252" s="170">
        <f>IF(N252="snížená",J252,0)</f>
        <v>0</v>
      </c>
      <c r="BG252" s="170">
        <f>IF(N252="zákl. přenesená",J252,0)</f>
        <v>0</v>
      </c>
      <c r="BH252" s="170">
        <f>IF(N252="sníž. přenesená",J252,0)</f>
        <v>0</v>
      </c>
      <c r="BI252" s="170">
        <f>IF(N252="nulová",J252,0)</f>
        <v>0</v>
      </c>
      <c r="BJ252" s="18" t="s">
        <v>127</v>
      </c>
      <c r="BK252" s="170">
        <f>ROUND(I252*H252,2)</f>
        <v>0</v>
      </c>
      <c r="BL252" s="18" t="s">
        <v>249</v>
      </c>
      <c r="BM252" s="18" t="s">
        <v>416</v>
      </c>
    </row>
    <row r="253" spans="2:65" s="11" customFormat="1" x14ac:dyDescent="0.3">
      <c r="B253" s="171"/>
      <c r="D253" s="172" t="s">
        <v>129</v>
      </c>
      <c r="E253" s="173" t="s">
        <v>3</v>
      </c>
      <c r="F253" s="174" t="s">
        <v>417</v>
      </c>
      <c r="H253" s="175" t="s">
        <v>3</v>
      </c>
      <c r="I253" s="176"/>
      <c r="L253" s="171"/>
      <c r="M253" s="177"/>
      <c r="N253" s="178"/>
      <c r="O253" s="178"/>
      <c r="P253" s="178"/>
      <c r="Q253" s="178"/>
      <c r="R253" s="178"/>
      <c r="S253" s="178"/>
      <c r="T253" s="179"/>
      <c r="AT253" s="175" t="s">
        <v>129</v>
      </c>
      <c r="AU253" s="175" t="s">
        <v>127</v>
      </c>
      <c r="AV253" s="11" t="s">
        <v>23</v>
      </c>
      <c r="AW253" s="11" t="s">
        <v>36</v>
      </c>
      <c r="AX253" s="11" t="s">
        <v>72</v>
      </c>
      <c r="AY253" s="175" t="s">
        <v>119</v>
      </c>
    </row>
    <row r="254" spans="2:65" s="12" customFormat="1" x14ac:dyDescent="0.3">
      <c r="B254" s="180"/>
      <c r="D254" s="189" t="s">
        <v>129</v>
      </c>
      <c r="E254" s="198" t="s">
        <v>3</v>
      </c>
      <c r="F254" s="199" t="s">
        <v>418</v>
      </c>
      <c r="H254" s="200">
        <v>6</v>
      </c>
      <c r="I254" s="184"/>
      <c r="L254" s="180"/>
      <c r="M254" s="185"/>
      <c r="N254" s="186"/>
      <c r="O254" s="186"/>
      <c r="P254" s="186"/>
      <c r="Q254" s="186"/>
      <c r="R254" s="186"/>
      <c r="S254" s="186"/>
      <c r="T254" s="187"/>
      <c r="AT254" s="181" t="s">
        <v>129</v>
      </c>
      <c r="AU254" s="181" t="s">
        <v>127</v>
      </c>
      <c r="AV254" s="12" t="s">
        <v>127</v>
      </c>
      <c r="AW254" s="12" t="s">
        <v>36</v>
      </c>
      <c r="AX254" s="12" t="s">
        <v>23</v>
      </c>
      <c r="AY254" s="181" t="s">
        <v>119</v>
      </c>
    </row>
    <row r="255" spans="2:65" s="1" customFormat="1" ht="22.5" customHeight="1" x14ac:dyDescent="0.3">
      <c r="B255" s="159"/>
      <c r="C255" s="160" t="s">
        <v>419</v>
      </c>
      <c r="D255" s="160" t="s">
        <v>121</v>
      </c>
      <c r="E255" s="161" t="s">
        <v>420</v>
      </c>
      <c r="F255" s="162" t="s">
        <v>421</v>
      </c>
      <c r="G255" s="163" t="s">
        <v>314</v>
      </c>
      <c r="H255" s="164">
        <v>6</v>
      </c>
      <c r="I255" s="318"/>
      <c r="J255" s="165">
        <f>ROUND(I255*H255,2)</f>
        <v>0</v>
      </c>
      <c r="K255" s="162" t="s">
        <v>3</v>
      </c>
      <c r="L255" s="35"/>
      <c r="M255" s="166" t="s">
        <v>3</v>
      </c>
      <c r="N255" s="167" t="s">
        <v>44</v>
      </c>
      <c r="O255" s="36"/>
      <c r="P255" s="168">
        <f>O255*H255</f>
        <v>0</v>
      </c>
      <c r="Q255" s="168">
        <v>2.7E-4</v>
      </c>
      <c r="R255" s="168">
        <f>Q255*H255</f>
        <v>1.6199999999999999E-3</v>
      </c>
      <c r="S255" s="168">
        <v>0</v>
      </c>
      <c r="T255" s="169">
        <f>S255*H255</f>
        <v>0</v>
      </c>
      <c r="AR255" s="18" t="s">
        <v>249</v>
      </c>
      <c r="AT255" s="18" t="s">
        <v>121</v>
      </c>
      <c r="AU255" s="18" t="s">
        <v>127</v>
      </c>
      <c r="AY255" s="18" t="s">
        <v>119</v>
      </c>
      <c r="BE255" s="170">
        <f>IF(N255="základní",J255,0)</f>
        <v>0</v>
      </c>
      <c r="BF255" s="170">
        <f>IF(N255="snížená",J255,0)</f>
        <v>0</v>
      </c>
      <c r="BG255" s="170">
        <f>IF(N255="zákl. přenesená",J255,0)</f>
        <v>0</v>
      </c>
      <c r="BH255" s="170">
        <f>IF(N255="sníž. přenesená",J255,0)</f>
        <v>0</v>
      </c>
      <c r="BI255" s="170">
        <f>IF(N255="nulová",J255,0)</f>
        <v>0</v>
      </c>
      <c r="BJ255" s="18" t="s">
        <v>127</v>
      </c>
      <c r="BK255" s="170">
        <f>ROUND(I255*H255,2)</f>
        <v>0</v>
      </c>
      <c r="BL255" s="18" t="s">
        <v>249</v>
      </c>
      <c r="BM255" s="18" t="s">
        <v>422</v>
      </c>
    </row>
    <row r="256" spans="2:65" s="1" customFormat="1" ht="22.5" customHeight="1" x14ac:dyDescent="0.3">
      <c r="B256" s="159"/>
      <c r="C256" s="160" t="s">
        <v>423</v>
      </c>
      <c r="D256" s="160" t="s">
        <v>121</v>
      </c>
      <c r="E256" s="161" t="s">
        <v>424</v>
      </c>
      <c r="F256" s="162" t="s">
        <v>425</v>
      </c>
      <c r="G256" s="163" t="s">
        <v>314</v>
      </c>
      <c r="H256" s="164">
        <v>2</v>
      </c>
      <c r="I256" s="318"/>
      <c r="J256" s="165">
        <f>ROUND(I256*H256,2)</f>
        <v>0</v>
      </c>
      <c r="K256" s="162" t="s">
        <v>3</v>
      </c>
      <c r="L256" s="35"/>
      <c r="M256" s="166" t="s">
        <v>3</v>
      </c>
      <c r="N256" s="167" t="s">
        <v>44</v>
      </c>
      <c r="O256" s="36"/>
      <c r="P256" s="168">
        <f>O256*H256</f>
        <v>0</v>
      </c>
      <c r="Q256" s="168">
        <v>5.0000000000000001E-4</v>
      </c>
      <c r="R256" s="168">
        <f>Q256*H256</f>
        <v>1E-3</v>
      </c>
      <c r="S256" s="168">
        <v>0</v>
      </c>
      <c r="T256" s="169">
        <f>S256*H256</f>
        <v>0</v>
      </c>
      <c r="AR256" s="18" t="s">
        <v>249</v>
      </c>
      <c r="AT256" s="18" t="s">
        <v>121</v>
      </c>
      <c r="AU256" s="18" t="s">
        <v>127</v>
      </c>
      <c r="AY256" s="18" t="s">
        <v>119</v>
      </c>
      <c r="BE256" s="170">
        <f>IF(N256="základní",J256,0)</f>
        <v>0</v>
      </c>
      <c r="BF256" s="170">
        <f>IF(N256="snížená",J256,0)</f>
        <v>0</v>
      </c>
      <c r="BG256" s="170">
        <f>IF(N256="zákl. přenesená",J256,0)</f>
        <v>0</v>
      </c>
      <c r="BH256" s="170">
        <f>IF(N256="sníž. přenesená",J256,0)</f>
        <v>0</v>
      </c>
      <c r="BI256" s="170">
        <f>IF(N256="nulová",J256,0)</f>
        <v>0</v>
      </c>
      <c r="BJ256" s="18" t="s">
        <v>127</v>
      </c>
      <c r="BK256" s="170">
        <f>ROUND(I256*H256,2)</f>
        <v>0</v>
      </c>
      <c r="BL256" s="18" t="s">
        <v>249</v>
      </c>
      <c r="BM256" s="18" t="s">
        <v>426</v>
      </c>
    </row>
    <row r="257" spans="2:65" s="1" customFormat="1" ht="22.5" customHeight="1" x14ac:dyDescent="0.3">
      <c r="B257" s="159"/>
      <c r="C257" s="160" t="s">
        <v>427</v>
      </c>
      <c r="D257" s="160" t="s">
        <v>121</v>
      </c>
      <c r="E257" s="161" t="s">
        <v>428</v>
      </c>
      <c r="F257" s="162" t="s">
        <v>429</v>
      </c>
      <c r="G257" s="163" t="s">
        <v>314</v>
      </c>
      <c r="H257" s="164">
        <v>2</v>
      </c>
      <c r="I257" s="318"/>
      <c r="J257" s="165">
        <f>ROUND(I257*H257,2)</f>
        <v>0</v>
      </c>
      <c r="K257" s="162" t="s">
        <v>125</v>
      </c>
      <c r="L257" s="35"/>
      <c r="M257" s="166" t="s">
        <v>3</v>
      </c>
      <c r="N257" s="167" t="s">
        <v>44</v>
      </c>
      <c r="O257" s="36"/>
      <c r="P257" s="168">
        <f>O257*H257</f>
        <v>0</v>
      </c>
      <c r="Q257" s="168">
        <v>2.9E-4</v>
      </c>
      <c r="R257" s="168">
        <f>Q257*H257</f>
        <v>5.8E-4</v>
      </c>
      <c r="S257" s="168">
        <v>0</v>
      </c>
      <c r="T257" s="169">
        <f>S257*H257</f>
        <v>0</v>
      </c>
      <c r="AR257" s="18" t="s">
        <v>249</v>
      </c>
      <c r="AT257" s="18" t="s">
        <v>121</v>
      </c>
      <c r="AU257" s="18" t="s">
        <v>127</v>
      </c>
      <c r="AY257" s="18" t="s">
        <v>119</v>
      </c>
      <c r="BE257" s="170">
        <f>IF(N257="základní",J257,0)</f>
        <v>0</v>
      </c>
      <c r="BF257" s="170">
        <f>IF(N257="snížená",J257,0)</f>
        <v>0</v>
      </c>
      <c r="BG257" s="170">
        <f>IF(N257="zákl. přenesená",J257,0)</f>
        <v>0</v>
      </c>
      <c r="BH257" s="170">
        <f>IF(N257="sníž. přenesená",J257,0)</f>
        <v>0</v>
      </c>
      <c r="BI257" s="170">
        <f>IF(N257="nulová",J257,0)</f>
        <v>0</v>
      </c>
      <c r="BJ257" s="18" t="s">
        <v>127</v>
      </c>
      <c r="BK257" s="170">
        <f>ROUND(I257*H257,2)</f>
        <v>0</v>
      </c>
      <c r="BL257" s="18" t="s">
        <v>249</v>
      </c>
      <c r="BM257" s="18" t="s">
        <v>430</v>
      </c>
    </row>
    <row r="258" spans="2:65" s="1" customFormat="1" ht="22.5" customHeight="1" x14ac:dyDescent="0.3">
      <c r="B258" s="159"/>
      <c r="C258" s="160" t="s">
        <v>431</v>
      </c>
      <c r="D258" s="160" t="s">
        <v>121</v>
      </c>
      <c r="E258" s="161" t="s">
        <v>432</v>
      </c>
      <c r="F258" s="162" t="s">
        <v>433</v>
      </c>
      <c r="G258" s="163" t="s">
        <v>242</v>
      </c>
      <c r="H258" s="164">
        <v>165</v>
      </c>
      <c r="I258" s="318"/>
      <c r="J258" s="165">
        <f>ROUND(I258*H258,2)</f>
        <v>0</v>
      </c>
      <c r="K258" s="162" t="s">
        <v>125</v>
      </c>
      <c r="L258" s="35"/>
      <c r="M258" s="166" t="s">
        <v>3</v>
      </c>
      <c r="N258" s="167" t="s">
        <v>44</v>
      </c>
      <c r="O258" s="36"/>
      <c r="P258" s="168">
        <f>O258*H258</f>
        <v>0</v>
      </c>
      <c r="Q258" s="168">
        <v>0</v>
      </c>
      <c r="R258" s="168">
        <f>Q258*H258</f>
        <v>0</v>
      </c>
      <c r="S258" s="168">
        <v>0</v>
      </c>
      <c r="T258" s="169">
        <f>S258*H258</f>
        <v>0</v>
      </c>
      <c r="AR258" s="18" t="s">
        <v>249</v>
      </c>
      <c r="AT258" s="18" t="s">
        <v>121</v>
      </c>
      <c r="AU258" s="18" t="s">
        <v>127</v>
      </c>
      <c r="AY258" s="18" t="s">
        <v>119</v>
      </c>
      <c r="BE258" s="170">
        <f>IF(N258="základní",J258,0)</f>
        <v>0</v>
      </c>
      <c r="BF258" s="170">
        <f>IF(N258="snížená",J258,0)</f>
        <v>0</v>
      </c>
      <c r="BG258" s="170">
        <f>IF(N258="zákl. přenesená",J258,0)</f>
        <v>0</v>
      </c>
      <c r="BH258" s="170">
        <f>IF(N258="sníž. přenesená",J258,0)</f>
        <v>0</v>
      </c>
      <c r="BI258" s="170">
        <f>IF(N258="nulová",J258,0)</f>
        <v>0</v>
      </c>
      <c r="BJ258" s="18" t="s">
        <v>127</v>
      </c>
      <c r="BK258" s="170">
        <f>ROUND(I258*H258,2)</f>
        <v>0</v>
      </c>
      <c r="BL258" s="18" t="s">
        <v>249</v>
      </c>
      <c r="BM258" s="18" t="s">
        <v>434</v>
      </c>
    </row>
    <row r="259" spans="2:65" s="12" customFormat="1" x14ac:dyDescent="0.3">
      <c r="B259" s="180"/>
      <c r="D259" s="189" t="s">
        <v>129</v>
      </c>
      <c r="E259" s="198" t="s">
        <v>3</v>
      </c>
      <c r="F259" s="199" t="s">
        <v>435</v>
      </c>
      <c r="H259" s="200">
        <v>165</v>
      </c>
      <c r="I259" s="184"/>
      <c r="L259" s="180"/>
      <c r="M259" s="185"/>
      <c r="N259" s="186"/>
      <c r="O259" s="186"/>
      <c r="P259" s="186"/>
      <c r="Q259" s="186"/>
      <c r="R259" s="186"/>
      <c r="S259" s="186"/>
      <c r="T259" s="187"/>
      <c r="AT259" s="181" t="s">
        <v>129</v>
      </c>
      <c r="AU259" s="181" t="s">
        <v>127</v>
      </c>
      <c r="AV259" s="12" t="s">
        <v>127</v>
      </c>
      <c r="AW259" s="12" t="s">
        <v>36</v>
      </c>
      <c r="AX259" s="12" t="s">
        <v>23</v>
      </c>
      <c r="AY259" s="181" t="s">
        <v>119</v>
      </c>
    </row>
    <row r="260" spans="2:65" s="1" customFormat="1" ht="22.5" customHeight="1" x14ac:dyDescent="0.3">
      <c r="B260" s="159"/>
      <c r="C260" s="160" t="s">
        <v>436</v>
      </c>
      <c r="D260" s="160" t="s">
        <v>121</v>
      </c>
      <c r="E260" s="161" t="s">
        <v>437</v>
      </c>
      <c r="F260" s="162" t="s">
        <v>438</v>
      </c>
      <c r="G260" s="163" t="s">
        <v>170</v>
      </c>
      <c r="H260" s="164">
        <v>0.17799999999999999</v>
      </c>
      <c r="I260" s="318"/>
      <c r="J260" s="165">
        <f>ROUND(I260*H260,2)</f>
        <v>0</v>
      </c>
      <c r="K260" s="162" t="s">
        <v>125</v>
      </c>
      <c r="L260" s="35"/>
      <c r="M260" s="166" t="s">
        <v>3</v>
      </c>
      <c r="N260" s="167" t="s">
        <v>44</v>
      </c>
      <c r="O260" s="36"/>
      <c r="P260" s="168">
        <f>O260*H260</f>
        <v>0</v>
      </c>
      <c r="Q260" s="168">
        <v>0</v>
      </c>
      <c r="R260" s="168">
        <f>Q260*H260</f>
        <v>0</v>
      </c>
      <c r="S260" s="168">
        <v>0</v>
      </c>
      <c r="T260" s="169">
        <f>S260*H260</f>
        <v>0</v>
      </c>
      <c r="AR260" s="18" t="s">
        <v>249</v>
      </c>
      <c r="AT260" s="18" t="s">
        <v>121</v>
      </c>
      <c r="AU260" s="18" t="s">
        <v>127</v>
      </c>
      <c r="AY260" s="18" t="s">
        <v>119</v>
      </c>
      <c r="BE260" s="170">
        <f>IF(N260="základní",J260,0)</f>
        <v>0</v>
      </c>
      <c r="BF260" s="170">
        <f>IF(N260="snížená",J260,0)</f>
        <v>0</v>
      </c>
      <c r="BG260" s="170">
        <f>IF(N260="zákl. přenesená",J260,0)</f>
        <v>0</v>
      </c>
      <c r="BH260" s="170">
        <f>IF(N260="sníž. přenesená",J260,0)</f>
        <v>0</v>
      </c>
      <c r="BI260" s="170">
        <f>IF(N260="nulová",J260,0)</f>
        <v>0</v>
      </c>
      <c r="BJ260" s="18" t="s">
        <v>127</v>
      </c>
      <c r="BK260" s="170">
        <f>ROUND(I260*H260,2)</f>
        <v>0</v>
      </c>
      <c r="BL260" s="18" t="s">
        <v>249</v>
      </c>
      <c r="BM260" s="18" t="s">
        <v>439</v>
      </c>
    </row>
    <row r="261" spans="2:65" s="10" customFormat="1" ht="29.85" customHeight="1" x14ac:dyDescent="0.3">
      <c r="B261" s="145"/>
      <c r="D261" s="156" t="s">
        <v>71</v>
      </c>
      <c r="E261" s="157" t="s">
        <v>440</v>
      </c>
      <c r="F261" s="157" t="s">
        <v>441</v>
      </c>
      <c r="I261" s="148"/>
      <c r="J261" s="158">
        <f>BK261</f>
        <v>0</v>
      </c>
      <c r="L261" s="145"/>
      <c r="M261" s="150"/>
      <c r="N261" s="151"/>
      <c r="O261" s="151"/>
      <c r="P261" s="152">
        <f>SUM(P262:P300)</f>
        <v>0</v>
      </c>
      <c r="Q261" s="151"/>
      <c r="R261" s="152">
        <f>SUM(R262:R300)</f>
        <v>0.5272</v>
      </c>
      <c r="S261" s="151"/>
      <c r="T261" s="153">
        <f>SUM(T262:T300)</f>
        <v>0</v>
      </c>
      <c r="AR261" s="146" t="s">
        <v>127</v>
      </c>
      <c r="AT261" s="154" t="s">
        <v>71</v>
      </c>
      <c r="AU261" s="154" t="s">
        <v>23</v>
      </c>
      <c r="AY261" s="146" t="s">
        <v>119</v>
      </c>
      <c r="BK261" s="155">
        <f>SUM(BK262:BK300)</f>
        <v>0</v>
      </c>
    </row>
    <row r="262" spans="2:65" s="1" customFormat="1" ht="31.5" customHeight="1" x14ac:dyDescent="0.3">
      <c r="B262" s="159"/>
      <c r="C262" s="160" t="s">
        <v>442</v>
      </c>
      <c r="D262" s="160" t="s">
        <v>121</v>
      </c>
      <c r="E262" s="161" t="s">
        <v>443</v>
      </c>
      <c r="F262" s="162" t="s">
        <v>444</v>
      </c>
      <c r="G262" s="163" t="s">
        <v>242</v>
      </c>
      <c r="H262" s="164">
        <v>45</v>
      </c>
      <c r="I262" s="318"/>
      <c r="J262" s="165">
        <f>ROUND(I262*H262,2)</f>
        <v>0</v>
      </c>
      <c r="K262" s="162" t="s">
        <v>125</v>
      </c>
      <c r="L262" s="35"/>
      <c r="M262" s="166" t="s">
        <v>3</v>
      </c>
      <c r="N262" s="167" t="s">
        <v>44</v>
      </c>
      <c r="O262" s="36"/>
      <c r="P262" s="168">
        <f>O262*H262</f>
        <v>0</v>
      </c>
      <c r="Q262" s="168">
        <v>6.6E-4</v>
      </c>
      <c r="R262" s="168">
        <f>Q262*H262</f>
        <v>2.9700000000000001E-2</v>
      </c>
      <c r="S262" s="168">
        <v>0</v>
      </c>
      <c r="T262" s="169">
        <f>S262*H262</f>
        <v>0</v>
      </c>
      <c r="AR262" s="18" t="s">
        <v>249</v>
      </c>
      <c r="AT262" s="18" t="s">
        <v>121</v>
      </c>
      <c r="AU262" s="18" t="s">
        <v>127</v>
      </c>
      <c r="AY262" s="18" t="s">
        <v>119</v>
      </c>
      <c r="BE262" s="170">
        <f>IF(N262="základní",J262,0)</f>
        <v>0</v>
      </c>
      <c r="BF262" s="170">
        <f>IF(N262="snížená",J262,0)</f>
        <v>0</v>
      </c>
      <c r="BG262" s="170">
        <f>IF(N262="zákl. přenesená",J262,0)</f>
        <v>0</v>
      </c>
      <c r="BH262" s="170">
        <f>IF(N262="sníž. přenesená",J262,0)</f>
        <v>0</v>
      </c>
      <c r="BI262" s="170">
        <f>IF(N262="nulová",J262,0)</f>
        <v>0</v>
      </c>
      <c r="BJ262" s="18" t="s">
        <v>127</v>
      </c>
      <c r="BK262" s="170">
        <f>ROUND(I262*H262,2)</f>
        <v>0</v>
      </c>
      <c r="BL262" s="18" t="s">
        <v>249</v>
      </c>
      <c r="BM262" s="18" t="s">
        <v>445</v>
      </c>
    </row>
    <row r="263" spans="2:65" s="11" customFormat="1" x14ac:dyDescent="0.3">
      <c r="B263" s="171"/>
      <c r="D263" s="172" t="s">
        <v>129</v>
      </c>
      <c r="E263" s="173" t="s">
        <v>3</v>
      </c>
      <c r="F263" s="174" t="s">
        <v>446</v>
      </c>
      <c r="H263" s="175" t="s">
        <v>3</v>
      </c>
      <c r="I263" s="176"/>
      <c r="L263" s="171"/>
      <c r="M263" s="177"/>
      <c r="N263" s="178"/>
      <c r="O263" s="178"/>
      <c r="P263" s="178"/>
      <c r="Q263" s="178"/>
      <c r="R263" s="178"/>
      <c r="S263" s="178"/>
      <c r="T263" s="179"/>
      <c r="AT263" s="175" t="s">
        <v>129</v>
      </c>
      <c r="AU263" s="175" t="s">
        <v>127</v>
      </c>
      <c r="AV263" s="11" t="s">
        <v>23</v>
      </c>
      <c r="AW263" s="11" t="s">
        <v>36</v>
      </c>
      <c r="AX263" s="11" t="s">
        <v>72</v>
      </c>
      <c r="AY263" s="175" t="s">
        <v>119</v>
      </c>
    </row>
    <row r="264" spans="2:65" s="12" customFormat="1" x14ac:dyDescent="0.3">
      <c r="B264" s="180"/>
      <c r="D264" s="189" t="s">
        <v>129</v>
      </c>
      <c r="E264" s="198" t="s">
        <v>3</v>
      </c>
      <c r="F264" s="199" t="s">
        <v>447</v>
      </c>
      <c r="H264" s="200">
        <v>45</v>
      </c>
      <c r="I264" s="184"/>
      <c r="L264" s="180"/>
      <c r="M264" s="185"/>
      <c r="N264" s="186"/>
      <c r="O264" s="186"/>
      <c r="P264" s="186"/>
      <c r="Q264" s="186"/>
      <c r="R264" s="186"/>
      <c r="S264" s="186"/>
      <c r="T264" s="187"/>
      <c r="AT264" s="181" t="s">
        <v>129</v>
      </c>
      <c r="AU264" s="181" t="s">
        <v>127</v>
      </c>
      <c r="AV264" s="12" t="s">
        <v>127</v>
      </c>
      <c r="AW264" s="12" t="s">
        <v>36</v>
      </c>
      <c r="AX264" s="12" t="s">
        <v>23</v>
      </c>
      <c r="AY264" s="181" t="s">
        <v>119</v>
      </c>
    </row>
    <row r="265" spans="2:65" s="1" customFormat="1" ht="31.5" customHeight="1" x14ac:dyDescent="0.3">
      <c r="B265" s="159"/>
      <c r="C265" s="160" t="s">
        <v>448</v>
      </c>
      <c r="D265" s="160" t="s">
        <v>121</v>
      </c>
      <c r="E265" s="161" t="s">
        <v>449</v>
      </c>
      <c r="F265" s="162" t="s">
        <v>450</v>
      </c>
      <c r="G265" s="163" t="s">
        <v>242</v>
      </c>
      <c r="H265" s="164">
        <v>100</v>
      </c>
      <c r="I265" s="318"/>
      <c r="J265" s="165">
        <f>ROUND(I265*H265,2)</f>
        <v>0</v>
      </c>
      <c r="K265" s="162" t="s">
        <v>125</v>
      </c>
      <c r="L265" s="35"/>
      <c r="M265" s="166" t="s">
        <v>3</v>
      </c>
      <c r="N265" s="167" t="s">
        <v>44</v>
      </c>
      <c r="O265" s="36"/>
      <c r="P265" s="168">
        <f>O265*H265</f>
        <v>0</v>
      </c>
      <c r="Q265" s="168">
        <v>9.1E-4</v>
      </c>
      <c r="R265" s="168">
        <f>Q265*H265</f>
        <v>9.0999999999999998E-2</v>
      </c>
      <c r="S265" s="168">
        <v>0</v>
      </c>
      <c r="T265" s="169">
        <f>S265*H265</f>
        <v>0</v>
      </c>
      <c r="AR265" s="18" t="s">
        <v>249</v>
      </c>
      <c r="AT265" s="18" t="s">
        <v>121</v>
      </c>
      <c r="AU265" s="18" t="s">
        <v>127</v>
      </c>
      <c r="AY265" s="18" t="s">
        <v>119</v>
      </c>
      <c r="BE265" s="170">
        <f>IF(N265="základní",J265,0)</f>
        <v>0</v>
      </c>
      <c r="BF265" s="170">
        <f>IF(N265="snížená",J265,0)</f>
        <v>0</v>
      </c>
      <c r="BG265" s="170">
        <f>IF(N265="zákl. přenesená",J265,0)</f>
        <v>0</v>
      </c>
      <c r="BH265" s="170">
        <f>IF(N265="sníž. přenesená",J265,0)</f>
        <v>0</v>
      </c>
      <c r="BI265" s="170">
        <f>IF(N265="nulová",J265,0)</f>
        <v>0</v>
      </c>
      <c r="BJ265" s="18" t="s">
        <v>127</v>
      </c>
      <c r="BK265" s="170">
        <f>ROUND(I265*H265,2)</f>
        <v>0</v>
      </c>
      <c r="BL265" s="18" t="s">
        <v>249</v>
      </c>
      <c r="BM265" s="18" t="s">
        <v>451</v>
      </c>
    </row>
    <row r="266" spans="2:65" s="11" customFormat="1" x14ac:dyDescent="0.3">
      <c r="B266" s="171"/>
      <c r="D266" s="172" t="s">
        <v>129</v>
      </c>
      <c r="E266" s="173" t="s">
        <v>3</v>
      </c>
      <c r="F266" s="174" t="s">
        <v>452</v>
      </c>
      <c r="H266" s="175" t="s">
        <v>3</v>
      </c>
      <c r="I266" s="176"/>
      <c r="L266" s="171"/>
      <c r="M266" s="177"/>
      <c r="N266" s="178"/>
      <c r="O266" s="178"/>
      <c r="P266" s="178"/>
      <c r="Q266" s="178"/>
      <c r="R266" s="178"/>
      <c r="S266" s="178"/>
      <c r="T266" s="179"/>
      <c r="AT266" s="175" t="s">
        <v>129</v>
      </c>
      <c r="AU266" s="175" t="s">
        <v>127</v>
      </c>
      <c r="AV266" s="11" t="s">
        <v>23</v>
      </c>
      <c r="AW266" s="11" t="s">
        <v>36</v>
      </c>
      <c r="AX266" s="11" t="s">
        <v>72</v>
      </c>
      <c r="AY266" s="175" t="s">
        <v>119</v>
      </c>
    </row>
    <row r="267" spans="2:65" s="12" customFormat="1" x14ac:dyDescent="0.3">
      <c r="B267" s="180"/>
      <c r="D267" s="189" t="s">
        <v>129</v>
      </c>
      <c r="E267" s="198" t="s">
        <v>3</v>
      </c>
      <c r="F267" s="199" t="s">
        <v>453</v>
      </c>
      <c r="H267" s="200">
        <v>100</v>
      </c>
      <c r="I267" s="184"/>
      <c r="L267" s="180"/>
      <c r="M267" s="185"/>
      <c r="N267" s="186"/>
      <c r="O267" s="186"/>
      <c r="P267" s="186"/>
      <c r="Q267" s="186"/>
      <c r="R267" s="186"/>
      <c r="S267" s="186"/>
      <c r="T267" s="187"/>
      <c r="AT267" s="181" t="s">
        <v>129</v>
      </c>
      <c r="AU267" s="181" t="s">
        <v>127</v>
      </c>
      <c r="AV267" s="12" t="s">
        <v>127</v>
      </c>
      <c r="AW267" s="12" t="s">
        <v>36</v>
      </c>
      <c r="AX267" s="12" t="s">
        <v>23</v>
      </c>
      <c r="AY267" s="181" t="s">
        <v>119</v>
      </c>
    </row>
    <row r="268" spans="2:65" s="1" customFormat="1" ht="31.5" customHeight="1" x14ac:dyDescent="0.3">
      <c r="B268" s="159"/>
      <c r="C268" s="160" t="s">
        <v>454</v>
      </c>
      <c r="D268" s="160" t="s">
        <v>121</v>
      </c>
      <c r="E268" s="161" t="s">
        <v>455</v>
      </c>
      <c r="F268" s="162" t="s">
        <v>862</v>
      </c>
      <c r="G268" s="163" t="s">
        <v>242</v>
      </c>
      <c r="H268" s="164">
        <v>75</v>
      </c>
      <c r="I268" s="318"/>
      <c r="J268" s="165">
        <f>ROUND(I268*H268,2)</f>
        <v>0</v>
      </c>
      <c r="K268" s="162" t="s">
        <v>3</v>
      </c>
      <c r="L268" s="35"/>
      <c r="M268" s="166" t="s">
        <v>3</v>
      </c>
      <c r="N268" s="167" t="s">
        <v>44</v>
      </c>
      <c r="O268" s="36"/>
      <c r="P268" s="168">
        <f>O268*H268</f>
        <v>0</v>
      </c>
      <c r="Q268" s="168">
        <v>1E-3</v>
      </c>
      <c r="R268" s="168">
        <f>Q268*H268</f>
        <v>7.4999999999999997E-2</v>
      </c>
      <c r="S268" s="168">
        <v>0</v>
      </c>
      <c r="T268" s="169">
        <f>S268*H268</f>
        <v>0</v>
      </c>
      <c r="AR268" s="18" t="s">
        <v>249</v>
      </c>
      <c r="AT268" s="18" t="s">
        <v>121</v>
      </c>
      <c r="AU268" s="18" t="s">
        <v>127</v>
      </c>
      <c r="AY268" s="18" t="s">
        <v>119</v>
      </c>
      <c r="BE268" s="170">
        <f>IF(N268="základní",J268,0)</f>
        <v>0</v>
      </c>
      <c r="BF268" s="170">
        <f>IF(N268="snížená",J268,0)</f>
        <v>0</v>
      </c>
      <c r="BG268" s="170">
        <f>IF(N268="zákl. přenesená",J268,0)</f>
        <v>0</v>
      </c>
      <c r="BH268" s="170">
        <f>IF(N268="sníž. přenesená",J268,0)</f>
        <v>0</v>
      </c>
      <c r="BI268" s="170">
        <f>IF(N268="nulová",J268,0)</f>
        <v>0</v>
      </c>
      <c r="BJ268" s="18" t="s">
        <v>127</v>
      </c>
      <c r="BK268" s="170">
        <f>ROUND(I268*H268,2)</f>
        <v>0</v>
      </c>
      <c r="BL268" s="18" t="s">
        <v>249</v>
      </c>
      <c r="BM268" s="18" t="s">
        <v>456</v>
      </c>
    </row>
    <row r="269" spans="2:65" s="1" customFormat="1" ht="31.5" customHeight="1" x14ac:dyDescent="0.3">
      <c r="B269" s="159"/>
      <c r="C269" s="160" t="s">
        <v>457</v>
      </c>
      <c r="D269" s="160" t="s">
        <v>121</v>
      </c>
      <c r="E269" s="161" t="s">
        <v>458</v>
      </c>
      <c r="F269" s="162" t="s">
        <v>864</v>
      </c>
      <c r="G269" s="163" t="s">
        <v>242</v>
      </c>
      <c r="H269" s="164">
        <v>40</v>
      </c>
      <c r="I269" s="318"/>
      <c r="J269" s="165">
        <f>ROUND(I269*H269,2)</f>
        <v>0</v>
      </c>
      <c r="K269" s="162" t="s">
        <v>3</v>
      </c>
      <c r="L269" s="35"/>
      <c r="M269" s="166" t="s">
        <v>3</v>
      </c>
      <c r="N269" s="167" t="s">
        <v>44</v>
      </c>
      <c r="O269" s="36"/>
      <c r="P269" s="168">
        <f>O269*H269</f>
        <v>0</v>
      </c>
      <c r="Q269" s="168">
        <v>1E-3</v>
      </c>
      <c r="R269" s="168">
        <f>Q269*H269</f>
        <v>0.04</v>
      </c>
      <c r="S269" s="168">
        <v>0</v>
      </c>
      <c r="T269" s="169">
        <f>S269*H269</f>
        <v>0</v>
      </c>
      <c r="AR269" s="18" t="s">
        <v>249</v>
      </c>
      <c r="AT269" s="18" t="s">
        <v>121</v>
      </c>
      <c r="AU269" s="18" t="s">
        <v>127</v>
      </c>
      <c r="AY269" s="18" t="s">
        <v>119</v>
      </c>
      <c r="BE269" s="170">
        <f>IF(N269="základní",J269,0)</f>
        <v>0</v>
      </c>
      <c r="BF269" s="170">
        <f>IF(N269="snížená",J269,0)</f>
        <v>0</v>
      </c>
      <c r="BG269" s="170">
        <f>IF(N269="zákl. přenesená",J269,0)</f>
        <v>0</v>
      </c>
      <c r="BH269" s="170">
        <f>IF(N269="sníž. přenesená",J269,0)</f>
        <v>0</v>
      </c>
      <c r="BI269" s="170">
        <f>IF(N269="nulová",J269,0)</f>
        <v>0</v>
      </c>
      <c r="BJ269" s="18" t="s">
        <v>127</v>
      </c>
      <c r="BK269" s="170">
        <f>ROUND(I269*H269,2)</f>
        <v>0</v>
      </c>
      <c r="BL269" s="18" t="s">
        <v>249</v>
      </c>
      <c r="BM269" s="18" t="s">
        <v>459</v>
      </c>
    </row>
    <row r="270" spans="2:65" s="1" customFormat="1" ht="31.5" customHeight="1" x14ac:dyDescent="0.3">
      <c r="B270" s="159"/>
      <c r="C270" s="160" t="s">
        <v>460</v>
      </c>
      <c r="D270" s="160" t="s">
        <v>121</v>
      </c>
      <c r="E270" s="161" t="s">
        <v>461</v>
      </c>
      <c r="F270" s="162" t="s">
        <v>863</v>
      </c>
      <c r="G270" s="163" t="s">
        <v>242</v>
      </c>
      <c r="H270" s="164">
        <v>20</v>
      </c>
      <c r="I270" s="318"/>
      <c r="J270" s="165">
        <f>ROUND(I270*H270,2)</f>
        <v>0</v>
      </c>
      <c r="K270" s="162" t="s">
        <v>3</v>
      </c>
      <c r="L270" s="35"/>
      <c r="M270" s="166" t="s">
        <v>3</v>
      </c>
      <c r="N270" s="167" t="s">
        <v>44</v>
      </c>
      <c r="O270" s="36"/>
      <c r="P270" s="168">
        <f>O270*H270</f>
        <v>0</v>
      </c>
      <c r="Q270" s="168">
        <v>1E-3</v>
      </c>
      <c r="R270" s="168">
        <f>Q270*H270</f>
        <v>0.02</v>
      </c>
      <c r="S270" s="168">
        <v>0</v>
      </c>
      <c r="T270" s="169">
        <f>S270*H270</f>
        <v>0</v>
      </c>
      <c r="AR270" s="18" t="s">
        <v>249</v>
      </c>
      <c r="AT270" s="18" t="s">
        <v>121</v>
      </c>
      <c r="AU270" s="18" t="s">
        <v>127</v>
      </c>
      <c r="AY270" s="18" t="s">
        <v>119</v>
      </c>
      <c r="BE270" s="170">
        <f>IF(N270="základní",J270,0)</f>
        <v>0</v>
      </c>
      <c r="BF270" s="170">
        <f>IF(N270="snížená",J270,0)</f>
        <v>0</v>
      </c>
      <c r="BG270" s="170">
        <f>IF(N270="zákl. přenesená",J270,0)</f>
        <v>0</v>
      </c>
      <c r="BH270" s="170">
        <f>IF(N270="sníž. přenesená",J270,0)</f>
        <v>0</v>
      </c>
      <c r="BI270" s="170">
        <f>IF(N270="nulová",J270,0)</f>
        <v>0</v>
      </c>
      <c r="BJ270" s="18" t="s">
        <v>127</v>
      </c>
      <c r="BK270" s="170">
        <f>ROUND(I270*H270,2)</f>
        <v>0</v>
      </c>
      <c r="BL270" s="18" t="s">
        <v>249</v>
      </c>
      <c r="BM270" s="18" t="s">
        <v>462</v>
      </c>
    </row>
    <row r="271" spans="2:65" s="1" customFormat="1" ht="31.5" customHeight="1" x14ac:dyDescent="0.3">
      <c r="B271" s="159"/>
      <c r="C271" s="160" t="s">
        <v>463</v>
      </c>
      <c r="D271" s="160" t="s">
        <v>121</v>
      </c>
      <c r="E271" s="161" t="s">
        <v>464</v>
      </c>
      <c r="F271" s="162" t="s">
        <v>465</v>
      </c>
      <c r="G271" s="163" t="s">
        <v>242</v>
      </c>
      <c r="H271" s="164">
        <v>145</v>
      </c>
      <c r="I271" s="318"/>
      <c r="J271" s="165">
        <f>ROUND(I271*H271,2)</f>
        <v>0</v>
      </c>
      <c r="K271" s="162" t="s">
        <v>125</v>
      </c>
      <c r="L271" s="35"/>
      <c r="M271" s="166" t="s">
        <v>3</v>
      </c>
      <c r="N271" s="167" t="s">
        <v>44</v>
      </c>
      <c r="O271" s="36"/>
      <c r="P271" s="168">
        <f>O271*H271</f>
        <v>0</v>
      </c>
      <c r="Q271" s="168">
        <v>6.9999999999999994E-5</v>
      </c>
      <c r="R271" s="168">
        <f>Q271*H271</f>
        <v>1.0149999999999999E-2</v>
      </c>
      <c r="S271" s="168">
        <v>0</v>
      </c>
      <c r="T271" s="169">
        <f>S271*H271</f>
        <v>0</v>
      </c>
      <c r="AR271" s="18" t="s">
        <v>249</v>
      </c>
      <c r="AT271" s="18" t="s">
        <v>121</v>
      </c>
      <c r="AU271" s="18" t="s">
        <v>127</v>
      </c>
      <c r="AY271" s="18" t="s">
        <v>119</v>
      </c>
      <c r="BE271" s="170">
        <f>IF(N271="základní",J271,0)</f>
        <v>0</v>
      </c>
      <c r="BF271" s="170">
        <f>IF(N271="snížená",J271,0)</f>
        <v>0</v>
      </c>
      <c r="BG271" s="170">
        <f>IF(N271="zákl. přenesená",J271,0)</f>
        <v>0</v>
      </c>
      <c r="BH271" s="170">
        <f>IF(N271="sníž. přenesená",J271,0)</f>
        <v>0</v>
      </c>
      <c r="BI271" s="170">
        <f>IF(N271="nulová",J271,0)</f>
        <v>0</v>
      </c>
      <c r="BJ271" s="18" t="s">
        <v>127</v>
      </c>
      <c r="BK271" s="170">
        <f>ROUND(I271*H271,2)</f>
        <v>0</v>
      </c>
      <c r="BL271" s="18" t="s">
        <v>249</v>
      </c>
      <c r="BM271" s="18" t="s">
        <v>466</v>
      </c>
    </row>
    <row r="272" spans="2:65" s="12" customFormat="1" x14ac:dyDescent="0.3">
      <c r="B272" s="180"/>
      <c r="D272" s="189" t="s">
        <v>129</v>
      </c>
      <c r="E272" s="198" t="s">
        <v>3</v>
      </c>
      <c r="F272" s="199" t="s">
        <v>467</v>
      </c>
      <c r="H272" s="200">
        <v>145</v>
      </c>
      <c r="I272" s="320"/>
      <c r="L272" s="180"/>
      <c r="M272" s="185"/>
      <c r="N272" s="186"/>
      <c r="O272" s="186"/>
      <c r="P272" s="186"/>
      <c r="Q272" s="186"/>
      <c r="R272" s="186"/>
      <c r="S272" s="186"/>
      <c r="T272" s="187"/>
      <c r="AT272" s="181" t="s">
        <v>129</v>
      </c>
      <c r="AU272" s="181" t="s">
        <v>127</v>
      </c>
      <c r="AV272" s="12" t="s">
        <v>127</v>
      </c>
      <c r="AW272" s="12" t="s">
        <v>36</v>
      </c>
      <c r="AX272" s="12" t="s">
        <v>23</v>
      </c>
      <c r="AY272" s="181" t="s">
        <v>119</v>
      </c>
    </row>
    <row r="273" spans="2:65" s="1" customFormat="1" ht="31.5" customHeight="1" x14ac:dyDescent="0.3">
      <c r="B273" s="159"/>
      <c r="C273" s="160" t="s">
        <v>468</v>
      </c>
      <c r="D273" s="160" t="s">
        <v>121</v>
      </c>
      <c r="E273" s="161" t="s">
        <v>469</v>
      </c>
      <c r="F273" s="162" t="s">
        <v>470</v>
      </c>
      <c r="G273" s="163" t="s">
        <v>242</v>
      </c>
      <c r="H273" s="164">
        <v>75</v>
      </c>
      <c r="I273" s="318"/>
      <c r="J273" s="165">
        <f>ROUND(I273*H273,2)</f>
        <v>0</v>
      </c>
      <c r="K273" s="162" t="s">
        <v>125</v>
      </c>
      <c r="L273" s="35"/>
      <c r="M273" s="166" t="s">
        <v>3</v>
      </c>
      <c r="N273" s="167" t="s">
        <v>44</v>
      </c>
      <c r="O273" s="36"/>
      <c r="P273" s="168">
        <f>O273*H273</f>
        <v>0</v>
      </c>
      <c r="Q273" s="168">
        <v>2.0000000000000001E-4</v>
      </c>
      <c r="R273" s="168">
        <f>Q273*H273</f>
        <v>1.5000000000000001E-2</v>
      </c>
      <c r="S273" s="168">
        <v>0</v>
      </c>
      <c r="T273" s="169">
        <f>S273*H273</f>
        <v>0</v>
      </c>
      <c r="AR273" s="18" t="s">
        <v>249</v>
      </c>
      <c r="AT273" s="18" t="s">
        <v>121</v>
      </c>
      <c r="AU273" s="18" t="s">
        <v>127</v>
      </c>
      <c r="AY273" s="18" t="s">
        <v>119</v>
      </c>
      <c r="BE273" s="170">
        <f>IF(N273="základní",J273,0)</f>
        <v>0</v>
      </c>
      <c r="BF273" s="170">
        <f>IF(N273="snížená",J273,0)</f>
        <v>0</v>
      </c>
      <c r="BG273" s="170">
        <f>IF(N273="zákl. přenesená",J273,0)</f>
        <v>0</v>
      </c>
      <c r="BH273" s="170">
        <f>IF(N273="sníž. přenesená",J273,0)</f>
        <v>0</v>
      </c>
      <c r="BI273" s="170">
        <f>IF(N273="nulová",J273,0)</f>
        <v>0</v>
      </c>
      <c r="BJ273" s="18" t="s">
        <v>127</v>
      </c>
      <c r="BK273" s="170">
        <f>ROUND(I273*H273,2)</f>
        <v>0</v>
      </c>
      <c r="BL273" s="18" t="s">
        <v>249</v>
      </c>
      <c r="BM273" s="18" t="s">
        <v>471</v>
      </c>
    </row>
    <row r="274" spans="2:65" s="1" customFormat="1" ht="31.5" customHeight="1" x14ac:dyDescent="0.3">
      <c r="B274" s="159"/>
      <c r="C274" s="160" t="s">
        <v>472</v>
      </c>
      <c r="D274" s="160" t="s">
        <v>121</v>
      </c>
      <c r="E274" s="161" t="s">
        <v>473</v>
      </c>
      <c r="F274" s="162" t="s">
        <v>474</v>
      </c>
      <c r="G274" s="163" t="s">
        <v>242</v>
      </c>
      <c r="H274" s="164">
        <v>60</v>
      </c>
      <c r="I274" s="318"/>
      <c r="J274" s="165">
        <f>ROUND(I274*H274,2)</f>
        <v>0</v>
      </c>
      <c r="K274" s="162" t="s">
        <v>125</v>
      </c>
      <c r="L274" s="35"/>
      <c r="M274" s="166" t="s">
        <v>3</v>
      </c>
      <c r="N274" s="167" t="s">
        <v>44</v>
      </c>
      <c r="O274" s="36"/>
      <c r="P274" s="168">
        <f>O274*H274</f>
        <v>0</v>
      </c>
      <c r="Q274" s="168">
        <v>2.4000000000000001E-4</v>
      </c>
      <c r="R274" s="168">
        <f>Q274*H274</f>
        <v>1.44E-2</v>
      </c>
      <c r="S274" s="168">
        <v>0</v>
      </c>
      <c r="T274" s="169">
        <f>S274*H274</f>
        <v>0</v>
      </c>
      <c r="AR274" s="18" t="s">
        <v>249</v>
      </c>
      <c r="AT274" s="18" t="s">
        <v>121</v>
      </c>
      <c r="AU274" s="18" t="s">
        <v>127</v>
      </c>
      <c r="AY274" s="18" t="s">
        <v>119</v>
      </c>
      <c r="BE274" s="170">
        <f>IF(N274="základní",J274,0)</f>
        <v>0</v>
      </c>
      <c r="BF274" s="170">
        <f>IF(N274="snížená",J274,0)</f>
        <v>0</v>
      </c>
      <c r="BG274" s="170">
        <f>IF(N274="zákl. přenesená",J274,0)</f>
        <v>0</v>
      </c>
      <c r="BH274" s="170">
        <f>IF(N274="sníž. přenesená",J274,0)</f>
        <v>0</v>
      </c>
      <c r="BI274" s="170">
        <f>IF(N274="nulová",J274,0)</f>
        <v>0</v>
      </c>
      <c r="BJ274" s="18" t="s">
        <v>127</v>
      </c>
      <c r="BK274" s="170">
        <f>ROUND(I274*H274,2)</f>
        <v>0</v>
      </c>
      <c r="BL274" s="18" t="s">
        <v>249</v>
      </c>
      <c r="BM274" s="18" t="s">
        <v>475</v>
      </c>
    </row>
    <row r="275" spans="2:65" s="12" customFormat="1" x14ac:dyDescent="0.3">
      <c r="B275" s="180"/>
      <c r="D275" s="189" t="s">
        <v>129</v>
      </c>
      <c r="E275" s="198" t="s">
        <v>3</v>
      </c>
      <c r="F275" s="199" t="s">
        <v>476</v>
      </c>
      <c r="H275" s="200">
        <v>60</v>
      </c>
      <c r="I275" s="184"/>
      <c r="L275" s="180"/>
      <c r="M275" s="185"/>
      <c r="N275" s="186"/>
      <c r="O275" s="186"/>
      <c r="P275" s="186"/>
      <c r="Q275" s="186"/>
      <c r="R275" s="186"/>
      <c r="S275" s="186"/>
      <c r="T275" s="187"/>
      <c r="AT275" s="181" t="s">
        <v>129</v>
      </c>
      <c r="AU275" s="181" t="s">
        <v>127</v>
      </c>
      <c r="AV275" s="12" t="s">
        <v>127</v>
      </c>
      <c r="AW275" s="12" t="s">
        <v>36</v>
      </c>
      <c r="AX275" s="12" t="s">
        <v>23</v>
      </c>
      <c r="AY275" s="181" t="s">
        <v>119</v>
      </c>
    </row>
    <row r="276" spans="2:65" s="1" customFormat="1" ht="22.5" customHeight="1" x14ac:dyDescent="0.3">
      <c r="B276" s="159"/>
      <c r="C276" s="160" t="s">
        <v>477</v>
      </c>
      <c r="D276" s="160" t="s">
        <v>121</v>
      </c>
      <c r="E276" s="161" t="s">
        <v>478</v>
      </c>
      <c r="F276" s="162" t="s">
        <v>479</v>
      </c>
      <c r="G276" s="163" t="s">
        <v>314</v>
      </c>
      <c r="H276" s="164">
        <v>6</v>
      </c>
      <c r="I276" s="318"/>
      <c r="J276" s="165">
        <f t="shared" ref="J276:J281" si="20">ROUND(I276*H276,2)</f>
        <v>0</v>
      </c>
      <c r="K276" s="162" t="s">
        <v>125</v>
      </c>
      <c r="L276" s="35"/>
      <c r="M276" s="166" t="s">
        <v>3</v>
      </c>
      <c r="N276" s="167" t="s">
        <v>44</v>
      </c>
      <c r="O276" s="36"/>
      <c r="P276" s="168">
        <f t="shared" ref="P276:P281" si="21">O276*H276</f>
        <v>0</v>
      </c>
      <c r="Q276" s="168">
        <v>1.09E-3</v>
      </c>
      <c r="R276" s="168">
        <f t="shared" ref="R276:R281" si="22">Q276*H276</f>
        <v>6.5400000000000007E-3</v>
      </c>
      <c r="S276" s="168">
        <v>0</v>
      </c>
      <c r="T276" s="169">
        <f t="shared" ref="T276:T281" si="23">S276*H276</f>
        <v>0</v>
      </c>
      <c r="AR276" s="18" t="s">
        <v>249</v>
      </c>
      <c r="AT276" s="18" t="s">
        <v>121</v>
      </c>
      <c r="AU276" s="18" t="s">
        <v>127</v>
      </c>
      <c r="AY276" s="18" t="s">
        <v>119</v>
      </c>
      <c r="BE276" s="170">
        <f t="shared" ref="BE276:BE281" si="24">IF(N276="základní",J276,0)</f>
        <v>0</v>
      </c>
      <c r="BF276" s="170">
        <f t="shared" ref="BF276:BF281" si="25">IF(N276="snížená",J276,0)</f>
        <v>0</v>
      </c>
      <c r="BG276" s="170">
        <f t="shared" ref="BG276:BG281" si="26">IF(N276="zákl. přenesená",J276,0)</f>
        <v>0</v>
      </c>
      <c r="BH276" s="170">
        <f t="shared" ref="BH276:BH281" si="27">IF(N276="sníž. přenesená",J276,0)</f>
        <v>0</v>
      </c>
      <c r="BI276" s="170">
        <f t="shared" ref="BI276:BI281" si="28">IF(N276="nulová",J276,0)</f>
        <v>0</v>
      </c>
      <c r="BJ276" s="18" t="s">
        <v>127</v>
      </c>
      <c r="BK276" s="170">
        <f t="shared" ref="BK276:BK281" si="29">ROUND(I276*H276,2)</f>
        <v>0</v>
      </c>
      <c r="BL276" s="18" t="s">
        <v>249</v>
      </c>
      <c r="BM276" s="18" t="s">
        <v>480</v>
      </c>
    </row>
    <row r="277" spans="2:65" s="1" customFormat="1" ht="22.5" customHeight="1" x14ac:dyDescent="0.3">
      <c r="B277" s="159"/>
      <c r="C277" s="160" t="s">
        <v>481</v>
      </c>
      <c r="D277" s="160" t="s">
        <v>121</v>
      </c>
      <c r="E277" s="161" t="s">
        <v>482</v>
      </c>
      <c r="F277" s="162" t="s">
        <v>483</v>
      </c>
      <c r="G277" s="163" t="s">
        <v>314</v>
      </c>
      <c r="H277" s="164">
        <v>40</v>
      </c>
      <c r="I277" s="318"/>
      <c r="J277" s="165">
        <f t="shared" si="20"/>
        <v>0</v>
      </c>
      <c r="K277" s="162" t="s">
        <v>125</v>
      </c>
      <c r="L277" s="35"/>
      <c r="M277" s="166" t="s">
        <v>3</v>
      </c>
      <c r="N277" s="167" t="s">
        <v>44</v>
      </c>
      <c r="O277" s="36"/>
      <c r="P277" s="168">
        <f t="shared" si="21"/>
        <v>0</v>
      </c>
      <c r="Q277" s="168">
        <v>7.2000000000000005E-4</v>
      </c>
      <c r="R277" s="168">
        <f t="shared" si="22"/>
        <v>2.8800000000000003E-2</v>
      </c>
      <c r="S277" s="168">
        <v>0</v>
      </c>
      <c r="T277" s="169">
        <f t="shared" si="23"/>
        <v>0</v>
      </c>
      <c r="AR277" s="18" t="s">
        <v>249</v>
      </c>
      <c r="AT277" s="18" t="s">
        <v>121</v>
      </c>
      <c r="AU277" s="18" t="s">
        <v>127</v>
      </c>
      <c r="AY277" s="18" t="s">
        <v>119</v>
      </c>
      <c r="BE277" s="170">
        <f t="shared" si="24"/>
        <v>0</v>
      </c>
      <c r="BF277" s="170">
        <f t="shared" si="25"/>
        <v>0</v>
      </c>
      <c r="BG277" s="170">
        <f t="shared" si="26"/>
        <v>0</v>
      </c>
      <c r="BH277" s="170">
        <f t="shared" si="27"/>
        <v>0</v>
      </c>
      <c r="BI277" s="170">
        <f t="shared" si="28"/>
        <v>0</v>
      </c>
      <c r="BJ277" s="18" t="s">
        <v>127</v>
      </c>
      <c r="BK277" s="170">
        <f t="shared" si="29"/>
        <v>0</v>
      </c>
      <c r="BL277" s="18" t="s">
        <v>249</v>
      </c>
      <c r="BM277" s="18" t="s">
        <v>484</v>
      </c>
    </row>
    <row r="278" spans="2:65" s="1" customFormat="1" ht="22.5" customHeight="1" x14ac:dyDescent="0.3">
      <c r="B278" s="159"/>
      <c r="C278" s="160" t="s">
        <v>485</v>
      </c>
      <c r="D278" s="160" t="s">
        <v>121</v>
      </c>
      <c r="E278" s="161" t="s">
        <v>486</v>
      </c>
      <c r="F278" s="162" t="s">
        <v>487</v>
      </c>
      <c r="G278" s="163" t="s">
        <v>314</v>
      </c>
      <c r="H278" s="164">
        <v>2</v>
      </c>
      <c r="I278" s="318"/>
      <c r="J278" s="165">
        <f t="shared" si="20"/>
        <v>0</v>
      </c>
      <c r="K278" s="162" t="s">
        <v>125</v>
      </c>
      <c r="L278" s="35"/>
      <c r="M278" s="166" t="s">
        <v>3</v>
      </c>
      <c r="N278" s="167" t="s">
        <v>44</v>
      </c>
      <c r="O278" s="36"/>
      <c r="P278" s="168">
        <f t="shared" si="21"/>
        <v>0</v>
      </c>
      <c r="Q278" s="168">
        <v>1.32E-3</v>
      </c>
      <c r="R278" s="168">
        <f t="shared" si="22"/>
        <v>2.64E-3</v>
      </c>
      <c r="S278" s="168">
        <v>0</v>
      </c>
      <c r="T278" s="169">
        <f t="shared" si="23"/>
        <v>0</v>
      </c>
      <c r="AR278" s="18" t="s">
        <v>249</v>
      </c>
      <c r="AT278" s="18" t="s">
        <v>121</v>
      </c>
      <c r="AU278" s="18" t="s">
        <v>127</v>
      </c>
      <c r="AY278" s="18" t="s">
        <v>119</v>
      </c>
      <c r="BE278" s="170">
        <f t="shared" si="24"/>
        <v>0</v>
      </c>
      <c r="BF278" s="170">
        <f t="shared" si="25"/>
        <v>0</v>
      </c>
      <c r="BG278" s="170">
        <f t="shared" si="26"/>
        <v>0</v>
      </c>
      <c r="BH278" s="170">
        <f t="shared" si="27"/>
        <v>0</v>
      </c>
      <c r="BI278" s="170">
        <f t="shared" si="28"/>
        <v>0</v>
      </c>
      <c r="BJ278" s="18" t="s">
        <v>127</v>
      </c>
      <c r="BK278" s="170">
        <f t="shared" si="29"/>
        <v>0</v>
      </c>
      <c r="BL278" s="18" t="s">
        <v>249</v>
      </c>
      <c r="BM278" s="18" t="s">
        <v>488</v>
      </c>
    </row>
    <row r="279" spans="2:65" s="1" customFormat="1" ht="22.5" customHeight="1" x14ac:dyDescent="0.3">
      <c r="B279" s="159"/>
      <c r="C279" s="160" t="s">
        <v>489</v>
      </c>
      <c r="D279" s="160" t="s">
        <v>121</v>
      </c>
      <c r="E279" s="161" t="s">
        <v>490</v>
      </c>
      <c r="F279" s="162" t="s">
        <v>491</v>
      </c>
      <c r="G279" s="163" t="s">
        <v>314</v>
      </c>
      <c r="H279" s="164">
        <v>1</v>
      </c>
      <c r="I279" s="318"/>
      <c r="J279" s="165">
        <f t="shared" si="20"/>
        <v>0</v>
      </c>
      <c r="K279" s="162" t="s">
        <v>125</v>
      </c>
      <c r="L279" s="35"/>
      <c r="M279" s="166" t="s">
        <v>3</v>
      </c>
      <c r="N279" s="167" t="s">
        <v>44</v>
      </c>
      <c r="O279" s="36"/>
      <c r="P279" s="168">
        <f t="shared" si="21"/>
        <v>0</v>
      </c>
      <c r="Q279" s="168">
        <v>1.5200000000000001E-3</v>
      </c>
      <c r="R279" s="168">
        <f t="shared" si="22"/>
        <v>1.5200000000000001E-3</v>
      </c>
      <c r="S279" s="168">
        <v>0</v>
      </c>
      <c r="T279" s="169">
        <f t="shared" si="23"/>
        <v>0</v>
      </c>
      <c r="AR279" s="18" t="s">
        <v>249</v>
      </c>
      <c r="AT279" s="18" t="s">
        <v>121</v>
      </c>
      <c r="AU279" s="18" t="s">
        <v>127</v>
      </c>
      <c r="AY279" s="18" t="s">
        <v>119</v>
      </c>
      <c r="BE279" s="170">
        <f t="shared" si="24"/>
        <v>0</v>
      </c>
      <c r="BF279" s="170">
        <f t="shared" si="25"/>
        <v>0</v>
      </c>
      <c r="BG279" s="170">
        <f t="shared" si="26"/>
        <v>0</v>
      </c>
      <c r="BH279" s="170">
        <f t="shared" si="27"/>
        <v>0</v>
      </c>
      <c r="BI279" s="170">
        <f t="shared" si="28"/>
        <v>0</v>
      </c>
      <c r="BJ279" s="18" t="s">
        <v>127</v>
      </c>
      <c r="BK279" s="170">
        <f t="shared" si="29"/>
        <v>0</v>
      </c>
      <c r="BL279" s="18" t="s">
        <v>249</v>
      </c>
      <c r="BM279" s="18" t="s">
        <v>492</v>
      </c>
    </row>
    <row r="280" spans="2:65" s="1" customFormat="1" ht="22.5" customHeight="1" x14ac:dyDescent="0.3">
      <c r="B280" s="159"/>
      <c r="C280" s="160" t="s">
        <v>493</v>
      </c>
      <c r="D280" s="160" t="s">
        <v>121</v>
      </c>
      <c r="E280" s="161" t="s">
        <v>494</v>
      </c>
      <c r="F280" s="162" t="s">
        <v>495</v>
      </c>
      <c r="G280" s="163" t="s">
        <v>314</v>
      </c>
      <c r="H280" s="164">
        <v>1</v>
      </c>
      <c r="I280" s="318"/>
      <c r="J280" s="165">
        <f t="shared" si="20"/>
        <v>0</v>
      </c>
      <c r="K280" s="162" t="s">
        <v>125</v>
      </c>
      <c r="L280" s="35"/>
      <c r="M280" s="166" t="s">
        <v>3</v>
      </c>
      <c r="N280" s="167" t="s">
        <v>44</v>
      </c>
      <c r="O280" s="36"/>
      <c r="P280" s="168">
        <f t="shared" si="21"/>
        <v>0</v>
      </c>
      <c r="Q280" s="168">
        <v>1.32E-3</v>
      </c>
      <c r="R280" s="168">
        <f t="shared" si="22"/>
        <v>1.32E-3</v>
      </c>
      <c r="S280" s="168">
        <v>0</v>
      </c>
      <c r="T280" s="169">
        <f t="shared" si="23"/>
        <v>0</v>
      </c>
      <c r="AR280" s="18" t="s">
        <v>249</v>
      </c>
      <c r="AT280" s="18" t="s">
        <v>121</v>
      </c>
      <c r="AU280" s="18" t="s">
        <v>127</v>
      </c>
      <c r="AY280" s="18" t="s">
        <v>119</v>
      </c>
      <c r="BE280" s="170">
        <f t="shared" si="24"/>
        <v>0</v>
      </c>
      <c r="BF280" s="170">
        <f t="shared" si="25"/>
        <v>0</v>
      </c>
      <c r="BG280" s="170">
        <f t="shared" si="26"/>
        <v>0</v>
      </c>
      <c r="BH280" s="170">
        <f t="shared" si="27"/>
        <v>0</v>
      </c>
      <c r="BI280" s="170">
        <f t="shared" si="28"/>
        <v>0</v>
      </c>
      <c r="BJ280" s="18" t="s">
        <v>127</v>
      </c>
      <c r="BK280" s="170">
        <f t="shared" si="29"/>
        <v>0</v>
      </c>
      <c r="BL280" s="18" t="s">
        <v>249</v>
      </c>
      <c r="BM280" s="18" t="s">
        <v>496</v>
      </c>
    </row>
    <row r="281" spans="2:65" s="1" customFormat="1" ht="22.5" customHeight="1" x14ac:dyDescent="0.3">
      <c r="B281" s="159"/>
      <c r="C281" s="160" t="s">
        <v>497</v>
      </c>
      <c r="D281" s="160" t="s">
        <v>121</v>
      </c>
      <c r="E281" s="161" t="s">
        <v>498</v>
      </c>
      <c r="F281" s="162" t="s">
        <v>499</v>
      </c>
      <c r="G281" s="163" t="s">
        <v>314</v>
      </c>
      <c r="H281" s="164">
        <v>1</v>
      </c>
      <c r="I281" s="318"/>
      <c r="J281" s="165">
        <f t="shared" si="20"/>
        <v>0</v>
      </c>
      <c r="K281" s="162" t="s">
        <v>125</v>
      </c>
      <c r="L281" s="35"/>
      <c r="M281" s="166" t="s">
        <v>3</v>
      </c>
      <c r="N281" s="167" t="s">
        <v>44</v>
      </c>
      <c r="O281" s="36"/>
      <c r="P281" s="168">
        <f t="shared" si="21"/>
        <v>0</v>
      </c>
      <c r="Q281" s="168">
        <v>2.0000000000000002E-5</v>
      </c>
      <c r="R281" s="168">
        <f t="shared" si="22"/>
        <v>2.0000000000000002E-5</v>
      </c>
      <c r="S281" s="168">
        <v>0</v>
      </c>
      <c r="T281" s="169">
        <f t="shared" si="23"/>
        <v>0</v>
      </c>
      <c r="AR281" s="18" t="s">
        <v>249</v>
      </c>
      <c r="AT281" s="18" t="s">
        <v>121</v>
      </c>
      <c r="AU281" s="18" t="s">
        <v>127</v>
      </c>
      <c r="AY281" s="18" t="s">
        <v>119</v>
      </c>
      <c r="BE281" s="170">
        <f t="shared" si="24"/>
        <v>0</v>
      </c>
      <c r="BF281" s="170">
        <f t="shared" si="25"/>
        <v>0</v>
      </c>
      <c r="BG281" s="170">
        <f t="shared" si="26"/>
        <v>0</v>
      </c>
      <c r="BH281" s="170">
        <f t="shared" si="27"/>
        <v>0</v>
      </c>
      <c r="BI281" s="170">
        <f t="shared" si="28"/>
        <v>0</v>
      </c>
      <c r="BJ281" s="18" t="s">
        <v>127</v>
      </c>
      <c r="BK281" s="170">
        <f t="shared" si="29"/>
        <v>0</v>
      </c>
      <c r="BL281" s="18" t="s">
        <v>249</v>
      </c>
      <c r="BM281" s="18" t="s">
        <v>500</v>
      </c>
    </row>
    <row r="282" spans="2:65" s="11" customFormat="1" x14ac:dyDescent="0.3">
      <c r="B282" s="171"/>
      <c r="D282" s="172" t="s">
        <v>129</v>
      </c>
      <c r="E282" s="173" t="s">
        <v>3</v>
      </c>
      <c r="F282" s="174" t="s">
        <v>501</v>
      </c>
      <c r="H282" s="175" t="s">
        <v>3</v>
      </c>
      <c r="I282" s="176"/>
      <c r="L282" s="171"/>
      <c r="M282" s="177"/>
      <c r="N282" s="178"/>
      <c r="O282" s="178"/>
      <c r="P282" s="178"/>
      <c r="Q282" s="178"/>
      <c r="R282" s="178"/>
      <c r="S282" s="178"/>
      <c r="T282" s="179"/>
      <c r="AT282" s="175" t="s">
        <v>129</v>
      </c>
      <c r="AU282" s="175" t="s">
        <v>127</v>
      </c>
      <c r="AV282" s="11" t="s">
        <v>23</v>
      </c>
      <c r="AW282" s="11" t="s">
        <v>36</v>
      </c>
      <c r="AX282" s="11" t="s">
        <v>72</v>
      </c>
      <c r="AY282" s="175" t="s">
        <v>119</v>
      </c>
    </row>
    <row r="283" spans="2:65" s="12" customFormat="1" x14ac:dyDescent="0.3">
      <c r="B283" s="180"/>
      <c r="D283" s="189" t="s">
        <v>129</v>
      </c>
      <c r="E283" s="198" t="s">
        <v>3</v>
      </c>
      <c r="F283" s="199" t="s">
        <v>23</v>
      </c>
      <c r="H283" s="200">
        <v>1</v>
      </c>
      <c r="I283" s="184"/>
      <c r="L283" s="180"/>
      <c r="M283" s="185"/>
      <c r="N283" s="186"/>
      <c r="O283" s="186"/>
      <c r="P283" s="186"/>
      <c r="Q283" s="186"/>
      <c r="R283" s="186"/>
      <c r="S283" s="186"/>
      <c r="T283" s="187"/>
      <c r="AT283" s="181" t="s">
        <v>129</v>
      </c>
      <c r="AU283" s="181" t="s">
        <v>127</v>
      </c>
      <c r="AV283" s="12" t="s">
        <v>127</v>
      </c>
      <c r="AW283" s="12" t="s">
        <v>36</v>
      </c>
      <c r="AX283" s="12" t="s">
        <v>23</v>
      </c>
      <c r="AY283" s="181" t="s">
        <v>119</v>
      </c>
    </row>
    <row r="284" spans="2:65" s="1" customFormat="1" ht="22.5" customHeight="1" x14ac:dyDescent="0.3">
      <c r="B284" s="159"/>
      <c r="C284" s="209" t="s">
        <v>502</v>
      </c>
      <c r="D284" s="209" t="s">
        <v>167</v>
      </c>
      <c r="E284" s="210" t="s">
        <v>503</v>
      </c>
      <c r="F284" s="211" t="s">
        <v>504</v>
      </c>
      <c r="G284" s="212" t="s">
        <v>314</v>
      </c>
      <c r="H284" s="213">
        <v>1</v>
      </c>
      <c r="I284" s="319"/>
      <c r="J284" s="214">
        <f>ROUND(I284*H284,2)</f>
        <v>0</v>
      </c>
      <c r="K284" s="211" t="s">
        <v>3</v>
      </c>
      <c r="L284" s="215"/>
      <c r="M284" s="216" t="s">
        <v>3</v>
      </c>
      <c r="N284" s="217" t="s">
        <v>44</v>
      </c>
      <c r="O284" s="36"/>
      <c r="P284" s="168">
        <f>O284*H284</f>
        <v>0</v>
      </c>
      <c r="Q284" s="168">
        <v>0</v>
      </c>
      <c r="R284" s="168">
        <f>Q284*H284</f>
        <v>0</v>
      </c>
      <c r="S284" s="168">
        <v>0</v>
      </c>
      <c r="T284" s="169">
        <f>S284*H284</f>
        <v>0</v>
      </c>
      <c r="AR284" s="18" t="s">
        <v>341</v>
      </c>
      <c r="AT284" s="18" t="s">
        <v>167</v>
      </c>
      <c r="AU284" s="18" t="s">
        <v>127</v>
      </c>
      <c r="AY284" s="18" t="s">
        <v>119</v>
      </c>
      <c r="BE284" s="170">
        <f>IF(N284="základní",J284,0)</f>
        <v>0</v>
      </c>
      <c r="BF284" s="170">
        <f>IF(N284="snížená",J284,0)</f>
        <v>0</v>
      </c>
      <c r="BG284" s="170">
        <f>IF(N284="zákl. přenesená",J284,0)</f>
        <v>0</v>
      </c>
      <c r="BH284" s="170">
        <f>IF(N284="sníž. přenesená",J284,0)</f>
        <v>0</v>
      </c>
      <c r="BI284" s="170">
        <f>IF(N284="nulová",J284,0)</f>
        <v>0</v>
      </c>
      <c r="BJ284" s="18" t="s">
        <v>127</v>
      </c>
      <c r="BK284" s="170">
        <f>ROUND(I284*H284,2)</f>
        <v>0</v>
      </c>
      <c r="BL284" s="18" t="s">
        <v>249</v>
      </c>
      <c r="BM284" s="18" t="s">
        <v>505</v>
      </c>
    </row>
    <row r="285" spans="2:65" s="1" customFormat="1" ht="22.5" customHeight="1" x14ac:dyDescent="0.3">
      <c r="B285" s="159"/>
      <c r="C285" s="160" t="s">
        <v>506</v>
      </c>
      <c r="D285" s="160" t="s">
        <v>121</v>
      </c>
      <c r="E285" s="161" t="s">
        <v>507</v>
      </c>
      <c r="F285" s="162" t="s">
        <v>508</v>
      </c>
      <c r="G285" s="163" t="s">
        <v>314</v>
      </c>
      <c r="H285" s="164">
        <v>1</v>
      </c>
      <c r="I285" s="318"/>
      <c r="J285" s="165">
        <f>ROUND(I285*H285,2)</f>
        <v>0</v>
      </c>
      <c r="K285" s="162" t="s">
        <v>125</v>
      </c>
      <c r="L285" s="35"/>
      <c r="M285" s="166" t="s">
        <v>3</v>
      </c>
      <c r="N285" s="167" t="s">
        <v>44</v>
      </c>
      <c r="O285" s="36"/>
      <c r="P285" s="168">
        <f>O285*H285</f>
        <v>0</v>
      </c>
      <c r="Q285" s="168">
        <v>2.0000000000000002E-5</v>
      </c>
      <c r="R285" s="168">
        <f>Q285*H285</f>
        <v>2.0000000000000002E-5</v>
      </c>
      <c r="S285" s="168">
        <v>0</v>
      </c>
      <c r="T285" s="169">
        <f>S285*H285</f>
        <v>0</v>
      </c>
      <c r="AR285" s="18" t="s">
        <v>249</v>
      </c>
      <c r="AT285" s="18" t="s">
        <v>121</v>
      </c>
      <c r="AU285" s="18" t="s">
        <v>127</v>
      </c>
      <c r="AY285" s="18" t="s">
        <v>119</v>
      </c>
      <c r="BE285" s="170">
        <f>IF(N285="základní",J285,0)</f>
        <v>0</v>
      </c>
      <c r="BF285" s="170">
        <f>IF(N285="snížená",J285,0)</f>
        <v>0</v>
      </c>
      <c r="BG285" s="170">
        <f>IF(N285="zákl. přenesená",J285,0)</f>
        <v>0</v>
      </c>
      <c r="BH285" s="170">
        <f>IF(N285="sníž. přenesená",J285,0)</f>
        <v>0</v>
      </c>
      <c r="BI285" s="170">
        <f>IF(N285="nulová",J285,0)</f>
        <v>0</v>
      </c>
      <c r="BJ285" s="18" t="s">
        <v>127</v>
      </c>
      <c r="BK285" s="170">
        <f>ROUND(I285*H285,2)</f>
        <v>0</v>
      </c>
      <c r="BL285" s="18" t="s">
        <v>249</v>
      </c>
      <c r="BM285" s="18" t="s">
        <v>509</v>
      </c>
    </row>
    <row r="286" spans="2:65" s="11" customFormat="1" x14ac:dyDescent="0.3">
      <c r="B286" s="171"/>
      <c r="D286" s="172" t="s">
        <v>129</v>
      </c>
      <c r="E286" s="173" t="s">
        <v>3</v>
      </c>
      <c r="F286" s="174" t="s">
        <v>510</v>
      </c>
      <c r="H286" s="175" t="s">
        <v>3</v>
      </c>
      <c r="I286" s="176"/>
      <c r="L286" s="171"/>
      <c r="M286" s="177"/>
      <c r="N286" s="178"/>
      <c r="O286" s="178"/>
      <c r="P286" s="178"/>
      <c r="Q286" s="178"/>
      <c r="R286" s="178"/>
      <c r="S286" s="178"/>
      <c r="T286" s="179"/>
      <c r="AT286" s="175" t="s">
        <v>129</v>
      </c>
      <c r="AU286" s="175" t="s">
        <v>127</v>
      </c>
      <c r="AV286" s="11" t="s">
        <v>23</v>
      </c>
      <c r="AW286" s="11" t="s">
        <v>36</v>
      </c>
      <c r="AX286" s="11" t="s">
        <v>72</v>
      </c>
      <c r="AY286" s="175" t="s">
        <v>119</v>
      </c>
    </row>
    <row r="287" spans="2:65" s="12" customFormat="1" x14ac:dyDescent="0.3">
      <c r="B287" s="180"/>
      <c r="D287" s="189" t="s">
        <v>129</v>
      </c>
      <c r="E287" s="198" t="s">
        <v>3</v>
      </c>
      <c r="F287" s="199" t="s">
        <v>23</v>
      </c>
      <c r="H287" s="200">
        <v>1</v>
      </c>
      <c r="I287" s="184"/>
      <c r="L287" s="180"/>
      <c r="M287" s="185"/>
      <c r="N287" s="186"/>
      <c r="O287" s="186"/>
      <c r="P287" s="186"/>
      <c r="Q287" s="186"/>
      <c r="R287" s="186"/>
      <c r="S287" s="186"/>
      <c r="T287" s="187"/>
      <c r="AT287" s="181" t="s">
        <v>129</v>
      </c>
      <c r="AU287" s="181" t="s">
        <v>127</v>
      </c>
      <c r="AV287" s="12" t="s">
        <v>127</v>
      </c>
      <c r="AW287" s="12" t="s">
        <v>36</v>
      </c>
      <c r="AX287" s="12" t="s">
        <v>23</v>
      </c>
      <c r="AY287" s="181" t="s">
        <v>119</v>
      </c>
    </row>
    <row r="288" spans="2:65" s="1" customFormat="1" ht="22.5" customHeight="1" x14ac:dyDescent="0.3">
      <c r="B288" s="159"/>
      <c r="C288" s="209" t="s">
        <v>511</v>
      </c>
      <c r="D288" s="209" t="s">
        <v>167</v>
      </c>
      <c r="E288" s="210" t="s">
        <v>512</v>
      </c>
      <c r="F288" s="211" t="s">
        <v>513</v>
      </c>
      <c r="G288" s="212" t="s">
        <v>314</v>
      </c>
      <c r="H288" s="213">
        <v>1</v>
      </c>
      <c r="I288" s="319"/>
      <c r="J288" s="214">
        <f t="shared" ref="J288:J297" si="30">ROUND(I288*H288,2)</f>
        <v>0</v>
      </c>
      <c r="K288" s="211" t="s">
        <v>3</v>
      </c>
      <c r="L288" s="215"/>
      <c r="M288" s="216" t="s">
        <v>3</v>
      </c>
      <c r="N288" s="217" t="s">
        <v>44</v>
      </c>
      <c r="O288" s="36"/>
      <c r="P288" s="168">
        <f t="shared" ref="P288:P297" si="31">O288*H288</f>
        <v>0</v>
      </c>
      <c r="Q288" s="168">
        <v>0</v>
      </c>
      <c r="R288" s="168">
        <f t="shared" ref="R288:R297" si="32">Q288*H288</f>
        <v>0</v>
      </c>
      <c r="S288" s="168">
        <v>0</v>
      </c>
      <c r="T288" s="169">
        <f t="shared" ref="T288:T297" si="33">S288*H288</f>
        <v>0</v>
      </c>
      <c r="AR288" s="18" t="s">
        <v>341</v>
      </c>
      <c r="AT288" s="18" t="s">
        <v>167</v>
      </c>
      <c r="AU288" s="18" t="s">
        <v>127</v>
      </c>
      <c r="AY288" s="18" t="s">
        <v>119</v>
      </c>
      <c r="BE288" s="170">
        <f t="shared" ref="BE288:BE297" si="34">IF(N288="základní",J288,0)</f>
        <v>0</v>
      </c>
      <c r="BF288" s="170">
        <f t="shared" ref="BF288:BF297" si="35">IF(N288="snížená",J288,0)</f>
        <v>0</v>
      </c>
      <c r="BG288" s="170">
        <f t="shared" ref="BG288:BG297" si="36">IF(N288="zákl. přenesená",J288,0)</f>
        <v>0</v>
      </c>
      <c r="BH288" s="170">
        <f t="shared" ref="BH288:BH297" si="37">IF(N288="sníž. přenesená",J288,0)</f>
        <v>0</v>
      </c>
      <c r="BI288" s="170">
        <f t="shared" ref="BI288:BI297" si="38">IF(N288="nulová",J288,0)</f>
        <v>0</v>
      </c>
      <c r="BJ288" s="18" t="s">
        <v>127</v>
      </c>
      <c r="BK288" s="170">
        <f t="shared" ref="BK288:BK297" si="39">ROUND(I288*H288,2)</f>
        <v>0</v>
      </c>
      <c r="BL288" s="18" t="s">
        <v>249</v>
      </c>
      <c r="BM288" s="18" t="s">
        <v>514</v>
      </c>
    </row>
    <row r="289" spans="2:65" s="1" customFormat="1" ht="31.5" customHeight="1" x14ac:dyDescent="0.3">
      <c r="B289" s="159"/>
      <c r="C289" s="160" t="s">
        <v>515</v>
      </c>
      <c r="D289" s="160" t="s">
        <v>121</v>
      </c>
      <c r="E289" s="161" t="s">
        <v>516</v>
      </c>
      <c r="F289" s="162" t="s">
        <v>517</v>
      </c>
      <c r="G289" s="163" t="s">
        <v>314</v>
      </c>
      <c r="H289" s="164">
        <v>1</v>
      </c>
      <c r="I289" s="318"/>
      <c r="J289" s="165">
        <f t="shared" si="30"/>
        <v>0</v>
      </c>
      <c r="K289" s="162" t="s">
        <v>125</v>
      </c>
      <c r="L289" s="35"/>
      <c r="M289" s="166" t="s">
        <v>3</v>
      </c>
      <c r="N289" s="167" t="s">
        <v>44</v>
      </c>
      <c r="O289" s="36"/>
      <c r="P289" s="168">
        <f t="shared" si="31"/>
        <v>0</v>
      </c>
      <c r="Q289" s="168">
        <v>3.1E-4</v>
      </c>
      <c r="R289" s="168">
        <f t="shared" si="32"/>
        <v>3.1E-4</v>
      </c>
      <c r="S289" s="168">
        <v>0</v>
      </c>
      <c r="T289" s="169">
        <f t="shared" si="33"/>
        <v>0</v>
      </c>
      <c r="AR289" s="18" t="s">
        <v>249</v>
      </c>
      <c r="AT289" s="18" t="s">
        <v>121</v>
      </c>
      <c r="AU289" s="18" t="s">
        <v>127</v>
      </c>
      <c r="AY289" s="18" t="s">
        <v>119</v>
      </c>
      <c r="BE289" s="170">
        <f t="shared" si="34"/>
        <v>0</v>
      </c>
      <c r="BF289" s="170">
        <f t="shared" si="35"/>
        <v>0</v>
      </c>
      <c r="BG289" s="170">
        <f t="shared" si="36"/>
        <v>0</v>
      </c>
      <c r="BH289" s="170">
        <f t="shared" si="37"/>
        <v>0</v>
      </c>
      <c r="BI289" s="170">
        <f t="shared" si="38"/>
        <v>0</v>
      </c>
      <c r="BJ289" s="18" t="s">
        <v>127</v>
      </c>
      <c r="BK289" s="170">
        <f t="shared" si="39"/>
        <v>0</v>
      </c>
      <c r="BL289" s="18" t="s">
        <v>249</v>
      </c>
      <c r="BM289" s="18" t="s">
        <v>518</v>
      </c>
    </row>
    <row r="290" spans="2:65" s="1" customFormat="1" ht="22.5" customHeight="1" x14ac:dyDescent="0.3">
      <c r="B290" s="159"/>
      <c r="C290" s="160" t="s">
        <v>519</v>
      </c>
      <c r="D290" s="160" t="s">
        <v>121</v>
      </c>
      <c r="E290" s="161" t="s">
        <v>520</v>
      </c>
      <c r="F290" s="162" t="s">
        <v>521</v>
      </c>
      <c r="G290" s="163" t="s">
        <v>314</v>
      </c>
      <c r="H290" s="164">
        <v>1</v>
      </c>
      <c r="I290" s="318"/>
      <c r="J290" s="165">
        <f t="shared" si="30"/>
        <v>0</v>
      </c>
      <c r="K290" s="162" t="s">
        <v>3</v>
      </c>
      <c r="L290" s="35"/>
      <c r="M290" s="166" t="s">
        <v>3</v>
      </c>
      <c r="N290" s="167" t="s">
        <v>44</v>
      </c>
      <c r="O290" s="36"/>
      <c r="P290" s="168">
        <f t="shared" si="31"/>
        <v>0</v>
      </c>
      <c r="Q290" s="168">
        <v>2.1000000000000001E-4</v>
      </c>
      <c r="R290" s="168">
        <f t="shared" si="32"/>
        <v>2.1000000000000001E-4</v>
      </c>
      <c r="S290" s="168">
        <v>0</v>
      </c>
      <c r="T290" s="169">
        <f t="shared" si="33"/>
        <v>0</v>
      </c>
      <c r="AR290" s="18" t="s">
        <v>249</v>
      </c>
      <c r="AT290" s="18" t="s">
        <v>121</v>
      </c>
      <c r="AU290" s="18" t="s">
        <v>127</v>
      </c>
      <c r="AY290" s="18" t="s">
        <v>119</v>
      </c>
      <c r="BE290" s="170">
        <f t="shared" si="34"/>
        <v>0</v>
      </c>
      <c r="BF290" s="170">
        <f t="shared" si="35"/>
        <v>0</v>
      </c>
      <c r="BG290" s="170">
        <f t="shared" si="36"/>
        <v>0</v>
      </c>
      <c r="BH290" s="170">
        <f t="shared" si="37"/>
        <v>0</v>
      </c>
      <c r="BI290" s="170">
        <f t="shared" si="38"/>
        <v>0</v>
      </c>
      <c r="BJ290" s="18" t="s">
        <v>127</v>
      </c>
      <c r="BK290" s="170">
        <f t="shared" si="39"/>
        <v>0</v>
      </c>
      <c r="BL290" s="18" t="s">
        <v>249</v>
      </c>
      <c r="BM290" s="18" t="s">
        <v>522</v>
      </c>
    </row>
    <row r="291" spans="2:65" s="1" customFormat="1" ht="22.5" customHeight="1" x14ac:dyDescent="0.3">
      <c r="B291" s="159"/>
      <c r="C291" s="160" t="s">
        <v>523</v>
      </c>
      <c r="D291" s="160" t="s">
        <v>121</v>
      </c>
      <c r="E291" s="161" t="s">
        <v>524</v>
      </c>
      <c r="F291" s="162" t="s">
        <v>525</v>
      </c>
      <c r="G291" s="163" t="s">
        <v>314</v>
      </c>
      <c r="H291" s="164">
        <v>1</v>
      </c>
      <c r="I291" s="318"/>
      <c r="J291" s="165">
        <f t="shared" si="30"/>
        <v>0</v>
      </c>
      <c r="K291" s="162" t="s">
        <v>3</v>
      </c>
      <c r="L291" s="35"/>
      <c r="M291" s="166" t="s">
        <v>3</v>
      </c>
      <c r="N291" s="167" t="s">
        <v>44</v>
      </c>
      <c r="O291" s="36"/>
      <c r="P291" s="168">
        <f t="shared" si="31"/>
        <v>0</v>
      </c>
      <c r="Q291" s="168">
        <v>2.7E-4</v>
      </c>
      <c r="R291" s="168">
        <f t="shared" si="32"/>
        <v>2.7E-4</v>
      </c>
      <c r="S291" s="168">
        <v>0</v>
      </c>
      <c r="T291" s="169">
        <f t="shared" si="33"/>
        <v>0</v>
      </c>
      <c r="AR291" s="18" t="s">
        <v>249</v>
      </c>
      <c r="AT291" s="18" t="s">
        <v>121</v>
      </c>
      <c r="AU291" s="18" t="s">
        <v>127</v>
      </c>
      <c r="AY291" s="18" t="s">
        <v>119</v>
      </c>
      <c r="BE291" s="170">
        <f t="shared" si="34"/>
        <v>0</v>
      </c>
      <c r="BF291" s="170">
        <f t="shared" si="35"/>
        <v>0</v>
      </c>
      <c r="BG291" s="170">
        <f t="shared" si="36"/>
        <v>0</v>
      </c>
      <c r="BH291" s="170">
        <f t="shared" si="37"/>
        <v>0</v>
      </c>
      <c r="BI291" s="170">
        <f t="shared" si="38"/>
        <v>0</v>
      </c>
      <c r="BJ291" s="18" t="s">
        <v>127</v>
      </c>
      <c r="BK291" s="170">
        <f t="shared" si="39"/>
        <v>0</v>
      </c>
      <c r="BL291" s="18" t="s">
        <v>249</v>
      </c>
      <c r="BM291" s="18" t="s">
        <v>526</v>
      </c>
    </row>
    <row r="292" spans="2:65" s="1" customFormat="1" ht="22.5" customHeight="1" x14ac:dyDescent="0.3">
      <c r="B292" s="159"/>
      <c r="C292" s="160" t="s">
        <v>527</v>
      </c>
      <c r="D292" s="160" t="s">
        <v>121</v>
      </c>
      <c r="E292" s="161" t="s">
        <v>528</v>
      </c>
      <c r="F292" s="162" t="s">
        <v>529</v>
      </c>
      <c r="G292" s="163" t="s">
        <v>314</v>
      </c>
      <c r="H292" s="164">
        <v>1</v>
      </c>
      <c r="I292" s="318"/>
      <c r="J292" s="165">
        <f t="shared" si="30"/>
        <v>0</v>
      </c>
      <c r="K292" s="162" t="s">
        <v>125</v>
      </c>
      <c r="L292" s="35"/>
      <c r="M292" s="166" t="s">
        <v>3</v>
      </c>
      <c r="N292" s="167" t="s">
        <v>44</v>
      </c>
      <c r="O292" s="36"/>
      <c r="P292" s="168">
        <f t="shared" si="31"/>
        <v>0</v>
      </c>
      <c r="Q292" s="168">
        <v>7.6999999999999996E-4</v>
      </c>
      <c r="R292" s="168">
        <f t="shared" si="32"/>
        <v>7.6999999999999996E-4</v>
      </c>
      <c r="S292" s="168">
        <v>0</v>
      </c>
      <c r="T292" s="169">
        <f t="shared" si="33"/>
        <v>0</v>
      </c>
      <c r="AR292" s="18" t="s">
        <v>249</v>
      </c>
      <c r="AT292" s="18" t="s">
        <v>121</v>
      </c>
      <c r="AU292" s="18" t="s">
        <v>127</v>
      </c>
      <c r="AY292" s="18" t="s">
        <v>119</v>
      </c>
      <c r="BE292" s="170">
        <f t="shared" si="34"/>
        <v>0</v>
      </c>
      <c r="BF292" s="170">
        <f t="shared" si="35"/>
        <v>0</v>
      </c>
      <c r="BG292" s="170">
        <f t="shared" si="36"/>
        <v>0</v>
      </c>
      <c r="BH292" s="170">
        <f t="shared" si="37"/>
        <v>0</v>
      </c>
      <c r="BI292" s="170">
        <f t="shared" si="38"/>
        <v>0</v>
      </c>
      <c r="BJ292" s="18" t="s">
        <v>127</v>
      </c>
      <c r="BK292" s="170">
        <f t="shared" si="39"/>
        <v>0</v>
      </c>
      <c r="BL292" s="18" t="s">
        <v>249</v>
      </c>
      <c r="BM292" s="18" t="s">
        <v>530</v>
      </c>
    </row>
    <row r="293" spans="2:65" s="1" customFormat="1" ht="31.5" customHeight="1" x14ac:dyDescent="0.3">
      <c r="B293" s="159"/>
      <c r="C293" s="160" t="s">
        <v>531</v>
      </c>
      <c r="D293" s="160" t="s">
        <v>121</v>
      </c>
      <c r="E293" s="161" t="s">
        <v>532</v>
      </c>
      <c r="F293" s="162" t="s">
        <v>533</v>
      </c>
      <c r="G293" s="163" t="s">
        <v>314</v>
      </c>
      <c r="H293" s="164">
        <v>6</v>
      </c>
      <c r="I293" s="318"/>
      <c r="J293" s="165">
        <f t="shared" si="30"/>
        <v>0</v>
      </c>
      <c r="K293" s="162" t="s">
        <v>125</v>
      </c>
      <c r="L293" s="35"/>
      <c r="M293" s="166" t="s">
        <v>3</v>
      </c>
      <c r="N293" s="167" t="s">
        <v>44</v>
      </c>
      <c r="O293" s="36"/>
      <c r="P293" s="168">
        <f t="shared" si="31"/>
        <v>0</v>
      </c>
      <c r="Q293" s="168">
        <v>4.9500000000000004E-3</v>
      </c>
      <c r="R293" s="168">
        <f t="shared" si="32"/>
        <v>2.9700000000000004E-2</v>
      </c>
      <c r="S293" s="168">
        <v>0</v>
      </c>
      <c r="T293" s="169">
        <f t="shared" si="33"/>
        <v>0</v>
      </c>
      <c r="AR293" s="18" t="s">
        <v>249</v>
      </c>
      <c r="AT293" s="18" t="s">
        <v>121</v>
      </c>
      <c r="AU293" s="18" t="s">
        <v>127</v>
      </c>
      <c r="AY293" s="18" t="s">
        <v>119</v>
      </c>
      <c r="BE293" s="170">
        <f t="shared" si="34"/>
        <v>0</v>
      </c>
      <c r="BF293" s="170">
        <f t="shared" si="35"/>
        <v>0</v>
      </c>
      <c r="BG293" s="170">
        <f t="shared" si="36"/>
        <v>0</v>
      </c>
      <c r="BH293" s="170">
        <f t="shared" si="37"/>
        <v>0</v>
      </c>
      <c r="BI293" s="170">
        <f t="shared" si="38"/>
        <v>0</v>
      </c>
      <c r="BJ293" s="18" t="s">
        <v>127</v>
      </c>
      <c r="BK293" s="170">
        <f t="shared" si="39"/>
        <v>0</v>
      </c>
      <c r="BL293" s="18" t="s">
        <v>249</v>
      </c>
      <c r="BM293" s="18" t="s">
        <v>534</v>
      </c>
    </row>
    <row r="294" spans="2:65" s="1" customFormat="1" ht="31.5" customHeight="1" x14ac:dyDescent="0.3">
      <c r="B294" s="159"/>
      <c r="C294" s="160" t="s">
        <v>535</v>
      </c>
      <c r="D294" s="160" t="s">
        <v>121</v>
      </c>
      <c r="E294" s="161" t="s">
        <v>536</v>
      </c>
      <c r="F294" s="162" t="s">
        <v>537</v>
      </c>
      <c r="G294" s="163" t="s">
        <v>314</v>
      </c>
      <c r="H294" s="164">
        <v>6</v>
      </c>
      <c r="I294" s="318"/>
      <c r="J294" s="165">
        <f t="shared" si="30"/>
        <v>0</v>
      </c>
      <c r="K294" s="162" t="s">
        <v>3</v>
      </c>
      <c r="L294" s="35"/>
      <c r="M294" s="166" t="s">
        <v>3</v>
      </c>
      <c r="N294" s="167" t="s">
        <v>44</v>
      </c>
      <c r="O294" s="36"/>
      <c r="P294" s="168">
        <f t="shared" si="31"/>
        <v>0</v>
      </c>
      <c r="Q294" s="168">
        <v>4.9500000000000004E-3</v>
      </c>
      <c r="R294" s="168">
        <f t="shared" si="32"/>
        <v>2.9700000000000004E-2</v>
      </c>
      <c r="S294" s="168">
        <v>0</v>
      </c>
      <c r="T294" s="169">
        <f t="shared" si="33"/>
        <v>0</v>
      </c>
      <c r="AR294" s="18" t="s">
        <v>249</v>
      </c>
      <c r="AT294" s="18" t="s">
        <v>121</v>
      </c>
      <c r="AU294" s="18" t="s">
        <v>127</v>
      </c>
      <c r="AY294" s="18" t="s">
        <v>119</v>
      </c>
      <c r="BE294" s="170">
        <f t="shared" si="34"/>
        <v>0</v>
      </c>
      <c r="BF294" s="170">
        <f t="shared" si="35"/>
        <v>0</v>
      </c>
      <c r="BG294" s="170">
        <f t="shared" si="36"/>
        <v>0</v>
      </c>
      <c r="BH294" s="170">
        <f t="shared" si="37"/>
        <v>0</v>
      </c>
      <c r="BI294" s="170">
        <f t="shared" si="38"/>
        <v>0</v>
      </c>
      <c r="BJ294" s="18" t="s">
        <v>127</v>
      </c>
      <c r="BK294" s="170">
        <f t="shared" si="39"/>
        <v>0</v>
      </c>
      <c r="BL294" s="18" t="s">
        <v>249</v>
      </c>
      <c r="BM294" s="18" t="s">
        <v>538</v>
      </c>
    </row>
    <row r="295" spans="2:65" s="1" customFormat="1" ht="31.5" customHeight="1" x14ac:dyDescent="0.3">
      <c r="B295" s="159"/>
      <c r="C295" s="160" t="s">
        <v>539</v>
      </c>
      <c r="D295" s="160" t="s">
        <v>121</v>
      </c>
      <c r="E295" s="161" t="s">
        <v>540</v>
      </c>
      <c r="F295" s="162" t="s">
        <v>541</v>
      </c>
      <c r="G295" s="163" t="s">
        <v>314</v>
      </c>
      <c r="H295" s="164">
        <v>2</v>
      </c>
      <c r="I295" s="318"/>
      <c r="J295" s="165">
        <f t="shared" si="30"/>
        <v>0</v>
      </c>
      <c r="K295" s="162" t="s">
        <v>3</v>
      </c>
      <c r="L295" s="35"/>
      <c r="M295" s="166" t="s">
        <v>3</v>
      </c>
      <c r="N295" s="167" t="s">
        <v>44</v>
      </c>
      <c r="O295" s="36"/>
      <c r="P295" s="168">
        <f t="shared" si="31"/>
        <v>0</v>
      </c>
      <c r="Q295" s="168">
        <v>6.5599999999999999E-3</v>
      </c>
      <c r="R295" s="168">
        <f t="shared" si="32"/>
        <v>1.312E-2</v>
      </c>
      <c r="S295" s="168">
        <v>0</v>
      </c>
      <c r="T295" s="169">
        <f t="shared" si="33"/>
        <v>0</v>
      </c>
      <c r="AR295" s="18" t="s">
        <v>249</v>
      </c>
      <c r="AT295" s="18" t="s">
        <v>121</v>
      </c>
      <c r="AU295" s="18" t="s">
        <v>127</v>
      </c>
      <c r="AY295" s="18" t="s">
        <v>119</v>
      </c>
      <c r="BE295" s="170">
        <f t="shared" si="34"/>
        <v>0</v>
      </c>
      <c r="BF295" s="170">
        <f t="shared" si="35"/>
        <v>0</v>
      </c>
      <c r="BG295" s="170">
        <f t="shared" si="36"/>
        <v>0</v>
      </c>
      <c r="BH295" s="170">
        <f t="shared" si="37"/>
        <v>0</v>
      </c>
      <c r="BI295" s="170">
        <f t="shared" si="38"/>
        <v>0</v>
      </c>
      <c r="BJ295" s="18" t="s">
        <v>127</v>
      </c>
      <c r="BK295" s="170">
        <f t="shared" si="39"/>
        <v>0</v>
      </c>
      <c r="BL295" s="18" t="s">
        <v>249</v>
      </c>
      <c r="BM295" s="18" t="s">
        <v>542</v>
      </c>
    </row>
    <row r="296" spans="2:65" s="1" customFormat="1" ht="22.5" customHeight="1" x14ac:dyDescent="0.3">
      <c r="B296" s="159"/>
      <c r="C296" s="160" t="s">
        <v>543</v>
      </c>
      <c r="D296" s="160" t="s">
        <v>121</v>
      </c>
      <c r="E296" s="161" t="s">
        <v>544</v>
      </c>
      <c r="F296" s="162" t="s">
        <v>545</v>
      </c>
      <c r="G296" s="163" t="s">
        <v>314</v>
      </c>
      <c r="H296" s="164">
        <v>1</v>
      </c>
      <c r="I296" s="318"/>
      <c r="J296" s="165">
        <f t="shared" si="30"/>
        <v>0</v>
      </c>
      <c r="K296" s="162" t="s">
        <v>125</v>
      </c>
      <c r="L296" s="35"/>
      <c r="M296" s="166" t="s">
        <v>3</v>
      </c>
      <c r="N296" s="167" t="s">
        <v>44</v>
      </c>
      <c r="O296" s="36"/>
      <c r="P296" s="168">
        <f t="shared" si="31"/>
        <v>0</v>
      </c>
      <c r="Q296" s="168">
        <v>2.2100000000000002E-3</v>
      </c>
      <c r="R296" s="168">
        <f t="shared" si="32"/>
        <v>2.2100000000000002E-3</v>
      </c>
      <c r="S296" s="168">
        <v>0</v>
      </c>
      <c r="T296" s="169">
        <f t="shared" si="33"/>
        <v>0</v>
      </c>
      <c r="AR296" s="18" t="s">
        <v>249</v>
      </c>
      <c r="AT296" s="18" t="s">
        <v>121</v>
      </c>
      <c r="AU296" s="18" t="s">
        <v>127</v>
      </c>
      <c r="AY296" s="18" t="s">
        <v>119</v>
      </c>
      <c r="BE296" s="170">
        <f t="shared" si="34"/>
        <v>0</v>
      </c>
      <c r="BF296" s="170">
        <f t="shared" si="35"/>
        <v>0</v>
      </c>
      <c r="BG296" s="170">
        <f t="shared" si="36"/>
        <v>0</v>
      </c>
      <c r="BH296" s="170">
        <f t="shared" si="37"/>
        <v>0</v>
      </c>
      <c r="BI296" s="170">
        <f t="shared" si="38"/>
        <v>0</v>
      </c>
      <c r="BJ296" s="18" t="s">
        <v>127</v>
      </c>
      <c r="BK296" s="170">
        <f t="shared" si="39"/>
        <v>0</v>
      </c>
      <c r="BL296" s="18" t="s">
        <v>249</v>
      </c>
      <c r="BM296" s="18" t="s">
        <v>546</v>
      </c>
    </row>
    <row r="297" spans="2:65" s="1" customFormat="1" ht="22.5" customHeight="1" x14ac:dyDescent="0.3">
      <c r="B297" s="159"/>
      <c r="C297" s="160" t="s">
        <v>547</v>
      </c>
      <c r="D297" s="160" t="s">
        <v>121</v>
      </c>
      <c r="E297" s="161" t="s">
        <v>548</v>
      </c>
      <c r="F297" s="162" t="s">
        <v>549</v>
      </c>
      <c r="G297" s="163" t="s">
        <v>242</v>
      </c>
      <c r="H297" s="164">
        <v>280</v>
      </c>
      <c r="I297" s="318"/>
      <c r="J297" s="165">
        <f t="shared" si="30"/>
        <v>0</v>
      </c>
      <c r="K297" s="162" t="s">
        <v>125</v>
      </c>
      <c r="L297" s="35"/>
      <c r="M297" s="166" t="s">
        <v>3</v>
      </c>
      <c r="N297" s="167" t="s">
        <v>44</v>
      </c>
      <c r="O297" s="36"/>
      <c r="P297" s="168">
        <f t="shared" si="31"/>
        <v>0</v>
      </c>
      <c r="Q297" s="168">
        <v>4.0000000000000002E-4</v>
      </c>
      <c r="R297" s="168">
        <f t="shared" si="32"/>
        <v>0.112</v>
      </c>
      <c r="S297" s="168">
        <v>0</v>
      </c>
      <c r="T297" s="169">
        <f t="shared" si="33"/>
        <v>0</v>
      </c>
      <c r="AR297" s="18" t="s">
        <v>249</v>
      </c>
      <c r="AT297" s="18" t="s">
        <v>121</v>
      </c>
      <c r="AU297" s="18" t="s">
        <v>127</v>
      </c>
      <c r="AY297" s="18" t="s">
        <v>119</v>
      </c>
      <c r="BE297" s="170">
        <f t="shared" si="34"/>
        <v>0</v>
      </c>
      <c r="BF297" s="170">
        <f t="shared" si="35"/>
        <v>0</v>
      </c>
      <c r="BG297" s="170">
        <f t="shared" si="36"/>
        <v>0</v>
      </c>
      <c r="BH297" s="170">
        <f t="shared" si="37"/>
        <v>0</v>
      </c>
      <c r="BI297" s="170">
        <f t="shared" si="38"/>
        <v>0</v>
      </c>
      <c r="BJ297" s="18" t="s">
        <v>127</v>
      </c>
      <c r="BK297" s="170">
        <f t="shared" si="39"/>
        <v>0</v>
      </c>
      <c r="BL297" s="18" t="s">
        <v>249</v>
      </c>
      <c r="BM297" s="18" t="s">
        <v>550</v>
      </c>
    </row>
    <row r="298" spans="2:65" s="12" customFormat="1" x14ac:dyDescent="0.3">
      <c r="B298" s="180"/>
      <c r="D298" s="189" t="s">
        <v>129</v>
      </c>
      <c r="E298" s="198" t="s">
        <v>3</v>
      </c>
      <c r="F298" s="199" t="s">
        <v>551</v>
      </c>
      <c r="H298" s="200">
        <v>280</v>
      </c>
      <c r="I298" s="184"/>
      <c r="L298" s="180"/>
      <c r="M298" s="185"/>
      <c r="N298" s="186"/>
      <c r="O298" s="186"/>
      <c r="P298" s="186"/>
      <c r="Q298" s="186"/>
      <c r="R298" s="186"/>
      <c r="S298" s="186"/>
      <c r="T298" s="187"/>
      <c r="AT298" s="181" t="s">
        <v>129</v>
      </c>
      <c r="AU298" s="181" t="s">
        <v>127</v>
      </c>
      <c r="AV298" s="12" t="s">
        <v>127</v>
      </c>
      <c r="AW298" s="12" t="s">
        <v>36</v>
      </c>
      <c r="AX298" s="12" t="s">
        <v>23</v>
      </c>
      <c r="AY298" s="181" t="s">
        <v>119</v>
      </c>
    </row>
    <row r="299" spans="2:65" s="1" customFormat="1" ht="22.5" customHeight="1" x14ac:dyDescent="0.3">
      <c r="B299" s="159"/>
      <c r="C299" s="160" t="s">
        <v>552</v>
      </c>
      <c r="D299" s="160" t="s">
        <v>121</v>
      </c>
      <c r="E299" s="161" t="s">
        <v>553</v>
      </c>
      <c r="F299" s="162" t="s">
        <v>554</v>
      </c>
      <c r="G299" s="163" t="s">
        <v>242</v>
      </c>
      <c r="H299" s="164">
        <v>280</v>
      </c>
      <c r="I299" s="318"/>
      <c r="J299" s="165">
        <f>ROUND(I299*H299,2)</f>
        <v>0</v>
      </c>
      <c r="K299" s="162" t="s">
        <v>125</v>
      </c>
      <c r="L299" s="35"/>
      <c r="M299" s="166" t="s">
        <v>3</v>
      </c>
      <c r="N299" s="167" t="s">
        <v>44</v>
      </c>
      <c r="O299" s="36"/>
      <c r="P299" s="168">
        <f>O299*H299</f>
        <v>0</v>
      </c>
      <c r="Q299" s="168">
        <v>1.0000000000000001E-5</v>
      </c>
      <c r="R299" s="168">
        <f>Q299*H299</f>
        <v>2.8000000000000004E-3</v>
      </c>
      <c r="S299" s="168">
        <v>0</v>
      </c>
      <c r="T299" s="169">
        <f>S299*H299</f>
        <v>0</v>
      </c>
      <c r="AR299" s="18" t="s">
        <v>249</v>
      </c>
      <c r="AT299" s="18" t="s">
        <v>121</v>
      </c>
      <c r="AU299" s="18" t="s">
        <v>127</v>
      </c>
      <c r="AY299" s="18" t="s">
        <v>119</v>
      </c>
      <c r="BE299" s="170">
        <f>IF(N299="základní",J299,0)</f>
        <v>0</v>
      </c>
      <c r="BF299" s="170">
        <f>IF(N299="snížená",J299,0)</f>
        <v>0</v>
      </c>
      <c r="BG299" s="170">
        <f>IF(N299="zákl. přenesená",J299,0)</f>
        <v>0</v>
      </c>
      <c r="BH299" s="170">
        <f>IF(N299="sníž. přenesená",J299,0)</f>
        <v>0</v>
      </c>
      <c r="BI299" s="170">
        <f>IF(N299="nulová",J299,0)</f>
        <v>0</v>
      </c>
      <c r="BJ299" s="18" t="s">
        <v>127</v>
      </c>
      <c r="BK299" s="170">
        <f>ROUND(I299*H299,2)</f>
        <v>0</v>
      </c>
      <c r="BL299" s="18" t="s">
        <v>249</v>
      </c>
      <c r="BM299" s="18" t="s">
        <v>555</v>
      </c>
    </row>
    <row r="300" spans="2:65" s="1" customFormat="1" ht="22.5" customHeight="1" x14ac:dyDescent="0.3">
      <c r="B300" s="159"/>
      <c r="C300" s="160" t="s">
        <v>556</v>
      </c>
      <c r="D300" s="160" t="s">
        <v>121</v>
      </c>
      <c r="E300" s="161" t="s">
        <v>557</v>
      </c>
      <c r="F300" s="162" t="s">
        <v>558</v>
      </c>
      <c r="G300" s="163" t="s">
        <v>170</v>
      </c>
      <c r="H300" s="164">
        <v>0.52700000000000002</v>
      </c>
      <c r="I300" s="318"/>
      <c r="J300" s="165">
        <f>ROUND(I300*H300,2)</f>
        <v>0</v>
      </c>
      <c r="K300" s="162" t="s">
        <v>125</v>
      </c>
      <c r="L300" s="35"/>
      <c r="M300" s="166" t="s">
        <v>3</v>
      </c>
      <c r="N300" s="167" t="s">
        <v>44</v>
      </c>
      <c r="O300" s="36"/>
      <c r="P300" s="168">
        <f>O300*H300</f>
        <v>0</v>
      </c>
      <c r="Q300" s="168">
        <v>0</v>
      </c>
      <c r="R300" s="168">
        <f>Q300*H300</f>
        <v>0</v>
      </c>
      <c r="S300" s="168">
        <v>0</v>
      </c>
      <c r="T300" s="169">
        <f>S300*H300</f>
        <v>0</v>
      </c>
      <c r="AR300" s="18" t="s">
        <v>249</v>
      </c>
      <c r="AT300" s="18" t="s">
        <v>121</v>
      </c>
      <c r="AU300" s="18" t="s">
        <v>127</v>
      </c>
      <c r="AY300" s="18" t="s">
        <v>119</v>
      </c>
      <c r="BE300" s="170">
        <f>IF(N300="základní",J300,0)</f>
        <v>0</v>
      </c>
      <c r="BF300" s="170">
        <f>IF(N300="snížená",J300,0)</f>
        <v>0</v>
      </c>
      <c r="BG300" s="170">
        <f>IF(N300="zákl. přenesená",J300,0)</f>
        <v>0</v>
      </c>
      <c r="BH300" s="170">
        <f>IF(N300="sníž. přenesená",J300,0)</f>
        <v>0</v>
      </c>
      <c r="BI300" s="170">
        <f>IF(N300="nulová",J300,0)</f>
        <v>0</v>
      </c>
      <c r="BJ300" s="18" t="s">
        <v>127</v>
      </c>
      <c r="BK300" s="170">
        <f>ROUND(I300*H300,2)</f>
        <v>0</v>
      </c>
      <c r="BL300" s="18" t="s">
        <v>249</v>
      </c>
      <c r="BM300" s="18" t="s">
        <v>559</v>
      </c>
    </row>
    <row r="301" spans="2:65" s="10" customFormat="1" ht="29.85" customHeight="1" x14ac:dyDescent="0.3">
      <c r="B301" s="145"/>
      <c r="D301" s="156" t="s">
        <v>71</v>
      </c>
      <c r="E301" s="157" t="s">
        <v>560</v>
      </c>
      <c r="F301" s="157" t="s">
        <v>561</v>
      </c>
      <c r="I301" s="148"/>
      <c r="J301" s="158">
        <f>BK301</f>
        <v>0</v>
      </c>
      <c r="L301" s="145"/>
      <c r="M301" s="150"/>
      <c r="N301" s="151"/>
      <c r="O301" s="151"/>
      <c r="P301" s="152">
        <f>SUM(P302:P308)</f>
        <v>0</v>
      </c>
      <c r="Q301" s="151"/>
      <c r="R301" s="152">
        <f>SUM(R302:R308)</f>
        <v>2.2519999999999998E-2</v>
      </c>
      <c r="S301" s="151"/>
      <c r="T301" s="153">
        <f>SUM(T302:T308)</f>
        <v>0</v>
      </c>
      <c r="AR301" s="146" t="s">
        <v>127</v>
      </c>
      <c r="AT301" s="154" t="s">
        <v>71</v>
      </c>
      <c r="AU301" s="154" t="s">
        <v>23</v>
      </c>
      <c r="AY301" s="146" t="s">
        <v>119</v>
      </c>
      <c r="BK301" s="155">
        <f>SUM(BK302:BK308)</f>
        <v>0</v>
      </c>
    </row>
    <row r="302" spans="2:65" s="1" customFormat="1" ht="38.25" customHeight="1" x14ac:dyDescent="0.3">
      <c r="B302" s="159"/>
      <c r="C302" s="160" t="s">
        <v>562</v>
      </c>
      <c r="D302" s="160" t="s">
        <v>121</v>
      </c>
      <c r="E302" s="161" t="s">
        <v>563</v>
      </c>
      <c r="F302" s="162" t="s">
        <v>564</v>
      </c>
      <c r="G302" s="163" t="s">
        <v>314</v>
      </c>
      <c r="H302" s="164">
        <v>6</v>
      </c>
      <c r="I302" s="318"/>
      <c r="J302" s="165">
        <f>ROUND(I302*H302,2)</f>
        <v>0</v>
      </c>
      <c r="K302" s="162" t="s">
        <v>125</v>
      </c>
      <c r="L302" s="35"/>
      <c r="M302" s="166" t="s">
        <v>3</v>
      </c>
      <c r="N302" s="167" t="s">
        <v>44</v>
      </c>
      <c r="O302" s="36"/>
      <c r="P302" s="168">
        <f>O302*H302</f>
        <v>0</v>
      </c>
      <c r="Q302" s="168">
        <v>3.0000000000000001E-5</v>
      </c>
      <c r="R302" s="168">
        <f>Q302*H302</f>
        <v>1.8000000000000001E-4</v>
      </c>
      <c r="S302" s="168">
        <v>0</v>
      </c>
      <c r="T302" s="169">
        <f>S302*H302</f>
        <v>0</v>
      </c>
      <c r="AR302" s="18" t="s">
        <v>249</v>
      </c>
      <c r="AT302" s="18" t="s">
        <v>121</v>
      </c>
      <c r="AU302" s="18" t="s">
        <v>127</v>
      </c>
      <c r="AY302" s="18" t="s">
        <v>119</v>
      </c>
      <c r="BE302" s="170">
        <f>IF(N302="základní",J302,0)</f>
        <v>0</v>
      </c>
      <c r="BF302" s="170">
        <f>IF(N302="snížená",J302,0)</f>
        <v>0</v>
      </c>
      <c r="BG302" s="170">
        <f>IF(N302="zákl. přenesená",J302,0)</f>
        <v>0</v>
      </c>
      <c r="BH302" s="170">
        <f>IF(N302="sníž. přenesená",J302,0)</f>
        <v>0</v>
      </c>
      <c r="BI302" s="170">
        <f>IF(N302="nulová",J302,0)</f>
        <v>0</v>
      </c>
      <c r="BJ302" s="18" t="s">
        <v>127</v>
      </c>
      <c r="BK302" s="170">
        <f>ROUND(I302*H302,2)</f>
        <v>0</v>
      </c>
      <c r="BL302" s="18" t="s">
        <v>249</v>
      </c>
      <c r="BM302" s="18" t="s">
        <v>565</v>
      </c>
    </row>
    <row r="303" spans="2:65" s="1" customFormat="1" ht="47.25" customHeight="1" x14ac:dyDescent="0.3">
      <c r="B303" s="159"/>
      <c r="C303" s="209" t="s">
        <v>566</v>
      </c>
      <c r="D303" s="209" t="s">
        <v>167</v>
      </c>
      <c r="E303" s="210" t="s">
        <v>567</v>
      </c>
      <c r="F303" s="211" t="s">
        <v>865</v>
      </c>
      <c r="G303" s="212" t="s">
        <v>314</v>
      </c>
      <c r="H303" s="213">
        <v>6</v>
      </c>
      <c r="I303" s="319"/>
      <c r="J303" s="214">
        <f>ROUND(I303*H303,2)</f>
        <v>0</v>
      </c>
      <c r="K303" s="211" t="s">
        <v>3</v>
      </c>
      <c r="L303" s="215"/>
      <c r="M303" s="216" t="s">
        <v>3</v>
      </c>
      <c r="N303" s="217" t="s">
        <v>44</v>
      </c>
      <c r="O303" s="36"/>
      <c r="P303" s="168">
        <f>O303*H303</f>
        <v>0</v>
      </c>
      <c r="Q303" s="168">
        <v>2.5000000000000001E-3</v>
      </c>
      <c r="R303" s="168">
        <f>Q303*H303</f>
        <v>1.4999999999999999E-2</v>
      </c>
      <c r="S303" s="168">
        <v>0</v>
      </c>
      <c r="T303" s="169">
        <f>S303*H303</f>
        <v>0</v>
      </c>
      <c r="AR303" s="18" t="s">
        <v>341</v>
      </c>
      <c r="AT303" s="18" t="s">
        <v>167</v>
      </c>
      <c r="AU303" s="18" t="s">
        <v>127</v>
      </c>
      <c r="AY303" s="18" t="s">
        <v>119</v>
      </c>
      <c r="BE303" s="170">
        <f>IF(N303="základní",J303,0)</f>
        <v>0</v>
      </c>
      <c r="BF303" s="170">
        <f>IF(N303="snížená",J303,0)</f>
        <v>0</v>
      </c>
      <c r="BG303" s="170">
        <f>IF(N303="zákl. přenesená",J303,0)</f>
        <v>0</v>
      </c>
      <c r="BH303" s="170">
        <f>IF(N303="sníž. přenesená",J303,0)</f>
        <v>0</v>
      </c>
      <c r="BI303" s="170">
        <f>IF(N303="nulová",J303,0)</f>
        <v>0</v>
      </c>
      <c r="BJ303" s="18" t="s">
        <v>127</v>
      </c>
      <c r="BK303" s="170">
        <f>ROUND(I303*H303,2)</f>
        <v>0</v>
      </c>
      <c r="BL303" s="18" t="s">
        <v>249</v>
      </c>
      <c r="BM303" s="18" t="s">
        <v>568</v>
      </c>
    </row>
    <row r="304" spans="2:65" s="1" customFormat="1" ht="31.5" customHeight="1" x14ac:dyDescent="0.3">
      <c r="B304" s="159"/>
      <c r="C304" s="160" t="s">
        <v>569</v>
      </c>
      <c r="D304" s="160" t="s">
        <v>121</v>
      </c>
      <c r="E304" s="161" t="s">
        <v>570</v>
      </c>
      <c r="F304" s="162" t="s">
        <v>571</v>
      </c>
      <c r="G304" s="163" t="s">
        <v>331</v>
      </c>
      <c r="H304" s="164">
        <v>1</v>
      </c>
      <c r="I304" s="318"/>
      <c r="J304" s="165">
        <f>ROUND(I304*H304,2)</f>
        <v>0</v>
      </c>
      <c r="K304" s="162" t="s">
        <v>3</v>
      </c>
      <c r="L304" s="35"/>
      <c r="M304" s="166" t="s">
        <v>3</v>
      </c>
      <c r="N304" s="167" t="s">
        <v>44</v>
      </c>
      <c r="O304" s="36"/>
      <c r="P304" s="168">
        <f>O304*H304</f>
        <v>0</v>
      </c>
      <c r="Q304" s="168">
        <v>2.1900000000000001E-3</v>
      </c>
      <c r="R304" s="168">
        <f>Q304*H304</f>
        <v>2.1900000000000001E-3</v>
      </c>
      <c r="S304" s="168">
        <v>0</v>
      </c>
      <c r="T304" s="169">
        <f>S304*H304</f>
        <v>0</v>
      </c>
      <c r="AR304" s="18" t="s">
        <v>249</v>
      </c>
      <c r="AT304" s="18" t="s">
        <v>121</v>
      </c>
      <c r="AU304" s="18" t="s">
        <v>127</v>
      </c>
      <c r="AY304" s="18" t="s">
        <v>119</v>
      </c>
      <c r="BE304" s="170">
        <f>IF(N304="základní",J304,0)</f>
        <v>0</v>
      </c>
      <c r="BF304" s="170">
        <f>IF(N304="snížená",J304,0)</f>
        <v>0</v>
      </c>
      <c r="BG304" s="170">
        <f>IF(N304="zákl. přenesená",J304,0)</f>
        <v>0</v>
      </c>
      <c r="BH304" s="170">
        <f>IF(N304="sníž. přenesená",J304,0)</f>
        <v>0</v>
      </c>
      <c r="BI304" s="170">
        <f>IF(N304="nulová",J304,0)</f>
        <v>0</v>
      </c>
      <c r="BJ304" s="18" t="s">
        <v>127</v>
      </c>
      <c r="BK304" s="170">
        <f>ROUND(I304*H304,2)</f>
        <v>0</v>
      </c>
      <c r="BL304" s="18" t="s">
        <v>249</v>
      </c>
      <c r="BM304" s="18" t="s">
        <v>572</v>
      </c>
    </row>
    <row r="305" spans="2:65" s="11" customFormat="1" x14ac:dyDescent="0.3">
      <c r="B305" s="171"/>
      <c r="D305" s="172" t="s">
        <v>129</v>
      </c>
      <c r="E305" s="173" t="s">
        <v>3</v>
      </c>
      <c r="F305" s="174" t="s">
        <v>573</v>
      </c>
      <c r="H305" s="175" t="s">
        <v>3</v>
      </c>
      <c r="I305" s="176"/>
      <c r="L305" s="171"/>
      <c r="M305" s="177"/>
      <c r="N305" s="178"/>
      <c r="O305" s="178"/>
      <c r="P305" s="178"/>
      <c r="Q305" s="178"/>
      <c r="R305" s="178"/>
      <c r="S305" s="178"/>
      <c r="T305" s="179"/>
      <c r="AT305" s="175" t="s">
        <v>129</v>
      </c>
      <c r="AU305" s="175" t="s">
        <v>127</v>
      </c>
      <c r="AV305" s="11" t="s">
        <v>23</v>
      </c>
      <c r="AW305" s="11" t="s">
        <v>36</v>
      </c>
      <c r="AX305" s="11" t="s">
        <v>72</v>
      </c>
      <c r="AY305" s="175" t="s">
        <v>119</v>
      </c>
    </row>
    <row r="306" spans="2:65" s="12" customFormat="1" x14ac:dyDescent="0.3">
      <c r="B306" s="180"/>
      <c r="D306" s="189" t="s">
        <v>129</v>
      </c>
      <c r="E306" s="198" t="s">
        <v>3</v>
      </c>
      <c r="F306" s="199" t="s">
        <v>574</v>
      </c>
      <c r="H306" s="200">
        <v>1</v>
      </c>
      <c r="I306" s="184"/>
      <c r="L306" s="180"/>
      <c r="M306" s="185"/>
      <c r="N306" s="186"/>
      <c r="O306" s="186"/>
      <c r="P306" s="186"/>
      <c r="Q306" s="186"/>
      <c r="R306" s="186"/>
      <c r="S306" s="186"/>
      <c r="T306" s="187"/>
      <c r="AT306" s="181" t="s">
        <v>129</v>
      </c>
      <c r="AU306" s="181" t="s">
        <v>127</v>
      </c>
      <c r="AV306" s="12" t="s">
        <v>127</v>
      </c>
      <c r="AW306" s="12" t="s">
        <v>36</v>
      </c>
      <c r="AX306" s="12" t="s">
        <v>23</v>
      </c>
      <c r="AY306" s="181" t="s">
        <v>119</v>
      </c>
    </row>
    <row r="307" spans="2:65" s="1" customFormat="1" ht="31.5" customHeight="1" x14ac:dyDescent="0.3">
      <c r="B307" s="159"/>
      <c r="C307" s="160" t="s">
        <v>575</v>
      </c>
      <c r="D307" s="160" t="s">
        <v>121</v>
      </c>
      <c r="E307" s="161" t="s">
        <v>576</v>
      </c>
      <c r="F307" s="162" t="s">
        <v>866</v>
      </c>
      <c r="G307" s="163" t="s">
        <v>331</v>
      </c>
      <c r="H307" s="164">
        <v>1</v>
      </c>
      <c r="I307" s="318"/>
      <c r="J307" s="165">
        <f>ROUND(I307*H307,2)</f>
        <v>0</v>
      </c>
      <c r="K307" s="162" t="s">
        <v>3</v>
      </c>
      <c r="L307" s="35"/>
      <c r="M307" s="166" t="s">
        <v>3</v>
      </c>
      <c r="N307" s="167" t="s">
        <v>44</v>
      </c>
      <c r="O307" s="36"/>
      <c r="P307" s="168">
        <f>O307*H307</f>
        <v>0</v>
      </c>
      <c r="Q307" s="168">
        <v>5.1500000000000001E-3</v>
      </c>
      <c r="R307" s="168">
        <f>Q307*H307</f>
        <v>5.1500000000000001E-3</v>
      </c>
      <c r="S307" s="168">
        <v>0</v>
      </c>
      <c r="T307" s="169">
        <f>S307*H307</f>
        <v>0</v>
      </c>
      <c r="AR307" s="18" t="s">
        <v>249</v>
      </c>
      <c r="AT307" s="18" t="s">
        <v>121</v>
      </c>
      <c r="AU307" s="18" t="s">
        <v>127</v>
      </c>
      <c r="AY307" s="18" t="s">
        <v>119</v>
      </c>
      <c r="BE307" s="170">
        <f>IF(N307="základní",J307,0)</f>
        <v>0</v>
      </c>
      <c r="BF307" s="170">
        <f>IF(N307="snížená",J307,0)</f>
        <v>0</v>
      </c>
      <c r="BG307" s="170">
        <f>IF(N307="zákl. přenesená",J307,0)</f>
        <v>0</v>
      </c>
      <c r="BH307" s="170">
        <f>IF(N307="sníž. přenesená",J307,0)</f>
        <v>0</v>
      </c>
      <c r="BI307" s="170">
        <f>IF(N307="nulová",J307,0)</f>
        <v>0</v>
      </c>
      <c r="BJ307" s="18" t="s">
        <v>127</v>
      </c>
      <c r="BK307" s="170">
        <f>ROUND(I307*H307,2)</f>
        <v>0</v>
      </c>
      <c r="BL307" s="18" t="s">
        <v>249</v>
      </c>
      <c r="BM307" s="18" t="s">
        <v>577</v>
      </c>
    </row>
    <row r="308" spans="2:65" s="1" customFormat="1" ht="22.5" customHeight="1" x14ac:dyDescent="0.3">
      <c r="B308" s="159"/>
      <c r="C308" s="160" t="s">
        <v>578</v>
      </c>
      <c r="D308" s="160" t="s">
        <v>121</v>
      </c>
      <c r="E308" s="161" t="s">
        <v>579</v>
      </c>
      <c r="F308" s="162" t="s">
        <v>580</v>
      </c>
      <c r="G308" s="163" t="s">
        <v>170</v>
      </c>
      <c r="H308" s="164">
        <v>2.3E-2</v>
      </c>
      <c r="I308" s="318"/>
      <c r="J308" s="165">
        <f>ROUND(I308*H308,2)</f>
        <v>0</v>
      </c>
      <c r="K308" s="162" t="s">
        <v>125</v>
      </c>
      <c r="L308" s="35"/>
      <c r="M308" s="166" t="s">
        <v>3</v>
      </c>
      <c r="N308" s="167" t="s">
        <v>44</v>
      </c>
      <c r="O308" s="36"/>
      <c r="P308" s="168">
        <f>O308*H308</f>
        <v>0</v>
      </c>
      <c r="Q308" s="168">
        <v>0</v>
      </c>
      <c r="R308" s="168">
        <f>Q308*H308</f>
        <v>0</v>
      </c>
      <c r="S308" s="168">
        <v>0</v>
      </c>
      <c r="T308" s="169">
        <f>S308*H308</f>
        <v>0</v>
      </c>
      <c r="AR308" s="18" t="s">
        <v>249</v>
      </c>
      <c r="AT308" s="18" t="s">
        <v>121</v>
      </c>
      <c r="AU308" s="18" t="s">
        <v>127</v>
      </c>
      <c r="AY308" s="18" t="s">
        <v>119</v>
      </c>
      <c r="BE308" s="170">
        <f>IF(N308="základní",J308,0)</f>
        <v>0</v>
      </c>
      <c r="BF308" s="170">
        <f>IF(N308="snížená",J308,0)</f>
        <v>0</v>
      </c>
      <c r="BG308" s="170">
        <f>IF(N308="zákl. přenesená",J308,0)</f>
        <v>0</v>
      </c>
      <c r="BH308" s="170">
        <f>IF(N308="sníž. přenesená",J308,0)</f>
        <v>0</v>
      </c>
      <c r="BI308" s="170">
        <f>IF(N308="nulová",J308,0)</f>
        <v>0</v>
      </c>
      <c r="BJ308" s="18" t="s">
        <v>127</v>
      </c>
      <c r="BK308" s="170">
        <f>ROUND(I308*H308,2)</f>
        <v>0</v>
      </c>
      <c r="BL308" s="18" t="s">
        <v>249</v>
      </c>
      <c r="BM308" s="18" t="s">
        <v>581</v>
      </c>
    </row>
    <row r="309" spans="2:65" s="10" customFormat="1" ht="29.85" customHeight="1" x14ac:dyDescent="0.3">
      <c r="B309" s="145"/>
      <c r="D309" s="156" t="s">
        <v>71</v>
      </c>
      <c r="E309" s="157" t="s">
        <v>582</v>
      </c>
      <c r="F309" s="157" t="s">
        <v>583</v>
      </c>
      <c r="I309" s="148"/>
      <c r="J309" s="158">
        <f>BK309</f>
        <v>0</v>
      </c>
      <c r="L309" s="145"/>
      <c r="M309" s="150"/>
      <c r="N309" s="151"/>
      <c r="O309" s="151"/>
      <c r="P309" s="152">
        <f>SUM(P310:P332)</f>
        <v>0</v>
      </c>
      <c r="Q309" s="151"/>
      <c r="R309" s="152">
        <f>SUM(R310:R332)</f>
        <v>0.36687999999999993</v>
      </c>
      <c r="S309" s="151"/>
      <c r="T309" s="153">
        <f>SUM(T310:T332)</f>
        <v>0</v>
      </c>
      <c r="AR309" s="146" t="s">
        <v>127</v>
      </c>
      <c r="AT309" s="154" t="s">
        <v>71</v>
      </c>
      <c r="AU309" s="154" t="s">
        <v>23</v>
      </c>
      <c r="AY309" s="146" t="s">
        <v>119</v>
      </c>
      <c r="BK309" s="155">
        <f>SUM(BK310:BK332)</f>
        <v>0</v>
      </c>
    </row>
    <row r="310" spans="2:65" s="1" customFormat="1" ht="22.5" customHeight="1" x14ac:dyDescent="0.3">
      <c r="B310" s="159"/>
      <c r="C310" s="160" t="s">
        <v>584</v>
      </c>
      <c r="D310" s="160" t="s">
        <v>121</v>
      </c>
      <c r="E310" s="161" t="s">
        <v>585</v>
      </c>
      <c r="F310" s="162" t="s">
        <v>586</v>
      </c>
      <c r="G310" s="163" t="s">
        <v>314</v>
      </c>
      <c r="H310" s="164">
        <v>2</v>
      </c>
      <c r="I310" s="318"/>
      <c r="J310" s="165">
        <f>ROUND(I310*H310,2)</f>
        <v>0</v>
      </c>
      <c r="K310" s="162" t="s">
        <v>3</v>
      </c>
      <c r="L310" s="35"/>
      <c r="M310" s="166" t="s">
        <v>3</v>
      </c>
      <c r="N310" s="167" t="s">
        <v>44</v>
      </c>
      <c r="O310" s="36"/>
      <c r="P310" s="168">
        <f>O310*H310</f>
        <v>0</v>
      </c>
      <c r="Q310" s="168">
        <v>3.1E-4</v>
      </c>
      <c r="R310" s="168">
        <f>Q310*H310</f>
        <v>6.2E-4</v>
      </c>
      <c r="S310" s="168">
        <v>0</v>
      </c>
      <c r="T310" s="169">
        <f>S310*H310</f>
        <v>0</v>
      </c>
      <c r="AR310" s="18" t="s">
        <v>249</v>
      </c>
      <c r="AT310" s="18" t="s">
        <v>121</v>
      </c>
      <c r="AU310" s="18" t="s">
        <v>127</v>
      </c>
      <c r="AY310" s="18" t="s">
        <v>119</v>
      </c>
      <c r="BE310" s="170">
        <f>IF(N310="základní",J310,0)</f>
        <v>0</v>
      </c>
      <c r="BF310" s="170">
        <f>IF(N310="snížená",J310,0)</f>
        <v>0</v>
      </c>
      <c r="BG310" s="170">
        <f>IF(N310="zákl. přenesená",J310,0)</f>
        <v>0</v>
      </c>
      <c r="BH310" s="170">
        <f>IF(N310="sníž. přenesená",J310,0)</f>
        <v>0</v>
      </c>
      <c r="BI310" s="170">
        <f>IF(N310="nulová",J310,0)</f>
        <v>0</v>
      </c>
      <c r="BJ310" s="18" t="s">
        <v>127</v>
      </c>
      <c r="BK310" s="170">
        <f>ROUND(I310*H310,2)</f>
        <v>0</v>
      </c>
      <c r="BL310" s="18" t="s">
        <v>249</v>
      </c>
      <c r="BM310" s="18" t="s">
        <v>587</v>
      </c>
    </row>
    <row r="311" spans="2:65" s="1" customFormat="1" ht="22.5" customHeight="1" x14ac:dyDescent="0.3">
      <c r="B311" s="159"/>
      <c r="C311" s="160" t="s">
        <v>588</v>
      </c>
      <c r="D311" s="160" t="s">
        <v>121</v>
      </c>
      <c r="E311" s="161" t="s">
        <v>589</v>
      </c>
      <c r="F311" s="162" t="s">
        <v>590</v>
      </c>
      <c r="G311" s="163" t="s">
        <v>314</v>
      </c>
      <c r="H311" s="164">
        <v>6</v>
      </c>
      <c r="I311" s="318"/>
      <c r="J311" s="165">
        <f>ROUND(I311*H311,2)</f>
        <v>0</v>
      </c>
      <c r="K311" s="162" t="s">
        <v>125</v>
      </c>
      <c r="L311" s="35"/>
      <c r="M311" s="166" t="s">
        <v>3</v>
      </c>
      <c r="N311" s="167" t="s">
        <v>44</v>
      </c>
      <c r="O311" s="36"/>
      <c r="P311" s="168">
        <f>O311*H311</f>
        <v>0</v>
      </c>
      <c r="Q311" s="168">
        <v>3.1E-4</v>
      </c>
      <c r="R311" s="168">
        <f>Q311*H311</f>
        <v>1.8600000000000001E-3</v>
      </c>
      <c r="S311" s="168">
        <v>0</v>
      </c>
      <c r="T311" s="169">
        <f>S311*H311</f>
        <v>0</v>
      </c>
      <c r="AR311" s="18" t="s">
        <v>249</v>
      </c>
      <c r="AT311" s="18" t="s">
        <v>121</v>
      </c>
      <c r="AU311" s="18" t="s">
        <v>127</v>
      </c>
      <c r="AY311" s="18" t="s">
        <v>119</v>
      </c>
      <c r="BE311" s="170">
        <f>IF(N311="základní",J311,0)</f>
        <v>0</v>
      </c>
      <c r="BF311" s="170">
        <f>IF(N311="snížená",J311,0)</f>
        <v>0</v>
      </c>
      <c r="BG311" s="170">
        <f>IF(N311="zákl. přenesená",J311,0)</f>
        <v>0</v>
      </c>
      <c r="BH311" s="170">
        <f>IF(N311="sníž. přenesená",J311,0)</f>
        <v>0</v>
      </c>
      <c r="BI311" s="170">
        <f>IF(N311="nulová",J311,0)</f>
        <v>0</v>
      </c>
      <c r="BJ311" s="18" t="s">
        <v>127</v>
      </c>
      <c r="BK311" s="170">
        <f>ROUND(I311*H311,2)</f>
        <v>0</v>
      </c>
      <c r="BL311" s="18" t="s">
        <v>249</v>
      </c>
      <c r="BM311" s="18" t="s">
        <v>591</v>
      </c>
    </row>
    <row r="312" spans="2:65" s="1" customFormat="1" ht="31.5" customHeight="1" x14ac:dyDescent="0.3">
      <c r="B312" s="159"/>
      <c r="C312" s="160" t="s">
        <v>592</v>
      </c>
      <c r="D312" s="160" t="s">
        <v>121</v>
      </c>
      <c r="E312" s="161" t="s">
        <v>593</v>
      </c>
      <c r="F312" s="162" t="s">
        <v>594</v>
      </c>
      <c r="G312" s="163" t="s">
        <v>331</v>
      </c>
      <c r="H312" s="164">
        <v>6</v>
      </c>
      <c r="I312" s="318"/>
      <c r="J312" s="165">
        <f>ROUND(I312*H312,2)</f>
        <v>0</v>
      </c>
      <c r="K312" s="162" t="s">
        <v>125</v>
      </c>
      <c r="L312" s="35"/>
      <c r="M312" s="166" t="s">
        <v>3</v>
      </c>
      <c r="N312" s="167" t="s">
        <v>44</v>
      </c>
      <c r="O312" s="36"/>
      <c r="P312" s="168">
        <f>O312*H312</f>
        <v>0</v>
      </c>
      <c r="Q312" s="168">
        <v>2.5190000000000001E-2</v>
      </c>
      <c r="R312" s="168">
        <f>Q312*H312</f>
        <v>0.15114</v>
      </c>
      <c r="S312" s="168">
        <v>0</v>
      </c>
      <c r="T312" s="169">
        <f>S312*H312</f>
        <v>0</v>
      </c>
      <c r="AR312" s="18" t="s">
        <v>249</v>
      </c>
      <c r="AT312" s="18" t="s">
        <v>121</v>
      </c>
      <c r="AU312" s="18" t="s">
        <v>127</v>
      </c>
      <c r="AY312" s="18" t="s">
        <v>119</v>
      </c>
      <c r="BE312" s="170">
        <f>IF(N312="základní",J312,0)</f>
        <v>0</v>
      </c>
      <c r="BF312" s="170">
        <f>IF(N312="snížená",J312,0)</f>
        <v>0</v>
      </c>
      <c r="BG312" s="170">
        <f>IF(N312="zákl. přenesená",J312,0)</f>
        <v>0</v>
      </c>
      <c r="BH312" s="170">
        <f>IF(N312="sníž. přenesená",J312,0)</f>
        <v>0</v>
      </c>
      <c r="BI312" s="170">
        <f>IF(N312="nulová",J312,0)</f>
        <v>0</v>
      </c>
      <c r="BJ312" s="18" t="s">
        <v>127</v>
      </c>
      <c r="BK312" s="170">
        <f>ROUND(I312*H312,2)</f>
        <v>0</v>
      </c>
      <c r="BL312" s="18" t="s">
        <v>249</v>
      </c>
      <c r="BM312" s="18" t="s">
        <v>595</v>
      </c>
    </row>
    <row r="313" spans="2:65" s="1" customFormat="1" ht="22.5" customHeight="1" x14ac:dyDescent="0.3">
      <c r="B313" s="159"/>
      <c r="C313" s="160" t="s">
        <v>596</v>
      </c>
      <c r="D313" s="160" t="s">
        <v>121</v>
      </c>
      <c r="E313" s="161" t="s">
        <v>597</v>
      </c>
      <c r="F313" s="162" t="s">
        <v>598</v>
      </c>
      <c r="G313" s="163" t="s">
        <v>331</v>
      </c>
      <c r="H313" s="164">
        <v>6</v>
      </c>
      <c r="I313" s="318"/>
      <c r="J313" s="165">
        <f>ROUND(I313*H313,2)</f>
        <v>0</v>
      </c>
      <c r="K313" s="162" t="s">
        <v>125</v>
      </c>
      <c r="L313" s="35"/>
      <c r="M313" s="166" t="s">
        <v>3</v>
      </c>
      <c r="N313" s="167" t="s">
        <v>44</v>
      </c>
      <c r="O313" s="36"/>
      <c r="P313" s="168">
        <f>O313*H313</f>
        <v>0</v>
      </c>
      <c r="Q313" s="168">
        <v>1.8E-3</v>
      </c>
      <c r="R313" s="168">
        <f>Q313*H313</f>
        <v>1.0800000000000001E-2</v>
      </c>
      <c r="S313" s="168">
        <v>0</v>
      </c>
      <c r="T313" s="169">
        <f>S313*H313</f>
        <v>0</v>
      </c>
      <c r="AR313" s="18" t="s">
        <v>249</v>
      </c>
      <c r="AT313" s="18" t="s">
        <v>121</v>
      </c>
      <c r="AU313" s="18" t="s">
        <v>127</v>
      </c>
      <c r="AY313" s="18" t="s">
        <v>119</v>
      </c>
      <c r="BE313" s="170">
        <f>IF(N313="základní",J313,0)</f>
        <v>0</v>
      </c>
      <c r="BF313" s="170">
        <f>IF(N313="snížená",J313,0)</f>
        <v>0</v>
      </c>
      <c r="BG313" s="170">
        <f>IF(N313="zákl. přenesená",J313,0)</f>
        <v>0</v>
      </c>
      <c r="BH313" s="170">
        <f>IF(N313="sníž. přenesená",J313,0)</f>
        <v>0</v>
      </c>
      <c r="BI313" s="170">
        <f>IF(N313="nulová",J313,0)</f>
        <v>0</v>
      </c>
      <c r="BJ313" s="18" t="s">
        <v>127</v>
      </c>
      <c r="BK313" s="170">
        <f>ROUND(I313*H313,2)</f>
        <v>0</v>
      </c>
      <c r="BL313" s="18" t="s">
        <v>249</v>
      </c>
      <c r="BM313" s="18" t="s">
        <v>599</v>
      </c>
    </row>
    <row r="314" spans="2:65" s="1" customFormat="1" ht="31.5" customHeight="1" x14ac:dyDescent="0.3">
      <c r="B314" s="159"/>
      <c r="C314" s="160" t="s">
        <v>600</v>
      </c>
      <c r="D314" s="160" t="s">
        <v>121</v>
      </c>
      <c r="E314" s="161" t="s">
        <v>601</v>
      </c>
      <c r="F314" s="162" t="s">
        <v>602</v>
      </c>
      <c r="G314" s="163" t="s">
        <v>331</v>
      </c>
      <c r="H314" s="164">
        <v>6</v>
      </c>
      <c r="I314" s="318"/>
      <c r="J314" s="165">
        <f>ROUND(I314*H314,2)</f>
        <v>0</v>
      </c>
      <c r="K314" s="162" t="s">
        <v>125</v>
      </c>
      <c r="L314" s="35"/>
      <c r="M314" s="166" t="s">
        <v>3</v>
      </c>
      <c r="N314" s="167" t="s">
        <v>44</v>
      </c>
      <c r="O314" s="36"/>
      <c r="P314" s="168">
        <f>O314*H314</f>
        <v>0</v>
      </c>
      <c r="Q314" s="168">
        <v>1.6920000000000001E-2</v>
      </c>
      <c r="R314" s="168">
        <f>Q314*H314</f>
        <v>0.10152</v>
      </c>
      <c r="S314" s="168">
        <v>0</v>
      </c>
      <c r="T314" s="169">
        <f>S314*H314</f>
        <v>0</v>
      </c>
      <c r="AR314" s="18" t="s">
        <v>249</v>
      </c>
      <c r="AT314" s="18" t="s">
        <v>121</v>
      </c>
      <c r="AU314" s="18" t="s">
        <v>127</v>
      </c>
      <c r="AY314" s="18" t="s">
        <v>119</v>
      </c>
      <c r="BE314" s="170">
        <f>IF(N314="základní",J314,0)</f>
        <v>0</v>
      </c>
      <c r="BF314" s="170">
        <f>IF(N314="snížená",J314,0)</f>
        <v>0</v>
      </c>
      <c r="BG314" s="170">
        <f>IF(N314="zákl. přenesená",J314,0)</f>
        <v>0</v>
      </c>
      <c r="BH314" s="170">
        <f>IF(N314="sníž. přenesená",J314,0)</f>
        <v>0</v>
      </c>
      <c r="BI314" s="170">
        <f>IF(N314="nulová",J314,0)</f>
        <v>0</v>
      </c>
      <c r="BJ314" s="18" t="s">
        <v>127</v>
      </c>
      <c r="BK314" s="170">
        <f>ROUND(I314*H314,2)</f>
        <v>0</v>
      </c>
      <c r="BL314" s="18" t="s">
        <v>249</v>
      </c>
      <c r="BM314" s="18" t="s">
        <v>603</v>
      </c>
    </row>
    <row r="315" spans="2:65" s="11" customFormat="1" x14ac:dyDescent="0.3">
      <c r="B315" s="171"/>
      <c r="D315" s="172" t="s">
        <v>129</v>
      </c>
      <c r="E315" s="173" t="s">
        <v>3</v>
      </c>
      <c r="F315" s="174" t="s">
        <v>604</v>
      </c>
      <c r="H315" s="175" t="s">
        <v>3</v>
      </c>
      <c r="I315" s="176"/>
      <c r="L315" s="171"/>
      <c r="M315" s="177"/>
      <c r="N315" s="178"/>
      <c r="O315" s="178"/>
      <c r="P315" s="178"/>
      <c r="Q315" s="178"/>
      <c r="R315" s="178"/>
      <c r="S315" s="178"/>
      <c r="T315" s="179"/>
      <c r="AT315" s="175" t="s">
        <v>129</v>
      </c>
      <c r="AU315" s="175" t="s">
        <v>127</v>
      </c>
      <c r="AV315" s="11" t="s">
        <v>23</v>
      </c>
      <c r="AW315" s="11" t="s">
        <v>36</v>
      </c>
      <c r="AX315" s="11" t="s">
        <v>72</v>
      </c>
      <c r="AY315" s="175" t="s">
        <v>119</v>
      </c>
    </row>
    <row r="316" spans="2:65" s="12" customFormat="1" x14ac:dyDescent="0.3">
      <c r="B316" s="180"/>
      <c r="D316" s="189" t="s">
        <v>129</v>
      </c>
      <c r="E316" s="198" t="s">
        <v>3</v>
      </c>
      <c r="F316" s="199" t="s">
        <v>166</v>
      </c>
      <c r="H316" s="200">
        <v>6</v>
      </c>
      <c r="I316" s="184"/>
      <c r="L316" s="180"/>
      <c r="M316" s="185"/>
      <c r="N316" s="186"/>
      <c r="O316" s="186"/>
      <c r="P316" s="186"/>
      <c r="Q316" s="186"/>
      <c r="R316" s="186"/>
      <c r="S316" s="186"/>
      <c r="T316" s="187"/>
      <c r="AT316" s="181" t="s">
        <v>129</v>
      </c>
      <c r="AU316" s="181" t="s">
        <v>127</v>
      </c>
      <c r="AV316" s="12" t="s">
        <v>127</v>
      </c>
      <c r="AW316" s="12" t="s">
        <v>36</v>
      </c>
      <c r="AX316" s="12" t="s">
        <v>23</v>
      </c>
      <c r="AY316" s="181" t="s">
        <v>119</v>
      </c>
    </row>
    <row r="317" spans="2:65" s="1" customFormat="1" ht="22.5" customHeight="1" x14ac:dyDescent="0.3">
      <c r="B317" s="159"/>
      <c r="C317" s="160" t="s">
        <v>605</v>
      </c>
      <c r="D317" s="160" t="s">
        <v>121</v>
      </c>
      <c r="E317" s="161" t="s">
        <v>606</v>
      </c>
      <c r="F317" s="162" t="s">
        <v>607</v>
      </c>
      <c r="G317" s="163" t="s">
        <v>331</v>
      </c>
      <c r="H317" s="164">
        <v>6</v>
      </c>
      <c r="I317" s="318"/>
      <c r="J317" s="165">
        <f>ROUND(I317*H317,2)</f>
        <v>0</v>
      </c>
      <c r="K317" s="162" t="s">
        <v>125</v>
      </c>
      <c r="L317" s="35"/>
      <c r="M317" s="166" t="s">
        <v>3</v>
      </c>
      <c r="N317" s="167" t="s">
        <v>44</v>
      </c>
      <c r="O317" s="36"/>
      <c r="P317" s="168">
        <f>O317*H317</f>
        <v>0</v>
      </c>
      <c r="Q317" s="168">
        <v>4.4000000000000002E-4</v>
      </c>
      <c r="R317" s="168">
        <f>Q317*H317</f>
        <v>2.64E-3</v>
      </c>
      <c r="S317" s="168">
        <v>0</v>
      </c>
      <c r="T317" s="169">
        <f>S317*H317</f>
        <v>0</v>
      </c>
      <c r="AR317" s="18" t="s">
        <v>249</v>
      </c>
      <c r="AT317" s="18" t="s">
        <v>121</v>
      </c>
      <c r="AU317" s="18" t="s">
        <v>127</v>
      </c>
      <c r="AY317" s="18" t="s">
        <v>119</v>
      </c>
      <c r="BE317" s="170">
        <f>IF(N317="základní",J317,0)</f>
        <v>0</v>
      </c>
      <c r="BF317" s="170">
        <f>IF(N317="snížená",J317,0)</f>
        <v>0</v>
      </c>
      <c r="BG317" s="170">
        <f>IF(N317="zákl. přenesená",J317,0)</f>
        <v>0</v>
      </c>
      <c r="BH317" s="170">
        <f>IF(N317="sníž. přenesená",J317,0)</f>
        <v>0</v>
      </c>
      <c r="BI317" s="170">
        <f>IF(N317="nulová",J317,0)</f>
        <v>0</v>
      </c>
      <c r="BJ317" s="18" t="s">
        <v>127</v>
      </c>
      <c r="BK317" s="170">
        <f>ROUND(I317*H317,2)</f>
        <v>0</v>
      </c>
      <c r="BL317" s="18" t="s">
        <v>249</v>
      </c>
      <c r="BM317" s="18" t="s">
        <v>608</v>
      </c>
    </row>
    <row r="318" spans="2:65" s="1" customFormat="1" ht="22.5" customHeight="1" x14ac:dyDescent="0.3">
      <c r="B318" s="159"/>
      <c r="C318" s="209" t="s">
        <v>609</v>
      </c>
      <c r="D318" s="209" t="s">
        <v>167</v>
      </c>
      <c r="E318" s="210" t="s">
        <v>610</v>
      </c>
      <c r="F318" s="211" t="s">
        <v>611</v>
      </c>
      <c r="G318" s="212" t="s">
        <v>314</v>
      </c>
      <c r="H318" s="213">
        <v>6</v>
      </c>
      <c r="I318" s="319"/>
      <c r="J318" s="214">
        <f>ROUND(I318*H318,2)</f>
        <v>0</v>
      </c>
      <c r="K318" s="211" t="s">
        <v>125</v>
      </c>
      <c r="L318" s="215"/>
      <c r="M318" s="216" t="s">
        <v>3</v>
      </c>
      <c r="N318" s="217" t="s">
        <v>44</v>
      </c>
      <c r="O318" s="36"/>
      <c r="P318" s="168">
        <f>O318*H318</f>
        <v>0</v>
      </c>
      <c r="Q318" s="168">
        <v>3.2000000000000002E-3</v>
      </c>
      <c r="R318" s="168">
        <f>Q318*H318</f>
        <v>1.9200000000000002E-2</v>
      </c>
      <c r="S318" s="168">
        <v>0</v>
      </c>
      <c r="T318" s="169">
        <f>S318*H318</f>
        <v>0</v>
      </c>
      <c r="AR318" s="18" t="s">
        <v>341</v>
      </c>
      <c r="AT318" s="18" t="s">
        <v>167</v>
      </c>
      <c r="AU318" s="18" t="s">
        <v>127</v>
      </c>
      <c r="AY318" s="18" t="s">
        <v>119</v>
      </c>
      <c r="BE318" s="170">
        <f>IF(N318="základní",J318,0)</f>
        <v>0</v>
      </c>
      <c r="BF318" s="170">
        <f>IF(N318="snížená",J318,0)</f>
        <v>0</v>
      </c>
      <c r="BG318" s="170">
        <f>IF(N318="zákl. přenesená",J318,0)</f>
        <v>0</v>
      </c>
      <c r="BH318" s="170">
        <f>IF(N318="sníž. přenesená",J318,0)</f>
        <v>0</v>
      </c>
      <c r="BI318" s="170">
        <f>IF(N318="nulová",J318,0)</f>
        <v>0</v>
      </c>
      <c r="BJ318" s="18" t="s">
        <v>127</v>
      </c>
      <c r="BK318" s="170">
        <f>ROUND(I318*H318,2)</f>
        <v>0</v>
      </c>
      <c r="BL318" s="18" t="s">
        <v>249</v>
      </c>
      <c r="BM318" s="18" t="s">
        <v>612</v>
      </c>
    </row>
    <row r="319" spans="2:65" s="1" customFormat="1" ht="31.5" customHeight="1" x14ac:dyDescent="0.3">
      <c r="B319" s="159"/>
      <c r="C319" s="160" t="s">
        <v>613</v>
      </c>
      <c r="D319" s="160" t="s">
        <v>121</v>
      </c>
      <c r="E319" s="161" t="s">
        <v>614</v>
      </c>
      <c r="F319" s="162" t="s">
        <v>615</v>
      </c>
      <c r="G319" s="163" t="s">
        <v>331</v>
      </c>
      <c r="H319" s="164">
        <v>6</v>
      </c>
      <c r="I319" s="318"/>
      <c r="J319" s="165">
        <f>ROUND(I319*H319,2)</f>
        <v>0</v>
      </c>
      <c r="K319" s="162" t="s">
        <v>125</v>
      </c>
      <c r="L319" s="35"/>
      <c r="M319" s="166" t="s">
        <v>3</v>
      </c>
      <c r="N319" s="167" t="s">
        <v>44</v>
      </c>
      <c r="O319" s="36"/>
      <c r="P319" s="168">
        <f>O319*H319</f>
        <v>0</v>
      </c>
      <c r="Q319" s="168">
        <v>1.8E-3</v>
      </c>
      <c r="R319" s="168">
        <f>Q319*H319</f>
        <v>1.0800000000000001E-2</v>
      </c>
      <c r="S319" s="168">
        <v>0</v>
      </c>
      <c r="T319" s="169">
        <f>S319*H319</f>
        <v>0</v>
      </c>
      <c r="AR319" s="18" t="s">
        <v>249</v>
      </c>
      <c r="AT319" s="18" t="s">
        <v>121</v>
      </c>
      <c r="AU319" s="18" t="s">
        <v>127</v>
      </c>
      <c r="AY319" s="18" t="s">
        <v>119</v>
      </c>
      <c r="BE319" s="170">
        <f>IF(N319="základní",J319,0)</f>
        <v>0</v>
      </c>
      <c r="BF319" s="170">
        <f>IF(N319="snížená",J319,0)</f>
        <v>0</v>
      </c>
      <c r="BG319" s="170">
        <f>IF(N319="zákl. přenesená",J319,0)</f>
        <v>0</v>
      </c>
      <c r="BH319" s="170">
        <f>IF(N319="sníž. přenesená",J319,0)</f>
        <v>0</v>
      </c>
      <c r="BI319" s="170">
        <f>IF(N319="nulová",J319,0)</f>
        <v>0</v>
      </c>
      <c r="BJ319" s="18" t="s">
        <v>127</v>
      </c>
      <c r="BK319" s="170">
        <f>ROUND(I319*H319,2)</f>
        <v>0</v>
      </c>
      <c r="BL319" s="18" t="s">
        <v>249</v>
      </c>
      <c r="BM319" s="18" t="s">
        <v>616</v>
      </c>
    </row>
    <row r="320" spans="2:65" s="1" customFormat="1" ht="22.5" customHeight="1" x14ac:dyDescent="0.3">
      <c r="B320" s="159"/>
      <c r="C320" s="160" t="s">
        <v>617</v>
      </c>
      <c r="D320" s="160" t="s">
        <v>121</v>
      </c>
      <c r="E320" s="161" t="s">
        <v>618</v>
      </c>
      <c r="F320" s="162" t="s">
        <v>619</v>
      </c>
      <c r="G320" s="163" t="s">
        <v>331</v>
      </c>
      <c r="H320" s="164">
        <v>12</v>
      </c>
      <c r="I320" s="318"/>
      <c r="J320" s="165">
        <f>ROUND(I320*H320,2)</f>
        <v>0</v>
      </c>
      <c r="K320" s="162" t="s">
        <v>125</v>
      </c>
      <c r="L320" s="35"/>
      <c r="M320" s="166" t="s">
        <v>3</v>
      </c>
      <c r="N320" s="167" t="s">
        <v>44</v>
      </c>
      <c r="O320" s="36"/>
      <c r="P320" s="168">
        <f>O320*H320</f>
        <v>0</v>
      </c>
      <c r="Q320" s="168">
        <v>2.9999999999999997E-4</v>
      </c>
      <c r="R320" s="168">
        <f>Q320*H320</f>
        <v>3.5999999999999999E-3</v>
      </c>
      <c r="S320" s="168">
        <v>0</v>
      </c>
      <c r="T320" s="169">
        <f>S320*H320</f>
        <v>0</v>
      </c>
      <c r="AR320" s="18" t="s">
        <v>249</v>
      </c>
      <c r="AT320" s="18" t="s">
        <v>121</v>
      </c>
      <c r="AU320" s="18" t="s">
        <v>127</v>
      </c>
      <c r="AY320" s="18" t="s">
        <v>119</v>
      </c>
      <c r="BE320" s="170">
        <f>IF(N320="základní",J320,0)</f>
        <v>0</v>
      </c>
      <c r="BF320" s="170">
        <f>IF(N320="snížená",J320,0)</f>
        <v>0</v>
      </c>
      <c r="BG320" s="170">
        <f>IF(N320="zákl. přenesená",J320,0)</f>
        <v>0</v>
      </c>
      <c r="BH320" s="170">
        <f>IF(N320="sníž. přenesená",J320,0)</f>
        <v>0</v>
      </c>
      <c r="BI320" s="170">
        <f>IF(N320="nulová",J320,0)</f>
        <v>0</v>
      </c>
      <c r="BJ320" s="18" t="s">
        <v>127</v>
      </c>
      <c r="BK320" s="170">
        <f>ROUND(I320*H320,2)</f>
        <v>0</v>
      </c>
      <c r="BL320" s="18" t="s">
        <v>249</v>
      </c>
      <c r="BM320" s="18" t="s">
        <v>620</v>
      </c>
    </row>
    <row r="321" spans="2:65" s="11" customFormat="1" x14ac:dyDescent="0.3">
      <c r="B321" s="171"/>
      <c r="D321" s="172" t="s">
        <v>129</v>
      </c>
      <c r="E321" s="173" t="s">
        <v>3</v>
      </c>
      <c r="F321" s="174" t="s">
        <v>621</v>
      </c>
      <c r="H321" s="175" t="s">
        <v>3</v>
      </c>
      <c r="I321" s="176"/>
      <c r="L321" s="171"/>
      <c r="M321" s="177"/>
      <c r="N321" s="178"/>
      <c r="O321" s="178"/>
      <c r="P321" s="178"/>
      <c r="Q321" s="178"/>
      <c r="R321" s="178"/>
      <c r="S321" s="178"/>
      <c r="T321" s="179"/>
      <c r="AT321" s="175" t="s">
        <v>129</v>
      </c>
      <c r="AU321" s="175" t="s">
        <v>127</v>
      </c>
      <c r="AV321" s="11" t="s">
        <v>23</v>
      </c>
      <c r="AW321" s="11" t="s">
        <v>36</v>
      </c>
      <c r="AX321" s="11" t="s">
        <v>72</v>
      </c>
      <c r="AY321" s="175" t="s">
        <v>119</v>
      </c>
    </row>
    <row r="322" spans="2:65" s="12" customFormat="1" x14ac:dyDescent="0.3">
      <c r="B322" s="180"/>
      <c r="D322" s="189" t="s">
        <v>129</v>
      </c>
      <c r="E322" s="198" t="s">
        <v>3</v>
      </c>
      <c r="F322" s="199" t="s">
        <v>622</v>
      </c>
      <c r="H322" s="200">
        <v>12</v>
      </c>
      <c r="I322" s="184"/>
      <c r="L322" s="180"/>
      <c r="M322" s="185"/>
      <c r="N322" s="186"/>
      <c r="O322" s="186"/>
      <c r="P322" s="186"/>
      <c r="Q322" s="186"/>
      <c r="R322" s="186"/>
      <c r="S322" s="186"/>
      <c r="T322" s="187"/>
      <c r="AT322" s="181" t="s">
        <v>129</v>
      </c>
      <c r="AU322" s="181" t="s">
        <v>127</v>
      </c>
      <c r="AV322" s="12" t="s">
        <v>127</v>
      </c>
      <c r="AW322" s="12" t="s">
        <v>36</v>
      </c>
      <c r="AX322" s="12" t="s">
        <v>23</v>
      </c>
      <c r="AY322" s="181" t="s">
        <v>119</v>
      </c>
    </row>
    <row r="323" spans="2:65" s="1" customFormat="1" ht="22.5" customHeight="1" x14ac:dyDescent="0.3">
      <c r="B323" s="159"/>
      <c r="C323" s="160" t="s">
        <v>623</v>
      </c>
      <c r="D323" s="160" t="s">
        <v>121</v>
      </c>
      <c r="E323" s="161" t="s">
        <v>624</v>
      </c>
      <c r="F323" s="162" t="s">
        <v>625</v>
      </c>
      <c r="G323" s="163" t="s">
        <v>331</v>
      </c>
      <c r="H323" s="164">
        <v>6</v>
      </c>
      <c r="I323" s="318"/>
      <c r="J323" s="165">
        <f>ROUND(I323*H323,2)</f>
        <v>0</v>
      </c>
      <c r="K323" s="162" t="s">
        <v>125</v>
      </c>
      <c r="L323" s="35"/>
      <c r="M323" s="166" t="s">
        <v>3</v>
      </c>
      <c r="N323" s="167" t="s">
        <v>44</v>
      </c>
      <c r="O323" s="36"/>
      <c r="P323" s="168">
        <f>O323*H323</f>
        <v>0</v>
      </c>
      <c r="Q323" s="168">
        <v>1.8400000000000001E-3</v>
      </c>
      <c r="R323" s="168">
        <f>Q323*H323</f>
        <v>1.1040000000000001E-2</v>
      </c>
      <c r="S323" s="168">
        <v>0</v>
      </c>
      <c r="T323" s="169">
        <f>S323*H323</f>
        <v>0</v>
      </c>
      <c r="AR323" s="18" t="s">
        <v>249</v>
      </c>
      <c r="AT323" s="18" t="s">
        <v>121</v>
      </c>
      <c r="AU323" s="18" t="s">
        <v>127</v>
      </c>
      <c r="AY323" s="18" t="s">
        <v>119</v>
      </c>
      <c r="BE323" s="170">
        <f>IF(N323="základní",J323,0)</f>
        <v>0</v>
      </c>
      <c r="BF323" s="170">
        <f>IF(N323="snížená",J323,0)</f>
        <v>0</v>
      </c>
      <c r="BG323" s="170">
        <f>IF(N323="zákl. přenesená",J323,0)</f>
        <v>0</v>
      </c>
      <c r="BH323" s="170">
        <f>IF(N323="sníž. přenesená",J323,0)</f>
        <v>0</v>
      </c>
      <c r="BI323" s="170">
        <f>IF(N323="nulová",J323,0)</f>
        <v>0</v>
      </c>
      <c r="BJ323" s="18" t="s">
        <v>127</v>
      </c>
      <c r="BK323" s="170">
        <f>ROUND(I323*H323,2)</f>
        <v>0</v>
      </c>
      <c r="BL323" s="18" t="s">
        <v>249</v>
      </c>
      <c r="BM323" s="18" t="s">
        <v>626</v>
      </c>
    </row>
    <row r="324" spans="2:65" s="1" customFormat="1" ht="22.5" customHeight="1" x14ac:dyDescent="0.3">
      <c r="B324" s="159"/>
      <c r="C324" s="160" t="s">
        <v>627</v>
      </c>
      <c r="D324" s="160" t="s">
        <v>121</v>
      </c>
      <c r="E324" s="161" t="s">
        <v>628</v>
      </c>
      <c r="F324" s="162" t="s">
        <v>629</v>
      </c>
      <c r="G324" s="163" t="s">
        <v>331</v>
      </c>
      <c r="H324" s="164">
        <v>1</v>
      </c>
      <c r="I324" s="318"/>
      <c r="J324" s="165">
        <f>ROUND(I324*H324,2)</f>
        <v>0</v>
      </c>
      <c r="K324" s="162" t="s">
        <v>125</v>
      </c>
      <c r="L324" s="35"/>
      <c r="M324" s="166" t="s">
        <v>3</v>
      </c>
      <c r="N324" s="167" t="s">
        <v>44</v>
      </c>
      <c r="O324" s="36"/>
      <c r="P324" s="168">
        <f>O324*H324</f>
        <v>0</v>
      </c>
      <c r="Q324" s="168">
        <v>1.47E-2</v>
      </c>
      <c r="R324" s="168">
        <f>Q324*H324</f>
        <v>1.47E-2</v>
      </c>
      <c r="S324" s="168">
        <v>0</v>
      </c>
      <c r="T324" s="169">
        <f>S324*H324</f>
        <v>0</v>
      </c>
      <c r="AR324" s="18" t="s">
        <v>249</v>
      </c>
      <c r="AT324" s="18" t="s">
        <v>121</v>
      </c>
      <c r="AU324" s="18" t="s">
        <v>127</v>
      </c>
      <c r="AY324" s="18" t="s">
        <v>119</v>
      </c>
      <c r="BE324" s="170">
        <f>IF(N324="základní",J324,0)</f>
        <v>0</v>
      </c>
      <c r="BF324" s="170">
        <f>IF(N324="snížená",J324,0)</f>
        <v>0</v>
      </c>
      <c r="BG324" s="170">
        <f>IF(N324="zákl. přenesená",J324,0)</f>
        <v>0</v>
      </c>
      <c r="BH324" s="170">
        <f>IF(N324="sníž. přenesená",J324,0)</f>
        <v>0</v>
      </c>
      <c r="BI324" s="170">
        <f>IF(N324="nulová",J324,0)</f>
        <v>0</v>
      </c>
      <c r="BJ324" s="18" t="s">
        <v>127</v>
      </c>
      <c r="BK324" s="170">
        <f>ROUND(I324*H324,2)</f>
        <v>0</v>
      </c>
      <c r="BL324" s="18" t="s">
        <v>249</v>
      </c>
      <c r="BM324" s="18" t="s">
        <v>630</v>
      </c>
    </row>
    <row r="325" spans="2:65" s="1" customFormat="1" ht="22.5" customHeight="1" x14ac:dyDescent="0.3">
      <c r="B325" s="159"/>
      <c r="C325" s="160" t="s">
        <v>631</v>
      </c>
      <c r="D325" s="160" t="s">
        <v>121</v>
      </c>
      <c r="E325" s="161" t="s">
        <v>632</v>
      </c>
      <c r="F325" s="162" t="s">
        <v>633</v>
      </c>
      <c r="G325" s="163" t="s">
        <v>314</v>
      </c>
      <c r="H325" s="164">
        <v>1</v>
      </c>
      <c r="I325" s="318"/>
      <c r="J325" s="165">
        <f>ROUND(I325*H325,2)</f>
        <v>0</v>
      </c>
      <c r="K325" s="162" t="s">
        <v>125</v>
      </c>
      <c r="L325" s="35"/>
      <c r="M325" s="166" t="s">
        <v>3</v>
      </c>
      <c r="N325" s="167" t="s">
        <v>44</v>
      </c>
      <c r="O325" s="36"/>
      <c r="P325" s="168">
        <f>O325*H325</f>
        <v>0</v>
      </c>
      <c r="Q325" s="168">
        <v>1.6000000000000001E-4</v>
      </c>
      <c r="R325" s="168">
        <f>Q325*H325</f>
        <v>1.6000000000000001E-4</v>
      </c>
      <c r="S325" s="168">
        <v>0</v>
      </c>
      <c r="T325" s="169">
        <f>S325*H325</f>
        <v>0</v>
      </c>
      <c r="AR325" s="18" t="s">
        <v>249</v>
      </c>
      <c r="AT325" s="18" t="s">
        <v>121</v>
      </c>
      <c r="AU325" s="18" t="s">
        <v>127</v>
      </c>
      <c r="AY325" s="18" t="s">
        <v>119</v>
      </c>
      <c r="BE325" s="170">
        <f>IF(N325="základní",J325,0)</f>
        <v>0</v>
      </c>
      <c r="BF325" s="170">
        <f>IF(N325="snížená",J325,0)</f>
        <v>0</v>
      </c>
      <c r="BG325" s="170">
        <f>IF(N325="zákl. přenesená",J325,0)</f>
        <v>0</v>
      </c>
      <c r="BH325" s="170">
        <f>IF(N325="sníž. přenesená",J325,0)</f>
        <v>0</v>
      </c>
      <c r="BI325" s="170">
        <f>IF(N325="nulová",J325,0)</f>
        <v>0</v>
      </c>
      <c r="BJ325" s="18" t="s">
        <v>127</v>
      </c>
      <c r="BK325" s="170">
        <f>ROUND(I325*H325,2)</f>
        <v>0</v>
      </c>
      <c r="BL325" s="18" t="s">
        <v>249</v>
      </c>
      <c r="BM325" s="18" t="s">
        <v>634</v>
      </c>
    </row>
    <row r="326" spans="2:65" s="11" customFormat="1" x14ac:dyDescent="0.3">
      <c r="B326" s="171"/>
      <c r="D326" s="172" t="s">
        <v>129</v>
      </c>
      <c r="E326" s="173" t="s">
        <v>3</v>
      </c>
      <c r="F326" s="174" t="s">
        <v>635</v>
      </c>
      <c r="H326" s="175" t="s">
        <v>3</v>
      </c>
      <c r="I326" s="176"/>
      <c r="L326" s="171"/>
      <c r="M326" s="177"/>
      <c r="N326" s="178"/>
      <c r="O326" s="178"/>
      <c r="P326" s="178"/>
      <c r="Q326" s="178"/>
      <c r="R326" s="178"/>
      <c r="S326" s="178"/>
      <c r="T326" s="179"/>
      <c r="AT326" s="175" t="s">
        <v>129</v>
      </c>
      <c r="AU326" s="175" t="s">
        <v>127</v>
      </c>
      <c r="AV326" s="11" t="s">
        <v>23</v>
      </c>
      <c r="AW326" s="11" t="s">
        <v>36</v>
      </c>
      <c r="AX326" s="11" t="s">
        <v>72</v>
      </c>
      <c r="AY326" s="175" t="s">
        <v>119</v>
      </c>
    </row>
    <row r="327" spans="2:65" s="12" customFormat="1" x14ac:dyDescent="0.3">
      <c r="B327" s="180"/>
      <c r="D327" s="189" t="s">
        <v>129</v>
      </c>
      <c r="E327" s="198" t="s">
        <v>3</v>
      </c>
      <c r="F327" s="199" t="s">
        <v>23</v>
      </c>
      <c r="H327" s="200">
        <v>1</v>
      </c>
      <c r="I327" s="184"/>
      <c r="L327" s="180"/>
      <c r="M327" s="185"/>
      <c r="N327" s="186"/>
      <c r="O327" s="186"/>
      <c r="P327" s="186"/>
      <c r="Q327" s="186"/>
      <c r="R327" s="186"/>
      <c r="S327" s="186"/>
      <c r="T327" s="187"/>
      <c r="AT327" s="181" t="s">
        <v>129</v>
      </c>
      <c r="AU327" s="181" t="s">
        <v>127</v>
      </c>
      <c r="AV327" s="12" t="s">
        <v>127</v>
      </c>
      <c r="AW327" s="12" t="s">
        <v>36</v>
      </c>
      <c r="AX327" s="12" t="s">
        <v>23</v>
      </c>
      <c r="AY327" s="181" t="s">
        <v>119</v>
      </c>
    </row>
    <row r="328" spans="2:65" s="1" customFormat="1" ht="22.5" customHeight="1" x14ac:dyDescent="0.3">
      <c r="B328" s="159"/>
      <c r="C328" s="209" t="s">
        <v>636</v>
      </c>
      <c r="D328" s="209" t="s">
        <v>167</v>
      </c>
      <c r="E328" s="210" t="s">
        <v>637</v>
      </c>
      <c r="F328" s="211" t="s">
        <v>638</v>
      </c>
      <c r="G328" s="212" t="s">
        <v>314</v>
      </c>
      <c r="H328" s="213">
        <v>1</v>
      </c>
      <c r="I328" s="319"/>
      <c r="J328" s="214">
        <f>ROUND(I328*H328,2)</f>
        <v>0</v>
      </c>
      <c r="K328" s="211" t="s">
        <v>125</v>
      </c>
      <c r="L328" s="215"/>
      <c r="M328" s="216" t="s">
        <v>3</v>
      </c>
      <c r="N328" s="217" t="s">
        <v>44</v>
      </c>
      <c r="O328" s="36"/>
      <c r="P328" s="168">
        <f>O328*H328</f>
        <v>0</v>
      </c>
      <c r="Q328" s="168">
        <v>1E-3</v>
      </c>
      <c r="R328" s="168">
        <f>Q328*H328</f>
        <v>1E-3</v>
      </c>
      <c r="S328" s="168">
        <v>0</v>
      </c>
      <c r="T328" s="169">
        <f>S328*H328</f>
        <v>0</v>
      </c>
      <c r="AR328" s="18" t="s">
        <v>341</v>
      </c>
      <c r="AT328" s="18" t="s">
        <v>167</v>
      </c>
      <c r="AU328" s="18" t="s">
        <v>127</v>
      </c>
      <c r="AY328" s="18" t="s">
        <v>119</v>
      </c>
      <c r="BE328" s="170">
        <f>IF(N328="základní",J328,0)</f>
        <v>0</v>
      </c>
      <c r="BF328" s="170">
        <f>IF(N328="snížená",J328,0)</f>
        <v>0</v>
      </c>
      <c r="BG328" s="170">
        <f>IF(N328="zákl. přenesená",J328,0)</f>
        <v>0</v>
      </c>
      <c r="BH328" s="170">
        <f>IF(N328="sníž. přenesená",J328,0)</f>
        <v>0</v>
      </c>
      <c r="BI328" s="170">
        <f>IF(N328="nulová",J328,0)</f>
        <v>0</v>
      </c>
      <c r="BJ328" s="18" t="s">
        <v>127</v>
      </c>
      <c r="BK328" s="170">
        <f>ROUND(I328*H328,2)</f>
        <v>0</v>
      </c>
      <c r="BL328" s="18" t="s">
        <v>249</v>
      </c>
      <c r="BM328" s="18" t="s">
        <v>639</v>
      </c>
    </row>
    <row r="329" spans="2:65" s="1" customFormat="1" ht="22.5" customHeight="1" x14ac:dyDescent="0.3">
      <c r="B329" s="159"/>
      <c r="C329" s="160" t="s">
        <v>640</v>
      </c>
      <c r="D329" s="160" t="s">
        <v>121</v>
      </c>
      <c r="E329" s="161" t="s">
        <v>641</v>
      </c>
      <c r="F329" s="162" t="s">
        <v>642</v>
      </c>
      <c r="G329" s="163" t="s">
        <v>331</v>
      </c>
      <c r="H329" s="164">
        <v>6</v>
      </c>
      <c r="I329" s="318"/>
      <c r="J329" s="165">
        <f>ROUND(I329*H329,2)</f>
        <v>0</v>
      </c>
      <c r="K329" s="162" t="s">
        <v>125</v>
      </c>
      <c r="L329" s="35"/>
      <c r="M329" s="166" t="s">
        <v>3</v>
      </c>
      <c r="N329" s="167" t="s">
        <v>44</v>
      </c>
      <c r="O329" s="36"/>
      <c r="P329" s="168">
        <f>O329*H329</f>
        <v>0</v>
      </c>
      <c r="Q329" s="168">
        <v>3.0000000000000001E-3</v>
      </c>
      <c r="R329" s="168">
        <f>Q329*H329</f>
        <v>1.8000000000000002E-2</v>
      </c>
      <c r="S329" s="168">
        <v>0</v>
      </c>
      <c r="T329" s="169">
        <f>S329*H329</f>
        <v>0</v>
      </c>
      <c r="AR329" s="18" t="s">
        <v>249</v>
      </c>
      <c r="AT329" s="18" t="s">
        <v>121</v>
      </c>
      <c r="AU329" s="18" t="s">
        <v>127</v>
      </c>
      <c r="AY329" s="18" t="s">
        <v>119</v>
      </c>
      <c r="BE329" s="170">
        <f>IF(N329="základní",J329,0)</f>
        <v>0</v>
      </c>
      <c r="BF329" s="170">
        <f>IF(N329="snížená",J329,0)</f>
        <v>0</v>
      </c>
      <c r="BG329" s="170">
        <f>IF(N329="zákl. přenesená",J329,0)</f>
        <v>0</v>
      </c>
      <c r="BH329" s="170">
        <f>IF(N329="sníž. přenesená",J329,0)</f>
        <v>0</v>
      </c>
      <c r="BI329" s="170">
        <f>IF(N329="nulová",J329,0)</f>
        <v>0</v>
      </c>
      <c r="BJ329" s="18" t="s">
        <v>127</v>
      </c>
      <c r="BK329" s="170">
        <f>ROUND(I329*H329,2)</f>
        <v>0</v>
      </c>
      <c r="BL329" s="18" t="s">
        <v>249</v>
      </c>
      <c r="BM329" s="18" t="s">
        <v>643</v>
      </c>
    </row>
    <row r="330" spans="2:65" s="1" customFormat="1" ht="22.5" customHeight="1" x14ac:dyDescent="0.3">
      <c r="B330" s="159"/>
      <c r="C330" s="160" t="s">
        <v>644</v>
      </c>
      <c r="D330" s="160" t="s">
        <v>121</v>
      </c>
      <c r="E330" s="161" t="s">
        <v>645</v>
      </c>
      <c r="F330" s="162" t="s">
        <v>646</v>
      </c>
      <c r="G330" s="163" t="s">
        <v>331</v>
      </c>
      <c r="H330" s="164">
        <v>6</v>
      </c>
      <c r="I330" s="318"/>
      <c r="J330" s="165">
        <f>ROUND(I330*H330,2)</f>
        <v>0</v>
      </c>
      <c r="K330" s="162" t="s">
        <v>125</v>
      </c>
      <c r="L330" s="35"/>
      <c r="M330" s="166" t="s">
        <v>3</v>
      </c>
      <c r="N330" s="167" t="s">
        <v>44</v>
      </c>
      <c r="O330" s="36"/>
      <c r="P330" s="168">
        <f>O330*H330</f>
        <v>0</v>
      </c>
      <c r="Q330" s="168">
        <v>1.1000000000000001E-3</v>
      </c>
      <c r="R330" s="168">
        <f>Q330*H330</f>
        <v>6.6E-3</v>
      </c>
      <c r="S330" s="168">
        <v>0</v>
      </c>
      <c r="T330" s="169">
        <f>S330*H330</f>
        <v>0</v>
      </c>
      <c r="AR330" s="18" t="s">
        <v>249</v>
      </c>
      <c r="AT330" s="18" t="s">
        <v>121</v>
      </c>
      <c r="AU330" s="18" t="s">
        <v>127</v>
      </c>
      <c r="AY330" s="18" t="s">
        <v>119</v>
      </c>
      <c r="BE330" s="170">
        <f>IF(N330="základní",J330,0)</f>
        <v>0</v>
      </c>
      <c r="BF330" s="170">
        <f>IF(N330="snížená",J330,0)</f>
        <v>0</v>
      </c>
      <c r="BG330" s="170">
        <f>IF(N330="zákl. přenesená",J330,0)</f>
        <v>0</v>
      </c>
      <c r="BH330" s="170">
        <f>IF(N330="sníž. přenesená",J330,0)</f>
        <v>0</v>
      </c>
      <c r="BI330" s="170">
        <f>IF(N330="nulová",J330,0)</f>
        <v>0</v>
      </c>
      <c r="BJ330" s="18" t="s">
        <v>127</v>
      </c>
      <c r="BK330" s="170">
        <f>ROUND(I330*H330,2)</f>
        <v>0</v>
      </c>
      <c r="BL330" s="18" t="s">
        <v>249</v>
      </c>
      <c r="BM330" s="18" t="s">
        <v>647</v>
      </c>
    </row>
    <row r="331" spans="2:65" s="1" customFormat="1" ht="22.5" customHeight="1" x14ac:dyDescent="0.3">
      <c r="B331" s="159"/>
      <c r="C331" s="160" t="s">
        <v>648</v>
      </c>
      <c r="D331" s="160" t="s">
        <v>121</v>
      </c>
      <c r="E331" s="161" t="s">
        <v>649</v>
      </c>
      <c r="F331" s="162" t="s">
        <v>650</v>
      </c>
      <c r="G331" s="163" t="s">
        <v>331</v>
      </c>
      <c r="H331" s="164">
        <v>12</v>
      </c>
      <c r="I331" s="318"/>
      <c r="J331" s="165">
        <f>ROUND(I331*H331,2)</f>
        <v>0</v>
      </c>
      <c r="K331" s="162" t="s">
        <v>3</v>
      </c>
      <c r="L331" s="35"/>
      <c r="M331" s="166" t="s">
        <v>3</v>
      </c>
      <c r="N331" s="167" t="s">
        <v>44</v>
      </c>
      <c r="O331" s="36"/>
      <c r="P331" s="168">
        <f>O331*H331</f>
        <v>0</v>
      </c>
      <c r="Q331" s="168">
        <v>1.1000000000000001E-3</v>
      </c>
      <c r="R331" s="168">
        <f>Q331*H331</f>
        <v>1.32E-2</v>
      </c>
      <c r="S331" s="168">
        <v>0</v>
      </c>
      <c r="T331" s="169">
        <f>S331*H331</f>
        <v>0</v>
      </c>
      <c r="AR331" s="18" t="s">
        <v>249</v>
      </c>
      <c r="AT331" s="18" t="s">
        <v>121</v>
      </c>
      <c r="AU331" s="18" t="s">
        <v>127</v>
      </c>
      <c r="AY331" s="18" t="s">
        <v>119</v>
      </c>
      <c r="BE331" s="170">
        <f>IF(N331="základní",J331,0)</f>
        <v>0</v>
      </c>
      <c r="BF331" s="170">
        <f>IF(N331="snížená",J331,0)</f>
        <v>0</v>
      </c>
      <c r="BG331" s="170">
        <f>IF(N331="zákl. přenesená",J331,0)</f>
        <v>0</v>
      </c>
      <c r="BH331" s="170">
        <f>IF(N331="sníž. přenesená",J331,0)</f>
        <v>0</v>
      </c>
      <c r="BI331" s="170">
        <f>IF(N331="nulová",J331,0)</f>
        <v>0</v>
      </c>
      <c r="BJ331" s="18" t="s">
        <v>127</v>
      </c>
      <c r="BK331" s="170">
        <f>ROUND(I331*H331,2)</f>
        <v>0</v>
      </c>
      <c r="BL331" s="18" t="s">
        <v>249</v>
      </c>
      <c r="BM331" s="18" t="s">
        <v>651</v>
      </c>
    </row>
    <row r="332" spans="2:65" s="1" customFormat="1" ht="22.5" customHeight="1" x14ac:dyDescent="0.3">
      <c r="B332" s="159"/>
      <c r="C332" s="160" t="s">
        <v>652</v>
      </c>
      <c r="D332" s="160" t="s">
        <v>121</v>
      </c>
      <c r="E332" s="161" t="s">
        <v>653</v>
      </c>
      <c r="F332" s="162" t="s">
        <v>654</v>
      </c>
      <c r="G332" s="163" t="s">
        <v>170</v>
      </c>
      <c r="H332" s="164">
        <v>0.36699999999999999</v>
      </c>
      <c r="I332" s="318"/>
      <c r="J332" s="165">
        <f>ROUND(I332*H332,2)</f>
        <v>0</v>
      </c>
      <c r="K332" s="162" t="s">
        <v>125</v>
      </c>
      <c r="L332" s="35"/>
      <c r="M332" s="166" t="s">
        <v>3</v>
      </c>
      <c r="N332" s="167" t="s">
        <v>44</v>
      </c>
      <c r="O332" s="36"/>
      <c r="P332" s="168">
        <f>O332*H332</f>
        <v>0</v>
      </c>
      <c r="Q332" s="168">
        <v>0</v>
      </c>
      <c r="R332" s="168">
        <f>Q332*H332</f>
        <v>0</v>
      </c>
      <c r="S332" s="168">
        <v>0</v>
      </c>
      <c r="T332" s="169">
        <f>S332*H332</f>
        <v>0</v>
      </c>
      <c r="AR332" s="18" t="s">
        <v>249</v>
      </c>
      <c r="AT332" s="18" t="s">
        <v>121</v>
      </c>
      <c r="AU332" s="18" t="s">
        <v>127</v>
      </c>
      <c r="AY332" s="18" t="s">
        <v>119</v>
      </c>
      <c r="BE332" s="170">
        <f>IF(N332="základní",J332,0)</f>
        <v>0</v>
      </c>
      <c r="BF332" s="170">
        <f>IF(N332="snížená",J332,0)</f>
        <v>0</v>
      </c>
      <c r="BG332" s="170">
        <f>IF(N332="zákl. přenesená",J332,0)</f>
        <v>0</v>
      </c>
      <c r="BH332" s="170">
        <f>IF(N332="sníž. přenesená",J332,0)</f>
        <v>0</v>
      </c>
      <c r="BI332" s="170">
        <f>IF(N332="nulová",J332,0)</f>
        <v>0</v>
      </c>
      <c r="BJ332" s="18" t="s">
        <v>127</v>
      </c>
      <c r="BK332" s="170">
        <f>ROUND(I332*H332,2)</f>
        <v>0</v>
      </c>
      <c r="BL332" s="18" t="s">
        <v>249</v>
      </c>
      <c r="BM332" s="18" t="s">
        <v>655</v>
      </c>
    </row>
    <row r="333" spans="2:65" s="10" customFormat="1" ht="29.85" customHeight="1" x14ac:dyDescent="0.3">
      <c r="B333" s="145"/>
      <c r="D333" s="156" t="s">
        <v>71</v>
      </c>
      <c r="E333" s="157" t="s">
        <v>656</v>
      </c>
      <c r="F333" s="157" t="s">
        <v>657</v>
      </c>
      <c r="I333" s="148"/>
      <c r="J333" s="158">
        <f>BK333</f>
        <v>0</v>
      </c>
      <c r="L333" s="145"/>
      <c r="M333" s="150"/>
      <c r="N333" s="151"/>
      <c r="O333" s="151"/>
      <c r="P333" s="152">
        <f>SUM(P334:P338)</f>
        <v>0</v>
      </c>
      <c r="Q333" s="151"/>
      <c r="R333" s="152">
        <f>SUM(R334:R338)</f>
        <v>0.18390000000000001</v>
      </c>
      <c r="S333" s="151"/>
      <c r="T333" s="153">
        <f>SUM(T334:T338)</f>
        <v>0</v>
      </c>
      <c r="AR333" s="146" t="s">
        <v>127</v>
      </c>
      <c r="AT333" s="154" t="s">
        <v>71</v>
      </c>
      <c r="AU333" s="154" t="s">
        <v>23</v>
      </c>
      <c r="AY333" s="146" t="s">
        <v>119</v>
      </c>
      <c r="BK333" s="155">
        <f>SUM(BK334:BK338)</f>
        <v>0</v>
      </c>
    </row>
    <row r="334" spans="2:65" s="1" customFormat="1" ht="31.5" customHeight="1" x14ac:dyDescent="0.3">
      <c r="B334" s="159"/>
      <c r="C334" s="160" t="s">
        <v>658</v>
      </c>
      <c r="D334" s="160" t="s">
        <v>121</v>
      </c>
      <c r="E334" s="161" t="s">
        <v>659</v>
      </c>
      <c r="F334" s="162" t="s">
        <v>660</v>
      </c>
      <c r="G334" s="163" t="s">
        <v>331</v>
      </c>
      <c r="H334" s="164">
        <v>6</v>
      </c>
      <c r="I334" s="318"/>
      <c r="J334" s="165">
        <f>ROUND(I334*H334,2)</f>
        <v>0</v>
      </c>
      <c r="K334" s="162" t="s">
        <v>125</v>
      </c>
      <c r="L334" s="35"/>
      <c r="M334" s="166" t="s">
        <v>3</v>
      </c>
      <c r="N334" s="167" t="s">
        <v>44</v>
      </c>
      <c r="O334" s="36"/>
      <c r="P334" s="168">
        <f>O334*H334</f>
        <v>0</v>
      </c>
      <c r="Q334" s="168">
        <v>1.865E-2</v>
      </c>
      <c r="R334" s="168">
        <f>Q334*H334</f>
        <v>0.1119</v>
      </c>
      <c r="S334" s="168">
        <v>0</v>
      </c>
      <c r="T334" s="169">
        <f>S334*H334</f>
        <v>0</v>
      </c>
      <c r="AR334" s="18" t="s">
        <v>249</v>
      </c>
      <c r="AT334" s="18" t="s">
        <v>121</v>
      </c>
      <c r="AU334" s="18" t="s">
        <v>127</v>
      </c>
      <c r="AY334" s="18" t="s">
        <v>119</v>
      </c>
      <c r="BE334" s="170">
        <f>IF(N334="základní",J334,0)</f>
        <v>0</v>
      </c>
      <c r="BF334" s="170">
        <f>IF(N334="snížená",J334,0)</f>
        <v>0</v>
      </c>
      <c r="BG334" s="170">
        <f>IF(N334="zákl. přenesená",J334,0)</f>
        <v>0</v>
      </c>
      <c r="BH334" s="170">
        <f>IF(N334="sníž. přenesená",J334,0)</f>
        <v>0</v>
      </c>
      <c r="BI334" s="170">
        <f>IF(N334="nulová",J334,0)</f>
        <v>0</v>
      </c>
      <c r="BJ334" s="18" t="s">
        <v>127</v>
      </c>
      <c r="BK334" s="170">
        <f>ROUND(I334*H334,2)</f>
        <v>0</v>
      </c>
      <c r="BL334" s="18" t="s">
        <v>249</v>
      </c>
      <c r="BM334" s="18" t="s">
        <v>661</v>
      </c>
    </row>
    <row r="335" spans="2:65" s="11" customFormat="1" x14ac:dyDescent="0.3">
      <c r="B335" s="171"/>
      <c r="D335" s="172" t="s">
        <v>129</v>
      </c>
      <c r="E335" s="173" t="s">
        <v>3</v>
      </c>
      <c r="F335" s="174" t="s">
        <v>662</v>
      </c>
      <c r="H335" s="175" t="s">
        <v>3</v>
      </c>
      <c r="I335" s="176"/>
      <c r="L335" s="171"/>
      <c r="M335" s="177"/>
      <c r="N335" s="178"/>
      <c r="O335" s="178"/>
      <c r="P335" s="178"/>
      <c r="Q335" s="178"/>
      <c r="R335" s="178"/>
      <c r="S335" s="178"/>
      <c r="T335" s="179"/>
      <c r="AT335" s="175" t="s">
        <v>129</v>
      </c>
      <c r="AU335" s="175" t="s">
        <v>127</v>
      </c>
      <c r="AV335" s="11" t="s">
        <v>23</v>
      </c>
      <c r="AW335" s="11" t="s">
        <v>36</v>
      </c>
      <c r="AX335" s="11" t="s">
        <v>72</v>
      </c>
      <c r="AY335" s="175" t="s">
        <v>119</v>
      </c>
    </row>
    <row r="336" spans="2:65" s="12" customFormat="1" x14ac:dyDescent="0.3">
      <c r="B336" s="180"/>
      <c r="D336" s="189" t="s">
        <v>129</v>
      </c>
      <c r="E336" s="198" t="s">
        <v>3</v>
      </c>
      <c r="F336" s="199" t="s">
        <v>166</v>
      </c>
      <c r="H336" s="200">
        <v>6</v>
      </c>
      <c r="I336" s="184"/>
      <c r="L336" s="180"/>
      <c r="M336" s="185"/>
      <c r="N336" s="186"/>
      <c r="O336" s="186"/>
      <c r="P336" s="186"/>
      <c r="Q336" s="186"/>
      <c r="R336" s="186"/>
      <c r="S336" s="186"/>
      <c r="T336" s="187"/>
      <c r="AT336" s="181" t="s">
        <v>129</v>
      </c>
      <c r="AU336" s="181" t="s">
        <v>127</v>
      </c>
      <c r="AV336" s="12" t="s">
        <v>127</v>
      </c>
      <c r="AW336" s="12" t="s">
        <v>36</v>
      </c>
      <c r="AX336" s="12" t="s">
        <v>23</v>
      </c>
      <c r="AY336" s="181" t="s">
        <v>119</v>
      </c>
    </row>
    <row r="337" spans="2:65" s="1" customFormat="1" ht="22.5" customHeight="1" x14ac:dyDescent="0.3">
      <c r="B337" s="159"/>
      <c r="C337" s="160" t="s">
        <v>663</v>
      </c>
      <c r="D337" s="160" t="s">
        <v>121</v>
      </c>
      <c r="E337" s="161" t="s">
        <v>664</v>
      </c>
      <c r="F337" s="162" t="s">
        <v>665</v>
      </c>
      <c r="G337" s="163" t="s">
        <v>331</v>
      </c>
      <c r="H337" s="164">
        <v>6</v>
      </c>
      <c r="I337" s="318"/>
      <c r="J337" s="165">
        <f>ROUND(I337*H337,2)</f>
        <v>0</v>
      </c>
      <c r="K337" s="162" t="s">
        <v>125</v>
      </c>
      <c r="L337" s="35"/>
      <c r="M337" s="166" t="s">
        <v>3</v>
      </c>
      <c r="N337" s="167" t="s">
        <v>44</v>
      </c>
      <c r="O337" s="36"/>
      <c r="P337" s="168">
        <f>O337*H337</f>
        <v>0</v>
      </c>
      <c r="Q337" s="168">
        <v>1.2E-2</v>
      </c>
      <c r="R337" s="168">
        <f>Q337*H337</f>
        <v>7.2000000000000008E-2</v>
      </c>
      <c r="S337" s="168">
        <v>0</v>
      </c>
      <c r="T337" s="169">
        <f>S337*H337</f>
        <v>0</v>
      </c>
      <c r="AR337" s="18" t="s">
        <v>249</v>
      </c>
      <c r="AT337" s="18" t="s">
        <v>121</v>
      </c>
      <c r="AU337" s="18" t="s">
        <v>127</v>
      </c>
      <c r="AY337" s="18" t="s">
        <v>119</v>
      </c>
      <c r="BE337" s="170">
        <f>IF(N337="základní",J337,0)</f>
        <v>0</v>
      </c>
      <c r="BF337" s="170">
        <f>IF(N337="snížená",J337,0)</f>
        <v>0</v>
      </c>
      <c r="BG337" s="170">
        <f>IF(N337="zákl. přenesená",J337,0)</f>
        <v>0</v>
      </c>
      <c r="BH337" s="170">
        <f>IF(N337="sníž. přenesená",J337,0)</f>
        <v>0</v>
      </c>
      <c r="BI337" s="170">
        <f>IF(N337="nulová",J337,0)</f>
        <v>0</v>
      </c>
      <c r="BJ337" s="18" t="s">
        <v>127</v>
      </c>
      <c r="BK337" s="170">
        <f>ROUND(I337*H337,2)</f>
        <v>0</v>
      </c>
      <c r="BL337" s="18" t="s">
        <v>249</v>
      </c>
      <c r="BM337" s="18" t="s">
        <v>666</v>
      </c>
    </row>
    <row r="338" spans="2:65" s="1" customFormat="1" ht="22.5" customHeight="1" x14ac:dyDescent="0.3">
      <c r="B338" s="159"/>
      <c r="C338" s="160" t="s">
        <v>667</v>
      </c>
      <c r="D338" s="160" t="s">
        <v>121</v>
      </c>
      <c r="E338" s="161" t="s">
        <v>668</v>
      </c>
      <c r="F338" s="162" t="s">
        <v>669</v>
      </c>
      <c r="G338" s="163" t="s">
        <v>170</v>
      </c>
      <c r="H338" s="164">
        <v>0.184</v>
      </c>
      <c r="I338" s="318"/>
      <c r="J338" s="165">
        <f>ROUND(I338*H338,2)</f>
        <v>0</v>
      </c>
      <c r="K338" s="162" t="s">
        <v>125</v>
      </c>
      <c r="L338" s="35"/>
      <c r="M338" s="166" t="s">
        <v>3</v>
      </c>
      <c r="N338" s="224" t="s">
        <v>44</v>
      </c>
      <c r="O338" s="225"/>
      <c r="P338" s="226">
        <f>O338*H338</f>
        <v>0</v>
      </c>
      <c r="Q338" s="226">
        <v>0</v>
      </c>
      <c r="R338" s="226">
        <f>Q338*H338</f>
        <v>0</v>
      </c>
      <c r="S338" s="226">
        <v>0</v>
      </c>
      <c r="T338" s="227">
        <f>S338*H338</f>
        <v>0</v>
      </c>
      <c r="AR338" s="18" t="s">
        <v>249</v>
      </c>
      <c r="AT338" s="18" t="s">
        <v>121</v>
      </c>
      <c r="AU338" s="18" t="s">
        <v>127</v>
      </c>
      <c r="AY338" s="18" t="s">
        <v>119</v>
      </c>
      <c r="BE338" s="170">
        <f>IF(N338="základní",J338,0)</f>
        <v>0</v>
      </c>
      <c r="BF338" s="170">
        <f>IF(N338="snížená",J338,0)</f>
        <v>0</v>
      </c>
      <c r="BG338" s="170">
        <f>IF(N338="zákl. přenesená",J338,0)</f>
        <v>0</v>
      </c>
      <c r="BH338" s="170">
        <f>IF(N338="sníž. přenesená",J338,0)</f>
        <v>0</v>
      </c>
      <c r="BI338" s="170">
        <f>IF(N338="nulová",J338,0)</f>
        <v>0</v>
      </c>
      <c r="BJ338" s="18" t="s">
        <v>127</v>
      </c>
      <c r="BK338" s="170">
        <f>ROUND(I338*H338,2)</f>
        <v>0</v>
      </c>
      <c r="BL338" s="18" t="s">
        <v>249</v>
      </c>
      <c r="BM338" s="18" t="s">
        <v>670</v>
      </c>
    </row>
    <row r="339" spans="2:65" s="1" customFormat="1" ht="6.95" customHeight="1" x14ac:dyDescent="0.3">
      <c r="B339" s="50"/>
      <c r="C339" s="51"/>
      <c r="D339" s="51"/>
      <c r="E339" s="51"/>
      <c r="F339" s="51"/>
      <c r="G339" s="51"/>
      <c r="H339" s="51"/>
      <c r="I339" s="112"/>
      <c r="J339" s="51"/>
      <c r="K339" s="51"/>
      <c r="L339" s="35"/>
    </row>
    <row r="341" spans="2:65" x14ac:dyDescent="0.3">
      <c r="C341" s="317" t="s">
        <v>867</v>
      </c>
      <c r="D341" s="317"/>
      <c r="E341" s="317"/>
      <c r="F341" s="317"/>
      <c r="G341" s="317"/>
      <c r="H341" s="317"/>
      <c r="J341" s="317"/>
      <c r="K341" s="317"/>
    </row>
    <row r="342" spans="2:65" x14ac:dyDescent="0.3">
      <c r="C342" s="317" t="s">
        <v>868</v>
      </c>
      <c r="D342" s="317"/>
      <c r="E342" s="317"/>
      <c r="F342" s="317"/>
      <c r="G342" s="317"/>
      <c r="H342" s="317"/>
      <c r="J342" s="317"/>
      <c r="K342" s="317"/>
    </row>
  </sheetData>
  <autoFilter ref="C89:K89"/>
  <mergeCells count="9">
    <mergeCell ref="E80:H80"/>
    <mergeCell ref="E82:H8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9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zoomScaleNormal="100" workbookViewId="0"/>
  </sheetViews>
  <sheetFormatPr defaultRowHeight="13.5" x14ac:dyDescent="0.3"/>
  <cols>
    <col min="1" max="1" width="8.33203125" style="238" customWidth="1"/>
    <col min="2" max="2" width="1.6640625" style="238" customWidth="1"/>
    <col min="3" max="4" width="5" style="238" customWidth="1"/>
    <col min="5" max="5" width="11.6640625" style="238" customWidth="1"/>
    <col min="6" max="6" width="9.1640625" style="238" customWidth="1"/>
    <col min="7" max="7" width="5" style="238" customWidth="1"/>
    <col min="8" max="8" width="77.83203125" style="238" customWidth="1"/>
    <col min="9" max="10" width="20" style="238" customWidth="1"/>
    <col min="11" max="11" width="1.6640625" style="238" customWidth="1"/>
    <col min="12" max="256" width="9.33203125" style="238"/>
    <col min="257" max="257" width="8.33203125" style="238" customWidth="1"/>
    <col min="258" max="258" width="1.6640625" style="238" customWidth="1"/>
    <col min="259" max="260" width="5" style="238" customWidth="1"/>
    <col min="261" max="261" width="11.6640625" style="238" customWidth="1"/>
    <col min="262" max="262" width="9.1640625" style="238" customWidth="1"/>
    <col min="263" max="263" width="5" style="238" customWidth="1"/>
    <col min="264" max="264" width="77.83203125" style="238" customWidth="1"/>
    <col min="265" max="266" width="20" style="238" customWidth="1"/>
    <col min="267" max="267" width="1.6640625" style="238" customWidth="1"/>
    <col min="268" max="512" width="9.33203125" style="238"/>
    <col min="513" max="513" width="8.33203125" style="238" customWidth="1"/>
    <col min="514" max="514" width="1.6640625" style="238" customWidth="1"/>
    <col min="515" max="516" width="5" style="238" customWidth="1"/>
    <col min="517" max="517" width="11.6640625" style="238" customWidth="1"/>
    <col min="518" max="518" width="9.1640625" style="238" customWidth="1"/>
    <col min="519" max="519" width="5" style="238" customWidth="1"/>
    <col min="520" max="520" width="77.83203125" style="238" customWidth="1"/>
    <col min="521" max="522" width="20" style="238" customWidth="1"/>
    <col min="523" max="523" width="1.6640625" style="238" customWidth="1"/>
    <col min="524" max="768" width="9.33203125" style="238"/>
    <col min="769" max="769" width="8.33203125" style="238" customWidth="1"/>
    <col min="770" max="770" width="1.6640625" style="238" customWidth="1"/>
    <col min="771" max="772" width="5" style="238" customWidth="1"/>
    <col min="773" max="773" width="11.6640625" style="238" customWidth="1"/>
    <col min="774" max="774" width="9.1640625" style="238" customWidth="1"/>
    <col min="775" max="775" width="5" style="238" customWidth="1"/>
    <col min="776" max="776" width="77.83203125" style="238" customWidth="1"/>
    <col min="777" max="778" width="20" style="238" customWidth="1"/>
    <col min="779" max="779" width="1.6640625" style="238" customWidth="1"/>
    <col min="780" max="1024" width="9.33203125" style="238"/>
    <col min="1025" max="1025" width="8.33203125" style="238" customWidth="1"/>
    <col min="1026" max="1026" width="1.6640625" style="238" customWidth="1"/>
    <col min="1027" max="1028" width="5" style="238" customWidth="1"/>
    <col min="1029" max="1029" width="11.6640625" style="238" customWidth="1"/>
    <col min="1030" max="1030" width="9.1640625" style="238" customWidth="1"/>
    <col min="1031" max="1031" width="5" style="238" customWidth="1"/>
    <col min="1032" max="1032" width="77.83203125" style="238" customWidth="1"/>
    <col min="1033" max="1034" width="20" style="238" customWidth="1"/>
    <col min="1035" max="1035" width="1.6640625" style="238" customWidth="1"/>
    <col min="1036" max="1280" width="9.33203125" style="238"/>
    <col min="1281" max="1281" width="8.33203125" style="238" customWidth="1"/>
    <col min="1282" max="1282" width="1.6640625" style="238" customWidth="1"/>
    <col min="1283" max="1284" width="5" style="238" customWidth="1"/>
    <col min="1285" max="1285" width="11.6640625" style="238" customWidth="1"/>
    <col min="1286" max="1286" width="9.1640625" style="238" customWidth="1"/>
    <col min="1287" max="1287" width="5" style="238" customWidth="1"/>
    <col min="1288" max="1288" width="77.83203125" style="238" customWidth="1"/>
    <col min="1289" max="1290" width="20" style="238" customWidth="1"/>
    <col min="1291" max="1291" width="1.6640625" style="238" customWidth="1"/>
    <col min="1292" max="1536" width="9.33203125" style="238"/>
    <col min="1537" max="1537" width="8.33203125" style="238" customWidth="1"/>
    <col min="1538" max="1538" width="1.6640625" style="238" customWidth="1"/>
    <col min="1539" max="1540" width="5" style="238" customWidth="1"/>
    <col min="1541" max="1541" width="11.6640625" style="238" customWidth="1"/>
    <col min="1542" max="1542" width="9.1640625" style="238" customWidth="1"/>
    <col min="1543" max="1543" width="5" style="238" customWidth="1"/>
    <col min="1544" max="1544" width="77.83203125" style="238" customWidth="1"/>
    <col min="1545" max="1546" width="20" style="238" customWidth="1"/>
    <col min="1547" max="1547" width="1.6640625" style="238" customWidth="1"/>
    <col min="1548" max="1792" width="9.33203125" style="238"/>
    <col min="1793" max="1793" width="8.33203125" style="238" customWidth="1"/>
    <col min="1794" max="1794" width="1.6640625" style="238" customWidth="1"/>
    <col min="1795" max="1796" width="5" style="238" customWidth="1"/>
    <col min="1797" max="1797" width="11.6640625" style="238" customWidth="1"/>
    <col min="1798" max="1798" width="9.1640625" style="238" customWidth="1"/>
    <col min="1799" max="1799" width="5" style="238" customWidth="1"/>
    <col min="1800" max="1800" width="77.83203125" style="238" customWidth="1"/>
    <col min="1801" max="1802" width="20" style="238" customWidth="1"/>
    <col min="1803" max="1803" width="1.6640625" style="238" customWidth="1"/>
    <col min="1804" max="2048" width="9.33203125" style="238"/>
    <col min="2049" max="2049" width="8.33203125" style="238" customWidth="1"/>
    <col min="2050" max="2050" width="1.6640625" style="238" customWidth="1"/>
    <col min="2051" max="2052" width="5" style="238" customWidth="1"/>
    <col min="2053" max="2053" width="11.6640625" style="238" customWidth="1"/>
    <col min="2054" max="2054" width="9.1640625" style="238" customWidth="1"/>
    <col min="2055" max="2055" width="5" style="238" customWidth="1"/>
    <col min="2056" max="2056" width="77.83203125" style="238" customWidth="1"/>
    <col min="2057" max="2058" width="20" style="238" customWidth="1"/>
    <col min="2059" max="2059" width="1.6640625" style="238" customWidth="1"/>
    <col min="2060" max="2304" width="9.33203125" style="238"/>
    <col min="2305" max="2305" width="8.33203125" style="238" customWidth="1"/>
    <col min="2306" max="2306" width="1.6640625" style="238" customWidth="1"/>
    <col min="2307" max="2308" width="5" style="238" customWidth="1"/>
    <col min="2309" max="2309" width="11.6640625" style="238" customWidth="1"/>
    <col min="2310" max="2310" width="9.1640625" style="238" customWidth="1"/>
    <col min="2311" max="2311" width="5" style="238" customWidth="1"/>
    <col min="2312" max="2312" width="77.83203125" style="238" customWidth="1"/>
    <col min="2313" max="2314" width="20" style="238" customWidth="1"/>
    <col min="2315" max="2315" width="1.6640625" style="238" customWidth="1"/>
    <col min="2316" max="2560" width="9.33203125" style="238"/>
    <col min="2561" max="2561" width="8.33203125" style="238" customWidth="1"/>
    <col min="2562" max="2562" width="1.6640625" style="238" customWidth="1"/>
    <col min="2563" max="2564" width="5" style="238" customWidth="1"/>
    <col min="2565" max="2565" width="11.6640625" style="238" customWidth="1"/>
    <col min="2566" max="2566" width="9.1640625" style="238" customWidth="1"/>
    <col min="2567" max="2567" width="5" style="238" customWidth="1"/>
    <col min="2568" max="2568" width="77.83203125" style="238" customWidth="1"/>
    <col min="2569" max="2570" width="20" style="238" customWidth="1"/>
    <col min="2571" max="2571" width="1.6640625" style="238" customWidth="1"/>
    <col min="2572" max="2816" width="9.33203125" style="238"/>
    <col min="2817" max="2817" width="8.33203125" style="238" customWidth="1"/>
    <col min="2818" max="2818" width="1.6640625" style="238" customWidth="1"/>
    <col min="2819" max="2820" width="5" style="238" customWidth="1"/>
    <col min="2821" max="2821" width="11.6640625" style="238" customWidth="1"/>
    <col min="2822" max="2822" width="9.1640625" style="238" customWidth="1"/>
    <col min="2823" max="2823" width="5" style="238" customWidth="1"/>
    <col min="2824" max="2824" width="77.83203125" style="238" customWidth="1"/>
    <col min="2825" max="2826" width="20" style="238" customWidth="1"/>
    <col min="2827" max="2827" width="1.6640625" style="238" customWidth="1"/>
    <col min="2828" max="3072" width="9.33203125" style="238"/>
    <col min="3073" max="3073" width="8.33203125" style="238" customWidth="1"/>
    <col min="3074" max="3074" width="1.6640625" style="238" customWidth="1"/>
    <col min="3075" max="3076" width="5" style="238" customWidth="1"/>
    <col min="3077" max="3077" width="11.6640625" style="238" customWidth="1"/>
    <col min="3078" max="3078" width="9.1640625" style="238" customWidth="1"/>
    <col min="3079" max="3079" width="5" style="238" customWidth="1"/>
    <col min="3080" max="3080" width="77.83203125" style="238" customWidth="1"/>
    <col min="3081" max="3082" width="20" style="238" customWidth="1"/>
    <col min="3083" max="3083" width="1.6640625" style="238" customWidth="1"/>
    <col min="3084" max="3328" width="9.33203125" style="238"/>
    <col min="3329" max="3329" width="8.33203125" style="238" customWidth="1"/>
    <col min="3330" max="3330" width="1.6640625" style="238" customWidth="1"/>
    <col min="3331" max="3332" width="5" style="238" customWidth="1"/>
    <col min="3333" max="3333" width="11.6640625" style="238" customWidth="1"/>
    <col min="3334" max="3334" width="9.1640625" style="238" customWidth="1"/>
    <col min="3335" max="3335" width="5" style="238" customWidth="1"/>
    <col min="3336" max="3336" width="77.83203125" style="238" customWidth="1"/>
    <col min="3337" max="3338" width="20" style="238" customWidth="1"/>
    <col min="3339" max="3339" width="1.6640625" style="238" customWidth="1"/>
    <col min="3340" max="3584" width="9.33203125" style="238"/>
    <col min="3585" max="3585" width="8.33203125" style="238" customWidth="1"/>
    <col min="3586" max="3586" width="1.6640625" style="238" customWidth="1"/>
    <col min="3587" max="3588" width="5" style="238" customWidth="1"/>
    <col min="3589" max="3589" width="11.6640625" style="238" customWidth="1"/>
    <col min="3590" max="3590" width="9.1640625" style="238" customWidth="1"/>
    <col min="3591" max="3591" width="5" style="238" customWidth="1"/>
    <col min="3592" max="3592" width="77.83203125" style="238" customWidth="1"/>
    <col min="3593" max="3594" width="20" style="238" customWidth="1"/>
    <col min="3595" max="3595" width="1.6640625" style="238" customWidth="1"/>
    <col min="3596" max="3840" width="9.33203125" style="238"/>
    <col min="3841" max="3841" width="8.33203125" style="238" customWidth="1"/>
    <col min="3842" max="3842" width="1.6640625" style="238" customWidth="1"/>
    <col min="3843" max="3844" width="5" style="238" customWidth="1"/>
    <col min="3845" max="3845" width="11.6640625" style="238" customWidth="1"/>
    <col min="3846" max="3846" width="9.1640625" style="238" customWidth="1"/>
    <col min="3847" max="3847" width="5" style="238" customWidth="1"/>
    <col min="3848" max="3848" width="77.83203125" style="238" customWidth="1"/>
    <col min="3849" max="3850" width="20" style="238" customWidth="1"/>
    <col min="3851" max="3851" width="1.6640625" style="238" customWidth="1"/>
    <col min="3852" max="4096" width="9.33203125" style="238"/>
    <col min="4097" max="4097" width="8.33203125" style="238" customWidth="1"/>
    <col min="4098" max="4098" width="1.6640625" style="238" customWidth="1"/>
    <col min="4099" max="4100" width="5" style="238" customWidth="1"/>
    <col min="4101" max="4101" width="11.6640625" style="238" customWidth="1"/>
    <col min="4102" max="4102" width="9.1640625" style="238" customWidth="1"/>
    <col min="4103" max="4103" width="5" style="238" customWidth="1"/>
    <col min="4104" max="4104" width="77.83203125" style="238" customWidth="1"/>
    <col min="4105" max="4106" width="20" style="238" customWidth="1"/>
    <col min="4107" max="4107" width="1.6640625" style="238" customWidth="1"/>
    <col min="4108" max="4352" width="9.33203125" style="238"/>
    <col min="4353" max="4353" width="8.33203125" style="238" customWidth="1"/>
    <col min="4354" max="4354" width="1.6640625" style="238" customWidth="1"/>
    <col min="4355" max="4356" width="5" style="238" customWidth="1"/>
    <col min="4357" max="4357" width="11.6640625" style="238" customWidth="1"/>
    <col min="4358" max="4358" width="9.1640625" style="238" customWidth="1"/>
    <col min="4359" max="4359" width="5" style="238" customWidth="1"/>
    <col min="4360" max="4360" width="77.83203125" style="238" customWidth="1"/>
    <col min="4361" max="4362" width="20" style="238" customWidth="1"/>
    <col min="4363" max="4363" width="1.6640625" style="238" customWidth="1"/>
    <col min="4364" max="4608" width="9.33203125" style="238"/>
    <col min="4609" max="4609" width="8.33203125" style="238" customWidth="1"/>
    <col min="4610" max="4610" width="1.6640625" style="238" customWidth="1"/>
    <col min="4611" max="4612" width="5" style="238" customWidth="1"/>
    <col min="4613" max="4613" width="11.6640625" style="238" customWidth="1"/>
    <col min="4614" max="4614" width="9.1640625" style="238" customWidth="1"/>
    <col min="4615" max="4615" width="5" style="238" customWidth="1"/>
    <col min="4616" max="4616" width="77.83203125" style="238" customWidth="1"/>
    <col min="4617" max="4618" width="20" style="238" customWidth="1"/>
    <col min="4619" max="4619" width="1.6640625" style="238" customWidth="1"/>
    <col min="4620" max="4864" width="9.33203125" style="238"/>
    <col min="4865" max="4865" width="8.33203125" style="238" customWidth="1"/>
    <col min="4866" max="4866" width="1.6640625" style="238" customWidth="1"/>
    <col min="4867" max="4868" width="5" style="238" customWidth="1"/>
    <col min="4869" max="4869" width="11.6640625" style="238" customWidth="1"/>
    <col min="4870" max="4870" width="9.1640625" style="238" customWidth="1"/>
    <col min="4871" max="4871" width="5" style="238" customWidth="1"/>
    <col min="4872" max="4872" width="77.83203125" style="238" customWidth="1"/>
    <col min="4873" max="4874" width="20" style="238" customWidth="1"/>
    <col min="4875" max="4875" width="1.6640625" style="238" customWidth="1"/>
    <col min="4876" max="5120" width="9.33203125" style="238"/>
    <col min="5121" max="5121" width="8.33203125" style="238" customWidth="1"/>
    <col min="5122" max="5122" width="1.6640625" style="238" customWidth="1"/>
    <col min="5123" max="5124" width="5" style="238" customWidth="1"/>
    <col min="5125" max="5125" width="11.6640625" style="238" customWidth="1"/>
    <col min="5126" max="5126" width="9.1640625" style="238" customWidth="1"/>
    <col min="5127" max="5127" width="5" style="238" customWidth="1"/>
    <col min="5128" max="5128" width="77.83203125" style="238" customWidth="1"/>
    <col min="5129" max="5130" width="20" style="238" customWidth="1"/>
    <col min="5131" max="5131" width="1.6640625" style="238" customWidth="1"/>
    <col min="5132" max="5376" width="9.33203125" style="238"/>
    <col min="5377" max="5377" width="8.33203125" style="238" customWidth="1"/>
    <col min="5378" max="5378" width="1.6640625" style="238" customWidth="1"/>
    <col min="5379" max="5380" width="5" style="238" customWidth="1"/>
    <col min="5381" max="5381" width="11.6640625" style="238" customWidth="1"/>
    <col min="5382" max="5382" width="9.1640625" style="238" customWidth="1"/>
    <col min="5383" max="5383" width="5" style="238" customWidth="1"/>
    <col min="5384" max="5384" width="77.83203125" style="238" customWidth="1"/>
    <col min="5385" max="5386" width="20" style="238" customWidth="1"/>
    <col min="5387" max="5387" width="1.6640625" style="238" customWidth="1"/>
    <col min="5388" max="5632" width="9.33203125" style="238"/>
    <col min="5633" max="5633" width="8.33203125" style="238" customWidth="1"/>
    <col min="5634" max="5634" width="1.6640625" style="238" customWidth="1"/>
    <col min="5635" max="5636" width="5" style="238" customWidth="1"/>
    <col min="5637" max="5637" width="11.6640625" style="238" customWidth="1"/>
    <col min="5638" max="5638" width="9.1640625" style="238" customWidth="1"/>
    <col min="5639" max="5639" width="5" style="238" customWidth="1"/>
    <col min="5640" max="5640" width="77.83203125" style="238" customWidth="1"/>
    <col min="5641" max="5642" width="20" style="238" customWidth="1"/>
    <col min="5643" max="5643" width="1.6640625" style="238" customWidth="1"/>
    <col min="5644" max="5888" width="9.33203125" style="238"/>
    <col min="5889" max="5889" width="8.33203125" style="238" customWidth="1"/>
    <col min="5890" max="5890" width="1.6640625" style="238" customWidth="1"/>
    <col min="5891" max="5892" width="5" style="238" customWidth="1"/>
    <col min="5893" max="5893" width="11.6640625" style="238" customWidth="1"/>
    <col min="5894" max="5894" width="9.1640625" style="238" customWidth="1"/>
    <col min="5895" max="5895" width="5" style="238" customWidth="1"/>
    <col min="5896" max="5896" width="77.83203125" style="238" customWidth="1"/>
    <col min="5897" max="5898" width="20" style="238" customWidth="1"/>
    <col min="5899" max="5899" width="1.6640625" style="238" customWidth="1"/>
    <col min="5900" max="6144" width="9.33203125" style="238"/>
    <col min="6145" max="6145" width="8.33203125" style="238" customWidth="1"/>
    <col min="6146" max="6146" width="1.6640625" style="238" customWidth="1"/>
    <col min="6147" max="6148" width="5" style="238" customWidth="1"/>
    <col min="6149" max="6149" width="11.6640625" style="238" customWidth="1"/>
    <col min="6150" max="6150" width="9.1640625" style="238" customWidth="1"/>
    <col min="6151" max="6151" width="5" style="238" customWidth="1"/>
    <col min="6152" max="6152" width="77.83203125" style="238" customWidth="1"/>
    <col min="6153" max="6154" width="20" style="238" customWidth="1"/>
    <col min="6155" max="6155" width="1.6640625" style="238" customWidth="1"/>
    <col min="6156" max="6400" width="9.33203125" style="238"/>
    <col min="6401" max="6401" width="8.33203125" style="238" customWidth="1"/>
    <col min="6402" max="6402" width="1.6640625" style="238" customWidth="1"/>
    <col min="6403" max="6404" width="5" style="238" customWidth="1"/>
    <col min="6405" max="6405" width="11.6640625" style="238" customWidth="1"/>
    <col min="6406" max="6406" width="9.1640625" style="238" customWidth="1"/>
    <col min="6407" max="6407" width="5" style="238" customWidth="1"/>
    <col min="6408" max="6408" width="77.83203125" style="238" customWidth="1"/>
    <col min="6409" max="6410" width="20" style="238" customWidth="1"/>
    <col min="6411" max="6411" width="1.6640625" style="238" customWidth="1"/>
    <col min="6412" max="6656" width="9.33203125" style="238"/>
    <col min="6657" max="6657" width="8.33203125" style="238" customWidth="1"/>
    <col min="6658" max="6658" width="1.6640625" style="238" customWidth="1"/>
    <col min="6659" max="6660" width="5" style="238" customWidth="1"/>
    <col min="6661" max="6661" width="11.6640625" style="238" customWidth="1"/>
    <col min="6662" max="6662" width="9.1640625" style="238" customWidth="1"/>
    <col min="6663" max="6663" width="5" style="238" customWidth="1"/>
    <col min="6664" max="6664" width="77.83203125" style="238" customWidth="1"/>
    <col min="6665" max="6666" width="20" style="238" customWidth="1"/>
    <col min="6667" max="6667" width="1.6640625" style="238" customWidth="1"/>
    <col min="6668" max="6912" width="9.33203125" style="238"/>
    <col min="6913" max="6913" width="8.33203125" style="238" customWidth="1"/>
    <col min="6914" max="6914" width="1.6640625" style="238" customWidth="1"/>
    <col min="6915" max="6916" width="5" style="238" customWidth="1"/>
    <col min="6917" max="6917" width="11.6640625" style="238" customWidth="1"/>
    <col min="6918" max="6918" width="9.1640625" style="238" customWidth="1"/>
    <col min="6919" max="6919" width="5" style="238" customWidth="1"/>
    <col min="6920" max="6920" width="77.83203125" style="238" customWidth="1"/>
    <col min="6921" max="6922" width="20" style="238" customWidth="1"/>
    <col min="6923" max="6923" width="1.6640625" style="238" customWidth="1"/>
    <col min="6924" max="7168" width="9.33203125" style="238"/>
    <col min="7169" max="7169" width="8.33203125" style="238" customWidth="1"/>
    <col min="7170" max="7170" width="1.6640625" style="238" customWidth="1"/>
    <col min="7171" max="7172" width="5" style="238" customWidth="1"/>
    <col min="7173" max="7173" width="11.6640625" style="238" customWidth="1"/>
    <col min="7174" max="7174" width="9.1640625" style="238" customWidth="1"/>
    <col min="7175" max="7175" width="5" style="238" customWidth="1"/>
    <col min="7176" max="7176" width="77.83203125" style="238" customWidth="1"/>
    <col min="7177" max="7178" width="20" style="238" customWidth="1"/>
    <col min="7179" max="7179" width="1.6640625" style="238" customWidth="1"/>
    <col min="7180" max="7424" width="9.33203125" style="238"/>
    <col min="7425" max="7425" width="8.33203125" style="238" customWidth="1"/>
    <col min="7426" max="7426" width="1.6640625" style="238" customWidth="1"/>
    <col min="7427" max="7428" width="5" style="238" customWidth="1"/>
    <col min="7429" max="7429" width="11.6640625" style="238" customWidth="1"/>
    <col min="7430" max="7430" width="9.1640625" style="238" customWidth="1"/>
    <col min="7431" max="7431" width="5" style="238" customWidth="1"/>
    <col min="7432" max="7432" width="77.83203125" style="238" customWidth="1"/>
    <col min="7433" max="7434" width="20" style="238" customWidth="1"/>
    <col min="7435" max="7435" width="1.6640625" style="238" customWidth="1"/>
    <col min="7436" max="7680" width="9.33203125" style="238"/>
    <col min="7681" max="7681" width="8.33203125" style="238" customWidth="1"/>
    <col min="7682" max="7682" width="1.6640625" style="238" customWidth="1"/>
    <col min="7683" max="7684" width="5" style="238" customWidth="1"/>
    <col min="7685" max="7685" width="11.6640625" style="238" customWidth="1"/>
    <col min="7686" max="7686" width="9.1640625" style="238" customWidth="1"/>
    <col min="7687" max="7687" width="5" style="238" customWidth="1"/>
    <col min="7688" max="7688" width="77.83203125" style="238" customWidth="1"/>
    <col min="7689" max="7690" width="20" style="238" customWidth="1"/>
    <col min="7691" max="7691" width="1.6640625" style="238" customWidth="1"/>
    <col min="7692" max="7936" width="9.33203125" style="238"/>
    <col min="7937" max="7937" width="8.33203125" style="238" customWidth="1"/>
    <col min="7938" max="7938" width="1.6640625" style="238" customWidth="1"/>
    <col min="7939" max="7940" width="5" style="238" customWidth="1"/>
    <col min="7941" max="7941" width="11.6640625" style="238" customWidth="1"/>
    <col min="7942" max="7942" width="9.1640625" style="238" customWidth="1"/>
    <col min="7943" max="7943" width="5" style="238" customWidth="1"/>
    <col min="7944" max="7944" width="77.83203125" style="238" customWidth="1"/>
    <col min="7945" max="7946" width="20" style="238" customWidth="1"/>
    <col min="7947" max="7947" width="1.6640625" style="238" customWidth="1"/>
    <col min="7948" max="8192" width="9.33203125" style="238"/>
    <col min="8193" max="8193" width="8.33203125" style="238" customWidth="1"/>
    <col min="8194" max="8194" width="1.6640625" style="238" customWidth="1"/>
    <col min="8195" max="8196" width="5" style="238" customWidth="1"/>
    <col min="8197" max="8197" width="11.6640625" style="238" customWidth="1"/>
    <col min="8198" max="8198" width="9.1640625" style="238" customWidth="1"/>
    <col min="8199" max="8199" width="5" style="238" customWidth="1"/>
    <col min="8200" max="8200" width="77.83203125" style="238" customWidth="1"/>
    <col min="8201" max="8202" width="20" style="238" customWidth="1"/>
    <col min="8203" max="8203" width="1.6640625" style="238" customWidth="1"/>
    <col min="8204" max="8448" width="9.33203125" style="238"/>
    <col min="8449" max="8449" width="8.33203125" style="238" customWidth="1"/>
    <col min="8450" max="8450" width="1.6640625" style="238" customWidth="1"/>
    <col min="8451" max="8452" width="5" style="238" customWidth="1"/>
    <col min="8453" max="8453" width="11.6640625" style="238" customWidth="1"/>
    <col min="8454" max="8454" width="9.1640625" style="238" customWidth="1"/>
    <col min="8455" max="8455" width="5" style="238" customWidth="1"/>
    <col min="8456" max="8456" width="77.83203125" style="238" customWidth="1"/>
    <col min="8457" max="8458" width="20" style="238" customWidth="1"/>
    <col min="8459" max="8459" width="1.6640625" style="238" customWidth="1"/>
    <col min="8460" max="8704" width="9.33203125" style="238"/>
    <col min="8705" max="8705" width="8.33203125" style="238" customWidth="1"/>
    <col min="8706" max="8706" width="1.6640625" style="238" customWidth="1"/>
    <col min="8707" max="8708" width="5" style="238" customWidth="1"/>
    <col min="8709" max="8709" width="11.6640625" style="238" customWidth="1"/>
    <col min="8710" max="8710" width="9.1640625" style="238" customWidth="1"/>
    <col min="8711" max="8711" width="5" style="238" customWidth="1"/>
    <col min="8712" max="8712" width="77.83203125" style="238" customWidth="1"/>
    <col min="8713" max="8714" width="20" style="238" customWidth="1"/>
    <col min="8715" max="8715" width="1.6640625" style="238" customWidth="1"/>
    <col min="8716" max="8960" width="9.33203125" style="238"/>
    <col min="8961" max="8961" width="8.33203125" style="238" customWidth="1"/>
    <col min="8962" max="8962" width="1.6640625" style="238" customWidth="1"/>
    <col min="8963" max="8964" width="5" style="238" customWidth="1"/>
    <col min="8965" max="8965" width="11.6640625" style="238" customWidth="1"/>
    <col min="8966" max="8966" width="9.1640625" style="238" customWidth="1"/>
    <col min="8967" max="8967" width="5" style="238" customWidth="1"/>
    <col min="8968" max="8968" width="77.83203125" style="238" customWidth="1"/>
    <col min="8969" max="8970" width="20" style="238" customWidth="1"/>
    <col min="8971" max="8971" width="1.6640625" style="238" customWidth="1"/>
    <col min="8972" max="9216" width="9.33203125" style="238"/>
    <col min="9217" max="9217" width="8.33203125" style="238" customWidth="1"/>
    <col min="9218" max="9218" width="1.6640625" style="238" customWidth="1"/>
    <col min="9219" max="9220" width="5" style="238" customWidth="1"/>
    <col min="9221" max="9221" width="11.6640625" style="238" customWidth="1"/>
    <col min="9222" max="9222" width="9.1640625" style="238" customWidth="1"/>
    <col min="9223" max="9223" width="5" style="238" customWidth="1"/>
    <col min="9224" max="9224" width="77.83203125" style="238" customWidth="1"/>
    <col min="9225" max="9226" width="20" style="238" customWidth="1"/>
    <col min="9227" max="9227" width="1.6640625" style="238" customWidth="1"/>
    <col min="9228" max="9472" width="9.33203125" style="238"/>
    <col min="9473" max="9473" width="8.33203125" style="238" customWidth="1"/>
    <col min="9474" max="9474" width="1.6640625" style="238" customWidth="1"/>
    <col min="9475" max="9476" width="5" style="238" customWidth="1"/>
    <col min="9477" max="9477" width="11.6640625" style="238" customWidth="1"/>
    <col min="9478" max="9478" width="9.1640625" style="238" customWidth="1"/>
    <col min="9479" max="9479" width="5" style="238" customWidth="1"/>
    <col min="9480" max="9480" width="77.83203125" style="238" customWidth="1"/>
    <col min="9481" max="9482" width="20" style="238" customWidth="1"/>
    <col min="9483" max="9483" width="1.6640625" style="238" customWidth="1"/>
    <col min="9484" max="9728" width="9.33203125" style="238"/>
    <col min="9729" max="9729" width="8.33203125" style="238" customWidth="1"/>
    <col min="9730" max="9730" width="1.6640625" style="238" customWidth="1"/>
    <col min="9731" max="9732" width="5" style="238" customWidth="1"/>
    <col min="9733" max="9733" width="11.6640625" style="238" customWidth="1"/>
    <col min="9734" max="9734" width="9.1640625" style="238" customWidth="1"/>
    <col min="9735" max="9735" width="5" style="238" customWidth="1"/>
    <col min="9736" max="9736" width="77.83203125" style="238" customWidth="1"/>
    <col min="9737" max="9738" width="20" style="238" customWidth="1"/>
    <col min="9739" max="9739" width="1.6640625" style="238" customWidth="1"/>
    <col min="9740" max="9984" width="9.33203125" style="238"/>
    <col min="9985" max="9985" width="8.33203125" style="238" customWidth="1"/>
    <col min="9986" max="9986" width="1.6640625" style="238" customWidth="1"/>
    <col min="9987" max="9988" width="5" style="238" customWidth="1"/>
    <col min="9989" max="9989" width="11.6640625" style="238" customWidth="1"/>
    <col min="9990" max="9990" width="9.1640625" style="238" customWidth="1"/>
    <col min="9991" max="9991" width="5" style="238" customWidth="1"/>
    <col min="9992" max="9992" width="77.83203125" style="238" customWidth="1"/>
    <col min="9993" max="9994" width="20" style="238" customWidth="1"/>
    <col min="9995" max="9995" width="1.6640625" style="238" customWidth="1"/>
    <col min="9996" max="10240" width="9.33203125" style="238"/>
    <col min="10241" max="10241" width="8.33203125" style="238" customWidth="1"/>
    <col min="10242" max="10242" width="1.6640625" style="238" customWidth="1"/>
    <col min="10243" max="10244" width="5" style="238" customWidth="1"/>
    <col min="10245" max="10245" width="11.6640625" style="238" customWidth="1"/>
    <col min="10246" max="10246" width="9.1640625" style="238" customWidth="1"/>
    <col min="10247" max="10247" width="5" style="238" customWidth="1"/>
    <col min="10248" max="10248" width="77.83203125" style="238" customWidth="1"/>
    <col min="10249" max="10250" width="20" style="238" customWidth="1"/>
    <col min="10251" max="10251" width="1.6640625" style="238" customWidth="1"/>
    <col min="10252" max="10496" width="9.33203125" style="238"/>
    <col min="10497" max="10497" width="8.33203125" style="238" customWidth="1"/>
    <col min="10498" max="10498" width="1.6640625" style="238" customWidth="1"/>
    <col min="10499" max="10500" width="5" style="238" customWidth="1"/>
    <col min="10501" max="10501" width="11.6640625" style="238" customWidth="1"/>
    <col min="10502" max="10502" width="9.1640625" style="238" customWidth="1"/>
    <col min="10503" max="10503" width="5" style="238" customWidth="1"/>
    <col min="10504" max="10504" width="77.83203125" style="238" customWidth="1"/>
    <col min="10505" max="10506" width="20" style="238" customWidth="1"/>
    <col min="10507" max="10507" width="1.6640625" style="238" customWidth="1"/>
    <col min="10508" max="10752" width="9.33203125" style="238"/>
    <col min="10753" max="10753" width="8.33203125" style="238" customWidth="1"/>
    <col min="10754" max="10754" width="1.6640625" style="238" customWidth="1"/>
    <col min="10755" max="10756" width="5" style="238" customWidth="1"/>
    <col min="10757" max="10757" width="11.6640625" style="238" customWidth="1"/>
    <col min="10758" max="10758" width="9.1640625" style="238" customWidth="1"/>
    <col min="10759" max="10759" width="5" style="238" customWidth="1"/>
    <col min="10760" max="10760" width="77.83203125" style="238" customWidth="1"/>
    <col min="10761" max="10762" width="20" style="238" customWidth="1"/>
    <col min="10763" max="10763" width="1.6640625" style="238" customWidth="1"/>
    <col min="10764" max="11008" width="9.33203125" style="238"/>
    <col min="11009" max="11009" width="8.33203125" style="238" customWidth="1"/>
    <col min="11010" max="11010" width="1.6640625" style="238" customWidth="1"/>
    <col min="11011" max="11012" width="5" style="238" customWidth="1"/>
    <col min="11013" max="11013" width="11.6640625" style="238" customWidth="1"/>
    <col min="11014" max="11014" width="9.1640625" style="238" customWidth="1"/>
    <col min="11015" max="11015" width="5" style="238" customWidth="1"/>
    <col min="11016" max="11016" width="77.83203125" style="238" customWidth="1"/>
    <col min="11017" max="11018" width="20" style="238" customWidth="1"/>
    <col min="11019" max="11019" width="1.6640625" style="238" customWidth="1"/>
    <col min="11020" max="11264" width="9.33203125" style="238"/>
    <col min="11265" max="11265" width="8.33203125" style="238" customWidth="1"/>
    <col min="11266" max="11266" width="1.6640625" style="238" customWidth="1"/>
    <col min="11267" max="11268" width="5" style="238" customWidth="1"/>
    <col min="11269" max="11269" width="11.6640625" style="238" customWidth="1"/>
    <col min="11270" max="11270" width="9.1640625" style="238" customWidth="1"/>
    <col min="11271" max="11271" width="5" style="238" customWidth="1"/>
    <col min="11272" max="11272" width="77.83203125" style="238" customWidth="1"/>
    <col min="11273" max="11274" width="20" style="238" customWidth="1"/>
    <col min="11275" max="11275" width="1.6640625" style="238" customWidth="1"/>
    <col min="11276" max="11520" width="9.33203125" style="238"/>
    <col min="11521" max="11521" width="8.33203125" style="238" customWidth="1"/>
    <col min="11522" max="11522" width="1.6640625" style="238" customWidth="1"/>
    <col min="11523" max="11524" width="5" style="238" customWidth="1"/>
    <col min="11525" max="11525" width="11.6640625" style="238" customWidth="1"/>
    <col min="11526" max="11526" width="9.1640625" style="238" customWidth="1"/>
    <col min="11527" max="11527" width="5" style="238" customWidth="1"/>
    <col min="11528" max="11528" width="77.83203125" style="238" customWidth="1"/>
    <col min="11529" max="11530" width="20" style="238" customWidth="1"/>
    <col min="11531" max="11531" width="1.6640625" style="238" customWidth="1"/>
    <col min="11532" max="11776" width="9.33203125" style="238"/>
    <col min="11777" max="11777" width="8.33203125" style="238" customWidth="1"/>
    <col min="11778" max="11778" width="1.6640625" style="238" customWidth="1"/>
    <col min="11779" max="11780" width="5" style="238" customWidth="1"/>
    <col min="11781" max="11781" width="11.6640625" style="238" customWidth="1"/>
    <col min="11782" max="11782" width="9.1640625" style="238" customWidth="1"/>
    <col min="11783" max="11783" width="5" style="238" customWidth="1"/>
    <col min="11784" max="11784" width="77.83203125" style="238" customWidth="1"/>
    <col min="11785" max="11786" width="20" style="238" customWidth="1"/>
    <col min="11787" max="11787" width="1.6640625" style="238" customWidth="1"/>
    <col min="11788" max="12032" width="9.33203125" style="238"/>
    <col min="12033" max="12033" width="8.33203125" style="238" customWidth="1"/>
    <col min="12034" max="12034" width="1.6640625" style="238" customWidth="1"/>
    <col min="12035" max="12036" width="5" style="238" customWidth="1"/>
    <col min="12037" max="12037" width="11.6640625" style="238" customWidth="1"/>
    <col min="12038" max="12038" width="9.1640625" style="238" customWidth="1"/>
    <col min="12039" max="12039" width="5" style="238" customWidth="1"/>
    <col min="12040" max="12040" width="77.83203125" style="238" customWidth="1"/>
    <col min="12041" max="12042" width="20" style="238" customWidth="1"/>
    <col min="12043" max="12043" width="1.6640625" style="238" customWidth="1"/>
    <col min="12044" max="12288" width="9.33203125" style="238"/>
    <col min="12289" max="12289" width="8.33203125" style="238" customWidth="1"/>
    <col min="12290" max="12290" width="1.6640625" style="238" customWidth="1"/>
    <col min="12291" max="12292" width="5" style="238" customWidth="1"/>
    <col min="12293" max="12293" width="11.6640625" style="238" customWidth="1"/>
    <col min="12294" max="12294" width="9.1640625" style="238" customWidth="1"/>
    <col min="12295" max="12295" width="5" style="238" customWidth="1"/>
    <col min="12296" max="12296" width="77.83203125" style="238" customWidth="1"/>
    <col min="12297" max="12298" width="20" style="238" customWidth="1"/>
    <col min="12299" max="12299" width="1.6640625" style="238" customWidth="1"/>
    <col min="12300" max="12544" width="9.33203125" style="238"/>
    <col min="12545" max="12545" width="8.33203125" style="238" customWidth="1"/>
    <col min="12546" max="12546" width="1.6640625" style="238" customWidth="1"/>
    <col min="12547" max="12548" width="5" style="238" customWidth="1"/>
    <col min="12549" max="12549" width="11.6640625" style="238" customWidth="1"/>
    <col min="12550" max="12550" width="9.1640625" style="238" customWidth="1"/>
    <col min="12551" max="12551" width="5" style="238" customWidth="1"/>
    <col min="12552" max="12552" width="77.83203125" style="238" customWidth="1"/>
    <col min="12553" max="12554" width="20" style="238" customWidth="1"/>
    <col min="12555" max="12555" width="1.6640625" style="238" customWidth="1"/>
    <col min="12556" max="12800" width="9.33203125" style="238"/>
    <col min="12801" max="12801" width="8.33203125" style="238" customWidth="1"/>
    <col min="12802" max="12802" width="1.6640625" style="238" customWidth="1"/>
    <col min="12803" max="12804" width="5" style="238" customWidth="1"/>
    <col min="12805" max="12805" width="11.6640625" style="238" customWidth="1"/>
    <col min="12806" max="12806" width="9.1640625" style="238" customWidth="1"/>
    <col min="12807" max="12807" width="5" style="238" customWidth="1"/>
    <col min="12808" max="12808" width="77.83203125" style="238" customWidth="1"/>
    <col min="12809" max="12810" width="20" style="238" customWidth="1"/>
    <col min="12811" max="12811" width="1.6640625" style="238" customWidth="1"/>
    <col min="12812" max="13056" width="9.33203125" style="238"/>
    <col min="13057" max="13057" width="8.33203125" style="238" customWidth="1"/>
    <col min="13058" max="13058" width="1.6640625" style="238" customWidth="1"/>
    <col min="13059" max="13060" width="5" style="238" customWidth="1"/>
    <col min="13061" max="13061" width="11.6640625" style="238" customWidth="1"/>
    <col min="13062" max="13062" width="9.1640625" style="238" customWidth="1"/>
    <col min="13063" max="13063" width="5" style="238" customWidth="1"/>
    <col min="13064" max="13064" width="77.83203125" style="238" customWidth="1"/>
    <col min="13065" max="13066" width="20" style="238" customWidth="1"/>
    <col min="13067" max="13067" width="1.6640625" style="238" customWidth="1"/>
    <col min="13068" max="13312" width="9.33203125" style="238"/>
    <col min="13313" max="13313" width="8.33203125" style="238" customWidth="1"/>
    <col min="13314" max="13314" width="1.6640625" style="238" customWidth="1"/>
    <col min="13315" max="13316" width="5" style="238" customWidth="1"/>
    <col min="13317" max="13317" width="11.6640625" style="238" customWidth="1"/>
    <col min="13318" max="13318" width="9.1640625" style="238" customWidth="1"/>
    <col min="13319" max="13319" width="5" style="238" customWidth="1"/>
    <col min="13320" max="13320" width="77.83203125" style="238" customWidth="1"/>
    <col min="13321" max="13322" width="20" style="238" customWidth="1"/>
    <col min="13323" max="13323" width="1.6640625" style="238" customWidth="1"/>
    <col min="13324" max="13568" width="9.33203125" style="238"/>
    <col min="13569" max="13569" width="8.33203125" style="238" customWidth="1"/>
    <col min="13570" max="13570" width="1.6640625" style="238" customWidth="1"/>
    <col min="13571" max="13572" width="5" style="238" customWidth="1"/>
    <col min="13573" max="13573" width="11.6640625" style="238" customWidth="1"/>
    <col min="13574" max="13574" width="9.1640625" style="238" customWidth="1"/>
    <col min="13575" max="13575" width="5" style="238" customWidth="1"/>
    <col min="13576" max="13576" width="77.83203125" style="238" customWidth="1"/>
    <col min="13577" max="13578" width="20" style="238" customWidth="1"/>
    <col min="13579" max="13579" width="1.6640625" style="238" customWidth="1"/>
    <col min="13580" max="13824" width="9.33203125" style="238"/>
    <col min="13825" max="13825" width="8.33203125" style="238" customWidth="1"/>
    <col min="13826" max="13826" width="1.6640625" style="238" customWidth="1"/>
    <col min="13827" max="13828" width="5" style="238" customWidth="1"/>
    <col min="13829" max="13829" width="11.6640625" style="238" customWidth="1"/>
    <col min="13830" max="13830" width="9.1640625" style="238" customWidth="1"/>
    <col min="13831" max="13831" width="5" style="238" customWidth="1"/>
    <col min="13832" max="13832" width="77.83203125" style="238" customWidth="1"/>
    <col min="13833" max="13834" width="20" style="238" customWidth="1"/>
    <col min="13835" max="13835" width="1.6640625" style="238" customWidth="1"/>
    <col min="13836" max="14080" width="9.33203125" style="238"/>
    <col min="14081" max="14081" width="8.33203125" style="238" customWidth="1"/>
    <col min="14082" max="14082" width="1.6640625" style="238" customWidth="1"/>
    <col min="14083" max="14084" width="5" style="238" customWidth="1"/>
    <col min="14085" max="14085" width="11.6640625" style="238" customWidth="1"/>
    <col min="14086" max="14086" width="9.1640625" style="238" customWidth="1"/>
    <col min="14087" max="14087" width="5" style="238" customWidth="1"/>
    <col min="14088" max="14088" width="77.83203125" style="238" customWidth="1"/>
    <col min="14089" max="14090" width="20" style="238" customWidth="1"/>
    <col min="14091" max="14091" width="1.6640625" style="238" customWidth="1"/>
    <col min="14092" max="14336" width="9.33203125" style="238"/>
    <col min="14337" max="14337" width="8.33203125" style="238" customWidth="1"/>
    <col min="14338" max="14338" width="1.6640625" style="238" customWidth="1"/>
    <col min="14339" max="14340" width="5" style="238" customWidth="1"/>
    <col min="14341" max="14341" width="11.6640625" style="238" customWidth="1"/>
    <col min="14342" max="14342" width="9.1640625" style="238" customWidth="1"/>
    <col min="14343" max="14343" width="5" style="238" customWidth="1"/>
    <col min="14344" max="14344" width="77.83203125" style="238" customWidth="1"/>
    <col min="14345" max="14346" width="20" style="238" customWidth="1"/>
    <col min="14347" max="14347" width="1.6640625" style="238" customWidth="1"/>
    <col min="14348" max="14592" width="9.33203125" style="238"/>
    <col min="14593" max="14593" width="8.33203125" style="238" customWidth="1"/>
    <col min="14594" max="14594" width="1.6640625" style="238" customWidth="1"/>
    <col min="14595" max="14596" width="5" style="238" customWidth="1"/>
    <col min="14597" max="14597" width="11.6640625" style="238" customWidth="1"/>
    <col min="14598" max="14598" width="9.1640625" style="238" customWidth="1"/>
    <col min="14599" max="14599" width="5" style="238" customWidth="1"/>
    <col min="14600" max="14600" width="77.83203125" style="238" customWidth="1"/>
    <col min="14601" max="14602" width="20" style="238" customWidth="1"/>
    <col min="14603" max="14603" width="1.6640625" style="238" customWidth="1"/>
    <col min="14604" max="14848" width="9.33203125" style="238"/>
    <col min="14849" max="14849" width="8.33203125" style="238" customWidth="1"/>
    <col min="14850" max="14850" width="1.6640625" style="238" customWidth="1"/>
    <col min="14851" max="14852" width="5" style="238" customWidth="1"/>
    <col min="14853" max="14853" width="11.6640625" style="238" customWidth="1"/>
    <col min="14854" max="14854" width="9.1640625" style="238" customWidth="1"/>
    <col min="14855" max="14855" width="5" style="238" customWidth="1"/>
    <col min="14856" max="14856" width="77.83203125" style="238" customWidth="1"/>
    <col min="14857" max="14858" width="20" style="238" customWidth="1"/>
    <col min="14859" max="14859" width="1.6640625" style="238" customWidth="1"/>
    <col min="14860" max="15104" width="9.33203125" style="238"/>
    <col min="15105" max="15105" width="8.33203125" style="238" customWidth="1"/>
    <col min="15106" max="15106" width="1.6640625" style="238" customWidth="1"/>
    <col min="15107" max="15108" width="5" style="238" customWidth="1"/>
    <col min="15109" max="15109" width="11.6640625" style="238" customWidth="1"/>
    <col min="15110" max="15110" width="9.1640625" style="238" customWidth="1"/>
    <col min="15111" max="15111" width="5" style="238" customWidth="1"/>
    <col min="15112" max="15112" width="77.83203125" style="238" customWidth="1"/>
    <col min="15113" max="15114" width="20" style="238" customWidth="1"/>
    <col min="15115" max="15115" width="1.6640625" style="238" customWidth="1"/>
    <col min="15116" max="15360" width="9.33203125" style="238"/>
    <col min="15361" max="15361" width="8.33203125" style="238" customWidth="1"/>
    <col min="15362" max="15362" width="1.6640625" style="238" customWidth="1"/>
    <col min="15363" max="15364" width="5" style="238" customWidth="1"/>
    <col min="15365" max="15365" width="11.6640625" style="238" customWidth="1"/>
    <col min="15366" max="15366" width="9.1640625" style="238" customWidth="1"/>
    <col min="15367" max="15367" width="5" style="238" customWidth="1"/>
    <col min="15368" max="15368" width="77.83203125" style="238" customWidth="1"/>
    <col min="15369" max="15370" width="20" style="238" customWidth="1"/>
    <col min="15371" max="15371" width="1.6640625" style="238" customWidth="1"/>
    <col min="15372" max="15616" width="9.33203125" style="238"/>
    <col min="15617" max="15617" width="8.33203125" style="238" customWidth="1"/>
    <col min="15618" max="15618" width="1.6640625" style="238" customWidth="1"/>
    <col min="15619" max="15620" width="5" style="238" customWidth="1"/>
    <col min="15621" max="15621" width="11.6640625" style="238" customWidth="1"/>
    <col min="15622" max="15622" width="9.1640625" style="238" customWidth="1"/>
    <col min="15623" max="15623" width="5" style="238" customWidth="1"/>
    <col min="15624" max="15624" width="77.83203125" style="238" customWidth="1"/>
    <col min="15625" max="15626" width="20" style="238" customWidth="1"/>
    <col min="15627" max="15627" width="1.6640625" style="238" customWidth="1"/>
    <col min="15628" max="15872" width="9.33203125" style="238"/>
    <col min="15873" max="15873" width="8.33203125" style="238" customWidth="1"/>
    <col min="15874" max="15874" width="1.6640625" style="238" customWidth="1"/>
    <col min="15875" max="15876" width="5" style="238" customWidth="1"/>
    <col min="15877" max="15877" width="11.6640625" style="238" customWidth="1"/>
    <col min="15878" max="15878" width="9.1640625" style="238" customWidth="1"/>
    <col min="15879" max="15879" width="5" style="238" customWidth="1"/>
    <col min="15880" max="15880" width="77.83203125" style="238" customWidth="1"/>
    <col min="15881" max="15882" width="20" style="238" customWidth="1"/>
    <col min="15883" max="15883" width="1.6640625" style="238" customWidth="1"/>
    <col min="15884" max="16128" width="9.33203125" style="238"/>
    <col min="16129" max="16129" width="8.33203125" style="238" customWidth="1"/>
    <col min="16130" max="16130" width="1.6640625" style="238" customWidth="1"/>
    <col min="16131" max="16132" width="5" style="238" customWidth="1"/>
    <col min="16133" max="16133" width="11.6640625" style="238" customWidth="1"/>
    <col min="16134" max="16134" width="9.1640625" style="238" customWidth="1"/>
    <col min="16135" max="16135" width="5" style="238" customWidth="1"/>
    <col min="16136" max="16136" width="77.83203125" style="238" customWidth="1"/>
    <col min="16137" max="16138" width="20" style="238" customWidth="1"/>
    <col min="16139" max="16139" width="1.6640625" style="238" customWidth="1"/>
    <col min="16140" max="16384" width="9.33203125" style="238"/>
  </cols>
  <sheetData>
    <row r="1" spans="2:11" ht="37.5" customHeight="1" x14ac:dyDescent="0.3"/>
    <row r="2" spans="2:11" ht="7.5" customHeight="1" x14ac:dyDescent="0.3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pans="2:11" s="244" customFormat="1" ht="45" customHeight="1" x14ac:dyDescent="0.3">
      <c r="B3" s="242"/>
      <c r="C3" s="364" t="s">
        <v>678</v>
      </c>
      <c r="D3" s="364"/>
      <c r="E3" s="364"/>
      <c r="F3" s="364"/>
      <c r="G3" s="364"/>
      <c r="H3" s="364"/>
      <c r="I3" s="364"/>
      <c r="J3" s="364"/>
      <c r="K3" s="243"/>
    </row>
    <row r="4" spans="2:11" ht="25.5" customHeight="1" x14ac:dyDescent="0.3">
      <c r="B4" s="245"/>
      <c r="C4" s="365" t="s">
        <v>679</v>
      </c>
      <c r="D4" s="365"/>
      <c r="E4" s="365"/>
      <c r="F4" s="365"/>
      <c r="G4" s="365"/>
      <c r="H4" s="365"/>
      <c r="I4" s="365"/>
      <c r="J4" s="365"/>
      <c r="K4" s="246"/>
    </row>
    <row r="5" spans="2:11" ht="5.25" customHeight="1" x14ac:dyDescent="0.3">
      <c r="B5" s="245"/>
      <c r="C5" s="247"/>
      <c r="D5" s="247"/>
      <c r="E5" s="247"/>
      <c r="F5" s="247"/>
      <c r="G5" s="247"/>
      <c r="H5" s="247"/>
      <c r="I5" s="247"/>
      <c r="J5" s="247"/>
      <c r="K5" s="246"/>
    </row>
    <row r="6" spans="2:11" ht="15" customHeight="1" x14ac:dyDescent="0.3">
      <c r="B6" s="245"/>
      <c r="C6" s="363" t="s">
        <v>680</v>
      </c>
      <c r="D6" s="363"/>
      <c r="E6" s="363"/>
      <c r="F6" s="363"/>
      <c r="G6" s="363"/>
      <c r="H6" s="363"/>
      <c r="I6" s="363"/>
      <c r="J6" s="363"/>
      <c r="K6" s="246"/>
    </row>
    <row r="7" spans="2:11" ht="15" customHeight="1" x14ac:dyDescent="0.3">
      <c r="B7" s="248"/>
      <c r="C7" s="363" t="s">
        <v>681</v>
      </c>
      <c r="D7" s="363"/>
      <c r="E7" s="363"/>
      <c r="F7" s="363"/>
      <c r="G7" s="363"/>
      <c r="H7" s="363"/>
      <c r="I7" s="363"/>
      <c r="J7" s="363"/>
      <c r="K7" s="246"/>
    </row>
    <row r="8" spans="2:11" ht="12.75" customHeight="1" x14ac:dyDescent="0.3">
      <c r="B8" s="248"/>
      <c r="C8" s="249"/>
      <c r="D8" s="249"/>
      <c r="E8" s="249"/>
      <c r="F8" s="249"/>
      <c r="G8" s="249"/>
      <c r="H8" s="249"/>
      <c r="I8" s="249"/>
      <c r="J8" s="249"/>
      <c r="K8" s="246"/>
    </row>
    <row r="9" spans="2:11" ht="15" customHeight="1" x14ac:dyDescent="0.3">
      <c r="B9" s="248"/>
      <c r="C9" s="363" t="s">
        <v>682</v>
      </c>
      <c r="D9" s="363"/>
      <c r="E9" s="363"/>
      <c r="F9" s="363"/>
      <c r="G9" s="363"/>
      <c r="H9" s="363"/>
      <c r="I9" s="363"/>
      <c r="J9" s="363"/>
      <c r="K9" s="246"/>
    </row>
    <row r="10" spans="2:11" ht="15" customHeight="1" x14ac:dyDescent="0.3">
      <c r="B10" s="248"/>
      <c r="C10" s="249"/>
      <c r="D10" s="363" t="s">
        <v>683</v>
      </c>
      <c r="E10" s="363"/>
      <c r="F10" s="363"/>
      <c r="G10" s="363"/>
      <c r="H10" s="363"/>
      <c r="I10" s="363"/>
      <c r="J10" s="363"/>
      <c r="K10" s="246"/>
    </row>
    <row r="11" spans="2:11" ht="15" customHeight="1" x14ac:dyDescent="0.3">
      <c r="B11" s="248"/>
      <c r="C11" s="250"/>
      <c r="D11" s="363" t="s">
        <v>684</v>
      </c>
      <c r="E11" s="363"/>
      <c r="F11" s="363"/>
      <c r="G11" s="363"/>
      <c r="H11" s="363"/>
      <c r="I11" s="363"/>
      <c r="J11" s="363"/>
      <c r="K11" s="246"/>
    </row>
    <row r="12" spans="2:11" ht="12.75" customHeight="1" x14ac:dyDescent="0.3">
      <c r="B12" s="248"/>
      <c r="C12" s="250"/>
      <c r="D12" s="250"/>
      <c r="E12" s="250"/>
      <c r="F12" s="250"/>
      <c r="G12" s="250"/>
      <c r="H12" s="250"/>
      <c r="I12" s="250"/>
      <c r="J12" s="250"/>
      <c r="K12" s="246"/>
    </row>
    <row r="13" spans="2:11" ht="15" customHeight="1" x14ac:dyDescent="0.3">
      <c r="B13" s="248"/>
      <c r="C13" s="250"/>
      <c r="D13" s="363" t="s">
        <v>685</v>
      </c>
      <c r="E13" s="363"/>
      <c r="F13" s="363"/>
      <c r="G13" s="363"/>
      <c r="H13" s="363"/>
      <c r="I13" s="363"/>
      <c r="J13" s="363"/>
      <c r="K13" s="246"/>
    </row>
    <row r="14" spans="2:11" ht="15" customHeight="1" x14ac:dyDescent="0.3">
      <c r="B14" s="248"/>
      <c r="C14" s="250"/>
      <c r="D14" s="363" t="s">
        <v>686</v>
      </c>
      <c r="E14" s="363"/>
      <c r="F14" s="363"/>
      <c r="G14" s="363"/>
      <c r="H14" s="363"/>
      <c r="I14" s="363"/>
      <c r="J14" s="363"/>
      <c r="K14" s="246"/>
    </row>
    <row r="15" spans="2:11" ht="15" customHeight="1" x14ac:dyDescent="0.3">
      <c r="B15" s="248"/>
      <c r="C15" s="250"/>
      <c r="D15" s="363" t="s">
        <v>687</v>
      </c>
      <c r="E15" s="363"/>
      <c r="F15" s="363"/>
      <c r="G15" s="363"/>
      <c r="H15" s="363"/>
      <c r="I15" s="363"/>
      <c r="J15" s="363"/>
      <c r="K15" s="246"/>
    </row>
    <row r="16" spans="2:11" ht="15" customHeight="1" x14ac:dyDescent="0.3">
      <c r="B16" s="248"/>
      <c r="C16" s="250"/>
      <c r="D16" s="250"/>
      <c r="E16" s="251" t="s">
        <v>78</v>
      </c>
      <c r="F16" s="363" t="s">
        <v>688</v>
      </c>
      <c r="G16" s="363"/>
      <c r="H16" s="363"/>
      <c r="I16" s="363"/>
      <c r="J16" s="363"/>
      <c r="K16" s="246"/>
    </row>
    <row r="17" spans="2:11" ht="15" customHeight="1" x14ac:dyDescent="0.3">
      <c r="B17" s="248"/>
      <c r="C17" s="250"/>
      <c r="D17" s="250"/>
      <c r="E17" s="251" t="s">
        <v>689</v>
      </c>
      <c r="F17" s="363" t="s">
        <v>690</v>
      </c>
      <c r="G17" s="363"/>
      <c r="H17" s="363"/>
      <c r="I17" s="363"/>
      <c r="J17" s="363"/>
      <c r="K17" s="246"/>
    </row>
    <row r="18" spans="2:11" ht="15" customHeight="1" x14ac:dyDescent="0.3">
      <c r="B18" s="248"/>
      <c r="C18" s="250"/>
      <c r="D18" s="250"/>
      <c r="E18" s="251" t="s">
        <v>691</v>
      </c>
      <c r="F18" s="363" t="s">
        <v>692</v>
      </c>
      <c r="G18" s="363"/>
      <c r="H18" s="363"/>
      <c r="I18" s="363"/>
      <c r="J18" s="363"/>
      <c r="K18" s="246"/>
    </row>
    <row r="19" spans="2:11" ht="15" customHeight="1" x14ac:dyDescent="0.3">
      <c r="B19" s="248"/>
      <c r="C19" s="250"/>
      <c r="D19" s="250"/>
      <c r="E19" s="251" t="s">
        <v>693</v>
      </c>
      <c r="F19" s="363" t="s">
        <v>694</v>
      </c>
      <c r="G19" s="363"/>
      <c r="H19" s="363"/>
      <c r="I19" s="363"/>
      <c r="J19" s="363"/>
      <c r="K19" s="246"/>
    </row>
    <row r="20" spans="2:11" ht="15" customHeight="1" x14ac:dyDescent="0.3">
      <c r="B20" s="248"/>
      <c r="C20" s="250"/>
      <c r="D20" s="250"/>
      <c r="E20" s="251" t="s">
        <v>695</v>
      </c>
      <c r="F20" s="363" t="s">
        <v>696</v>
      </c>
      <c r="G20" s="363"/>
      <c r="H20" s="363"/>
      <c r="I20" s="363"/>
      <c r="J20" s="363"/>
      <c r="K20" s="246"/>
    </row>
    <row r="21" spans="2:11" ht="15" customHeight="1" x14ac:dyDescent="0.3">
      <c r="B21" s="248"/>
      <c r="C21" s="250"/>
      <c r="D21" s="250"/>
      <c r="E21" s="251" t="s">
        <v>697</v>
      </c>
      <c r="F21" s="363" t="s">
        <v>698</v>
      </c>
      <c r="G21" s="363"/>
      <c r="H21" s="363"/>
      <c r="I21" s="363"/>
      <c r="J21" s="363"/>
      <c r="K21" s="246"/>
    </row>
    <row r="22" spans="2:11" ht="12.75" customHeight="1" x14ac:dyDescent="0.3">
      <c r="B22" s="248"/>
      <c r="C22" s="250"/>
      <c r="D22" s="250"/>
      <c r="E22" s="250"/>
      <c r="F22" s="250"/>
      <c r="G22" s="250"/>
      <c r="H22" s="250"/>
      <c r="I22" s="250"/>
      <c r="J22" s="250"/>
      <c r="K22" s="246"/>
    </row>
    <row r="23" spans="2:11" ht="15" customHeight="1" x14ac:dyDescent="0.3">
      <c r="B23" s="248"/>
      <c r="C23" s="363" t="s">
        <v>699</v>
      </c>
      <c r="D23" s="363"/>
      <c r="E23" s="363"/>
      <c r="F23" s="363"/>
      <c r="G23" s="363"/>
      <c r="H23" s="363"/>
      <c r="I23" s="363"/>
      <c r="J23" s="363"/>
      <c r="K23" s="246"/>
    </row>
    <row r="24" spans="2:11" ht="15" customHeight="1" x14ac:dyDescent="0.3">
      <c r="B24" s="248"/>
      <c r="C24" s="363" t="s">
        <v>700</v>
      </c>
      <c r="D24" s="363"/>
      <c r="E24" s="363"/>
      <c r="F24" s="363"/>
      <c r="G24" s="363"/>
      <c r="H24" s="363"/>
      <c r="I24" s="363"/>
      <c r="J24" s="363"/>
      <c r="K24" s="246"/>
    </row>
    <row r="25" spans="2:11" ht="15" customHeight="1" x14ac:dyDescent="0.3">
      <c r="B25" s="248"/>
      <c r="C25" s="249"/>
      <c r="D25" s="363" t="s">
        <v>701</v>
      </c>
      <c r="E25" s="363"/>
      <c r="F25" s="363"/>
      <c r="G25" s="363"/>
      <c r="H25" s="363"/>
      <c r="I25" s="363"/>
      <c r="J25" s="363"/>
      <c r="K25" s="246"/>
    </row>
    <row r="26" spans="2:11" ht="15" customHeight="1" x14ac:dyDescent="0.3">
      <c r="B26" s="248"/>
      <c r="C26" s="250"/>
      <c r="D26" s="363" t="s">
        <v>702</v>
      </c>
      <c r="E26" s="363"/>
      <c r="F26" s="363"/>
      <c r="G26" s="363"/>
      <c r="H26" s="363"/>
      <c r="I26" s="363"/>
      <c r="J26" s="363"/>
      <c r="K26" s="246"/>
    </row>
    <row r="27" spans="2:11" ht="12.75" customHeight="1" x14ac:dyDescent="0.3">
      <c r="B27" s="248"/>
      <c r="C27" s="250"/>
      <c r="D27" s="250"/>
      <c r="E27" s="250"/>
      <c r="F27" s="250"/>
      <c r="G27" s="250"/>
      <c r="H27" s="250"/>
      <c r="I27" s="250"/>
      <c r="J27" s="250"/>
      <c r="K27" s="246"/>
    </row>
    <row r="28" spans="2:11" ht="15" customHeight="1" x14ac:dyDescent="0.3">
      <c r="B28" s="248"/>
      <c r="C28" s="250"/>
      <c r="D28" s="363" t="s">
        <v>703</v>
      </c>
      <c r="E28" s="363"/>
      <c r="F28" s="363"/>
      <c r="G28" s="363"/>
      <c r="H28" s="363"/>
      <c r="I28" s="363"/>
      <c r="J28" s="363"/>
      <c r="K28" s="246"/>
    </row>
    <row r="29" spans="2:11" ht="15" customHeight="1" x14ac:dyDescent="0.3">
      <c r="B29" s="248"/>
      <c r="C29" s="250"/>
      <c r="D29" s="363" t="s">
        <v>704</v>
      </c>
      <c r="E29" s="363"/>
      <c r="F29" s="363"/>
      <c r="G29" s="363"/>
      <c r="H29" s="363"/>
      <c r="I29" s="363"/>
      <c r="J29" s="363"/>
      <c r="K29" s="246"/>
    </row>
    <row r="30" spans="2:11" ht="12.75" customHeight="1" x14ac:dyDescent="0.3">
      <c r="B30" s="248"/>
      <c r="C30" s="250"/>
      <c r="D30" s="250"/>
      <c r="E30" s="250"/>
      <c r="F30" s="250"/>
      <c r="G30" s="250"/>
      <c r="H30" s="250"/>
      <c r="I30" s="250"/>
      <c r="J30" s="250"/>
      <c r="K30" s="246"/>
    </row>
    <row r="31" spans="2:11" ht="15" customHeight="1" x14ac:dyDescent="0.3">
      <c r="B31" s="248"/>
      <c r="C31" s="250"/>
      <c r="D31" s="363" t="s">
        <v>705</v>
      </c>
      <c r="E31" s="363"/>
      <c r="F31" s="363"/>
      <c r="G31" s="363"/>
      <c r="H31" s="363"/>
      <c r="I31" s="363"/>
      <c r="J31" s="363"/>
      <c r="K31" s="246"/>
    </row>
    <row r="32" spans="2:11" ht="15" customHeight="1" x14ac:dyDescent="0.3">
      <c r="B32" s="248"/>
      <c r="C32" s="250"/>
      <c r="D32" s="363" t="s">
        <v>706</v>
      </c>
      <c r="E32" s="363"/>
      <c r="F32" s="363"/>
      <c r="G32" s="363"/>
      <c r="H32" s="363"/>
      <c r="I32" s="363"/>
      <c r="J32" s="363"/>
      <c r="K32" s="246"/>
    </row>
    <row r="33" spans="2:11" ht="15" customHeight="1" x14ac:dyDescent="0.3">
      <c r="B33" s="248"/>
      <c r="C33" s="250"/>
      <c r="D33" s="363" t="s">
        <v>707</v>
      </c>
      <c r="E33" s="363"/>
      <c r="F33" s="363"/>
      <c r="G33" s="363"/>
      <c r="H33" s="363"/>
      <c r="I33" s="363"/>
      <c r="J33" s="363"/>
      <c r="K33" s="246"/>
    </row>
    <row r="34" spans="2:11" ht="15" customHeight="1" x14ac:dyDescent="0.3">
      <c r="B34" s="248"/>
      <c r="C34" s="250"/>
      <c r="D34" s="249"/>
      <c r="E34" s="252" t="s">
        <v>104</v>
      </c>
      <c r="F34" s="249"/>
      <c r="G34" s="363" t="s">
        <v>708</v>
      </c>
      <c r="H34" s="363"/>
      <c r="I34" s="363"/>
      <c r="J34" s="363"/>
      <c r="K34" s="246"/>
    </row>
    <row r="35" spans="2:11" ht="30.75" customHeight="1" x14ac:dyDescent="0.3">
      <c r="B35" s="248"/>
      <c r="C35" s="250"/>
      <c r="D35" s="249"/>
      <c r="E35" s="252" t="s">
        <v>709</v>
      </c>
      <c r="F35" s="249"/>
      <c r="G35" s="363" t="s">
        <v>710</v>
      </c>
      <c r="H35" s="363"/>
      <c r="I35" s="363"/>
      <c r="J35" s="363"/>
      <c r="K35" s="246"/>
    </row>
    <row r="36" spans="2:11" ht="15" customHeight="1" x14ac:dyDescent="0.3">
      <c r="B36" s="248"/>
      <c r="C36" s="250"/>
      <c r="D36" s="249"/>
      <c r="E36" s="252" t="s">
        <v>53</v>
      </c>
      <c r="F36" s="249"/>
      <c r="G36" s="363" t="s">
        <v>711</v>
      </c>
      <c r="H36" s="363"/>
      <c r="I36" s="363"/>
      <c r="J36" s="363"/>
      <c r="K36" s="246"/>
    </row>
    <row r="37" spans="2:11" ht="15" customHeight="1" x14ac:dyDescent="0.3">
      <c r="B37" s="248"/>
      <c r="C37" s="250"/>
      <c r="D37" s="249"/>
      <c r="E37" s="252" t="s">
        <v>105</v>
      </c>
      <c r="F37" s="249"/>
      <c r="G37" s="363" t="s">
        <v>712</v>
      </c>
      <c r="H37" s="363"/>
      <c r="I37" s="363"/>
      <c r="J37" s="363"/>
      <c r="K37" s="246"/>
    </row>
    <row r="38" spans="2:11" ht="15" customHeight="1" x14ac:dyDescent="0.3">
      <c r="B38" s="248"/>
      <c r="C38" s="250"/>
      <c r="D38" s="249"/>
      <c r="E38" s="252" t="s">
        <v>106</v>
      </c>
      <c r="F38" s="249"/>
      <c r="G38" s="363" t="s">
        <v>713</v>
      </c>
      <c r="H38" s="363"/>
      <c r="I38" s="363"/>
      <c r="J38" s="363"/>
      <c r="K38" s="246"/>
    </row>
    <row r="39" spans="2:11" ht="15" customHeight="1" x14ac:dyDescent="0.3">
      <c r="B39" s="248"/>
      <c r="C39" s="250"/>
      <c r="D39" s="249"/>
      <c r="E39" s="252" t="s">
        <v>107</v>
      </c>
      <c r="F39" s="249"/>
      <c r="G39" s="363" t="s">
        <v>714</v>
      </c>
      <c r="H39" s="363"/>
      <c r="I39" s="363"/>
      <c r="J39" s="363"/>
      <c r="K39" s="246"/>
    </row>
    <row r="40" spans="2:11" ht="15" customHeight="1" x14ac:dyDescent="0.3">
      <c r="B40" s="248"/>
      <c r="C40" s="250"/>
      <c r="D40" s="249"/>
      <c r="E40" s="252" t="s">
        <v>715</v>
      </c>
      <c r="F40" s="249"/>
      <c r="G40" s="363" t="s">
        <v>716</v>
      </c>
      <c r="H40" s="363"/>
      <c r="I40" s="363"/>
      <c r="J40" s="363"/>
      <c r="K40" s="246"/>
    </row>
    <row r="41" spans="2:11" ht="15" customHeight="1" x14ac:dyDescent="0.3">
      <c r="B41" s="248"/>
      <c r="C41" s="250"/>
      <c r="D41" s="249"/>
      <c r="E41" s="252"/>
      <c r="F41" s="249"/>
      <c r="G41" s="363" t="s">
        <v>717</v>
      </c>
      <c r="H41" s="363"/>
      <c r="I41" s="363"/>
      <c r="J41" s="363"/>
      <c r="K41" s="246"/>
    </row>
    <row r="42" spans="2:11" ht="15" customHeight="1" x14ac:dyDescent="0.3">
      <c r="B42" s="248"/>
      <c r="C42" s="250"/>
      <c r="D42" s="249"/>
      <c r="E42" s="252" t="s">
        <v>718</v>
      </c>
      <c r="F42" s="249"/>
      <c r="G42" s="363" t="s">
        <v>719</v>
      </c>
      <c r="H42" s="363"/>
      <c r="I42" s="363"/>
      <c r="J42" s="363"/>
      <c r="K42" s="246"/>
    </row>
    <row r="43" spans="2:11" ht="15" customHeight="1" x14ac:dyDescent="0.3">
      <c r="B43" s="248"/>
      <c r="C43" s="250"/>
      <c r="D43" s="249"/>
      <c r="E43" s="252" t="s">
        <v>109</v>
      </c>
      <c r="F43" s="249"/>
      <c r="G43" s="363" t="s">
        <v>720</v>
      </c>
      <c r="H43" s="363"/>
      <c r="I43" s="363"/>
      <c r="J43" s="363"/>
      <c r="K43" s="246"/>
    </row>
    <row r="44" spans="2:11" ht="12.75" customHeight="1" x14ac:dyDescent="0.3">
      <c r="B44" s="248"/>
      <c r="C44" s="250"/>
      <c r="D44" s="249"/>
      <c r="E44" s="249"/>
      <c r="F44" s="249"/>
      <c r="G44" s="249"/>
      <c r="H44" s="249"/>
      <c r="I44" s="249"/>
      <c r="J44" s="249"/>
      <c r="K44" s="246"/>
    </row>
    <row r="45" spans="2:11" ht="15" customHeight="1" x14ac:dyDescent="0.3">
      <c r="B45" s="248"/>
      <c r="C45" s="250"/>
      <c r="D45" s="363" t="s">
        <v>721</v>
      </c>
      <c r="E45" s="363"/>
      <c r="F45" s="363"/>
      <c r="G45" s="363"/>
      <c r="H45" s="363"/>
      <c r="I45" s="363"/>
      <c r="J45" s="363"/>
      <c r="K45" s="246"/>
    </row>
    <row r="46" spans="2:11" ht="15" customHeight="1" x14ac:dyDescent="0.3">
      <c r="B46" s="248"/>
      <c r="C46" s="250"/>
      <c r="D46" s="250"/>
      <c r="E46" s="363" t="s">
        <v>722</v>
      </c>
      <c r="F46" s="363"/>
      <c r="G46" s="363"/>
      <c r="H46" s="363"/>
      <c r="I46" s="363"/>
      <c r="J46" s="363"/>
      <c r="K46" s="246"/>
    </row>
    <row r="47" spans="2:11" ht="15" customHeight="1" x14ac:dyDescent="0.3">
      <c r="B47" s="248"/>
      <c r="C47" s="250"/>
      <c r="D47" s="250"/>
      <c r="E47" s="363" t="s">
        <v>723</v>
      </c>
      <c r="F47" s="363"/>
      <c r="G47" s="363"/>
      <c r="H47" s="363"/>
      <c r="I47" s="363"/>
      <c r="J47" s="363"/>
      <c r="K47" s="246"/>
    </row>
    <row r="48" spans="2:11" ht="15" customHeight="1" x14ac:dyDescent="0.3">
      <c r="B48" s="248"/>
      <c r="C48" s="250"/>
      <c r="D48" s="250"/>
      <c r="E48" s="363" t="s">
        <v>724</v>
      </c>
      <c r="F48" s="363"/>
      <c r="G48" s="363"/>
      <c r="H48" s="363"/>
      <c r="I48" s="363"/>
      <c r="J48" s="363"/>
      <c r="K48" s="246"/>
    </row>
    <row r="49" spans="2:11" ht="15" customHeight="1" x14ac:dyDescent="0.3">
      <c r="B49" s="248"/>
      <c r="C49" s="250"/>
      <c r="D49" s="363" t="s">
        <v>725</v>
      </c>
      <c r="E49" s="363"/>
      <c r="F49" s="363"/>
      <c r="G49" s="363"/>
      <c r="H49" s="363"/>
      <c r="I49" s="363"/>
      <c r="J49" s="363"/>
      <c r="K49" s="246"/>
    </row>
    <row r="50" spans="2:11" ht="25.5" customHeight="1" x14ac:dyDescent="0.3">
      <c r="B50" s="245"/>
      <c r="C50" s="365" t="s">
        <v>726</v>
      </c>
      <c r="D50" s="365"/>
      <c r="E50" s="365"/>
      <c r="F50" s="365"/>
      <c r="G50" s="365"/>
      <c r="H50" s="365"/>
      <c r="I50" s="365"/>
      <c r="J50" s="365"/>
      <c r="K50" s="246"/>
    </row>
    <row r="51" spans="2:11" ht="5.25" customHeight="1" x14ac:dyDescent="0.3">
      <c r="B51" s="245"/>
      <c r="C51" s="247"/>
      <c r="D51" s="247"/>
      <c r="E51" s="247"/>
      <c r="F51" s="247"/>
      <c r="G51" s="247"/>
      <c r="H51" s="247"/>
      <c r="I51" s="247"/>
      <c r="J51" s="247"/>
      <c r="K51" s="246"/>
    </row>
    <row r="52" spans="2:11" ht="15" customHeight="1" x14ac:dyDescent="0.3">
      <c r="B52" s="245"/>
      <c r="C52" s="363" t="s">
        <v>727</v>
      </c>
      <c r="D52" s="363"/>
      <c r="E52" s="363"/>
      <c r="F52" s="363"/>
      <c r="G52" s="363"/>
      <c r="H52" s="363"/>
      <c r="I52" s="363"/>
      <c r="J52" s="363"/>
      <c r="K52" s="246"/>
    </row>
    <row r="53" spans="2:11" ht="15" customHeight="1" x14ac:dyDescent="0.3">
      <c r="B53" s="245"/>
      <c r="C53" s="363" t="s">
        <v>728</v>
      </c>
      <c r="D53" s="363"/>
      <c r="E53" s="363"/>
      <c r="F53" s="363"/>
      <c r="G53" s="363"/>
      <c r="H53" s="363"/>
      <c r="I53" s="363"/>
      <c r="J53" s="363"/>
      <c r="K53" s="246"/>
    </row>
    <row r="54" spans="2:11" ht="12.75" customHeight="1" x14ac:dyDescent="0.3">
      <c r="B54" s="245"/>
      <c r="C54" s="249"/>
      <c r="D54" s="249"/>
      <c r="E54" s="249"/>
      <c r="F54" s="249"/>
      <c r="G54" s="249"/>
      <c r="H54" s="249"/>
      <c r="I54" s="249"/>
      <c r="J54" s="249"/>
      <c r="K54" s="246"/>
    </row>
    <row r="55" spans="2:11" ht="15" customHeight="1" x14ac:dyDescent="0.3">
      <c r="B55" s="245"/>
      <c r="C55" s="363" t="s">
        <v>729</v>
      </c>
      <c r="D55" s="363"/>
      <c r="E55" s="363"/>
      <c r="F55" s="363"/>
      <c r="G55" s="363"/>
      <c r="H55" s="363"/>
      <c r="I55" s="363"/>
      <c r="J55" s="363"/>
      <c r="K55" s="246"/>
    </row>
    <row r="56" spans="2:11" ht="15" customHeight="1" x14ac:dyDescent="0.3">
      <c r="B56" s="245"/>
      <c r="C56" s="250"/>
      <c r="D56" s="363" t="s">
        <v>730</v>
      </c>
      <c r="E56" s="363"/>
      <c r="F56" s="363"/>
      <c r="G56" s="363"/>
      <c r="H56" s="363"/>
      <c r="I56" s="363"/>
      <c r="J56" s="363"/>
      <c r="K56" s="246"/>
    </row>
    <row r="57" spans="2:11" ht="15" customHeight="1" x14ac:dyDescent="0.3">
      <c r="B57" s="245"/>
      <c r="C57" s="250"/>
      <c r="D57" s="363" t="s">
        <v>731</v>
      </c>
      <c r="E57" s="363"/>
      <c r="F57" s="363"/>
      <c r="G57" s="363"/>
      <c r="H57" s="363"/>
      <c r="I57" s="363"/>
      <c r="J57" s="363"/>
      <c r="K57" s="246"/>
    </row>
    <row r="58" spans="2:11" ht="15" customHeight="1" x14ac:dyDescent="0.3">
      <c r="B58" s="245"/>
      <c r="C58" s="250"/>
      <c r="D58" s="363" t="s">
        <v>732</v>
      </c>
      <c r="E58" s="363"/>
      <c r="F58" s="363"/>
      <c r="G58" s="363"/>
      <c r="H58" s="363"/>
      <c r="I58" s="363"/>
      <c r="J58" s="363"/>
      <c r="K58" s="246"/>
    </row>
    <row r="59" spans="2:11" ht="15" customHeight="1" x14ac:dyDescent="0.3">
      <c r="B59" s="245"/>
      <c r="C59" s="250"/>
      <c r="D59" s="363" t="s">
        <v>733</v>
      </c>
      <c r="E59" s="363"/>
      <c r="F59" s="363"/>
      <c r="G59" s="363"/>
      <c r="H59" s="363"/>
      <c r="I59" s="363"/>
      <c r="J59" s="363"/>
      <c r="K59" s="246"/>
    </row>
    <row r="60" spans="2:11" ht="15" customHeight="1" x14ac:dyDescent="0.3">
      <c r="B60" s="245"/>
      <c r="C60" s="250"/>
      <c r="D60" s="367" t="s">
        <v>734</v>
      </c>
      <c r="E60" s="367"/>
      <c r="F60" s="367"/>
      <c r="G60" s="367"/>
      <c r="H60" s="367"/>
      <c r="I60" s="367"/>
      <c r="J60" s="367"/>
      <c r="K60" s="246"/>
    </row>
    <row r="61" spans="2:11" ht="15" customHeight="1" x14ac:dyDescent="0.3">
      <c r="B61" s="245"/>
      <c r="C61" s="250"/>
      <c r="D61" s="363" t="s">
        <v>735</v>
      </c>
      <c r="E61" s="363"/>
      <c r="F61" s="363"/>
      <c r="G61" s="363"/>
      <c r="H61" s="363"/>
      <c r="I61" s="363"/>
      <c r="J61" s="363"/>
      <c r="K61" s="246"/>
    </row>
    <row r="62" spans="2:11" ht="12.75" customHeight="1" x14ac:dyDescent="0.3">
      <c r="B62" s="245"/>
      <c r="C62" s="250"/>
      <c r="D62" s="250"/>
      <c r="E62" s="253"/>
      <c r="F62" s="250"/>
      <c r="G62" s="250"/>
      <c r="H62" s="250"/>
      <c r="I62" s="250"/>
      <c r="J62" s="250"/>
      <c r="K62" s="246"/>
    </row>
    <row r="63" spans="2:11" ht="15" customHeight="1" x14ac:dyDescent="0.3">
      <c r="B63" s="245"/>
      <c r="C63" s="250"/>
      <c r="D63" s="363" t="s">
        <v>736</v>
      </c>
      <c r="E63" s="363"/>
      <c r="F63" s="363"/>
      <c r="G63" s="363"/>
      <c r="H63" s="363"/>
      <c r="I63" s="363"/>
      <c r="J63" s="363"/>
      <c r="K63" s="246"/>
    </row>
    <row r="64" spans="2:11" ht="15" customHeight="1" x14ac:dyDescent="0.3">
      <c r="B64" s="245"/>
      <c r="C64" s="250"/>
      <c r="D64" s="367" t="s">
        <v>737</v>
      </c>
      <c r="E64" s="367"/>
      <c r="F64" s="367"/>
      <c r="G64" s="367"/>
      <c r="H64" s="367"/>
      <c r="I64" s="367"/>
      <c r="J64" s="367"/>
      <c r="K64" s="246"/>
    </row>
    <row r="65" spans="2:11" ht="15" customHeight="1" x14ac:dyDescent="0.3">
      <c r="B65" s="245"/>
      <c r="C65" s="250"/>
      <c r="D65" s="363" t="s">
        <v>738</v>
      </c>
      <c r="E65" s="363"/>
      <c r="F65" s="363"/>
      <c r="G65" s="363"/>
      <c r="H65" s="363"/>
      <c r="I65" s="363"/>
      <c r="J65" s="363"/>
      <c r="K65" s="246"/>
    </row>
    <row r="66" spans="2:11" ht="15" customHeight="1" x14ac:dyDescent="0.3">
      <c r="B66" s="245"/>
      <c r="C66" s="250"/>
      <c r="D66" s="363" t="s">
        <v>739</v>
      </c>
      <c r="E66" s="363"/>
      <c r="F66" s="363"/>
      <c r="G66" s="363"/>
      <c r="H66" s="363"/>
      <c r="I66" s="363"/>
      <c r="J66" s="363"/>
      <c r="K66" s="246"/>
    </row>
    <row r="67" spans="2:11" ht="15" customHeight="1" x14ac:dyDescent="0.3">
      <c r="B67" s="245"/>
      <c r="C67" s="250"/>
      <c r="D67" s="363" t="s">
        <v>740</v>
      </c>
      <c r="E67" s="363"/>
      <c r="F67" s="363"/>
      <c r="G67" s="363"/>
      <c r="H67" s="363"/>
      <c r="I67" s="363"/>
      <c r="J67" s="363"/>
      <c r="K67" s="246"/>
    </row>
    <row r="68" spans="2:11" ht="15" customHeight="1" x14ac:dyDescent="0.3">
      <c r="B68" s="245"/>
      <c r="C68" s="250"/>
      <c r="D68" s="363" t="s">
        <v>741</v>
      </c>
      <c r="E68" s="363"/>
      <c r="F68" s="363"/>
      <c r="G68" s="363"/>
      <c r="H68" s="363"/>
      <c r="I68" s="363"/>
      <c r="J68" s="363"/>
      <c r="K68" s="246"/>
    </row>
    <row r="69" spans="2:11" ht="12.75" customHeight="1" x14ac:dyDescent="0.3">
      <c r="B69" s="254"/>
      <c r="C69" s="255"/>
      <c r="D69" s="255"/>
      <c r="E69" s="255"/>
      <c r="F69" s="255"/>
      <c r="G69" s="255"/>
      <c r="H69" s="255"/>
      <c r="I69" s="255"/>
      <c r="J69" s="255"/>
      <c r="K69" s="256"/>
    </row>
    <row r="70" spans="2:11" ht="18.75" customHeight="1" x14ac:dyDescent="0.3">
      <c r="B70" s="257"/>
      <c r="C70" s="257"/>
      <c r="D70" s="257"/>
      <c r="E70" s="257"/>
      <c r="F70" s="257"/>
      <c r="G70" s="257"/>
      <c r="H70" s="257"/>
      <c r="I70" s="257"/>
      <c r="J70" s="257"/>
      <c r="K70" s="258"/>
    </row>
    <row r="71" spans="2:11" ht="18.75" customHeight="1" x14ac:dyDescent="0.3">
      <c r="B71" s="258"/>
      <c r="C71" s="258"/>
      <c r="D71" s="258"/>
      <c r="E71" s="258"/>
      <c r="F71" s="258"/>
      <c r="G71" s="258"/>
      <c r="H71" s="258"/>
      <c r="I71" s="258"/>
      <c r="J71" s="258"/>
      <c r="K71" s="258"/>
    </row>
    <row r="72" spans="2:11" ht="7.5" customHeight="1" x14ac:dyDescent="0.3">
      <c r="B72" s="259"/>
      <c r="C72" s="260"/>
      <c r="D72" s="260"/>
      <c r="E72" s="260"/>
      <c r="F72" s="260"/>
      <c r="G72" s="260"/>
      <c r="H72" s="260"/>
      <c r="I72" s="260"/>
      <c r="J72" s="260"/>
      <c r="K72" s="261"/>
    </row>
    <row r="73" spans="2:11" ht="45" customHeight="1" x14ac:dyDescent="0.3">
      <c r="B73" s="262"/>
      <c r="C73" s="366" t="s">
        <v>677</v>
      </c>
      <c r="D73" s="366"/>
      <c r="E73" s="366"/>
      <c r="F73" s="366"/>
      <c r="G73" s="366"/>
      <c r="H73" s="366"/>
      <c r="I73" s="366"/>
      <c r="J73" s="366"/>
      <c r="K73" s="263"/>
    </row>
    <row r="74" spans="2:11" ht="17.25" customHeight="1" x14ac:dyDescent="0.3">
      <c r="B74" s="262"/>
      <c r="C74" s="264" t="s">
        <v>742</v>
      </c>
      <c r="D74" s="264"/>
      <c r="E74" s="264"/>
      <c r="F74" s="264" t="s">
        <v>743</v>
      </c>
      <c r="G74" s="265"/>
      <c r="H74" s="264" t="s">
        <v>105</v>
      </c>
      <c r="I74" s="264" t="s">
        <v>57</v>
      </c>
      <c r="J74" s="264" t="s">
        <v>744</v>
      </c>
      <c r="K74" s="263"/>
    </row>
    <row r="75" spans="2:11" ht="17.25" customHeight="1" x14ac:dyDescent="0.3">
      <c r="B75" s="262"/>
      <c r="C75" s="266" t="s">
        <v>745</v>
      </c>
      <c r="D75" s="266"/>
      <c r="E75" s="266"/>
      <c r="F75" s="267" t="s">
        <v>746</v>
      </c>
      <c r="G75" s="268"/>
      <c r="H75" s="266"/>
      <c r="I75" s="266"/>
      <c r="J75" s="266" t="s">
        <v>747</v>
      </c>
      <c r="K75" s="263"/>
    </row>
    <row r="76" spans="2:11" ht="5.25" customHeight="1" x14ac:dyDescent="0.3">
      <c r="B76" s="262"/>
      <c r="C76" s="269"/>
      <c r="D76" s="269"/>
      <c r="E76" s="269"/>
      <c r="F76" s="269"/>
      <c r="G76" s="270"/>
      <c r="H76" s="269"/>
      <c r="I76" s="269"/>
      <c r="J76" s="269"/>
      <c r="K76" s="263"/>
    </row>
    <row r="77" spans="2:11" ht="15" customHeight="1" x14ac:dyDescent="0.3">
      <c r="B77" s="262"/>
      <c r="C77" s="252" t="s">
        <v>53</v>
      </c>
      <c r="D77" s="269"/>
      <c r="E77" s="269"/>
      <c r="F77" s="271" t="s">
        <v>748</v>
      </c>
      <c r="G77" s="270"/>
      <c r="H77" s="252" t="s">
        <v>749</v>
      </c>
      <c r="I77" s="252" t="s">
        <v>750</v>
      </c>
      <c r="J77" s="252">
        <v>20</v>
      </c>
      <c r="K77" s="263"/>
    </row>
    <row r="78" spans="2:11" ht="15" customHeight="1" x14ac:dyDescent="0.3">
      <c r="B78" s="262"/>
      <c r="C78" s="252" t="s">
        <v>751</v>
      </c>
      <c r="D78" s="252"/>
      <c r="E78" s="252"/>
      <c r="F78" s="271" t="s">
        <v>748</v>
      </c>
      <c r="G78" s="270"/>
      <c r="H78" s="252" t="s">
        <v>752</v>
      </c>
      <c r="I78" s="252" t="s">
        <v>750</v>
      </c>
      <c r="J78" s="252">
        <v>120</v>
      </c>
      <c r="K78" s="263"/>
    </row>
    <row r="79" spans="2:11" ht="15" customHeight="1" x14ac:dyDescent="0.3">
      <c r="B79" s="272"/>
      <c r="C79" s="252" t="s">
        <v>753</v>
      </c>
      <c r="D79" s="252"/>
      <c r="E79" s="252"/>
      <c r="F79" s="271" t="s">
        <v>754</v>
      </c>
      <c r="G79" s="270"/>
      <c r="H79" s="252" t="s">
        <v>755</v>
      </c>
      <c r="I79" s="252" t="s">
        <v>750</v>
      </c>
      <c r="J79" s="252">
        <v>50</v>
      </c>
      <c r="K79" s="263"/>
    </row>
    <row r="80" spans="2:11" ht="15" customHeight="1" x14ac:dyDescent="0.3">
      <c r="B80" s="272"/>
      <c r="C80" s="252" t="s">
        <v>756</v>
      </c>
      <c r="D80" s="252"/>
      <c r="E80" s="252"/>
      <c r="F80" s="271" t="s">
        <v>748</v>
      </c>
      <c r="G80" s="270"/>
      <c r="H80" s="252" t="s">
        <v>757</v>
      </c>
      <c r="I80" s="252" t="s">
        <v>758</v>
      </c>
      <c r="J80" s="252"/>
      <c r="K80" s="263"/>
    </row>
    <row r="81" spans="2:11" ht="15" customHeight="1" x14ac:dyDescent="0.3">
      <c r="B81" s="272"/>
      <c r="C81" s="273" t="s">
        <v>759</v>
      </c>
      <c r="D81" s="273"/>
      <c r="E81" s="273"/>
      <c r="F81" s="274" t="s">
        <v>754</v>
      </c>
      <c r="G81" s="273"/>
      <c r="H81" s="273" t="s">
        <v>760</v>
      </c>
      <c r="I81" s="273" t="s">
        <v>750</v>
      </c>
      <c r="J81" s="273">
        <v>15</v>
      </c>
      <c r="K81" s="263"/>
    </row>
    <row r="82" spans="2:11" ht="15" customHeight="1" x14ac:dyDescent="0.3">
      <c r="B82" s="272"/>
      <c r="C82" s="273" t="s">
        <v>761</v>
      </c>
      <c r="D82" s="273"/>
      <c r="E82" s="273"/>
      <c r="F82" s="274" t="s">
        <v>754</v>
      </c>
      <c r="G82" s="273"/>
      <c r="H82" s="273" t="s">
        <v>762</v>
      </c>
      <c r="I82" s="273" t="s">
        <v>750</v>
      </c>
      <c r="J82" s="273">
        <v>15</v>
      </c>
      <c r="K82" s="263"/>
    </row>
    <row r="83" spans="2:11" ht="15" customHeight="1" x14ac:dyDescent="0.3">
      <c r="B83" s="272"/>
      <c r="C83" s="273" t="s">
        <v>763</v>
      </c>
      <c r="D83" s="273"/>
      <c r="E83" s="273"/>
      <c r="F83" s="274" t="s">
        <v>754</v>
      </c>
      <c r="G83" s="273"/>
      <c r="H83" s="273" t="s">
        <v>764</v>
      </c>
      <c r="I83" s="273" t="s">
        <v>750</v>
      </c>
      <c r="J83" s="273">
        <v>20</v>
      </c>
      <c r="K83" s="263"/>
    </row>
    <row r="84" spans="2:11" ht="15" customHeight="1" x14ac:dyDescent="0.3">
      <c r="B84" s="272"/>
      <c r="C84" s="273" t="s">
        <v>765</v>
      </c>
      <c r="D84" s="273"/>
      <c r="E84" s="273"/>
      <c r="F84" s="274" t="s">
        <v>754</v>
      </c>
      <c r="G84" s="273"/>
      <c r="H84" s="273" t="s">
        <v>766</v>
      </c>
      <c r="I84" s="273" t="s">
        <v>750</v>
      </c>
      <c r="J84" s="273">
        <v>20</v>
      </c>
      <c r="K84" s="263"/>
    </row>
    <row r="85" spans="2:11" ht="15" customHeight="1" x14ac:dyDescent="0.3">
      <c r="B85" s="272"/>
      <c r="C85" s="252" t="s">
        <v>767</v>
      </c>
      <c r="D85" s="252"/>
      <c r="E85" s="252"/>
      <c r="F85" s="271" t="s">
        <v>754</v>
      </c>
      <c r="G85" s="270"/>
      <c r="H85" s="252" t="s">
        <v>768</v>
      </c>
      <c r="I85" s="252" t="s">
        <v>750</v>
      </c>
      <c r="J85" s="252">
        <v>50</v>
      </c>
      <c r="K85" s="263"/>
    </row>
    <row r="86" spans="2:11" ht="15" customHeight="1" x14ac:dyDescent="0.3">
      <c r="B86" s="272"/>
      <c r="C86" s="252" t="s">
        <v>769</v>
      </c>
      <c r="D86" s="252"/>
      <c r="E86" s="252"/>
      <c r="F86" s="271" t="s">
        <v>754</v>
      </c>
      <c r="G86" s="270"/>
      <c r="H86" s="252" t="s">
        <v>770</v>
      </c>
      <c r="I86" s="252" t="s">
        <v>750</v>
      </c>
      <c r="J86" s="252">
        <v>20</v>
      </c>
      <c r="K86" s="263"/>
    </row>
    <row r="87" spans="2:11" ht="15" customHeight="1" x14ac:dyDescent="0.3">
      <c r="B87" s="272"/>
      <c r="C87" s="252" t="s">
        <v>771</v>
      </c>
      <c r="D87" s="252"/>
      <c r="E87" s="252"/>
      <c r="F87" s="271" t="s">
        <v>754</v>
      </c>
      <c r="G87" s="270"/>
      <c r="H87" s="252" t="s">
        <v>772</v>
      </c>
      <c r="I87" s="252" t="s">
        <v>750</v>
      </c>
      <c r="J87" s="252">
        <v>20</v>
      </c>
      <c r="K87" s="263"/>
    </row>
    <row r="88" spans="2:11" ht="15" customHeight="1" x14ac:dyDescent="0.3">
      <c r="B88" s="272"/>
      <c r="C88" s="252" t="s">
        <v>773</v>
      </c>
      <c r="D88" s="252"/>
      <c r="E88" s="252"/>
      <c r="F88" s="271" t="s">
        <v>754</v>
      </c>
      <c r="G88" s="270"/>
      <c r="H88" s="252" t="s">
        <v>774</v>
      </c>
      <c r="I88" s="252" t="s">
        <v>750</v>
      </c>
      <c r="J88" s="252">
        <v>50</v>
      </c>
      <c r="K88" s="263"/>
    </row>
    <row r="89" spans="2:11" ht="15" customHeight="1" x14ac:dyDescent="0.3">
      <c r="B89" s="272"/>
      <c r="C89" s="252" t="s">
        <v>775</v>
      </c>
      <c r="D89" s="252"/>
      <c r="E89" s="252"/>
      <c r="F89" s="271" t="s">
        <v>754</v>
      </c>
      <c r="G89" s="270"/>
      <c r="H89" s="252" t="s">
        <v>775</v>
      </c>
      <c r="I89" s="252" t="s">
        <v>750</v>
      </c>
      <c r="J89" s="252">
        <v>50</v>
      </c>
      <c r="K89" s="263"/>
    </row>
    <row r="90" spans="2:11" ht="15" customHeight="1" x14ac:dyDescent="0.3">
      <c r="B90" s="272"/>
      <c r="C90" s="252" t="s">
        <v>110</v>
      </c>
      <c r="D90" s="252"/>
      <c r="E90" s="252"/>
      <c r="F90" s="271" t="s">
        <v>754</v>
      </c>
      <c r="G90" s="270"/>
      <c r="H90" s="252" t="s">
        <v>776</v>
      </c>
      <c r="I90" s="252" t="s">
        <v>750</v>
      </c>
      <c r="J90" s="252">
        <v>255</v>
      </c>
      <c r="K90" s="263"/>
    </row>
    <row r="91" spans="2:11" ht="15" customHeight="1" x14ac:dyDescent="0.3">
      <c r="B91" s="272"/>
      <c r="C91" s="252" t="s">
        <v>777</v>
      </c>
      <c r="D91" s="252"/>
      <c r="E91" s="252"/>
      <c r="F91" s="271" t="s">
        <v>748</v>
      </c>
      <c r="G91" s="270"/>
      <c r="H91" s="252" t="s">
        <v>778</v>
      </c>
      <c r="I91" s="252" t="s">
        <v>779</v>
      </c>
      <c r="J91" s="252"/>
      <c r="K91" s="263"/>
    </row>
    <row r="92" spans="2:11" ht="15" customHeight="1" x14ac:dyDescent="0.3">
      <c r="B92" s="272"/>
      <c r="C92" s="252" t="s">
        <v>780</v>
      </c>
      <c r="D92" s="252"/>
      <c r="E92" s="252"/>
      <c r="F92" s="271" t="s">
        <v>748</v>
      </c>
      <c r="G92" s="270"/>
      <c r="H92" s="252" t="s">
        <v>781</v>
      </c>
      <c r="I92" s="252" t="s">
        <v>782</v>
      </c>
      <c r="J92" s="252"/>
      <c r="K92" s="263"/>
    </row>
    <row r="93" spans="2:11" ht="15" customHeight="1" x14ac:dyDescent="0.3">
      <c r="B93" s="272"/>
      <c r="C93" s="252" t="s">
        <v>783</v>
      </c>
      <c r="D93" s="252"/>
      <c r="E93" s="252"/>
      <c r="F93" s="271" t="s">
        <v>748</v>
      </c>
      <c r="G93" s="270"/>
      <c r="H93" s="252" t="s">
        <v>783</v>
      </c>
      <c r="I93" s="252" t="s">
        <v>782</v>
      </c>
      <c r="J93" s="252"/>
      <c r="K93" s="263"/>
    </row>
    <row r="94" spans="2:11" ht="15" customHeight="1" x14ac:dyDescent="0.3">
      <c r="B94" s="272"/>
      <c r="C94" s="252" t="s">
        <v>38</v>
      </c>
      <c r="D94" s="252"/>
      <c r="E94" s="252"/>
      <c r="F94" s="271" t="s">
        <v>748</v>
      </c>
      <c r="G94" s="270"/>
      <c r="H94" s="252" t="s">
        <v>784</v>
      </c>
      <c r="I94" s="252" t="s">
        <v>782</v>
      </c>
      <c r="J94" s="252"/>
      <c r="K94" s="263"/>
    </row>
    <row r="95" spans="2:11" ht="15" customHeight="1" x14ac:dyDescent="0.3">
      <c r="B95" s="272"/>
      <c r="C95" s="252" t="s">
        <v>48</v>
      </c>
      <c r="D95" s="252"/>
      <c r="E95" s="252"/>
      <c r="F95" s="271" t="s">
        <v>748</v>
      </c>
      <c r="G95" s="270"/>
      <c r="H95" s="252" t="s">
        <v>785</v>
      </c>
      <c r="I95" s="252" t="s">
        <v>782</v>
      </c>
      <c r="J95" s="252"/>
      <c r="K95" s="263"/>
    </row>
    <row r="96" spans="2:11" ht="15" customHeight="1" x14ac:dyDescent="0.3">
      <c r="B96" s="275"/>
      <c r="C96" s="276"/>
      <c r="D96" s="276"/>
      <c r="E96" s="276"/>
      <c r="F96" s="276"/>
      <c r="G96" s="276"/>
      <c r="H96" s="276"/>
      <c r="I96" s="276"/>
      <c r="J96" s="276"/>
      <c r="K96" s="277"/>
    </row>
    <row r="97" spans="2:11" ht="18.75" customHeight="1" x14ac:dyDescent="0.3">
      <c r="B97" s="278"/>
      <c r="C97" s="279"/>
      <c r="D97" s="279"/>
      <c r="E97" s="279"/>
      <c r="F97" s="279"/>
      <c r="G97" s="279"/>
      <c r="H97" s="279"/>
      <c r="I97" s="279"/>
      <c r="J97" s="279"/>
      <c r="K97" s="278"/>
    </row>
    <row r="98" spans="2:11" ht="18.75" customHeight="1" x14ac:dyDescent="0.3">
      <c r="B98" s="258"/>
      <c r="C98" s="258"/>
      <c r="D98" s="258"/>
      <c r="E98" s="258"/>
      <c r="F98" s="258"/>
      <c r="G98" s="258"/>
      <c r="H98" s="258"/>
      <c r="I98" s="258"/>
      <c r="J98" s="258"/>
      <c r="K98" s="258"/>
    </row>
    <row r="99" spans="2:11" ht="7.5" customHeight="1" x14ac:dyDescent="0.3">
      <c r="B99" s="259"/>
      <c r="C99" s="260"/>
      <c r="D99" s="260"/>
      <c r="E99" s="260"/>
      <c r="F99" s="260"/>
      <c r="G99" s="260"/>
      <c r="H99" s="260"/>
      <c r="I99" s="260"/>
      <c r="J99" s="260"/>
      <c r="K99" s="261"/>
    </row>
    <row r="100" spans="2:11" ht="45" customHeight="1" x14ac:dyDescent="0.3">
      <c r="B100" s="262"/>
      <c r="C100" s="366" t="s">
        <v>786</v>
      </c>
      <c r="D100" s="366"/>
      <c r="E100" s="366"/>
      <c r="F100" s="366"/>
      <c r="G100" s="366"/>
      <c r="H100" s="366"/>
      <c r="I100" s="366"/>
      <c r="J100" s="366"/>
      <c r="K100" s="263"/>
    </row>
    <row r="101" spans="2:11" ht="17.25" customHeight="1" x14ac:dyDescent="0.3">
      <c r="B101" s="262"/>
      <c r="C101" s="264" t="s">
        <v>742</v>
      </c>
      <c r="D101" s="264"/>
      <c r="E101" s="264"/>
      <c r="F101" s="264" t="s">
        <v>743</v>
      </c>
      <c r="G101" s="265"/>
      <c r="H101" s="264" t="s">
        <v>105</v>
      </c>
      <c r="I101" s="264" t="s">
        <v>57</v>
      </c>
      <c r="J101" s="264" t="s">
        <v>744</v>
      </c>
      <c r="K101" s="263"/>
    </row>
    <row r="102" spans="2:11" ht="17.25" customHeight="1" x14ac:dyDescent="0.3">
      <c r="B102" s="262"/>
      <c r="C102" s="266" t="s">
        <v>745</v>
      </c>
      <c r="D102" s="266"/>
      <c r="E102" s="266"/>
      <c r="F102" s="267" t="s">
        <v>746</v>
      </c>
      <c r="G102" s="268"/>
      <c r="H102" s="266"/>
      <c r="I102" s="266"/>
      <c r="J102" s="266" t="s">
        <v>747</v>
      </c>
      <c r="K102" s="263"/>
    </row>
    <row r="103" spans="2:11" ht="5.25" customHeight="1" x14ac:dyDescent="0.3">
      <c r="B103" s="262"/>
      <c r="C103" s="264"/>
      <c r="D103" s="264"/>
      <c r="E103" s="264"/>
      <c r="F103" s="264"/>
      <c r="G103" s="280"/>
      <c r="H103" s="264"/>
      <c r="I103" s="264"/>
      <c r="J103" s="264"/>
      <c r="K103" s="263"/>
    </row>
    <row r="104" spans="2:11" ht="15" customHeight="1" x14ac:dyDescent="0.3">
      <c r="B104" s="262"/>
      <c r="C104" s="252" t="s">
        <v>53</v>
      </c>
      <c r="D104" s="269"/>
      <c r="E104" s="269"/>
      <c r="F104" s="271" t="s">
        <v>748</v>
      </c>
      <c r="G104" s="280"/>
      <c r="H104" s="252" t="s">
        <v>787</v>
      </c>
      <c r="I104" s="252" t="s">
        <v>750</v>
      </c>
      <c r="J104" s="252">
        <v>20</v>
      </c>
      <c r="K104" s="263"/>
    </row>
    <row r="105" spans="2:11" ht="15" customHeight="1" x14ac:dyDescent="0.3">
      <c r="B105" s="262"/>
      <c r="C105" s="252" t="s">
        <v>751</v>
      </c>
      <c r="D105" s="252"/>
      <c r="E105" s="252"/>
      <c r="F105" s="271" t="s">
        <v>748</v>
      </c>
      <c r="G105" s="252"/>
      <c r="H105" s="252" t="s">
        <v>787</v>
      </c>
      <c r="I105" s="252" t="s">
        <v>750</v>
      </c>
      <c r="J105" s="252">
        <v>120</v>
      </c>
      <c r="K105" s="263"/>
    </row>
    <row r="106" spans="2:11" ht="15" customHeight="1" x14ac:dyDescent="0.3">
      <c r="B106" s="272"/>
      <c r="C106" s="252" t="s">
        <v>753</v>
      </c>
      <c r="D106" s="252"/>
      <c r="E106" s="252"/>
      <c r="F106" s="271" t="s">
        <v>754</v>
      </c>
      <c r="G106" s="252"/>
      <c r="H106" s="252" t="s">
        <v>787</v>
      </c>
      <c r="I106" s="252" t="s">
        <v>750</v>
      </c>
      <c r="J106" s="252">
        <v>50</v>
      </c>
      <c r="K106" s="263"/>
    </row>
    <row r="107" spans="2:11" ht="15" customHeight="1" x14ac:dyDescent="0.3">
      <c r="B107" s="272"/>
      <c r="C107" s="252" t="s">
        <v>756</v>
      </c>
      <c r="D107" s="252"/>
      <c r="E107" s="252"/>
      <c r="F107" s="271" t="s">
        <v>748</v>
      </c>
      <c r="G107" s="252"/>
      <c r="H107" s="252" t="s">
        <v>787</v>
      </c>
      <c r="I107" s="252" t="s">
        <v>758</v>
      </c>
      <c r="J107" s="252"/>
      <c r="K107" s="263"/>
    </row>
    <row r="108" spans="2:11" ht="15" customHeight="1" x14ac:dyDescent="0.3">
      <c r="B108" s="272"/>
      <c r="C108" s="252" t="s">
        <v>767</v>
      </c>
      <c r="D108" s="252"/>
      <c r="E108" s="252"/>
      <c r="F108" s="271" t="s">
        <v>754</v>
      </c>
      <c r="G108" s="252"/>
      <c r="H108" s="252" t="s">
        <v>787</v>
      </c>
      <c r="I108" s="252" t="s">
        <v>750</v>
      </c>
      <c r="J108" s="252">
        <v>50</v>
      </c>
      <c r="K108" s="263"/>
    </row>
    <row r="109" spans="2:11" ht="15" customHeight="1" x14ac:dyDescent="0.3">
      <c r="B109" s="272"/>
      <c r="C109" s="252" t="s">
        <v>775</v>
      </c>
      <c r="D109" s="252"/>
      <c r="E109" s="252"/>
      <c r="F109" s="271" t="s">
        <v>754</v>
      </c>
      <c r="G109" s="252"/>
      <c r="H109" s="252" t="s">
        <v>787</v>
      </c>
      <c r="I109" s="252" t="s">
        <v>750</v>
      </c>
      <c r="J109" s="252">
        <v>50</v>
      </c>
      <c r="K109" s="263"/>
    </row>
    <row r="110" spans="2:11" ht="15" customHeight="1" x14ac:dyDescent="0.3">
      <c r="B110" s="272"/>
      <c r="C110" s="252" t="s">
        <v>773</v>
      </c>
      <c r="D110" s="252"/>
      <c r="E110" s="252"/>
      <c r="F110" s="271" t="s">
        <v>754</v>
      </c>
      <c r="G110" s="252"/>
      <c r="H110" s="252" t="s">
        <v>787</v>
      </c>
      <c r="I110" s="252" t="s">
        <v>750</v>
      </c>
      <c r="J110" s="252">
        <v>50</v>
      </c>
      <c r="K110" s="263"/>
    </row>
    <row r="111" spans="2:11" ht="15" customHeight="1" x14ac:dyDescent="0.3">
      <c r="B111" s="272"/>
      <c r="C111" s="252" t="s">
        <v>53</v>
      </c>
      <c r="D111" s="252"/>
      <c r="E111" s="252"/>
      <c r="F111" s="271" t="s">
        <v>748</v>
      </c>
      <c r="G111" s="252"/>
      <c r="H111" s="252" t="s">
        <v>788</v>
      </c>
      <c r="I111" s="252" t="s">
        <v>750</v>
      </c>
      <c r="J111" s="252">
        <v>20</v>
      </c>
      <c r="K111" s="263"/>
    </row>
    <row r="112" spans="2:11" ht="15" customHeight="1" x14ac:dyDescent="0.3">
      <c r="B112" s="272"/>
      <c r="C112" s="252" t="s">
        <v>789</v>
      </c>
      <c r="D112" s="252"/>
      <c r="E112" s="252"/>
      <c r="F112" s="271" t="s">
        <v>748</v>
      </c>
      <c r="G112" s="252"/>
      <c r="H112" s="252" t="s">
        <v>790</v>
      </c>
      <c r="I112" s="252" t="s">
        <v>750</v>
      </c>
      <c r="J112" s="252">
        <v>120</v>
      </c>
      <c r="K112" s="263"/>
    </row>
    <row r="113" spans="2:11" ht="15" customHeight="1" x14ac:dyDescent="0.3">
      <c r="B113" s="272"/>
      <c r="C113" s="252" t="s">
        <v>38</v>
      </c>
      <c r="D113" s="252"/>
      <c r="E113" s="252"/>
      <c r="F113" s="271" t="s">
        <v>748</v>
      </c>
      <c r="G113" s="252"/>
      <c r="H113" s="252" t="s">
        <v>791</v>
      </c>
      <c r="I113" s="252" t="s">
        <v>782</v>
      </c>
      <c r="J113" s="252"/>
      <c r="K113" s="263"/>
    </row>
    <row r="114" spans="2:11" ht="15" customHeight="1" x14ac:dyDescent="0.3">
      <c r="B114" s="272"/>
      <c r="C114" s="252" t="s">
        <v>48</v>
      </c>
      <c r="D114" s="252"/>
      <c r="E114" s="252"/>
      <c r="F114" s="271" t="s">
        <v>748</v>
      </c>
      <c r="G114" s="252"/>
      <c r="H114" s="252" t="s">
        <v>792</v>
      </c>
      <c r="I114" s="252" t="s">
        <v>782</v>
      </c>
      <c r="J114" s="252"/>
      <c r="K114" s="263"/>
    </row>
    <row r="115" spans="2:11" ht="15" customHeight="1" x14ac:dyDescent="0.3">
      <c r="B115" s="272"/>
      <c r="C115" s="252" t="s">
        <v>57</v>
      </c>
      <c r="D115" s="252"/>
      <c r="E115" s="252"/>
      <c r="F115" s="271" t="s">
        <v>748</v>
      </c>
      <c r="G115" s="252"/>
      <c r="H115" s="252" t="s">
        <v>793</v>
      </c>
      <c r="I115" s="252" t="s">
        <v>794</v>
      </c>
      <c r="J115" s="252"/>
      <c r="K115" s="263"/>
    </row>
    <row r="116" spans="2:11" ht="15" customHeight="1" x14ac:dyDescent="0.3">
      <c r="B116" s="275"/>
      <c r="C116" s="281"/>
      <c r="D116" s="281"/>
      <c r="E116" s="281"/>
      <c r="F116" s="281"/>
      <c r="G116" s="281"/>
      <c r="H116" s="281"/>
      <c r="I116" s="281"/>
      <c r="J116" s="281"/>
      <c r="K116" s="277"/>
    </row>
    <row r="117" spans="2:11" ht="18.75" customHeight="1" x14ac:dyDescent="0.3">
      <c r="B117" s="282"/>
      <c r="C117" s="249"/>
      <c r="D117" s="249"/>
      <c r="E117" s="249"/>
      <c r="F117" s="283"/>
      <c r="G117" s="249"/>
      <c r="H117" s="249"/>
      <c r="I117" s="249"/>
      <c r="J117" s="249"/>
      <c r="K117" s="282"/>
    </row>
    <row r="118" spans="2:11" ht="18.75" customHeight="1" x14ac:dyDescent="0.3">
      <c r="B118" s="258"/>
      <c r="C118" s="258"/>
      <c r="D118" s="258"/>
      <c r="E118" s="258"/>
      <c r="F118" s="258"/>
      <c r="G118" s="258"/>
      <c r="H118" s="258"/>
      <c r="I118" s="258"/>
      <c r="J118" s="258"/>
      <c r="K118" s="258"/>
    </row>
    <row r="119" spans="2:11" ht="7.5" customHeight="1" x14ac:dyDescent="0.3">
      <c r="B119" s="284"/>
      <c r="C119" s="285"/>
      <c r="D119" s="285"/>
      <c r="E119" s="285"/>
      <c r="F119" s="285"/>
      <c r="G119" s="285"/>
      <c r="H119" s="285"/>
      <c r="I119" s="285"/>
      <c r="J119" s="285"/>
      <c r="K119" s="286"/>
    </row>
    <row r="120" spans="2:11" ht="45" customHeight="1" x14ac:dyDescent="0.3">
      <c r="B120" s="287"/>
      <c r="C120" s="364" t="s">
        <v>795</v>
      </c>
      <c r="D120" s="364"/>
      <c r="E120" s="364"/>
      <c r="F120" s="364"/>
      <c r="G120" s="364"/>
      <c r="H120" s="364"/>
      <c r="I120" s="364"/>
      <c r="J120" s="364"/>
      <c r="K120" s="288"/>
    </row>
    <row r="121" spans="2:11" ht="17.25" customHeight="1" x14ac:dyDescent="0.3">
      <c r="B121" s="289"/>
      <c r="C121" s="264" t="s">
        <v>742</v>
      </c>
      <c r="D121" s="264"/>
      <c r="E121" s="264"/>
      <c r="F121" s="264" t="s">
        <v>743</v>
      </c>
      <c r="G121" s="265"/>
      <c r="H121" s="264" t="s">
        <v>105</v>
      </c>
      <c r="I121" s="264" t="s">
        <v>57</v>
      </c>
      <c r="J121" s="264" t="s">
        <v>744</v>
      </c>
      <c r="K121" s="290"/>
    </row>
    <row r="122" spans="2:11" ht="17.25" customHeight="1" x14ac:dyDescent="0.3">
      <c r="B122" s="289"/>
      <c r="C122" s="266" t="s">
        <v>745</v>
      </c>
      <c r="D122" s="266"/>
      <c r="E122" s="266"/>
      <c r="F122" s="267" t="s">
        <v>746</v>
      </c>
      <c r="G122" s="268"/>
      <c r="H122" s="266"/>
      <c r="I122" s="266"/>
      <c r="J122" s="266" t="s">
        <v>747</v>
      </c>
      <c r="K122" s="290"/>
    </row>
    <row r="123" spans="2:11" ht="5.25" customHeight="1" x14ac:dyDescent="0.3">
      <c r="B123" s="291"/>
      <c r="C123" s="269"/>
      <c r="D123" s="269"/>
      <c r="E123" s="269"/>
      <c r="F123" s="269"/>
      <c r="G123" s="252"/>
      <c r="H123" s="269"/>
      <c r="I123" s="269"/>
      <c r="J123" s="269"/>
      <c r="K123" s="292"/>
    </row>
    <row r="124" spans="2:11" ht="15" customHeight="1" x14ac:dyDescent="0.3">
      <c r="B124" s="291"/>
      <c r="C124" s="252" t="s">
        <v>751</v>
      </c>
      <c r="D124" s="269"/>
      <c r="E124" s="269"/>
      <c r="F124" s="271" t="s">
        <v>748</v>
      </c>
      <c r="G124" s="252"/>
      <c r="H124" s="252" t="s">
        <v>787</v>
      </c>
      <c r="I124" s="252" t="s">
        <v>750</v>
      </c>
      <c r="J124" s="252">
        <v>120</v>
      </c>
      <c r="K124" s="293"/>
    </row>
    <row r="125" spans="2:11" ht="15" customHeight="1" x14ac:dyDescent="0.3">
      <c r="B125" s="291"/>
      <c r="C125" s="252" t="s">
        <v>796</v>
      </c>
      <c r="D125" s="252"/>
      <c r="E125" s="252"/>
      <c r="F125" s="271" t="s">
        <v>748</v>
      </c>
      <c r="G125" s="252"/>
      <c r="H125" s="252" t="s">
        <v>797</v>
      </c>
      <c r="I125" s="252" t="s">
        <v>750</v>
      </c>
      <c r="J125" s="252" t="s">
        <v>798</v>
      </c>
      <c r="K125" s="293"/>
    </row>
    <row r="126" spans="2:11" ht="15" customHeight="1" x14ac:dyDescent="0.3">
      <c r="B126" s="291"/>
      <c r="C126" s="252" t="s">
        <v>697</v>
      </c>
      <c r="D126" s="252"/>
      <c r="E126" s="252"/>
      <c r="F126" s="271" t="s">
        <v>748</v>
      </c>
      <c r="G126" s="252"/>
      <c r="H126" s="252" t="s">
        <v>799</v>
      </c>
      <c r="I126" s="252" t="s">
        <v>750</v>
      </c>
      <c r="J126" s="252" t="s">
        <v>798</v>
      </c>
      <c r="K126" s="293"/>
    </row>
    <row r="127" spans="2:11" ht="15" customHeight="1" x14ac:dyDescent="0.3">
      <c r="B127" s="291"/>
      <c r="C127" s="252" t="s">
        <v>759</v>
      </c>
      <c r="D127" s="252"/>
      <c r="E127" s="252"/>
      <c r="F127" s="271" t="s">
        <v>754</v>
      </c>
      <c r="G127" s="252"/>
      <c r="H127" s="252" t="s">
        <v>760</v>
      </c>
      <c r="I127" s="252" t="s">
        <v>750</v>
      </c>
      <c r="J127" s="252">
        <v>15</v>
      </c>
      <c r="K127" s="293"/>
    </row>
    <row r="128" spans="2:11" ht="15" customHeight="1" x14ac:dyDescent="0.3">
      <c r="B128" s="291"/>
      <c r="C128" s="273" t="s">
        <v>761</v>
      </c>
      <c r="D128" s="273"/>
      <c r="E128" s="273"/>
      <c r="F128" s="274" t="s">
        <v>754</v>
      </c>
      <c r="G128" s="273"/>
      <c r="H128" s="273" t="s">
        <v>762</v>
      </c>
      <c r="I128" s="273" t="s">
        <v>750</v>
      </c>
      <c r="J128" s="273">
        <v>15</v>
      </c>
      <c r="K128" s="293"/>
    </row>
    <row r="129" spans="2:11" ht="15" customHeight="1" x14ac:dyDescent="0.3">
      <c r="B129" s="291"/>
      <c r="C129" s="273" t="s">
        <v>763</v>
      </c>
      <c r="D129" s="273"/>
      <c r="E129" s="273"/>
      <c r="F129" s="274" t="s">
        <v>754</v>
      </c>
      <c r="G129" s="273"/>
      <c r="H129" s="273" t="s">
        <v>764</v>
      </c>
      <c r="I129" s="273" t="s">
        <v>750</v>
      </c>
      <c r="J129" s="273">
        <v>20</v>
      </c>
      <c r="K129" s="293"/>
    </row>
    <row r="130" spans="2:11" ht="15" customHeight="1" x14ac:dyDescent="0.3">
      <c r="B130" s="291"/>
      <c r="C130" s="273" t="s">
        <v>765</v>
      </c>
      <c r="D130" s="273"/>
      <c r="E130" s="273"/>
      <c r="F130" s="274" t="s">
        <v>754</v>
      </c>
      <c r="G130" s="273"/>
      <c r="H130" s="273" t="s">
        <v>766</v>
      </c>
      <c r="I130" s="273" t="s">
        <v>750</v>
      </c>
      <c r="J130" s="273">
        <v>20</v>
      </c>
      <c r="K130" s="293"/>
    </row>
    <row r="131" spans="2:11" ht="15" customHeight="1" x14ac:dyDescent="0.3">
      <c r="B131" s="291"/>
      <c r="C131" s="252" t="s">
        <v>753</v>
      </c>
      <c r="D131" s="252"/>
      <c r="E131" s="252"/>
      <c r="F131" s="271" t="s">
        <v>754</v>
      </c>
      <c r="G131" s="252"/>
      <c r="H131" s="252" t="s">
        <v>787</v>
      </c>
      <c r="I131" s="252" t="s">
        <v>750</v>
      </c>
      <c r="J131" s="252">
        <v>50</v>
      </c>
      <c r="K131" s="293"/>
    </row>
    <row r="132" spans="2:11" ht="15" customHeight="1" x14ac:dyDescent="0.3">
      <c r="B132" s="291"/>
      <c r="C132" s="252" t="s">
        <v>767</v>
      </c>
      <c r="D132" s="252"/>
      <c r="E132" s="252"/>
      <c r="F132" s="271" t="s">
        <v>754</v>
      </c>
      <c r="G132" s="252"/>
      <c r="H132" s="252" t="s">
        <v>787</v>
      </c>
      <c r="I132" s="252" t="s">
        <v>750</v>
      </c>
      <c r="J132" s="252">
        <v>50</v>
      </c>
      <c r="K132" s="293"/>
    </row>
    <row r="133" spans="2:11" ht="15" customHeight="1" x14ac:dyDescent="0.3">
      <c r="B133" s="291"/>
      <c r="C133" s="252" t="s">
        <v>773</v>
      </c>
      <c r="D133" s="252"/>
      <c r="E133" s="252"/>
      <c r="F133" s="271" t="s">
        <v>754</v>
      </c>
      <c r="G133" s="252"/>
      <c r="H133" s="252" t="s">
        <v>787</v>
      </c>
      <c r="I133" s="252" t="s">
        <v>750</v>
      </c>
      <c r="J133" s="252">
        <v>50</v>
      </c>
      <c r="K133" s="293"/>
    </row>
    <row r="134" spans="2:11" ht="15" customHeight="1" x14ac:dyDescent="0.3">
      <c r="B134" s="291"/>
      <c r="C134" s="252" t="s">
        <v>775</v>
      </c>
      <c r="D134" s="252"/>
      <c r="E134" s="252"/>
      <c r="F134" s="271" t="s">
        <v>754</v>
      </c>
      <c r="G134" s="252"/>
      <c r="H134" s="252" t="s">
        <v>787</v>
      </c>
      <c r="I134" s="252" t="s">
        <v>750</v>
      </c>
      <c r="J134" s="252">
        <v>50</v>
      </c>
      <c r="K134" s="293"/>
    </row>
    <row r="135" spans="2:11" ht="15" customHeight="1" x14ac:dyDescent="0.3">
      <c r="B135" s="291"/>
      <c r="C135" s="252" t="s">
        <v>110</v>
      </c>
      <c r="D135" s="252"/>
      <c r="E135" s="252"/>
      <c r="F135" s="271" t="s">
        <v>754</v>
      </c>
      <c r="G135" s="252"/>
      <c r="H135" s="252" t="s">
        <v>800</v>
      </c>
      <c r="I135" s="252" t="s">
        <v>750</v>
      </c>
      <c r="J135" s="252">
        <v>255</v>
      </c>
      <c r="K135" s="293"/>
    </row>
    <row r="136" spans="2:11" ht="15" customHeight="1" x14ac:dyDescent="0.3">
      <c r="B136" s="291"/>
      <c r="C136" s="252" t="s">
        <v>777</v>
      </c>
      <c r="D136" s="252"/>
      <c r="E136" s="252"/>
      <c r="F136" s="271" t="s">
        <v>748</v>
      </c>
      <c r="G136" s="252"/>
      <c r="H136" s="252" t="s">
        <v>801</v>
      </c>
      <c r="I136" s="252" t="s">
        <v>779</v>
      </c>
      <c r="J136" s="252"/>
      <c r="K136" s="293"/>
    </row>
    <row r="137" spans="2:11" ht="15" customHeight="1" x14ac:dyDescent="0.3">
      <c r="B137" s="291"/>
      <c r="C137" s="252" t="s">
        <v>780</v>
      </c>
      <c r="D137" s="252"/>
      <c r="E137" s="252"/>
      <c r="F137" s="271" t="s">
        <v>748</v>
      </c>
      <c r="G137" s="252"/>
      <c r="H137" s="252" t="s">
        <v>802</v>
      </c>
      <c r="I137" s="252" t="s">
        <v>782</v>
      </c>
      <c r="J137" s="252"/>
      <c r="K137" s="293"/>
    </row>
    <row r="138" spans="2:11" ht="15" customHeight="1" x14ac:dyDescent="0.3">
      <c r="B138" s="291"/>
      <c r="C138" s="252" t="s">
        <v>783</v>
      </c>
      <c r="D138" s="252"/>
      <c r="E138" s="252"/>
      <c r="F138" s="271" t="s">
        <v>748</v>
      </c>
      <c r="G138" s="252"/>
      <c r="H138" s="252" t="s">
        <v>783</v>
      </c>
      <c r="I138" s="252" t="s">
        <v>782</v>
      </c>
      <c r="J138" s="252"/>
      <c r="K138" s="293"/>
    </row>
    <row r="139" spans="2:11" ht="15" customHeight="1" x14ac:dyDescent="0.3">
      <c r="B139" s="291"/>
      <c r="C139" s="252" t="s">
        <v>38</v>
      </c>
      <c r="D139" s="252"/>
      <c r="E139" s="252"/>
      <c r="F139" s="271" t="s">
        <v>748</v>
      </c>
      <c r="G139" s="252"/>
      <c r="H139" s="252" t="s">
        <v>803</v>
      </c>
      <c r="I139" s="252" t="s">
        <v>782</v>
      </c>
      <c r="J139" s="252"/>
      <c r="K139" s="293"/>
    </row>
    <row r="140" spans="2:11" ht="15" customHeight="1" x14ac:dyDescent="0.3">
      <c r="B140" s="291"/>
      <c r="C140" s="252" t="s">
        <v>804</v>
      </c>
      <c r="D140" s="252"/>
      <c r="E140" s="252"/>
      <c r="F140" s="271" t="s">
        <v>748</v>
      </c>
      <c r="G140" s="252"/>
      <c r="H140" s="252" t="s">
        <v>805</v>
      </c>
      <c r="I140" s="252" t="s">
        <v>782</v>
      </c>
      <c r="J140" s="252"/>
      <c r="K140" s="293"/>
    </row>
    <row r="141" spans="2:11" ht="15" customHeight="1" x14ac:dyDescent="0.3">
      <c r="B141" s="294"/>
      <c r="C141" s="295"/>
      <c r="D141" s="295"/>
      <c r="E141" s="295"/>
      <c r="F141" s="295"/>
      <c r="G141" s="295"/>
      <c r="H141" s="295"/>
      <c r="I141" s="295"/>
      <c r="J141" s="295"/>
      <c r="K141" s="296"/>
    </row>
    <row r="142" spans="2:11" ht="18.75" customHeight="1" x14ac:dyDescent="0.3">
      <c r="B142" s="249"/>
      <c r="C142" s="249"/>
      <c r="D142" s="249"/>
      <c r="E142" s="249"/>
      <c r="F142" s="283"/>
      <c r="G142" s="249"/>
      <c r="H142" s="249"/>
      <c r="I142" s="249"/>
      <c r="J142" s="249"/>
      <c r="K142" s="249"/>
    </row>
    <row r="143" spans="2:11" ht="18.75" customHeight="1" x14ac:dyDescent="0.3">
      <c r="B143" s="258"/>
      <c r="C143" s="258"/>
      <c r="D143" s="258"/>
      <c r="E143" s="258"/>
      <c r="F143" s="258"/>
      <c r="G143" s="258"/>
      <c r="H143" s="258"/>
      <c r="I143" s="258"/>
      <c r="J143" s="258"/>
      <c r="K143" s="258"/>
    </row>
    <row r="144" spans="2:11" ht="7.5" customHeight="1" x14ac:dyDescent="0.3">
      <c r="B144" s="259"/>
      <c r="C144" s="260"/>
      <c r="D144" s="260"/>
      <c r="E144" s="260"/>
      <c r="F144" s="260"/>
      <c r="G144" s="260"/>
      <c r="H144" s="260"/>
      <c r="I144" s="260"/>
      <c r="J144" s="260"/>
      <c r="K144" s="261"/>
    </row>
    <row r="145" spans="2:11" ht="45" customHeight="1" x14ac:dyDescent="0.3">
      <c r="B145" s="262"/>
      <c r="C145" s="366" t="s">
        <v>806</v>
      </c>
      <c r="D145" s="366"/>
      <c r="E145" s="366"/>
      <c r="F145" s="366"/>
      <c r="G145" s="366"/>
      <c r="H145" s="366"/>
      <c r="I145" s="366"/>
      <c r="J145" s="366"/>
      <c r="K145" s="263"/>
    </row>
    <row r="146" spans="2:11" ht="17.25" customHeight="1" x14ac:dyDescent="0.3">
      <c r="B146" s="262"/>
      <c r="C146" s="264" t="s">
        <v>742</v>
      </c>
      <c r="D146" s="264"/>
      <c r="E146" s="264"/>
      <c r="F146" s="264" t="s">
        <v>743</v>
      </c>
      <c r="G146" s="265"/>
      <c r="H146" s="264" t="s">
        <v>105</v>
      </c>
      <c r="I146" s="264" t="s">
        <v>57</v>
      </c>
      <c r="J146" s="264" t="s">
        <v>744</v>
      </c>
      <c r="K146" s="263"/>
    </row>
    <row r="147" spans="2:11" ht="17.25" customHeight="1" x14ac:dyDescent="0.3">
      <c r="B147" s="262"/>
      <c r="C147" s="266" t="s">
        <v>745</v>
      </c>
      <c r="D147" s="266"/>
      <c r="E147" s="266"/>
      <c r="F147" s="267" t="s">
        <v>746</v>
      </c>
      <c r="G147" s="268"/>
      <c r="H147" s="266"/>
      <c r="I147" s="266"/>
      <c r="J147" s="266" t="s">
        <v>747</v>
      </c>
      <c r="K147" s="263"/>
    </row>
    <row r="148" spans="2:11" ht="5.25" customHeight="1" x14ac:dyDescent="0.3">
      <c r="B148" s="272"/>
      <c r="C148" s="269"/>
      <c r="D148" s="269"/>
      <c r="E148" s="269"/>
      <c r="F148" s="269"/>
      <c r="G148" s="270"/>
      <c r="H148" s="269"/>
      <c r="I148" s="269"/>
      <c r="J148" s="269"/>
      <c r="K148" s="293"/>
    </row>
    <row r="149" spans="2:11" ht="15" customHeight="1" x14ac:dyDescent="0.3">
      <c r="B149" s="272"/>
      <c r="C149" s="297" t="s">
        <v>751</v>
      </c>
      <c r="D149" s="252"/>
      <c r="E149" s="252"/>
      <c r="F149" s="298" t="s">
        <v>748</v>
      </c>
      <c r="G149" s="252"/>
      <c r="H149" s="297" t="s">
        <v>787</v>
      </c>
      <c r="I149" s="297" t="s">
        <v>750</v>
      </c>
      <c r="J149" s="297">
        <v>120</v>
      </c>
      <c r="K149" s="293"/>
    </row>
    <row r="150" spans="2:11" ht="15" customHeight="1" x14ac:dyDescent="0.3">
      <c r="B150" s="272"/>
      <c r="C150" s="297" t="s">
        <v>796</v>
      </c>
      <c r="D150" s="252"/>
      <c r="E150" s="252"/>
      <c r="F150" s="298" t="s">
        <v>748</v>
      </c>
      <c r="G150" s="252"/>
      <c r="H150" s="297" t="s">
        <v>807</v>
      </c>
      <c r="I150" s="297" t="s">
        <v>750</v>
      </c>
      <c r="J150" s="297" t="s">
        <v>798</v>
      </c>
      <c r="K150" s="293"/>
    </row>
    <row r="151" spans="2:11" ht="15" customHeight="1" x14ac:dyDescent="0.3">
      <c r="B151" s="272"/>
      <c r="C151" s="297" t="s">
        <v>697</v>
      </c>
      <c r="D151" s="252"/>
      <c r="E151" s="252"/>
      <c r="F151" s="298" t="s">
        <v>748</v>
      </c>
      <c r="G151" s="252"/>
      <c r="H151" s="297" t="s">
        <v>808</v>
      </c>
      <c r="I151" s="297" t="s">
        <v>750</v>
      </c>
      <c r="J151" s="297" t="s">
        <v>798</v>
      </c>
      <c r="K151" s="293"/>
    </row>
    <row r="152" spans="2:11" ht="15" customHeight="1" x14ac:dyDescent="0.3">
      <c r="B152" s="272"/>
      <c r="C152" s="297" t="s">
        <v>753</v>
      </c>
      <c r="D152" s="252"/>
      <c r="E152" s="252"/>
      <c r="F152" s="298" t="s">
        <v>754</v>
      </c>
      <c r="G152" s="252"/>
      <c r="H152" s="297" t="s">
        <v>787</v>
      </c>
      <c r="I152" s="297" t="s">
        <v>750</v>
      </c>
      <c r="J152" s="297">
        <v>50</v>
      </c>
      <c r="K152" s="293"/>
    </row>
    <row r="153" spans="2:11" ht="15" customHeight="1" x14ac:dyDescent="0.3">
      <c r="B153" s="272"/>
      <c r="C153" s="297" t="s">
        <v>756</v>
      </c>
      <c r="D153" s="252"/>
      <c r="E153" s="252"/>
      <c r="F153" s="298" t="s">
        <v>748</v>
      </c>
      <c r="G153" s="252"/>
      <c r="H153" s="297" t="s">
        <v>787</v>
      </c>
      <c r="I153" s="297" t="s">
        <v>758</v>
      </c>
      <c r="J153" s="297"/>
      <c r="K153" s="293"/>
    </row>
    <row r="154" spans="2:11" ht="15" customHeight="1" x14ac:dyDescent="0.3">
      <c r="B154" s="272"/>
      <c r="C154" s="297" t="s">
        <v>767</v>
      </c>
      <c r="D154" s="252"/>
      <c r="E154" s="252"/>
      <c r="F154" s="298" t="s">
        <v>754</v>
      </c>
      <c r="G154" s="252"/>
      <c r="H154" s="297" t="s">
        <v>787</v>
      </c>
      <c r="I154" s="297" t="s">
        <v>750</v>
      </c>
      <c r="J154" s="297">
        <v>50</v>
      </c>
      <c r="K154" s="293"/>
    </row>
    <row r="155" spans="2:11" ht="15" customHeight="1" x14ac:dyDescent="0.3">
      <c r="B155" s="272"/>
      <c r="C155" s="297" t="s">
        <v>775</v>
      </c>
      <c r="D155" s="252"/>
      <c r="E155" s="252"/>
      <c r="F155" s="298" t="s">
        <v>754</v>
      </c>
      <c r="G155" s="252"/>
      <c r="H155" s="297" t="s">
        <v>787</v>
      </c>
      <c r="I155" s="297" t="s">
        <v>750</v>
      </c>
      <c r="J155" s="297">
        <v>50</v>
      </c>
      <c r="K155" s="293"/>
    </row>
    <row r="156" spans="2:11" ht="15" customHeight="1" x14ac:dyDescent="0.3">
      <c r="B156" s="272"/>
      <c r="C156" s="297" t="s">
        <v>773</v>
      </c>
      <c r="D156" s="252"/>
      <c r="E156" s="252"/>
      <c r="F156" s="298" t="s">
        <v>754</v>
      </c>
      <c r="G156" s="252"/>
      <c r="H156" s="297" t="s">
        <v>787</v>
      </c>
      <c r="I156" s="297" t="s">
        <v>750</v>
      </c>
      <c r="J156" s="297">
        <v>50</v>
      </c>
      <c r="K156" s="293"/>
    </row>
    <row r="157" spans="2:11" ht="15" customHeight="1" x14ac:dyDescent="0.3">
      <c r="B157" s="272"/>
      <c r="C157" s="297" t="s">
        <v>85</v>
      </c>
      <c r="D157" s="252"/>
      <c r="E157" s="252"/>
      <c r="F157" s="298" t="s">
        <v>748</v>
      </c>
      <c r="G157" s="252"/>
      <c r="H157" s="297" t="s">
        <v>809</v>
      </c>
      <c r="I157" s="297" t="s">
        <v>750</v>
      </c>
      <c r="J157" s="297" t="s">
        <v>810</v>
      </c>
      <c r="K157" s="293"/>
    </row>
    <row r="158" spans="2:11" ht="15" customHeight="1" x14ac:dyDescent="0.3">
      <c r="B158" s="272"/>
      <c r="C158" s="297" t="s">
        <v>811</v>
      </c>
      <c r="D158" s="252"/>
      <c r="E158" s="252"/>
      <c r="F158" s="298" t="s">
        <v>748</v>
      </c>
      <c r="G158" s="252"/>
      <c r="H158" s="297" t="s">
        <v>812</v>
      </c>
      <c r="I158" s="297" t="s">
        <v>782</v>
      </c>
      <c r="J158" s="297"/>
      <c r="K158" s="293"/>
    </row>
    <row r="159" spans="2:11" ht="15" customHeight="1" x14ac:dyDescent="0.3">
      <c r="B159" s="299"/>
      <c r="C159" s="281"/>
      <c r="D159" s="281"/>
      <c r="E159" s="281"/>
      <c r="F159" s="281"/>
      <c r="G159" s="281"/>
      <c r="H159" s="281"/>
      <c r="I159" s="281"/>
      <c r="J159" s="281"/>
      <c r="K159" s="300"/>
    </row>
    <row r="160" spans="2:11" ht="18.75" customHeight="1" x14ac:dyDescent="0.3">
      <c r="B160" s="249"/>
      <c r="C160" s="252"/>
      <c r="D160" s="252"/>
      <c r="E160" s="252"/>
      <c r="F160" s="271"/>
      <c r="G160" s="252"/>
      <c r="H160" s="252"/>
      <c r="I160" s="252"/>
      <c r="J160" s="252"/>
      <c r="K160" s="249"/>
    </row>
    <row r="161" spans="2:11" ht="18.75" customHeight="1" x14ac:dyDescent="0.3">
      <c r="B161" s="258"/>
      <c r="C161" s="258"/>
      <c r="D161" s="258"/>
      <c r="E161" s="258"/>
      <c r="F161" s="258"/>
      <c r="G161" s="258"/>
      <c r="H161" s="258"/>
      <c r="I161" s="258"/>
      <c r="J161" s="258"/>
      <c r="K161" s="258"/>
    </row>
    <row r="162" spans="2:11" ht="7.5" customHeight="1" x14ac:dyDescent="0.3">
      <c r="B162" s="239"/>
      <c r="C162" s="240"/>
      <c r="D162" s="240"/>
      <c r="E162" s="240"/>
      <c r="F162" s="240"/>
      <c r="G162" s="240"/>
      <c r="H162" s="240"/>
      <c r="I162" s="240"/>
      <c r="J162" s="240"/>
      <c r="K162" s="241"/>
    </row>
    <row r="163" spans="2:11" ht="45" customHeight="1" x14ac:dyDescent="0.3">
      <c r="B163" s="242"/>
      <c r="C163" s="364" t="s">
        <v>813</v>
      </c>
      <c r="D163" s="364"/>
      <c r="E163" s="364"/>
      <c r="F163" s="364"/>
      <c r="G163" s="364"/>
      <c r="H163" s="364"/>
      <c r="I163" s="364"/>
      <c r="J163" s="364"/>
      <c r="K163" s="243"/>
    </row>
    <row r="164" spans="2:11" ht="17.25" customHeight="1" x14ac:dyDescent="0.3">
      <c r="B164" s="242"/>
      <c r="C164" s="264" t="s">
        <v>742</v>
      </c>
      <c r="D164" s="264"/>
      <c r="E164" s="264"/>
      <c r="F164" s="264" t="s">
        <v>743</v>
      </c>
      <c r="G164" s="301"/>
      <c r="H164" s="302" t="s">
        <v>105</v>
      </c>
      <c r="I164" s="302" t="s">
        <v>57</v>
      </c>
      <c r="J164" s="264" t="s">
        <v>744</v>
      </c>
      <c r="K164" s="243"/>
    </row>
    <row r="165" spans="2:11" ht="17.25" customHeight="1" x14ac:dyDescent="0.3">
      <c r="B165" s="245"/>
      <c r="C165" s="266" t="s">
        <v>745</v>
      </c>
      <c r="D165" s="266"/>
      <c r="E165" s="266"/>
      <c r="F165" s="267" t="s">
        <v>746</v>
      </c>
      <c r="G165" s="303"/>
      <c r="H165" s="304"/>
      <c r="I165" s="304"/>
      <c r="J165" s="266" t="s">
        <v>747</v>
      </c>
      <c r="K165" s="246"/>
    </row>
    <row r="166" spans="2:11" ht="5.25" customHeight="1" x14ac:dyDescent="0.3">
      <c r="B166" s="272"/>
      <c r="C166" s="269"/>
      <c r="D166" s="269"/>
      <c r="E166" s="269"/>
      <c r="F166" s="269"/>
      <c r="G166" s="270"/>
      <c r="H166" s="269"/>
      <c r="I166" s="269"/>
      <c r="J166" s="269"/>
      <c r="K166" s="293"/>
    </row>
    <row r="167" spans="2:11" ht="15" customHeight="1" x14ac:dyDescent="0.3">
      <c r="B167" s="272"/>
      <c r="C167" s="252" t="s">
        <v>751</v>
      </c>
      <c r="D167" s="252"/>
      <c r="E167" s="252"/>
      <c r="F167" s="271" t="s">
        <v>748</v>
      </c>
      <c r="G167" s="252"/>
      <c r="H167" s="252" t="s">
        <v>787</v>
      </c>
      <c r="I167" s="252" t="s">
        <v>750</v>
      </c>
      <c r="J167" s="252">
        <v>120</v>
      </c>
      <c r="K167" s="293"/>
    </row>
    <row r="168" spans="2:11" ht="15" customHeight="1" x14ac:dyDescent="0.3">
      <c r="B168" s="272"/>
      <c r="C168" s="252" t="s">
        <v>796</v>
      </c>
      <c r="D168" s="252"/>
      <c r="E168" s="252"/>
      <c r="F168" s="271" t="s">
        <v>748</v>
      </c>
      <c r="G168" s="252"/>
      <c r="H168" s="252" t="s">
        <v>797</v>
      </c>
      <c r="I168" s="252" t="s">
        <v>750</v>
      </c>
      <c r="J168" s="252" t="s">
        <v>798</v>
      </c>
      <c r="K168" s="293"/>
    </row>
    <row r="169" spans="2:11" ht="15" customHeight="1" x14ac:dyDescent="0.3">
      <c r="B169" s="272"/>
      <c r="C169" s="252" t="s">
        <v>697</v>
      </c>
      <c r="D169" s="252"/>
      <c r="E169" s="252"/>
      <c r="F169" s="271" t="s">
        <v>748</v>
      </c>
      <c r="G169" s="252"/>
      <c r="H169" s="252" t="s">
        <v>814</v>
      </c>
      <c r="I169" s="252" t="s">
        <v>750</v>
      </c>
      <c r="J169" s="252" t="s">
        <v>798</v>
      </c>
      <c r="K169" s="293"/>
    </row>
    <row r="170" spans="2:11" ht="15" customHeight="1" x14ac:dyDescent="0.3">
      <c r="B170" s="272"/>
      <c r="C170" s="252" t="s">
        <v>753</v>
      </c>
      <c r="D170" s="252"/>
      <c r="E170" s="252"/>
      <c r="F170" s="271" t="s">
        <v>754</v>
      </c>
      <c r="G170" s="252"/>
      <c r="H170" s="252" t="s">
        <v>814</v>
      </c>
      <c r="I170" s="252" t="s">
        <v>750</v>
      </c>
      <c r="J170" s="252">
        <v>50</v>
      </c>
      <c r="K170" s="293"/>
    </row>
    <row r="171" spans="2:11" ht="15" customHeight="1" x14ac:dyDescent="0.3">
      <c r="B171" s="272"/>
      <c r="C171" s="252" t="s">
        <v>756</v>
      </c>
      <c r="D171" s="252"/>
      <c r="E171" s="252"/>
      <c r="F171" s="271" t="s">
        <v>748</v>
      </c>
      <c r="G171" s="252"/>
      <c r="H171" s="252" t="s">
        <v>814</v>
      </c>
      <c r="I171" s="252" t="s">
        <v>758</v>
      </c>
      <c r="J171" s="252"/>
      <c r="K171" s="293"/>
    </row>
    <row r="172" spans="2:11" ht="15" customHeight="1" x14ac:dyDescent="0.3">
      <c r="B172" s="272"/>
      <c r="C172" s="252" t="s">
        <v>767</v>
      </c>
      <c r="D172" s="252"/>
      <c r="E172" s="252"/>
      <c r="F172" s="271" t="s">
        <v>754</v>
      </c>
      <c r="G172" s="252"/>
      <c r="H172" s="252" t="s">
        <v>814</v>
      </c>
      <c r="I172" s="252" t="s">
        <v>750</v>
      </c>
      <c r="J172" s="252">
        <v>50</v>
      </c>
      <c r="K172" s="293"/>
    </row>
    <row r="173" spans="2:11" ht="15" customHeight="1" x14ac:dyDescent="0.3">
      <c r="B173" s="272"/>
      <c r="C173" s="252" t="s">
        <v>775</v>
      </c>
      <c r="D173" s="252"/>
      <c r="E173" s="252"/>
      <c r="F173" s="271" t="s">
        <v>754</v>
      </c>
      <c r="G173" s="252"/>
      <c r="H173" s="252" t="s">
        <v>814</v>
      </c>
      <c r="I173" s="252" t="s">
        <v>750</v>
      </c>
      <c r="J173" s="252">
        <v>50</v>
      </c>
      <c r="K173" s="293"/>
    </row>
    <row r="174" spans="2:11" ht="15" customHeight="1" x14ac:dyDescent="0.3">
      <c r="B174" s="272"/>
      <c r="C174" s="252" t="s">
        <v>773</v>
      </c>
      <c r="D174" s="252"/>
      <c r="E174" s="252"/>
      <c r="F174" s="271" t="s">
        <v>754</v>
      </c>
      <c r="G174" s="252"/>
      <c r="H174" s="252" t="s">
        <v>814</v>
      </c>
      <c r="I174" s="252" t="s">
        <v>750</v>
      </c>
      <c r="J174" s="252">
        <v>50</v>
      </c>
      <c r="K174" s="293"/>
    </row>
    <row r="175" spans="2:11" ht="15" customHeight="1" x14ac:dyDescent="0.3">
      <c r="B175" s="272"/>
      <c r="C175" s="252" t="s">
        <v>104</v>
      </c>
      <c r="D175" s="252"/>
      <c r="E175" s="252"/>
      <c r="F175" s="271" t="s">
        <v>748</v>
      </c>
      <c r="G175" s="252"/>
      <c r="H175" s="252" t="s">
        <v>815</v>
      </c>
      <c r="I175" s="252" t="s">
        <v>816</v>
      </c>
      <c r="J175" s="252"/>
      <c r="K175" s="293"/>
    </row>
    <row r="176" spans="2:11" ht="15" customHeight="1" x14ac:dyDescent="0.3">
      <c r="B176" s="272"/>
      <c r="C176" s="252" t="s">
        <v>57</v>
      </c>
      <c r="D176" s="252"/>
      <c r="E176" s="252"/>
      <c r="F176" s="271" t="s">
        <v>748</v>
      </c>
      <c r="G176" s="252"/>
      <c r="H176" s="252" t="s">
        <v>817</v>
      </c>
      <c r="I176" s="252" t="s">
        <v>818</v>
      </c>
      <c r="J176" s="252">
        <v>1</v>
      </c>
      <c r="K176" s="293"/>
    </row>
    <row r="177" spans="2:11" ht="15" customHeight="1" x14ac:dyDescent="0.3">
      <c r="B177" s="272"/>
      <c r="C177" s="252" t="s">
        <v>53</v>
      </c>
      <c r="D177" s="252"/>
      <c r="E177" s="252"/>
      <c r="F177" s="271" t="s">
        <v>748</v>
      </c>
      <c r="G177" s="252"/>
      <c r="H177" s="252" t="s">
        <v>819</v>
      </c>
      <c r="I177" s="252" t="s">
        <v>750</v>
      </c>
      <c r="J177" s="252">
        <v>20</v>
      </c>
      <c r="K177" s="293"/>
    </row>
    <row r="178" spans="2:11" ht="15" customHeight="1" x14ac:dyDescent="0.3">
      <c r="B178" s="272"/>
      <c r="C178" s="252" t="s">
        <v>105</v>
      </c>
      <c r="D178" s="252"/>
      <c r="E178" s="252"/>
      <c r="F178" s="271" t="s">
        <v>748</v>
      </c>
      <c r="G178" s="252"/>
      <c r="H178" s="252" t="s">
        <v>820</v>
      </c>
      <c r="I178" s="252" t="s">
        <v>750</v>
      </c>
      <c r="J178" s="252">
        <v>255</v>
      </c>
      <c r="K178" s="293"/>
    </row>
    <row r="179" spans="2:11" ht="15" customHeight="1" x14ac:dyDescent="0.3">
      <c r="B179" s="272"/>
      <c r="C179" s="252" t="s">
        <v>106</v>
      </c>
      <c r="D179" s="252"/>
      <c r="E179" s="252"/>
      <c r="F179" s="271" t="s">
        <v>748</v>
      </c>
      <c r="G179" s="252"/>
      <c r="H179" s="252" t="s">
        <v>713</v>
      </c>
      <c r="I179" s="252" t="s">
        <v>750</v>
      </c>
      <c r="J179" s="252">
        <v>10</v>
      </c>
      <c r="K179" s="293"/>
    </row>
    <row r="180" spans="2:11" ht="15" customHeight="1" x14ac:dyDescent="0.3">
      <c r="B180" s="272"/>
      <c r="C180" s="252" t="s">
        <v>107</v>
      </c>
      <c r="D180" s="252"/>
      <c r="E180" s="252"/>
      <c r="F180" s="271" t="s">
        <v>748</v>
      </c>
      <c r="G180" s="252"/>
      <c r="H180" s="252" t="s">
        <v>821</v>
      </c>
      <c r="I180" s="252" t="s">
        <v>782</v>
      </c>
      <c r="J180" s="252"/>
      <c r="K180" s="293"/>
    </row>
    <row r="181" spans="2:11" ht="15" customHeight="1" x14ac:dyDescent="0.3">
      <c r="B181" s="272"/>
      <c r="C181" s="252" t="s">
        <v>822</v>
      </c>
      <c r="D181" s="252"/>
      <c r="E181" s="252"/>
      <c r="F181" s="271" t="s">
        <v>748</v>
      </c>
      <c r="G181" s="252"/>
      <c r="H181" s="252" t="s">
        <v>823</v>
      </c>
      <c r="I181" s="252" t="s">
        <v>782</v>
      </c>
      <c r="J181" s="252"/>
      <c r="K181" s="293"/>
    </row>
    <row r="182" spans="2:11" ht="15" customHeight="1" x14ac:dyDescent="0.3">
      <c r="B182" s="272"/>
      <c r="C182" s="252" t="s">
        <v>811</v>
      </c>
      <c r="D182" s="252"/>
      <c r="E182" s="252"/>
      <c r="F182" s="271" t="s">
        <v>748</v>
      </c>
      <c r="G182" s="252"/>
      <c r="H182" s="252" t="s">
        <v>824</v>
      </c>
      <c r="I182" s="252" t="s">
        <v>782</v>
      </c>
      <c r="J182" s="252"/>
      <c r="K182" s="293"/>
    </row>
    <row r="183" spans="2:11" ht="15" customHeight="1" x14ac:dyDescent="0.3">
      <c r="B183" s="272"/>
      <c r="C183" s="252" t="s">
        <v>109</v>
      </c>
      <c r="D183" s="252"/>
      <c r="E183" s="252"/>
      <c r="F183" s="271" t="s">
        <v>754</v>
      </c>
      <c r="G183" s="252"/>
      <c r="H183" s="252" t="s">
        <v>825</v>
      </c>
      <c r="I183" s="252" t="s">
        <v>750</v>
      </c>
      <c r="J183" s="252">
        <v>50</v>
      </c>
      <c r="K183" s="293"/>
    </row>
    <row r="184" spans="2:11" ht="15" customHeight="1" x14ac:dyDescent="0.3">
      <c r="B184" s="272"/>
      <c r="C184" s="252" t="s">
        <v>826</v>
      </c>
      <c r="D184" s="252"/>
      <c r="E184" s="252"/>
      <c r="F184" s="271" t="s">
        <v>754</v>
      </c>
      <c r="G184" s="252"/>
      <c r="H184" s="252" t="s">
        <v>827</v>
      </c>
      <c r="I184" s="252" t="s">
        <v>828</v>
      </c>
      <c r="J184" s="252"/>
      <c r="K184" s="293"/>
    </row>
    <row r="185" spans="2:11" ht="15" customHeight="1" x14ac:dyDescent="0.3">
      <c r="B185" s="272"/>
      <c r="C185" s="252" t="s">
        <v>829</v>
      </c>
      <c r="D185" s="252"/>
      <c r="E185" s="252"/>
      <c r="F185" s="271" t="s">
        <v>754</v>
      </c>
      <c r="G185" s="252"/>
      <c r="H185" s="252" t="s">
        <v>830</v>
      </c>
      <c r="I185" s="252" t="s">
        <v>828</v>
      </c>
      <c r="J185" s="252"/>
      <c r="K185" s="293"/>
    </row>
    <row r="186" spans="2:11" ht="15" customHeight="1" x14ac:dyDescent="0.3">
      <c r="B186" s="272"/>
      <c r="C186" s="252" t="s">
        <v>831</v>
      </c>
      <c r="D186" s="252"/>
      <c r="E186" s="252"/>
      <c r="F186" s="271" t="s">
        <v>754</v>
      </c>
      <c r="G186" s="252"/>
      <c r="H186" s="252" t="s">
        <v>832</v>
      </c>
      <c r="I186" s="252" t="s">
        <v>828</v>
      </c>
      <c r="J186" s="252"/>
      <c r="K186" s="293"/>
    </row>
    <row r="187" spans="2:11" ht="15" customHeight="1" x14ac:dyDescent="0.3">
      <c r="B187" s="272"/>
      <c r="C187" s="305" t="s">
        <v>833</v>
      </c>
      <c r="D187" s="252"/>
      <c r="E187" s="252"/>
      <c r="F187" s="271" t="s">
        <v>754</v>
      </c>
      <c r="G187" s="252"/>
      <c r="H187" s="252" t="s">
        <v>834</v>
      </c>
      <c r="I187" s="252" t="s">
        <v>835</v>
      </c>
      <c r="J187" s="306" t="s">
        <v>836</v>
      </c>
      <c r="K187" s="293"/>
    </row>
    <row r="188" spans="2:11" ht="15" customHeight="1" x14ac:dyDescent="0.3">
      <c r="B188" s="272"/>
      <c r="C188" s="257" t="s">
        <v>42</v>
      </c>
      <c r="D188" s="252"/>
      <c r="E188" s="252"/>
      <c r="F188" s="271" t="s">
        <v>748</v>
      </c>
      <c r="G188" s="252"/>
      <c r="H188" s="249" t="s">
        <v>837</v>
      </c>
      <c r="I188" s="252" t="s">
        <v>838</v>
      </c>
      <c r="J188" s="252"/>
      <c r="K188" s="293"/>
    </row>
    <row r="189" spans="2:11" ht="15" customHeight="1" x14ac:dyDescent="0.3">
      <c r="B189" s="272"/>
      <c r="C189" s="257" t="s">
        <v>839</v>
      </c>
      <c r="D189" s="252"/>
      <c r="E189" s="252"/>
      <c r="F189" s="271" t="s">
        <v>748</v>
      </c>
      <c r="G189" s="252"/>
      <c r="H189" s="252" t="s">
        <v>840</v>
      </c>
      <c r="I189" s="252" t="s">
        <v>782</v>
      </c>
      <c r="J189" s="252"/>
      <c r="K189" s="293"/>
    </row>
    <row r="190" spans="2:11" ht="15" customHeight="1" x14ac:dyDescent="0.3">
      <c r="B190" s="272"/>
      <c r="C190" s="257" t="s">
        <v>841</v>
      </c>
      <c r="D190" s="252"/>
      <c r="E190" s="252"/>
      <c r="F190" s="271" t="s">
        <v>748</v>
      </c>
      <c r="G190" s="252"/>
      <c r="H190" s="252" t="s">
        <v>842</v>
      </c>
      <c r="I190" s="252" t="s">
        <v>782</v>
      </c>
      <c r="J190" s="252"/>
      <c r="K190" s="293"/>
    </row>
    <row r="191" spans="2:11" ht="15" customHeight="1" x14ac:dyDescent="0.3">
      <c r="B191" s="272"/>
      <c r="C191" s="257" t="s">
        <v>843</v>
      </c>
      <c r="D191" s="252"/>
      <c r="E191" s="252"/>
      <c r="F191" s="271" t="s">
        <v>754</v>
      </c>
      <c r="G191" s="252"/>
      <c r="H191" s="252" t="s">
        <v>844</v>
      </c>
      <c r="I191" s="252" t="s">
        <v>782</v>
      </c>
      <c r="J191" s="252"/>
      <c r="K191" s="293"/>
    </row>
    <row r="192" spans="2:11" ht="15" customHeight="1" x14ac:dyDescent="0.3">
      <c r="B192" s="299"/>
      <c r="C192" s="307"/>
      <c r="D192" s="281"/>
      <c r="E192" s="281"/>
      <c r="F192" s="281"/>
      <c r="G192" s="281"/>
      <c r="H192" s="281"/>
      <c r="I192" s="281"/>
      <c r="J192" s="281"/>
      <c r="K192" s="300"/>
    </row>
    <row r="193" spans="2:11" ht="18.75" customHeight="1" x14ac:dyDescent="0.3">
      <c r="B193" s="249"/>
      <c r="C193" s="252"/>
      <c r="D193" s="252"/>
      <c r="E193" s="252"/>
      <c r="F193" s="271"/>
      <c r="G193" s="252"/>
      <c r="H193" s="252"/>
      <c r="I193" s="252"/>
      <c r="J193" s="252"/>
      <c r="K193" s="249"/>
    </row>
    <row r="194" spans="2:11" ht="18.75" customHeight="1" x14ac:dyDescent="0.3">
      <c r="B194" s="249"/>
      <c r="C194" s="252"/>
      <c r="D194" s="252"/>
      <c r="E194" s="252"/>
      <c r="F194" s="271"/>
      <c r="G194" s="252"/>
      <c r="H194" s="252"/>
      <c r="I194" s="252"/>
      <c r="J194" s="252"/>
      <c r="K194" s="249"/>
    </row>
    <row r="195" spans="2:11" ht="18.75" customHeight="1" x14ac:dyDescent="0.3">
      <c r="B195" s="258"/>
      <c r="C195" s="258"/>
      <c r="D195" s="258"/>
      <c r="E195" s="258"/>
      <c r="F195" s="258"/>
      <c r="G195" s="258"/>
      <c r="H195" s="258"/>
      <c r="I195" s="258"/>
      <c r="J195" s="258"/>
      <c r="K195" s="258"/>
    </row>
    <row r="196" spans="2:11" x14ac:dyDescent="0.3">
      <c r="B196" s="239"/>
      <c r="C196" s="240"/>
      <c r="D196" s="240"/>
      <c r="E196" s="240"/>
      <c r="F196" s="240"/>
      <c r="G196" s="240"/>
      <c r="H196" s="240"/>
      <c r="I196" s="240"/>
      <c r="J196" s="240"/>
      <c r="K196" s="241"/>
    </row>
    <row r="197" spans="2:11" ht="21" x14ac:dyDescent="0.3">
      <c r="B197" s="242"/>
      <c r="C197" s="364" t="s">
        <v>845</v>
      </c>
      <c r="D197" s="364"/>
      <c r="E197" s="364"/>
      <c r="F197" s="364"/>
      <c r="G197" s="364"/>
      <c r="H197" s="364"/>
      <c r="I197" s="364"/>
      <c r="J197" s="364"/>
      <c r="K197" s="243"/>
    </row>
    <row r="198" spans="2:11" ht="25.5" customHeight="1" x14ac:dyDescent="0.3">
      <c r="B198" s="242"/>
      <c r="C198" s="308" t="s">
        <v>846</v>
      </c>
      <c r="D198" s="308"/>
      <c r="E198" s="308"/>
      <c r="F198" s="308" t="s">
        <v>847</v>
      </c>
      <c r="G198" s="309"/>
      <c r="H198" s="369" t="s">
        <v>848</v>
      </c>
      <c r="I198" s="369"/>
      <c r="J198" s="369"/>
      <c r="K198" s="243"/>
    </row>
    <row r="199" spans="2:11" ht="5.25" customHeight="1" x14ac:dyDescent="0.3">
      <c r="B199" s="272"/>
      <c r="C199" s="269"/>
      <c r="D199" s="269"/>
      <c r="E199" s="269"/>
      <c r="F199" s="269"/>
      <c r="G199" s="252"/>
      <c r="H199" s="269"/>
      <c r="I199" s="269"/>
      <c r="J199" s="269"/>
      <c r="K199" s="293"/>
    </row>
    <row r="200" spans="2:11" ht="15" customHeight="1" x14ac:dyDescent="0.3">
      <c r="B200" s="272"/>
      <c r="C200" s="252" t="s">
        <v>838</v>
      </c>
      <c r="D200" s="252"/>
      <c r="E200" s="252"/>
      <c r="F200" s="271" t="s">
        <v>43</v>
      </c>
      <c r="G200" s="252"/>
      <c r="H200" s="370" t="s">
        <v>849</v>
      </c>
      <c r="I200" s="370"/>
      <c r="J200" s="370"/>
      <c r="K200" s="293"/>
    </row>
    <row r="201" spans="2:11" ht="15" customHeight="1" x14ac:dyDescent="0.3">
      <c r="B201" s="272"/>
      <c r="C201" s="278"/>
      <c r="D201" s="252"/>
      <c r="E201" s="252"/>
      <c r="F201" s="271" t="s">
        <v>44</v>
      </c>
      <c r="G201" s="252"/>
      <c r="H201" s="370" t="s">
        <v>850</v>
      </c>
      <c r="I201" s="370"/>
      <c r="J201" s="370"/>
      <c r="K201" s="293"/>
    </row>
    <row r="202" spans="2:11" ht="15" customHeight="1" x14ac:dyDescent="0.3">
      <c r="B202" s="272"/>
      <c r="C202" s="278"/>
      <c r="D202" s="252"/>
      <c r="E202" s="252"/>
      <c r="F202" s="271" t="s">
        <v>47</v>
      </c>
      <c r="G202" s="252"/>
      <c r="H202" s="370" t="s">
        <v>851</v>
      </c>
      <c r="I202" s="370"/>
      <c r="J202" s="370"/>
      <c r="K202" s="293"/>
    </row>
    <row r="203" spans="2:11" ht="15" customHeight="1" x14ac:dyDescent="0.3">
      <c r="B203" s="272"/>
      <c r="C203" s="252"/>
      <c r="D203" s="252"/>
      <c r="E203" s="252"/>
      <c r="F203" s="271" t="s">
        <v>45</v>
      </c>
      <c r="G203" s="252"/>
      <c r="H203" s="370" t="s">
        <v>852</v>
      </c>
      <c r="I203" s="370"/>
      <c r="J203" s="370"/>
      <c r="K203" s="293"/>
    </row>
    <row r="204" spans="2:11" ht="15" customHeight="1" x14ac:dyDescent="0.3">
      <c r="B204" s="272"/>
      <c r="C204" s="252"/>
      <c r="D204" s="252"/>
      <c r="E204" s="252"/>
      <c r="F204" s="271" t="s">
        <v>46</v>
      </c>
      <c r="G204" s="252"/>
      <c r="H204" s="370" t="s">
        <v>853</v>
      </c>
      <c r="I204" s="370"/>
      <c r="J204" s="370"/>
      <c r="K204" s="293"/>
    </row>
    <row r="205" spans="2:11" ht="15" customHeight="1" x14ac:dyDescent="0.3">
      <c r="B205" s="272"/>
      <c r="C205" s="252"/>
      <c r="D205" s="252"/>
      <c r="E205" s="252"/>
      <c r="F205" s="271"/>
      <c r="G205" s="252"/>
      <c r="H205" s="252"/>
      <c r="I205" s="252"/>
      <c r="J205" s="252"/>
      <c r="K205" s="293"/>
    </row>
    <row r="206" spans="2:11" ht="15" customHeight="1" x14ac:dyDescent="0.3">
      <c r="B206" s="272"/>
      <c r="C206" s="252" t="s">
        <v>794</v>
      </c>
      <c r="D206" s="252"/>
      <c r="E206" s="252"/>
      <c r="F206" s="271" t="s">
        <v>78</v>
      </c>
      <c r="G206" s="252"/>
      <c r="H206" s="370" t="s">
        <v>854</v>
      </c>
      <c r="I206" s="370"/>
      <c r="J206" s="370"/>
      <c r="K206" s="293"/>
    </row>
    <row r="207" spans="2:11" ht="15" customHeight="1" x14ac:dyDescent="0.3">
      <c r="B207" s="272"/>
      <c r="C207" s="278"/>
      <c r="D207" s="252"/>
      <c r="E207" s="252"/>
      <c r="F207" s="271" t="s">
        <v>691</v>
      </c>
      <c r="G207" s="252"/>
      <c r="H207" s="370" t="s">
        <v>692</v>
      </c>
      <c r="I207" s="370"/>
      <c r="J207" s="370"/>
      <c r="K207" s="293"/>
    </row>
    <row r="208" spans="2:11" ht="15" customHeight="1" x14ac:dyDescent="0.3">
      <c r="B208" s="272"/>
      <c r="C208" s="252"/>
      <c r="D208" s="252"/>
      <c r="E208" s="252"/>
      <c r="F208" s="271" t="s">
        <v>689</v>
      </c>
      <c r="G208" s="252"/>
      <c r="H208" s="370" t="s">
        <v>855</v>
      </c>
      <c r="I208" s="370"/>
      <c r="J208" s="370"/>
      <c r="K208" s="293"/>
    </row>
    <row r="209" spans="2:11" ht="15" customHeight="1" x14ac:dyDescent="0.3">
      <c r="B209" s="310"/>
      <c r="C209" s="278"/>
      <c r="D209" s="278"/>
      <c r="E209" s="278"/>
      <c r="F209" s="271" t="s">
        <v>693</v>
      </c>
      <c r="G209" s="257"/>
      <c r="H209" s="368" t="s">
        <v>694</v>
      </c>
      <c r="I209" s="368"/>
      <c r="J209" s="368"/>
      <c r="K209" s="311"/>
    </row>
    <row r="210" spans="2:11" ht="15" customHeight="1" x14ac:dyDescent="0.3">
      <c r="B210" s="310"/>
      <c r="C210" s="278"/>
      <c r="D210" s="278"/>
      <c r="E210" s="278"/>
      <c r="F210" s="271" t="s">
        <v>695</v>
      </c>
      <c r="G210" s="257"/>
      <c r="H210" s="368" t="s">
        <v>856</v>
      </c>
      <c r="I210" s="368"/>
      <c r="J210" s="368"/>
      <c r="K210" s="311"/>
    </row>
    <row r="211" spans="2:11" ht="15" customHeight="1" x14ac:dyDescent="0.3">
      <c r="B211" s="310"/>
      <c r="C211" s="278"/>
      <c r="D211" s="278"/>
      <c r="E211" s="278"/>
      <c r="F211" s="312"/>
      <c r="G211" s="257"/>
      <c r="H211" s="313"/>
      <c r="I211" s="313"/>
      <c r="J211" s="313"/>
      <c r="K211" s="311"/>
    </row>
    <row r="212" spans="2:11" ht="15" customHeight="1" x14ac:dyDescent="0.3">
      <c r="B212" s="310"/>
      <c r="C212" s="252" t="s">
        <v>818</v>
      </c>
      <c r="D212" s="278"/>
      <c r="E212" s="278"/>
      <c r="F212" s="271">
        <v>1</v>
      </c>
      <c r="G212" s="257"/>
      <c r="H212" s="368" t="s">
        <v>857</v>
      </c>
      <c r="I212" s="368"/>
      <c r="J212" s="368"/>
      <c r="K212" s="311"/>
    </row>
    <row r="213" spans="2:11" ht="15" customHeight="1" x14ac:dyDescent="0.3">
      <c r="B213" s="310"/>
      <c r="C213" s="278"/>
      <c r="D213" s="278"/>
      <c r="E213" s="278"/>
      <c r="F213" s="271">
        <v>2</v>
      </c>
      <c r="G213" s="257"/>
      <c r="H213" s="368" t="s">
        <v>858</v>
      </c>
      <c r="I213" s="368"/>
      <c r="J213" s="368"/>
      <c r="K213" s="311"/>
    </row>
    <row r="214" spans="2:11" ht="15" customHeight="1" x14ac:dyDescent="0.3">
      <c r="B214" s="310"/>
      <c r="C214" s="278"/>
      <c r="D214" s="278"/>
      <c r="E214" s="278"/>
      <c r="F214" s="271">
        <v>3</v>
      </c>
      <c r="G214" s="257"/>
      <c r="H214" s="368" t="s">
        <v>859</v>
      </c>
      <c r="I214" s="368"/>
      <c r="J214" s="368"/>
      <c r="K214" s="311"/>
    </row>
    <row r="215" spans="2:11" ht="15" customHeight="1" x14ac:dyDescent="0.3">
      <c r="B215" s="310"/>
      <c r="C215" s="278"/>
      <c r="D215" s="278"/>
      <c r="E215" s="278"/>
      <c r="F215" s="271">
        <v>4</v>
      </c>
      <c r="G215" s="257"/>
      <c r="H215" s="368" t="s">
        <v>860</v>
      </c>
      <c r="I215" s="368"/>
      <c r="J215" s="368"/>
      <c r="K215" s="311"/>
    </row>
    <row r="216" spans="2:11" ht="12.75" customHeight="1" x14ac:dyDescent="0.3">
      <c r="B216" s="314"/>
      <c r="C216" s="315"/>
      <c r="D216" s="315"/>
      <c r="E216" s="315"/>
      <c r="F216" s="315"/>
      <c r="G216" s="315"/>
      <c r="H216" s="315"/>
      <c r="I216" s="315"/>
      <c r="J216" s="315"/>
      <c r="K216" s="316"/>
    </row>
  </sheetData>
  <mergeCells count="77">
    <mergeCell ref="H210:J210"/>
    <mergeCell ref="H212:J212"/>
    <mergeCell ref="H213:J213"/>
    <mergeCell ref="H214:J214"/>
    <mergeCell ref="H215:J215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1.2 - Zdravotně technické...</vt:lpstr>
      <vt:lpstr>Pokyny pro vyplnění</vt:lpstr>
      <vt:lpstr>'1.2 - Zdravotně technické...'!Názvy_tisku</vt:lpstr>
      <vt:lpstr>'Rekapitulace stavby'!Názvy_tisku</vt:lpstr>
      <vt:lpstr>'1.2 - Zdravotně technické...'!Oblast_tisku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Mikroregion</cp:lastModifiedBy>
  <dcterms:created xsi:type="dcterms:W3CDTF">2016-10-22T14:20:16Z</dcterms:created>
  <dcterms:modified xsi:type="dcterms:W3CDTF">2017-01-31T07:13:28Z</dcterms:modified>
</cp:coreProperties>
</file>